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 Team" sheetId="2" r:id="rId5"/>
    <sheet state="visible" name="Daily Captures" sheetId="3" r:id="rId6"/>
    <sheet state="visible" name="High School" sheetId="4" r:id="rId7"/>
    <sheet state="visible" name="Other Universities" sheetId="5" r:id="rId8"/>
    <sheet state="visible" name="NSFAS" sheetId="6" r:id="rId9"/>
    <sheet state="visible" name="Contact List" sheetId="7" r:id="rId10"/>
    <sheet state="visible" name="Thuthuka " sheetId="8" r:id="rId11"/>
    <sheet state="visible" name="Funding" sheetId="9" r:id="rId12"/>
    <sheet state="visible" name="Study Packs" sheetId="10" r:id="rId13"/>
    <sheet state="visible" name="Moshal" sheetId="11" r:id="rId14"/>
    <sheet state="visible" name="Paid For" sheetId="12" r:id="rId15"/>
  </sheets>
  <definedNames>
    <definedName hidden="1" localSheetId="3" name="_xlnm._FilterDatabase">'High School'!$A$1:$BH$860</definedName>
    <definedName hidden="1" localSheetId="4" name="_xlnm._FilterDatabase">'Other Universities'!$A$1:$BD$835</definedName>
    <definedName hidden="1" localSheetId="6" name="_xlnm._FilterDatabase">'Contact List'!$A$1:$K$45</definedName>
    <definedName hidden="1" localSheetId="11" name="_xlnm._FilterDatabase">'Paid For'!$A$1:$AN$16</definedName>
    <definedName hidden="1" localSheetId="3" name="Z_A0C65FB6_3535_4161_80D6_C7EE2C5B35E2_.wvu.FilterData">'High School'!$A$1:$BF$282</definedName>
    <definedName hidden="1" localSheetId="3" name="Z_2D5CE2C8_80C4_4894_A159_68DBD0649921_.wvu.FilterData">'High School'!$B$1:$BF$221</definedName>
    <definedName hidden="1" localSheetId="3" name="Z_167A3894_FBA7_407F_99A9_C19CF35979E1_.wvu.FilterData">'High School'!$A$1:$BF$517</definedName>
    <definedName hidden="1" localSheetId="3" name="Z_60F5D9A2_9848_4ED1_ADEA_AFEB68D9BDDF_.wvu.FilterData">'High School'!$A$1:$BF$517</definedName>
    <definedName hidden="1" localSheetId="3" name="Z_99614D1F_84E4_4DA6_831E_85E1E32930A6_.wvu.FilterData">'High School'!$A$1:$BG$550</definedName>
    <definedName hidden="1" localSheetId="3" name="Z_85EA1DC9_A016_4E25_9A3B_BDFEF3743FD2_.wvu.FilterData">'High School'!$L$1:$L$527</definedName>
    <definedName hidden="1" localSheetId="3" name="Z_3C89E492_169F_4CE5_9C6F_F3FFEBBDDD82_.wvu.FilterData">'High School'!$A$1:$BF$517</definedName>
    <definedName hidden="1" localSheetId="4" name="Z_3C89E492_169F_4CE5_9C6F_F3FFEBBDDD82_.wvu.FilterData">'Other Universities'!$A$1:$AQ$210</definedName>
    <definedName hidden="1" localSheetId="5" name="Z_3C89E492_169F_4CE5_9C6F_F3FFEBBDDD82_.wvu.FilterData">NSFAS!$A$1:$Z$627</definedName>
    <definedName hidden="1" localSheetId="8" name="Z_3C89E492_169F_4CE5_9C6F_F3FFEBBDDD82_.wvu.FilterData">Funding!$A$1:$AN$625</definedName>
    <definedName hidden="1" localSheetId="3" name="Z_0B6EFBDF_2496_4008_ACE3_FF31BB67B333_.wvu.FilterData">'High School'!$B$1:$BF$332</definedName>
    <definedName hidden="1" localSheetId="4" name="Z_0B6EFBDF_2496_4008_ACE3_FF31BB67B333_.wvu.FilterData">'Other Universities'!$A$1:$AQ$210</definedName>
    <definedName hidden="1" localSheetId="5" name="Z_0B6EFBDF_2496_4008_ACE3_FF31BB67B333_.wvu.FilterData">NSFAS!$A$1:$U$627</definedName>
    <definedName hidden="1" localSheetId="8" name="Z_0B6EFBDF_2496_4008_ACE3_FF31BB67B333_.wvu.FilterData">Funding!$A$1:$AN$625</definedName>
    <definedName hidden="1" localSheetId="3" name="Z_AD843485_E7D0_45C7_8475_ACA96BF3E60A_.wvu.FilterData">'High School'!$A$1:$BF$332</definedName>
    <definedName hidden="1" localSheetId="3" name="Z_3D5DD626_8CB7_4419_A1F5_43AE7DE21044_.wvu.FilterData">'High School'!$G$333:$G$338</definedName>
    <definedName hidden="1" localSheetId="3" name="Z_A8AD6C60_CEC8_4415_B586_AD119B6F7A82_.wvu.FilterData">'High School'!$A$1:$BF$282</definedName>
    <definedName hidden="1" localSheetId="3" name="Z_AF67623F_FD84_4D91_8461_955C4B1CDAA0_.wvu.FilterData">'High School'!$A$1:$BF$282</definedName>
    <definedName hidden="1" localSheetId="3" name="Z_F5FE7C16_3339_4623_91BA_277F65697DB7_.wvu.FilterData">'High School'!$A$1:$BF$332</definedName>
    <definedName hidden="1" localSheetId="3" name="Z_078F80D6_BD7D_4BF6_BFA7_981DB5DC7BEE_.wvu.FilterData">'High School'!$A$1:$BF$273</definedName>
    <definedName hidden="1" localSheetId="4" name="Z_078F80D6_BD7D_4BF6_BFA7_981DB5DC7BEE_.wvu.FilterData">'Other Universities'!$C$1:$C$210</definedName>
    <definedName hidden="1" localSheetId="5" name="Z_078F80D6_BD7D_4BF6_BFA7_981DB5DC7BEE_.wvu.FilterData">NSFAS!$H$631</definedName>
    <definedName hidden="1" localSheetId="6" name="Z_078F80D6_BD7D_4BF6_BFA7_981DB5DC7BEE_.wvu.FilterData">'Contact List'!$A$1:$AB$46</definedName>
    <definedName hidden="1" localSheetId="8" name="Z_078F80D6_BD7D_4BF6_BFA7_981DB5DC7BEE_.wvu.FilterData">Funding!$A$1:$AD$437</definedName>
    <definedName hidden="1" localSheetId="3" name="Z_E6946B62_76AC_4512_8AF8_0F1CF2E023CC_.wvu.FilterData">'High School'!$A$1:$BF$332</definedName>
    <definedName hidden="1" localSheetId="3" name="Z_951A5219_E67A_48A4_898E_426E6CDAD72E_.wvu.FilterData">'High School'!$AX$7:$AZ$7</definedName>
    <definedName hidden="1" localSheetId="3" name="Z_99BC76AD_2650_44C8_9C00_CF5C50298B2F_.wvu.FilterData">'High School'!$A$1:$BF$332</definedName>
    <definedName hidden="1" localSheetId="3" name="Z_A451E220_FAA4_482F_AFEE_8FD369FE85CE_.wvu.FilterData">'High School'!$A$1:$BF$464</definedName>
    <definedName hidden="1" localSheetId="4" name="Z_A451E220_FAA4_482F_AFEE_8FD369FE85CE_.wvu.FilterData">'Other Universities'!$AC$681:$AC$682</definedName>
    <definedName hidden="1" localSheetId="8" name="Z_A451E220_FAA4_482F_AFEE_8FD369FE85CE_.wvu.FilterData">Funding!$A$1:$AN$625</definedName>
    <definedName hidden="1" localSheetId="3" name="Z_BEB36C9B_C348_4D6E_9F57_E52839ECF4E7_.wvu.FilterData">'High School'!$A$1:$BG$332</definedName>
    <definedName hidden="1" localSheetId="3" name="Z_B195C75C_421B_4364_9425_92C3B4DDDDA6_.wvu.FilterData">'High School'!$A$1:$BF$517</definedName>
    <definedName hidden="1" localSheetId="3" name="Z_62155485_7AA4_4A6C_810B_E923D9BA6910_.wvu.FilterData">'High School'!$A$1:$BF$517</definedName>
    <definedName hidden="1" localSheetId="3" name="Z_78344B0D_0CCA_49D1_93C9_70AB74D9E157_.wvu.FilterData">'High School'!$A$1:$BF$517</definedName>
    <definedName hidden="1" localSheetId="3" name="Z_00326746_6BB6_4A9E_8FBF_29C17F11A77D_.wvu.FilterData">'High School'!$A$1:$BF$332</definedName>
    <definedName hidden="1" localSheetId="3" name="Z_A8B11392_7C33_4F3C_8EA8_36D5E4858192_.wvu.FilterData">'High School'!$A$1:$BF$332</definedName>
    <definedName hidden="1" localSheetId="3" name="Z_01ED023A_4A44_4014_B2D2_26814934766C_.wvu.FilterData">'High School'!$A$1:$BF$517</definedName>
    <definedName hidden="1" localSheetId="3" name="Z_190BBF34_CA25_426B_8638_3EF982C13688_.wvu.FilterData">'High School'!$A$1:$BF$332</definedName>
    <definedName hidden="1" localSheetId="3" name="Z_F1E3D197_37D9_41CB_909D_A1FBFD8BD7C0_.wvu.FilterData">'High School'!$A$1:$BF$517</definedName>
    <definedName hidden="1" localSheetId="3" name="Z_93725D70_4453_418F_A5AF_6E5C750790CB_.wvu.FilterData">'High School'!$A$1:$BF$517</definedName>
    <definedName hidden="1" localSheetId="4" name="Z_93725D70_4453_418F_A5AF_6E5C750790CB_.wvu.FilterData">'Other Universities'!$A$1:$BA$700</definedName>
    <definedName hidden="1" localSheetId="8" name="Z_93725D70_4453_418F_A5AF_6E5C750790CB_.wvu.FilterData">Funding!$A$1:$AN$625</definedName>
    <definedName hidden="1" localSheetId="3" name="Z_D6E2D15C_70F5_49E9_980C_56E929B9B70E_.wvu.FilterData">'High School'!$A$1:$BF$517</definedName>
    <definedName hidden="1" localSheetId="4" name="Z_D6E2D15C_70F5_49E9_980C_56E929B9B70E_.wvu.FilterData">'Other Universities'!$A$1:$AX$700</definedName>
    <definedName hidden="1" localSheetId="0" name="Z_53A25238_D063_47FE_919C_38CE2B701B01_.wvu.FilterData">Dashboard!$B$62:$E$108</definedName>
    <definedName hidden="1" localSheetId="3" name="Z_53A25238_D063_47FE_919C_38CE2B701B01_.wvu.FilterData">'High School'!$A$1:$BF$273</definedName>
    <definedName hidden="1" localSheetId="4" name="Z_53A25238_D063_47FE_919C_38CE2B701B01_.wvu.FilterData">'Other Universities'!$A$1:$AQ$210</definedName>
    <definedName hidden="1" localSheetId="5" name="Z_53A25238_D063_47FE_919C_38CE2B701B01_.wvu.FilterData">NSFAS!$A$1:$U$626</definedName>
    <definedName hidden="1" localSheetId="6" name="Z_53A25238_D063_47FE_919C_38CE2B701B01_.wvu.FilterData">'Contact List'!$A$1:$AB$46</definedName>
    <definedName hidden="1" localSheetId="8" name="Z_53A25238_D063_47FE_919C_38CE2B701B01_.wvu.FilterData">Funding!$A$1:$AD$347</definedName>
    <definedName hidden="1" localSheetId="3" name="Z_77DEA52B_16AF_4261_BDF5_27C35705F3D7_.wvu.FilterData">'High School'!$A$1:$BF$365</definedName>
    <definedName hidden="1" localSheetId="4" name="Z_77DEA52B_16AF_4261_BDF5_27C35705F3D7_.wvu.FilterData">'Other Universities'!$A$1:$AQ$210</definedName>
    <definedName hidden="1" localSheetId="5" name="Z_77DEA52B_16AF_4261_BDF5_27C35705F3D7_.wvu.FilterData">NSFAS!$A$1:$Z$627</definedName>
    <definedName hidden="1" localSheetId="8" name="Z_77DEA52B_16AF_4261_BDF5_27C35705F3D7_.wvu.FilterData">Funding!$A$1:$AD$625</definedName>
    <definedName hidden="1" localSheetId="3" name="Z_E905C1E5_FD9B_4839_B99F_AF0795BC86CA_.wvu.FilterData">'High School'!$A$1:$BF$517</definedName>
    <definedName hidden="1" localSheetId="8" name="Z_E905C1E5_FD9B_4839_B99F_AF0795BC86CA_.wvu.FilterData">Funding!$A$1:$AN$625</definedName>
    <definedName hidden="1" localSheetId="3" name="Z_781BF538_0EB0_4152_AC50_ABD697ACA8D9_.wvu.FilterData">'High School'!$A$1:$BF$517</definedName>
    <definedName hidden="1" localSheetId="3" name="Z_C3E673A6_D977_40F4_BB18_14C1A3038D48_.wvu.FilterData">'High School'!$A$1:$BF$332</definedName>
    <definedName hidden="1" localSheetId="3" name="Z_DC7CCDA0_24F2_4228_878E_345B75C5AA5F_.wvu.FilterData">'High School'!$A$1:$BG$332</definedName>
    <definedName hidden="1" localSheetId="3" name="Z_2C5F86F4_F61F_408D_990F_AA09F3F60091_.wvu.FilterData">'High School'!$A$1:$BF$316</definedName>
    <definedName hidden="1" localSheetId="4" name="Z_2C5F86F4_F61F_408D_990F_AA09F3F60091_.wvu.FilterData">'Other Universities'!$A$1:$AQ$210</definedName>
    <definedName hidden="1" localSheetId="5" name="Z_2C5F86F4_F61F_408D_990F_AA09F3F60091_.wvu.FilterData">NSFAS!$A$1:$Z$627</definedName>
    <definedName hidden="1" localSheetId="6" name="Z_2C5F86F4_F61F_408D_990F_AA09F3F60091_.wvu.FilterData">'Contact List'!$A$1:$AB$46</definedName>
    <definedName hidden="1" localSheetId="8" name="Z_2C5F86F4_F61F_408D_990F_AA09F3F60091_.wvu.FilterData">Funding!$A$1:$AN$625</definedName>
    <definedName hidden="1" localSheetId="3" name="Z_A8C9AEFF_E62A_4F8E_8FB3_F70172751186_.wvu.FilterData">'High School'!$A$1:$BF$517</definedName>
    <definedName hidden="1" localSheetId="3" name="Z_5A347B7D_3BFA_4BED_B6C5_D4A2ECFD13F5_.wvu.FilterData">'High School'!$A$1:$BF$517</definedName>
    <definedName hidden="1" localSheetId="3" name="Z_7C2BF706_F10D_4F9E_B631_C8B71F99D9B8_.wvu.FilterData">'High School'!$A$1:$BF$517</definedName>
    <definedName hidden="1" localSheetId="8" name="Z_7C2BF706_F10D_4F9E_B631_C8B71F99D9B8_.wvu.FilterData">Funding!$A$1:$AD$625</definedName>
    <definedName hidden="1" localSheetId="3" name="Z_2850AF4E_8ADD_4926_951A_C1FB665606A8_.wvu.FilterData">'High School'!$A$1:$BF$517</definedName>
    <definedName hidden="1" localSheetId="3" name="Z_D0AD3542_A932_4D67_8F6C_7C68ECABC977_.wvu.FilterData">'High School'!$A$1:$BF$332</definedName>
    <definedName hidden="1" localSheetId="3" name="Z_50026C0D_EB1D_46F8_886B_A97F16F7D564_.wvu.FilterData">'High School'!$A$1:$BF$517</definedName>
    <definedName hidden="1" localSheetId="3" name="Z_D10DC181_078A_4BCE_8680_8031D6F711B6_.wvu.FilterData">'High School'!$A$1:$BF$332</definedName>
    <definedName hidden="1" localSheetId="3" name="Z_089B847D_4289_4481_A66B_220FBA3C96D1_.wvu.FilterData">'High School'!$A$1:$BF$517</definedName>
    <definedName hidden="1" localSheetId="3" name="Z_F5C9A8EB_893A_405F_AF06_138CBF7CF214_.wvu.FilterData">'High School'!$A$1:$BF$332</definedName>
    <definedName hidden="1" localSheetId="3" name="Z_061B8C3D_B586_47EC_A495_60B132C193F6_.wvu.FilterData">'High School'!$A$1:$BF$328</definedName>
    <definedName hidden="1" localSheetId="4" name="Z_061B8C3D_B586_47EC_A495_60B132C193F6_.wvu.FilterData">'Other Universities'!$D$1:$D$210</definedName>
    <definedName hidden="1" localSheetId="5" name="Z_061B8C3D_B586_47EC_A495_60B132C193F6_.wvu.FilterData">NSFAS!$H$631</definedName>
    <definedName hidden="1" localSheetId="8" name="Z_061B8C3D_B586_47EC_A495_60B132C193F6_.wvu.FilterData">Funding!$A$1:$AN$625</definedName>
    <definedName hidden="1" localSheetId="3" name="Z_27226A6E_10E0_4FD6_9380_32FB016B7224_.wvu.FilterData">'High School'!$A$1:$BG$332</definedName>
    <definedName hidden="1" localSheetId="3" name="Z_783CD935_7955_4471_978D_88B4DEFA74BD_.wvu.FilterData">'High School'!$A$1:$BF$332</definedName>
    <definedName hidden="1" localSheetId="3" name="Z_28EEDB88_621D_4951_8C8F_1E851311A28D_.wvu.FilterData">'High School'!$A$1:$BF$332</definedName>
    <definedName hidden="1" localSheetId="3" name="Z_BBD91D8C_84FE_4534_AB17_F45BD5C7444D_.wvu.FilterData">'High School'!$A$1:$BF$98</definedName>
    <definedName hidden="1" localSheetId="3" name="Z_388F7377_99D4_4776_BDBF_854946D7756F_.wvu.FilterData">'High School'!$L$1:$L$527</definedName>
    <definedName hidden="1" localSheetId="3" name="Z_98DABB61_D735_4589_ABED_DA6F6E0DB523_.wvu.FilterData">'High School'!$A$1:$BF$332</definedName>
    <definedName hidden="1" localSheetId="3" name="Z_D89D688B_51E3_4828_A2C1_C715498330DB_.wvu.FilterData">'High School'!$A$1:$BF$517</definedName>
    <definedName hidden="1" localSheetId="3" name="Z_DC94D53F_A484_4198_AA6A_5E57860EDE3D_.wvu.FilterData">'High School'!$A$1:$BF$517</definedName>
    <definedName hidden="1" localSheetId="4" name="Z_DC94D53F_A484_4198_AA6A_5E57860EDE3D_.wvu.FilterData">'Other Universities'!$A$1:$AQ$210</definedName>
    <definedName hidden="1" localSheetId="8" name="Z_DC94D53F_A484_4198_AA6A_5E57860EDE3D_.wvu.FilterData">Funding!$A$1:$AN$625</definedName>
    <definedName hidden="1" localSheetId="3" name="Z_91CAA002_6C98_4A76_9E30_E42BFCEABB51_.wvu.FilterData">'High School'!$A$1:$BF$517</definedName>
    <definedName hidden="1" localSheetId="3" name="Z_527F8877_C219_426A_B97D_1AB3CA87601C_.wvu.FilterData">'High School'!$A$1:$BF$464</definedName>
    <definedName hidden="1" localSheetId="4" name="Z_527F8877_C219_426A_B97D_1AB3CA87601C_.wvu.FilterData">'Other Universities'!$A$1:$AX$682</definedName>
    <definedName hidden="1" localSheetId="8" name="Z_527F8877_C219_426A_B97D_1AB3CA87601C_.wvu.FilterData">Funding!$A$1:$AN$625</definedName>
    <definedName hidden="1" localSheetId="3" name="Z_64B40EE2_EA18_4661_8EB4_24CE9EBE2447_.wvu.FilterData">'High School'!$A$1:$BF$332</definedName>
    <definedName hidden="1" localSheetId="4" name="Z_70866BCD_5501_4EED_B83E_73514C013B3A_.wvu.FilterData">'Other Universities'!$A$1:$BA$682</definedName>
    <definedName hidden="1" localSheetId="8" name="Z_70866BCD_5501_4EED_B83E_73514C013B3A_.wvu.FilterData">Funding!$A$1:$AN$625</definedName>
    <definedName hidden="1" localSheetId="3" name="Z_1B469451_E107_4D4F_84CA_C80151951C06_.wvu.FilterData">'High School'!$A$1:$BF$332</definedName>
    <definedName hidden="1" localSheetId="3" name="Z_E03493F7_AE51_4F79_86DB_49EAC7DAED1D_.wvu.FilterData">'High School'!$A$1:$BF$517</definedName>
    <definedName hidden="1" localSheetId="3" name="Z_B4D43AB2_8ECB_44C8_AF87_DA0DD1DEE8AC_.wvu.FilterData">'High School'!$A$1:$BF$517</definedName>
    <definedName hidden="1" localSheetId="3" name="Z_09A40AB9_9EBF_4A10_9125_22D4F630F90A_.wvu.FilterData">'High School'!$A$1:$BF$517</definedName>
    <definedName hidden="1" localSheetId="0" name="Z_E510B2FA_3644_40C5_9D22_9279251966F3_.wvu.FilterData">Dashboard!$A$1</definedName>
    <definedName hidden="1" localSheetId="3" name="Z_E510B2FA_3644_40C5_9D22_9279251966F3_.wvu.FilterData">'High School'!$A$1:$BF$273</definedName>
    <definedName hidden="1" localSheetId="5" name="Z_E510B2FA_3644_40C5_9D22_9279251966F3_.wvu.FilterData">NSFAS!$A$1:$U$626</definedName>
    <definedName hidden="1" localSheetId="6" name="Z_E510B2FA_3644_40C5_9D22_9279251966F3_.wvu.FilterData">'Contact List'!$A$1:$AB$46</definedName>
    <definedName hidden="1" localSheetId="8" name="Z_E510B2FA_3644_40C5_9D22_9279251966F3_.wvu.FilterData">Funding!$A$1:$AN$625</definedName>
    <definedName hidden="1" localSheetId="3" name="Z_D71169A2_6CF0_4F21_9BBE_CB7F491C60C7_.wvu.FilterData">'High School'!$A$1:$BF$517</definedName>
    <definedName hidden="1" localSheetId="3" name="Z_2BCDAD7E_B34C_44AC_AF83_4C712509A7AC_.wvu.FilterData">'High School'!$A$1:$BF$332</definedName>
    <definedName hidden="1" localSheetId="3" name="Z_90FB6DFA_F44F_4F9C_9946_A8E2CF168453_.wvu.FilterData">'High School'!$A$1:$BF$464</definedName>
    <definedName hidden="1" localSheetId="4" name="Z_90FB6DFA_F44F_4F9C_9946_A8E2CF168453_.wvu.FilterData">'Other Universities'!$A$1:$AX$682</definedName>
    <definedName hidden="1" localSheetId="8" name="Z_90FB6DFA_F44F_4F9C_9946_A8E2CF168453_.wvu.FilterData">Funding!$A$1:$AD$625</definedName>
    <definedName hidden="1" localSheetId="3" name="Z_FA6412E0_905D_4416_A433_4D1D54A40732_.wvu.FilterData">'High School'!$A$1:$BF$517</definedName>
    <definedName hidden="1" localSheetId="4" name="Z_FA6412E0_905D_4416_A433_4D1D54A40732_.wvu.FilterData">'Other Universities'!$A$1:$AX$682</definedName>
    <definedName hidden="1" localSheetId="8" name="Z_FA6412E0_905D_4416_A433_4D1D54A40732_.wvu.FilterData">Funding!$A$1:$AD$625</definedName>
    <definedName hidden="1" localSheetId="3" name="Z_6B6DC011_E501_44E4_B609_EF73BE01E57C_.wvu.FilterData">'High School'!$A$1:$BF$517</definedName>
    <definedName hidden="1" localSheetId="3" name="Z_391DDC73_CB9D_488E_B8DA_951742398F57_.wvu.FilterData">'High School'!$A$1:$BF$332</definedName>
    <definedName hidden="1" localSheetId="3" name="Z_4D2F886F_53D7_44A6_A70F_4B58A6B04FCB_.wvu.FilterData">'High School'!$A$1:$BF$332</definedName>
    <definedName hidden="1" localSheetId="3" name="Z_B7C2430F_6375_4569_A851_3C0E229A7007_.wvu.FilterData">'High School'!$A$1:$BF$517</definedName>
    <definedName hidden="1" localSheetId="4" name="Z_B7C2430F_6375_4569_A851_3C0E229A7007_.wvu.FilterData">'Other Universities'!$A$1:$AQ$210</definedName>
    <definedName hidden="1" localSheetId="8" name="Z_B7C2430F_6375_4569_A851_3C0E229A7007_.wvu.FilterData">Funding!$A$1:$AD$625</definedName>
    <definedName hidden="1" localSheetId="3" name="Z_D3EC8887_AD2C_453B_A3F2_771A7678DF91_.wvu.FilterData">'High School'!$A$1:$BF$332</definedName>
    <definedName hidden="1" localSheetId="3" name="Z_F48BFCE7_4AC3_4422_967F_ECBF1C696E0B_.wvu.FilterData">'High School'!$A$1:$BF$517</definedName>
    <definedName hidden="1" localSheetId="3" name="Z_01CC9FBB_6412_4268_95B0_66B9C60E01BA_.wvu.FilterData">'High School'!$A$1:$BF$517</definedName>
    <definedName hidden="1" localSheetId="3" name="Z_C87A30F4_6B01_4C6C_B797_31036D53A8E7_.wvu.FilterData">'High School'!$A$1:$BF$550</definedName>
    <definedName hidden="1" localSheetId="4" name="Z_C87A30F4_6B01_4C6C_B797_31036D53A8E7_.wvu.FilterData">'Other Universities'!$A$1:$AQ$210</definedName>
    <definedName hidden="1" localSheetId="8" name="Z_C87A30F4_6B01_4C6C_B797_31036D53A8E7_.wvu.FilterData">Funding!$A$1:$AD$625</definedName>
    <definedName hidden="1" localSheetId="3" name="Z_2234A1E3_00A0_459C_8357_FA78F82C841E_.wvu.FilterData">'High School'!$A$1:$BF$550</definedName>
    <definedName hidden="1" localSheetId="3" name="Z_F13391FB_00B0_45FF_A88D_C298EAA3DD8D_.wvu.FilterData">'High School'!$A$1:$BF$517</definedName>
    <definedName hidden="1" localSheetId="3" name="Z_0960EE65_80B2_4276_AA18_4DFB3898F4D5_.wvu.FilterData">'High School'!$A$1:$BF$332</definedName>
    <definedName hidden="1" localSheetId="3" name="Z_2BC36F6F_2E3C_41C3_AB9D_AC5B9A66E836_.wvu.FilterData">'High School'!$A$1:$BF$517</definedName>
    <definedName hidden="1" localSheetId="3" name="Z_EFDD2E73_A510_4917_80C6_7656C5F2C4A8_.wvu.FilterData">'High School'!$A$1:$BF$517</definedName>
    <definedName hidden="1" localSheetId="4" name="Z_EFDD2E73_A510_4917_80C6_7656C5F2C4A8_.wvu.FilterData">'Other Universities'!$A$1:$AQ$210</definedName>
    <definedName hidden="1" localSheetId="8" name="Z_EFDD2E73_A510_4917_80C6_7656C5F2C4A8_.wvu.FilterData">Funding!$A$1:$AD$625</definedName>
    <definedName hidden="1" localSheetId="3" name="Z_C55EFD14_523D_46FF_A89F_5AE60EC9E0D1_.wvu.FilterData">'High School'!$A$1:$BF$464</definedName>
    <definedName hidden="1" localSheetId="4" name="Z_C55EFD14_523D_46FF_A89F_5AE60EC9E0D1_.wvu.FilterData">'Other Universities'!$A$1:$BA$700</definedName>
    <definedName hidden="1" localSheetId="8" name="Z_C55EFD14_523D_46FF_A89F_5AE60EC9E0D1_.wvu.FilterData">Funding!$A$1:$AD$625</definedName>
    <definedName hidden="1" localSheetId="3" name="Z_C35F8712_EBB8_46DB_B255_68924BE695BC_.wvu.FilterData">'High School'!$A$1:$BF$517</definedName>
    <definedName hidden="1" localSheetId="3" name="Z_C9F3D738_D88B_47BD_B57B_237E02D98F70_.wvu.FilterData">'High School'!$A$1:$BF$282</definedName>
    <definedName hidden="1" localSheetId="3" name="Z_A3C54F77_3592_4C91_B6E6_D50BCC779CBB_.wvu.FilterData">'High School'!$A$1:$BF$297</definedName>
    <definedName hidden="1" localSheetId="3" name="Z_405012B9_7AF8_4D06_A5E8_2D8DB4A1E8E0_.wvu.FilterData">'High School'!$A$1:$BF$517</definedName>
    <definedName hidden="1" localSheetId="3" name="Z_62219CE5_BC18_49F2_8E7B_C45A74EB333C_.wvu.FilterData">'High School'!$A$1:$BF$332</definedName>
    <definedName hidden="1" localSheetId="3" name="Z_7C47734C_8BD7_4C08_BE55_6F6F98F47B70_.wvu.FilterData">'High School'!$A$1:$BF$517</definedName>
    <definedName hidden="1" localSheetId="3" name="Z_47B1B03A_EB7F_4215_9ECA_8B410A9EDEE3_.wvu.FilterData">'High School'!$A$1:$BF$517</definedName>
    <definedName hidden="1" localSheetId="3" name="Z_1FC670D2_5549_4B3B_8A93_A4051FDFB108_.wvu.FilterData">'High School'!$A$1:$BF$332</definedName>
    <definedName hidden="1" localSheetId="3" name="Z_564D74EB_2FB2_4312_9254_2BA6559A9BE7_.wvu.FilterData">'High School'!$A$1:$BF$332</definedName>
    <definedName hidden="1" localSheetId="3" name="Z_75D32112_0AE1_4E16_BC14_F7C98A9866FB_.wvu.FilterData">'High School'!$A$1:$BF$98</definedName>
    <definedName hidden="1" localSheetId="3" name="Z_EBE003C7_A7EF_4606_BC64_0D550710090E_.wvu.FilterData">'High School'!$A$1:$BF$517</definedName>
    <definedName hidden="1" localSheetId="4" name="Z_EBE003C7_A7EF_4606_BC64_0D550710090E_.wvu.FilterData">'Other Universities'!$A$1:$BA$700</definedName>
    <definedName hidden="1" localSheetId="8" name="Z_EBE003C7_A7EF_4606_BC64_0D550710090E_.wvu.FilterData">Funding!$A$1:$AD$625</definedName>
    <definedName hidden="1" localSheetId="3" name="Z_EEA7E63F_84C8_425B_82C5_CA77E01D77E1_.wvu.FilterData">'High School'!$A$1:$BF$288</definedName>
    <definedName hidden="1" localSheetId="3" name="Z_588F421C_4318_463C_9719_5490A6462BCB_.wvu.FilterData">'High School'!$A$1:$BG$332</definedName>
    <definedName hidden="1" localSheetId="3" name="Z_7CE45E9E_C03A_4A42_9B0A_4FB41AB0C075_.wvu.FilterData">'High School'!$A$1:$BF$332</definedName>
    <definedName hidden="1" localSheetId="3" name="Z_356E4D7B_DDE4_4B75_A499_B369953C45D2_.wvu.FilterData">'High School'!$A$1:$BF$332</definedName>
    <definedName hidden="1" localSheetId="3" name="Z_DA3584F9_A0D0_4576_9FFA_405953F0342E_.wvu.FilterData">'High School'!$A$1:$BF$464</definedName>
    <definedName hidden="1" localSheetId="4" name="Z_DA3584F9_A0D0_4576_9FFA_405953F0342E_.wvu.FilterData">'Other Universities'!$A$1:$BA$700</definedName>
    <definedName hidden="1" localSheetId="8" name="Z_DA3584F9_A0D0_4576_9FFA_405953F0342E_.wvu.FilterData">Funding!$A$1:$AD$625</definedName>
    <definedName hidden="1" localSheetId="3" name="Z_A0353BFF_98F5_47B8_8656_07B48C49BD11_.wvu.FilterData">'High School'!$A$1:$BF$517</definedName>
    <definedName hidden="1" localSheetId="3" name="Z_CF6B8E5A_94C9_4905_B0CD_7F9A3EFCABBD_.wvu.FilterData">'High School'!$A$1:$BF$517</definedName>
    <definedName hidden="1" localSheetId="3" name="Z_6ED51D95_F2E2_4AE3_ADAA_3CA1A9635B6D_.wvu.FilterData">'High School'!$A$1:$BF$332</definedName>
    <definedName hidden="1" localSheetId="3" name="Z_CA3665EC_0D2E_4E03_A2E8_B1DDD2759188_.wvu.FilterData">'High School'!$A$1:$BF$332</definedName>
    <definedName hidden="1" localSheetId="3" name="Z_509B4D0A_20E6_4F43_B2D8_D9C22088F7D9_.wvu.FilterData">'High School'!$A$1:$BF$282</definedName>
    <definedName hidden="1" localSheetId="3" name="Z_4A143CA3_53D1_4A0C_90DE_2B37B9D19D9D_.wvu.FilterData">'High School'!$A$1:$BF$332</definedName>
    <definedName hidden="1" localSheetId="3" name="Z_49ACD70E_DC52_4F5C_ACE6_75255EB4D124_.wvu.FilterData">'High School'!$A$1:$BF$332</definedName>
    <definedName hidden="1" localSheetId="3" name="Z_E7792A8D_A255_4FF0_B884_780B9936E6F8_.wvu.FilterData">'High School'!$A$1:$BF$332</definedName>
    <definedName hidden="1" localSheetId="3" name="Z_1AB7C911_E1EA_4227_A1F1_461B1AFEAF56_.wvu.FilterData">'High School'!$A$1:$BF$332</definedName>
    <definedName hidden="1" localSheetId="3" name="Z_6EC72A53_6557_458B_A82B_C11D8B6BB690_.wvu.FilterData">'High School'!$A$1:$BG$332</definedName>
    <definedName hidden="1" localSheetId="3" name="Z_C6E8CD05_4394_4E52_938D_BD03E0205D1F_.wvu.FilterData">'High School'!$A$1:$BF$517</definedName>
    <definedName hidden="1" localSheetId="4" name="Z_C6E8CD05_4394_4E52_938D_BD03E0205D1F_.wvu.FilterData">'Other Universities'!$D$1:$D$210</definedName>
    <definedName hidden="1" localSheetId="5" name="Z_C6E8CD05_4394_4E52_938D_BD03E0205D1F_.wvu.FilterData">NSFAS!$A$1:$Z$627</definedName>
    <definedName hidden="1" localSheetId="8" name="Z_C6E8CD05_4394_4E52_938D_BD03E0205D1F_.wvu.FilterData">Funding!$A$1:$AN$625</definedName>
    <definedName hidden="1" localSheetId="3" name="Z_EF2DCBE9_6444_4C7D_9834_2AFA3D9A696A_.wvu.FilterData">'High School'!$A$1:$BF$517</definedName>
    <definedName hidden="1" localSheetId="3" name="Z_D0D857A6_0357_4F68_A9FF_137729F5E491_.wvu.FilterData">'High School'!$A$1:$BF$332</definedName>
    <definedName hidden="1" localSheetId="3" name="Z_83DBF6F4_64CF_4DC1_B160_71EB29F6D927_.wvu.FilterData">'High School'!$F$192:$F$273</definedName>
    <definedName hidden="1" localSheetId="3" name="Z_B0117878_2AE4_4863_A84C_5B264E3CDC33_.wvu.FilterData">'High School'!$A$1:$BF$332</definedName>
    <definedName hidden="1" localSheetId="3" name="Z_FD5CF423_D994_4859_B152_406414AAA6B4_.wvu.FilterData">'High School'!$A$1:$BF$464</definedName>
    <definedName hidden="1" localSheetId="4" name="Z_FD5CF423_D994_4859_B152_406414AAA6B4_.wvu.FilterData">'Other Universities'!$A$1:$BA$700</definedName>
    <definedName hidden="1" localSheetId="8" name="Z_FD5CF423_D994_4859_B152_406414AAA6B4_.wvu.FilterData">Funding!$A$1:$AD$625</definedName>
    <definedName hidden="1" localSheetId="3" name="Z_8CB476A1_BA37_4DD1_A8C1_530D3BB77E04_.wvu.FilterData">'High School'!$A$1:$BF$517</definedName>
    <definedName hidden="1" localSheetId="3" name="Z_6767C774_D6CD_462C_9FB2_8892DD9710AF_.wvu.FilterData">'High School'!$A$1:$BF$517</definedName>
    <definedName hidden="1" localSheetId="3" name="Z_4FFBA2B7_0B5E_4036_9845_25FC25961AAA_.wvu.FilterData">'High School'!$B$1:$BF$517</definedName>
    <definedName hidden="1" localSheetId="3" name="Z_983015C7_D737_4432_B20A_E598E87F8AF7_.wvu.FilterData">'High School'!$A$1:$BF$517</definedName>
    <definedName hidden="1" localSheetId="3" name="Z_A7BA5F44_7B08_4819_99A2_4FE30A7F97B8_.wvu.FilterData">'High School'!$A$1:$BF$517</definedName>
    <definedName hidden="1" localSheetId="4" name="Z_A7BA5F44_7B08_4819_99A2_4FE30A7F97B8_.wvu.FilterData">'Other Universities'!$A$1:$AQ$210</definedName>
    <definedName hidden="1" localSheetId="8" name="Z_A7BA5F44_7B08_4819_99A2_4FE30A7F97B8_.wvu.FilterData">Funding!$A$1:$AD$625</definedName>
    <definedName hidden="1" localSheetId="3" name="Z_22EAB19C_FF28_4244_868E_8E28E3975099_.wvu.FilterData">'High School'!$A$1:$BF$332</definedName>
    <definedName hidden="1" localSheetId="3" name="Z_894EA087_4809_453E_8860_A58371F1C766_.wvu.FilterData">'High School'!$A$1:$BF$517</definedName>
    <definedName hidden="1" localSheetId="3" name="Z_5D0B322D_42A7_4719_BB02_3A2DCF0C4FA6_.wvu.FilterData">'High School'!$A$1:$BF$332</definedName>
    <definedName hidden="1" localSheetId="3" name="Z_21AEA1DF_4BCA_4351_B45F_69ACD612A142_.wvu.FilterData">'High School'!$A$1:$BF$282</definedName>
    <definedName hidden="1" localSheetId="3" name="Z_7F9AE739_A901_49D3_B383_9215B34E1E4C_.wvu.FilterData">'High School'!$A$1:$BF$332</definedName>
    <definedName hidden="1" localSheetId="3" name="Z_48B2A209_A717_4CA0_9693_5675B0D0DEE9_.wvu.FilterData">'High School'!$A$1:$BF$332</definedName>
    <definedName hidden="1" localSheetId="3" name="Z_58D06294_07AF_4F5C_9664_F0C0D0401538_.wvu.FilterData">'High School'!$A$1:$BF$332</definedName>
    <definedName hidden="1" localSheetId="3" name="Z_58D14082_84EA_4DEC_A7B4_2AABB0ECD6E6_.wvu.FilterData">'High School'!$A$1:$BF$332</definedName>
    <definedName hidden="1" localSheetId="3" name="Z_5AAFC0F5_F986_4848_A34D_12C604E00387_.wvu.FilterData">'High School'!$A$1:$BF$517</definedName>
    <definedName hidden="1" localSheetId="4" name="Z_5AAFC0F5_F986_4848_A34D_12C604E00387_.wvu.FilterData">'Other Universities'!$A$1:$AQ$210</definedName>
    <definedName hidden="1" localSheetId="8" name="Z_5AAFC0F5_F986_4848_A34D_12C604E00387_.wvu.FilterData">Funding!$A$1:$AD$625</definedName>
    <definedName hidden="1" localSheetId="3" name="Z_3B133FE9_7584_47E1_BC01_6A5E15526C94_.wvu.FilterData">'High School'!$A$1:$BF$332</definedName>
    <definedName hidden="1" localSheetId="3" name="Z_05E139EC_CE48_4591_A676_C96343BC11CF_.wvu.FilterData">'High School'!$A$1:$BF$517</definedName>
    <definedName hidden="1" localSheetId="3" name="Z_B07B3684_C9BB_4531_933B_5B25F71B3E5F_.wvu.FilterData">'High School'!$A$1:$BG$332</definedName>
    <definedName hidden="1" localSheetId="3" name="Z_BF4A08E6_B0CF_4816_8A77_FDEC1E5A533A_.wvu.FilterData">'High School'!$P$1:$P$527</definedName>
    <definedName hidden="1" localSheetId="4" name="Z_BF4A08E6_B0CF_4816_8A77_FDEC1E5A533A_.wvu.FilterData">'Other Universities'!$A$1:$BA$700</definedName>
    <definedName hidden="1" localSheetId="8" name="Z_BF4A08E6_B0CF_4816_8A77_FDEC1E5A533A_.wvu.FilterData">Funding!$A$1:$AN$625</definedName>
    <definedName hidden="1" localSheetId="3" name="Z_19B72542_24C7_4658_9A3C_7541C16F5726_.wvu.FilterData">'High School'!$Q$1:$Q$527</definedName>
    <definedName hidden="1" localSheetId="3" name="Z_6B92E036_A56F_463F_8CC2_CA7E962A3CCA_.wvu.FilterData">'High School'!$A$1:$BF$332</definedName>
    <definedName hidden="1" localSheetId="3" name="Z_DE8B3D27_A98D_4556_9BC2_A192FDCEF96D_.wvu.FilterData">'High School'!$A$1:$BF$332</definedName>
    <definedName hidden="1" localSheetId="4" name="Z_E1817578_124F_4A0B_A990_F73727ABAA48_.wvu.FilterData">'Other Universities'!$A$1:$BA$682</definedName>
    <definedName hidden="1" localSheetId="8" name="Z_E1817578_124F_4A0B_A990_F73727ABAA48_.wvu.FilterData">Funding!$A$1:$AD$625</definedName>
    <definedName hidden="1" localSheetId="3" name="Z_5CCB9828_B925_4F9E_8B9C_6291DB578DB7_.wvu.FilterData">'High School'!$A$1:$BF$517</definedName>
    <definedName hidden="1" localSheetId="3" name="Z_B804D751_7BB5_4D2A_8233_26739E80E178_.wvu.FilterData">'High School'!$A$1:$BF$332</definedName>
    <definedName hidden="1" localSheetId="3" name="Z_4ED56750_9545_40D2_BC00_0F69681D34BD_.wvu.FilterData">'High School'!$A$1:$BF$282</definedName>
    <definedName hidden="1" localSheetId="3" name="Z_CB41FE21_7293_411E_86C0_72984CE9A84F_.wvu.FilterData">'High School'!$A$1:$BF$332</definedName>
    <definedName hidden="1" localSheetId="3" name="Z_301D3FAB_F895_4CA4_8E0F_1CCB745DAD31_.wvu.FilterData">'High School'!$A$1:$BF$332</definedName>
    <definedName hidden="1" localSheetId="3" name="Z_717AA10C_5B84_47C6_98AD_39095FB3FAEB_.wvu.FilterData">'High School'!$A$1:$BF$517</definedName>
    <definedName hidden="1" localSheetId="3" name="Z_AA167C96_B101_4BC5_9F48_B71E991A842A_.wvu.FilterData">'High School'!$A$1:$BF$332</definedName>
    <definedName hidden="1" localSheetId="3" name="Z_53356A48_0F83_4210_A966_1AB44E326AF0_.wvu.FilterData">'High School'!$A$1:$BF$550</definedName>
    <definedName hidden="1" localSheetId="3" name="Z_D3F5C986_1AE5_4CFE_875B_90F76D397F24_.wvu.FilterData">'High School'!$A$1:$BF$332</definedName>
    <definedName hidden="1" localSheetId="3" name="Z_D3094F1A_7BCF_4B4A_9ADB_D55ACE915D06_.wvu.FilterData">'High School'!$A$1:$BF$332</definedName>
    <definedName hidden="1" localSheetId="3" name="Z_F4DAE8CE_414C_4096_95D9_A783A9E80BB2_.wvu.FilterData">'High School'!$A$1:$BF$517</definedName>
    <definedName hidden="1" localSheetId="3" name="Z_EB80348C_9CDC_4412_92DF_7E60D0FB5334_.wvu.FilterData">'High School'!$AO$207:$AQ$209</definedName>
    <definedName hidden="1" localSheetId="3" name="Z_58E80000_6965_474C_99E6_43614C6F4F3E_.wvu.FilterData">'High School'!$A$1:$BF$332</definedName>
    <definedName hidden="1" localSheetId="3" name="Z_0D40BCBB_26AD_49E6_BF19_D42318FEC5CC_.wvu.FilterData">'High School'!$A$1:$BF$316</definedName>
    <definedName hidden="1" localSheetId="4" name="Z_0D40BCBB_26AD_49E6_BF19_D42318FEC5CC_.wvu.FilterData">'Other Universities'!$D$1:$D$210</definedName>
    <definedName hidden="1" localSheetId="5" name="Z_0D40BCBB_26AD_49E6_BF19_D42318FEC5CC_.wvu.FilterData">NSFAS!$A$1:$Z$627</definedName>
    <definedName hidden="1" localSheetId="6" name="Z_0D40BCBB_26AD_49E6_BF19_D42318FEC5CC_.wvu.FilterData">'Contact List'!$A$1:$AB$46</definedName>
    <definedName hidden="1" localSheetId="8" name="Z_0D40BCBB_26AD_49E6_BF19_D42318FEC5CC_.wvu.FilterData">Funding!$J$571:$J$572</definedName>
    <definedName hidden="1" localSheetId="3" name="Z_553A9C77_8927_4441_B11D_D08CD748CE1D_.wvu.FilterData">'High School'!$A$1:$BF$282</definedName>
    <definedName hidden="1" localSheetId="3" name="Z_787A1F7F_2985_402E_B77C_605E94972C76_.wvu.FilterData">'High School'!$A$1:$BF$517</definedName>
    <definedName hidden="1" localSheetId="3" name="Z_64468278_5C25_4809_A277_E8F2296D07FB_.wvu.FilterData">'High School'!$A$1:$BF$282</definedName>
    <definedName hidden="1" localSheetId="3" name="Z_942C6FCB_D74C_4BF6_B484_23EE1E55CD75_.wvu.FilterData">'High School'!$A$1:$BF$517</definedName>
    <definedName hidden="1" localSheetId="3" name="Z_4358EF8E_08F9_4A9E_9717_ECE80F71465A_.wvu.FilterData">'High School'!$A$1:$BF$517</definedName>
    <definedName hidden="1" localSheetId="3" name="Z_B85E099B_506F_477D_A817_C2B512104EB0_.wvu.FilterData">'High School'!$A$1:$BF$332</definedName>
    <definedName hidden="1" localSheetId="3" name="Z_174E8AFF_ED6B_4D30_963A_497F790F2AAF_.wvu.FilterData">'High School'!$A$1:$BF$517</definedName>
    <definedName hidden="1" localSheetId="3" name="Z_FC1E96EF_5526_4382_A669_2BF2381C193E_.wvu.FilterData">'High School'!$A$1:$BF$517</definedName>
    <definedName hidden="1" localSheetId="3" name="Z_A9ADEFB8_D278_488C_862E_139B2CBBAA57_.wvu.FilterData">'High School'!$A$1:$BF$517</definedName>
    <definedName hidden="1" localSheetId="3" name="Z_FA91E835_AFF3_4856_9D4E_F31A47806230_.wvu.FilterData">'High School'!$A$1:$BF$332</definedName>
    <definedName hidden="1" localSheetId="3" name="Z_09A43AB5_526E_41A9_9C19_46B6BDAF1D91_.wvu.FilterData">'High School'!$A$1:$BF$282</definedName>
    <definedName hidden="1" localSheetId="3" name="Z_7024C90A_CD77_40BE_B6E3_D1CF2FA3D989_.wvu.FilterData">'High School'!$AV$1:$AV$527</definedName>
    <definedName hidden="1" localSheetId="3" name="Z_5CCEEED8_4824_4283_A945_3EFF85B72745_.wvu.FilterData">'High School'!$A$1:$BF$517</definedName>
    <definedName hidden="1" localSheetId="3" name="Z_3FB0F4C5_41CB_4523_94F3_E4DDDDE468C8_.wvu.FilterData">'High School'!$A$1:$BF$517</definedName>
    <definedName hidden="1" localSheetId="3" name="Z_71DC49D9_0A66_4281_9BCF_00E057FFFE8F_.wvu.FilterData">'High School'!$A$1:$BF$332</definedName>
    <definedName hidden="1" localSheetId="3" name="Z_D284FCD7_1579_4F0D_BE00_164BBC6908A6_.wvu.FilterData">'High School'!$A$1:$BF$517</definedName>
    <definedName hidden="1" localSheetId="3" name="Z_699D397D_84C7_4F2C_8A0B_1753837D6DE6_.wvu.FilterData">'High School'!$A$1:$BF$517</definedName>
    <definedName hidden="1" localSheetId="3" name="Z_4E8F5FE9_C5F1_4CA1_A2D5_D76E16684E32_.wvu.FilterData">'High School'!$A$1:$BF$517</definedName>
    <definedName hidden="1" localSheetId="3" name="Z_EA67B3AA_7438_46D2_8221_0ECCF16D8CC4_.wvu.FilterData">'High School'!$A$1:$BF$332</definedName>
    <definedName hidden="1" localSheetId="3" name="Z_74FAADA8_22D3_49E7_B763_1B9AD3779AB4_.wvu.FilterData">'High School'!$A$1:$BF$517</definedName>
    <definedName hidden="1" localSheetId="3" name="Z_7CEF7AC3_AA8A_4BE6_87F9_6A4BEBCC2C44_.wvu.FilterData">'High School'!$A$1:$BF$273</definedName>
    <definedName hidden="1" localSheetId="4" name="Z_7CEF7AC3_AA8A_4BE6_87F9_6A4BEBCC2C44_.wvu.FilterData">'Other Universities'!$A$1:$AQ$210</definedName>
    <definedName hidden="1" localSheetId="5" name="Z_7CEF7AC3_AA8A_4BE6_87F9_6A4BEBCC2C44_.wvu.FilterData">NSFAS!$A$1:$U$626</definedName>
    <definedName hidden="1" localSheetId="6" name="Z_7CEF7AC3_AA8A_4BE6_87F9_6A4BEBCC2C44_.wvu.FilterData">'Contact List'!$H$1:$H$250</definedName>
    <definedName hidden="1" localSheetId="8" name="Z_7CEF7AC3_AA8A_4BE6_87F9_6A4BEBCC2C44_.wvu.FilterData">Funding!$A$1:$AD$625</definedName>
    <definedName hidden="1" localSheetId="3" name="Z_F53921F5_E3FC_499D_B04E_A6AF9EDA74F9_.wvu.FilterData">'High School'!$A$1:$BF$464</definedName>
    <definedName hidden="1" localSheetId="4" name="Z_F53921F5_E3FC_499D_B04E_A6AF9EDA74F9_.wvu.FilterData">'Other Universities'!$A$1:$BA$682</definedName>
    <definedName hidden="1" localSheetId="8" name="Z_F53921F5_E3FC_499D_B04E_A6AF9EDA74F9_.wvu.FilterData">Funding!$A$1:$AD$625</definedName>
    <definedName hidden="1" localSheetId="3" name="Z_248764C4_C6F5_4EC7_8745_D69C23495697_.wvu.FilterData">'High School'!$A$1:$BF$517</definedName>
    <definedName hidden="1" localSheetId="3" name="Z_ABD94758_9719_4C1B_BCD0_8B92654ED079_.wvu.FilterData">'High School'!$A$1:$BF$464</definedName>
    <definedName hidden="1" localSheetId="4" name="Z_ABD94758_9719_4C1B_BCD0_8B92654ED079_.wvu.FilterData">'Other Universities'!$A$1:$AX$682</definedName>
    <definedName hidden="1" localSheetId="8" name="Z_ABD94758_9719_4C1B_BCD0_8B92654ED079_.wvu.FilterData">Funding!$A$1:$AN$625</definedName>
    <definedName hidden="1" localSheetId="3" name="Z_0414109F_773B_4EA2_9B1D_BBC29CF38BF8_.wvu.FilterData">'High School'!$A$1:$BF$332</definedName>
    <definedName hidden="1" localSheetId="3" name="Z_F62909F3_803C_4D20_85B4_F546C317B0C1_.wvu.FilterData">'High School'!$A$1:$BF$517</definedName>
    <definedName hidden="1" localSheetId="3" name="Z_7C93139F_C95A_4135_ADD2_B39A0D187106_.wvu.FilterData">'High School'!$A$1:$BF$517</definedName>
    <definedName hidden="1" localSheetId="3" name="Z_59B0ABB4_1020_42C7_994C_9908BFDAF52A_.wvu.FilterData">'High School'!$A$1:$BF$365</definedName>
    <definedName hidden="1" localSheetId="4" name="Z_59B0ABB4_1020_42C7_994C_9908BFDAF52A_.wvu.FilterData">'Other Universities'!$C$111:$C$113</definedName>
    <definedName hidden="1" localSheetId="5" name="Z_59B0ABB4_1020_42C7_994C_9908BFDAF52A_.wvu.FilterData">NSFAS!$A$1:$U$627</definedName>
    <definedName hidden="1" localSheetId="8" name="Z_59B0ABB4_1020_42C7_994C_9908BFDAF52A_.wvu.FilterData">Funding!$A$1:$AN$625</definedName>
    <definedName hidden="1" localSheetId="3" name="Z_E886448D_21DF_4E85_B33B_1EE6784877AA_.wvu.FilterData">'High School'!$A$1:$BF$517</definedName>
    <definedName hidden="1" localSheetId="3" name="Z_863A4D87_549F_4E97_A28D_FD4E9BA1EE47_.wvu.FilterData">'High School'!$A$1:$BF$517</definedName>
    <definedName hidden="1" localSheetId="3" name="Z_8F8D53B4_5147_4D2A_9CB7_103C6B16A3A4_.wvu.FilterData">'High School'!$A$1:$BF$550</definedName>
    <definedName hidden="1" localSheetId="4" name="Z_8F8D53B4_5147_4D2A_9CB7_103C6B16A3A4_.wvu.FilterData">'Other Universities'!$A$1:$BA$936</definedName>
    <definedName hidden="1" localSheetId="8" name="Z_8F8D53B4_5147_4D2A_9CB7_103C6B16A3A4_.wvu.FilterData">Funding!$A$1:$AD$625</definedName>
    <definedName hidden="1" localSheetId="3" name="Z_E82B1070_ABB6_4405_9D04_1AFC020DC7EB_.wvu.FilterData">'High School'!$A$1:$BF$517</definedName>
    <definedName hidden="1" localSheetId="4" name="Z_E82B1070_ABB6_4405_9D04_1AFC020DC7EB_.wvu.FilterData">'Other Universities'!$A$1:$AQ$210</definedName>
    <definedName hidden="1" localSheetId="8" name="Z_E82B1070_ABB6_4405_9D04_1AFC020DC7EB_.wvu.FilterData">Funding!$A$1:$AD$625</definedName>
    <definedName hidden="1" localSheetId="3" name="Z_61CA9713_3620_4320_A62B_4A47C63F9A66_.wvu.FilterData">'High School'!$A$1:$BF$517</definedName>
    <definedName hidden="1" localSheetId="3" name="Z_38B0DE82_71D5_492F_AAEF_B52B03FDEDE1_.wvu.FilterData">'High School'!$A$1:$BF$464</definedName>
    <definedName hidden="1" localSheetId="4" name="Z_38B0DE82_71D5_492F_AAEF_B52B03FDEDE1_.wvu.FilterData">'Other Universities'!$A$1:$AX$682</definedName>
    <definedName hidden="1" localSheetId="8" name="Z_38B0DE82_71D5_492F_AAEF_B52B03FDEDE1_.wvu.FilterData">Funding!$A$1:$AN$625</definedName>
    <definedName hidden="1" localSheetId="3" name="Z_D5145494_ACFE_4A19_A696_064D8F716A82_.wvu.FilterData">'High School'!$A$1:$BF$550</definedName>
    <definedName hidden="1" localSheetId="3" name="Z_E409EBF9_1128_4038_994D_FF72DE47A184_.wvu.FilterData">'High School'!$A$1:$BF$517</definedName>
    <definedName hidden="1" localSheetId="3" name="Z_5F6BE341_6B8A_4296_86C3_1516DE2F1B9F_.wvu.FilterData">'High School'!$A$1:$BF$550</definedName>
    <definedName hidden="1" localSheetId="4" name="Z_5F6BE341_6B8A_4296_86C3_1516DE2F1B9F_.wvu.FilterData">'Other Universities'!$A$1:$AQ$210</definedName>
    <definedName hidden="1" localSheetId="8" name="Z_5F6BE341_6B8A_4296_86C3_1516DE2F1B9F_.wvu.FilterData">Funding!$A$1:$AN$625</definedName>
    <definedName hidden="1" localSheetId="3" name="Z_CF9C768D_8EDD_4FBA_A2DC_CF1F9EBFC7BB_.wvu.FilterData">'High School'!$A$1:$BF$517</definedName>
    <definedName hidden="1" localSheetId="3" name="Z_CAAD9B5A_C1F0_45B0_A33B_06A851997B5C_.wvu.FilterData">'High School'!$A$1:$BF$316</definedName>
    <definedName hidden="1" localSheetId="4" name="Z_CAAD9B5A_C1F0_45B0_A33B_06A851997B5C_.wvu.FilterData">'Other Universities'!$C$169:$C$173</definedName>
    <definedName hidden="1" localSheetId="5" name="Z_CAAD9B5A_C1F0_45B0_A33B_06A851997B5C_.wvu.FilterData">NSFAS!$A$1:$U$627</definedName>
    <definedName hidden="1" localSheetId="6" name="Z_CAAD9B5A_C1F0_45B0_A33B_06A851997B5C_.wvu.FilterData">'Contact List'!$A$1:$AB$46</definedName>
    <definedName hidden="1" localSheetId="8" name="Z_CAAD9B5A_C1F0_45B0_A33B_06A851997B5C_.wvu.FilterData">Funding!$A$1:$AN$625</definedName>
    <definedName hidden="1" localSheetId="3" name="Z_A2590484_AE25_4F38_8431_BB536D05DF9E_.wvu.FilterData">'High School'!$A$1:$BG$332</definedName>
    <definedName hidden="1" localSheetId="3" name="Z_9E6492F5_CFDA_49E6_9F96_10B931F0D82A_.wvu.FilterData">'High School'!$A$1:$BF$332</definedName>
    <definedName hidden="1" localSheetId="3" name="Z_A4A961A7_E949_4930_8369_483752E0A46C_.wvu.FilterData">'High School'!$A$1:$BF$316</definedName>
    <definedName hidden="1" localSheetId="4" name="Z_A4A961A7_E949_4930_8369_483752E0A46C_.wvu.FilterData">'Other Universities'!$C$1:$C$210</definedName>
    <definedName hidden="1" localSheetId="5" name="Z_A4A961A7_E949_4930_8369_483752E0A46C_.wvu.FilterData">NSFAS!$A$1:$Z$627</definedName>
    <definedName hidden="1" localSheetId="6" name="Z_A4A961A7_E949_4930_8369_483752E0A46C_.wvu.FilterData">'Contact List'!$A$1:$AB$46</definedName>
    <definedName hidden="1" localSheetId="8" name="Z_A4A961A7_E949_4930_8369_483752E0A46C_.wvu.FilterData">Funding!$A$1:$AN$625</definedName>
    <definedName hidden="1" localSheetId="3" name="Z_D8B8D593_A363_437A_9D3E_78F5961DDB0E_.wvu.FilterData">'High School'!$A$1:$BF$464</definedName>
    <definedName hidden="1" localSheetId="4" name="Z_D8B8D593_A363_437A_9D3E_78F5961DDB0E_.wvu.FilterData">'Other Universities'!$A$1:$AX$700</definedName>
    <definedName hidden="1" localSheetId="8" name="Z_D8B8D593_A363_437A_9D3E_78F5961DDB0E_.wvu.FilterData">Funding!$A$1:$AN$625</definedName>
    <definedName hidden="1" localSheetId="3" name="Z_0A833605_BFA8_43AC_B360_427D9FD86D7E_.wvu.FilterData">'High School'!$A$1:$BF$517</definedName>
    <definedName hidden="1" localSheetId="3" name="Z_FBDDF78E_1A13_4213_89C3_C7C801674176_.wvu.FilterData">'High School'!$A$1:$BF$517</definedName>
    <definedName hidden="1" localSheetId="3" name="Z_68CD605C_A91F_4340_9B3E_2097E96EBEDF_.wvu.FilterData">'High School'!$A$1:$BF$517</definedName>
    <definedName hidden="1" localSheetId="3" name="Z_A6CC62B5_5BE4_493B_8F32_9B72DA2C1ED1_.wvu.FilterData">'High School'!$A$1:$BF$517</definedName>
    <definedName hidden="1" localSheetId="3" name="Z_1C513239_F92A_41BB_B4FB_5A6E031EC270_.wvu.FilterData">'High School'!$A$1:$BF$332</definedName>
    <definedName hidden="1" localSheetId="3" name="Z_0D4A5E9F_EAE9_4E24_BFE9_DEE47710761C_.wvu.FilterData">'High School'!$A$1:$BF$316</definedName>
    <definedName hidden="1" localSheetId="4" name="Z_0D4A5E9F_EAE9_4E24_BFE9_DEE47710761C_.wvu.FilterData">'Other Universities'!$C$169:$C$173</definedName>
    <definedName hidden="1" localSheetId="5" name="Z_0D4A5E9F_EAE9_4E24_BFE9_DEE47710761C_.wvu.FilterData">NSFAS!$A$1:$Z$627</definedName>
    <definedName hidden="1" localSheetId="6" name="Z_0D4A5E9F_EAE9_4E24_BFE9_DEE47710761C_.wvu.FilterData">'Contact List'!$A$1:$AB$46</definedName>
    <definedName hidden="1" localSheetId="8" name="Z_0D4A5E9F_EAE9_4E24_BFE9_DEE47710761C_.wvu.FilterData">Funding!$A$1:$AD$625</definedName>
    <definedName hidden="1" localSheetId="3" name="Z_9BB89AB8_03A0_4B02_9B9A_F6AB053480F5_.wvu.FilterData">'High School'!$A$1:$BF$517</definedName>
    <definedName hidden="1" localSheetId="3" name="Z_BF0D118B_35C0_4F02_A94A_63E00B88D1D4_.wvu.FilterData">'High School'!$A$1:$BF$288</definedName>
    <definedName hidden="1" localSheetId="3" name="Z_1A83A573_C40E_4DD9_A0D8_FECC388CDA05_.wvu.FilterData">'High School'!$A$1:$BF$517</definedName>
    <definedName hidden="1" localSheetId="3" name="Z_7DDA1D64_CE47_4112_8E9B_5577BB49C666_.wvu.FilterData">'High School'!$A$1:$BF$282</definedName>
    <definedName hidden="1" localSheetId="3" name="Z_61C77D99_48E3_441D_9C05_8F1E193477A4_.wvu.FilterData">'High School'!$A$1:$BF$517</definedName>
    <definedName hidden="1" localSheetId="3" name="Z_B85089C7_4A26_4CE1_B1D3_CDEE019BE730_.wvu.FilterData">'High School'!$A$1:$BF$517</definedName>
    <definedName hidden="1" localSheetId="3" name="Z_689D8A32_8ED6_4CC4_826C_3BCC8F5640AB_.wvu.FilterData">'High School'!$A$1:$BF$332</definedName>
    <definedName hidden="1" localSheetId="3" name="Z_68A84F66_EDD9_4A0E_9CA3_656DEA3D21B9_.wvu.FilterData">'High School'!$A$1:$BF$332</definedName>
    <definedName hidden="1" localSheetId="3" name="Z_935E6706_618E_413B_BAE1_BA379A21C3F9_.wvu.FilterData">'High School'!$A$1:$BF$282</definedName>
    <definedName hidden="1" localSheetId="3" name="Z_16E03C8E_EB3B_4CFA_9C98_113F5EEDCBC6_.wvu.FilterData">'High School'!$A$1:$BF$517</definedName>
    <definedName hidden="1" localSheetId="0" name="Z_EA8F5413_B19F_476D_8C81_81B671CF1DF1_.wvu.FilterData">Dashboard!$B$62:$E$108</definedName>
    <definedName hidden="1" localSheetId="3" name="Z_EA8F5413_B19F_476D_8C81_81B671CF1DF1_.wvu.FilterData">'High School'!$A$1:$BF$273</definedName>
    <definedName hidden="1" localSheetId="4" name="Z_EA8F5413_B19F_476D_8C81_81B671CF1DF1_.wvu.FilterData">'Other Universities'!$A$1:$AQ$210</definedName>
    <definedName hidden="1" localSheetId="5" name="Z_EA8F5413_B19F_476D_8C81_81B671CF1DF1_.wvu.FilterData">NSFAS!$A$1:$U$626</definedName>
    <definedName hidden="1" localSheetId="6" name="Z_EA8F5413_B19F_476D_8C81_81B671CF1DF1_.wvu.FilterData">'Contact List'!$G$49</definedName>
    <definedName hidden="1" localSheetId="8" name="Z_EA8F5413_B19F_476D_8C81_81B671CF1DF1_.wvu.FilterData">Funding!$A$1:$AD$625</definedName>
    <definedName hidden="1" localSheetId="3" name="Z_07AC3ECB_3410_4020_8EE8_345294670045_.wvu.FilterData">'High School'!$A$1:$BF$517</definedName>
    <definedName hidden="1" localSheetId="3" name="Z_A29B9CAB_DDD8_4EA6_9E3B_400D40FD2091_.wvu.FilterData">'High School'!$A$1:$BF$332</definedName>
    <definedName hidden="1" localSheetId="3" name="Z_4BA82E4C_6FE8_4B20_985F_CDC332EA3E0C_.wvu.FilterData">'High School'!$A$1:$BF$282</definedName>
    <definedName hidden="1" localSheetId="3" name="Z_9DD05B2D_3119_4065_AFB7_1C28C997A36E_.wvu.FilterData">'High School'!$A$1:$BF$517</definedName>
    <definedName hidden="1" localSheetId="3" name="Z_D5136A11_8100_4600_8D77_7F25EB5F64AE_.wvu.FilterData">'High School'!$A$1:$BF$464</definedName>
    <definedName hidden="1" localSheetId="4" name="Z_D5136A11_8100_4600_8D77_7F25EB5F64AE_.wvu.FilterData">'Other Universities'!$A$1:$AX$682</definedName>
    <definedName hidden="1" localSheetId="8" name="Z_D5136A11_8100_4600_8D77_7F25EB5F64AE_.wvu.FilterData">Funding!$A$1:$AD$625</definedName>
    <definedName hidden="1" localSheetId="3" name="Z_DE12678C_0BB3_41C9_8915_98FE0FB54B7B_.wvu.FilterData">'High School'!$A$1:$BF$517</definedName>
    <definedName hidden="1" localSheetId="3" name="Z_F21B1EF2_100A_438D_85D7_2EA83E7B2A28_.wvu.FilterData">'High School'!$A$1:$BF$332</definedName>
    <definedName hidden="1" localSheetId="3" name="Z_959BB4D3_8249_4A20_8B39_3BEE171AB634_.wvu.FilterData">'High School'!$A$1:$BF$282</definedName>
    <definedName hidden="1" localSheetId="3" name="Z_5F740FF0_8E69_44CC_A5BA_5565B8BA1B09_.wvu.FilterData">'High School'!$A$1:$BF$517</definedName>
    <definedName hidden="1" localSheetId="4" name="Z_5F740FF0_8E69_44CC_A5BA_5565B8BA1B09_.wvu.FilterData">'Other Universities'!$C$1:$C$210</definedName>
    <definedName hidden="1" localSheetId="5" name="Z_5F740FF0_8E69_44CC_A5BA_5565B8BA1B09_.wvu.FilterData">NSFAS!$A$1:$Z$627</definedName>
    <definedName hidden="1" localSheetId="8" name="Z_5F740FF0_8E69_44CC_A5BA_5565B8BA1B09_.wvu.FilterData">Funding!$A$1:$AN$625</definedName>
    <definedName hidden="1" localSheetId="3" name="Z_95EA9419_DFCD_4BAD_A4AD_7CA16817A636_.wvu.FilterData">'High School'!$P$1:$P$527</definedName>
    <definedName hidden="1" localSheetId="4" name="Z_95EA9419_DFCD_4BAD_A4AD_7CA16817A636_.wvu.FilterData">'Other Universities'!$A$1:$BA$700</definedName>
    <definedName hidden="1" localSheetId="8" name="Z_95EA9419_DFCD_4BAD_A4AD_7CA16817A636_.wvu.FilterData">Funding!$A$1:$AN$625</definedName>
    <definedName hidden="1" localSheetId="3" name="Z_E304BBE6_5663_4DE9_95DC_BD9FC9CDFDE1_.wvu.FilterData">'High School'!$A$1:$BF$517</definedName>
    <definedName hidden="1" localSheetId="3" name="Z_0C4BE436_55E2_4A34_AAE3_EDA88D3C9407_.wvu.FilterData">'High School'!$B$1:$BF$517</definedName>
    <definedName hidden="1" localSheetId="3" name="Z_4D025C51_D019_4C66_B787_867C782F85D6_.wvu.FilterData">'High School'!$A$1:$BF$282</definedName>
    <definedName hidden="1" localSheetId="3" name="Z_9BAE1C21_B2A2_46D0_9A5D_147DD7A3075A_.wvu.FilterData">'High School'!$A$1:$BF$464</definedName>
    <definedName hidden="1" localSheetId="4" name="Z_9BAE1C21_B2A2_46D0_9A5D_147DD7A3075A_.wvu.FilterData">'Other Universities'!$D$1:$AX$56</definedName>
    <definedName hidden="1" localSheetId="8" name="Z_9BAE1C21_B2A2_46D0_9A5D_147DD7A3075A_.wvu.FilterData">Funding!$A$1:$AD$625</definedName>
    <definedName hidden="1" localSheetId="3" name="Z_59EA63EB_DA7B_4B9E_9CAD_91E1411A244F_.wvu.FilterData">'High School'!$A$1:$BF$517</definedName>
    <definedName hidden="1" localSheetId="8" name="Z_59EA63EB_DA7B_4B9E_9CAD_91E1411A244F_.wvu.FilterData">Funding!$A$1:$AN$625</definedName>
    <definedName hidden="1" localSheetId="3" name="Z_ADBBCA69_7784_48DC_BC5F_0F05EDD30B94_.wvu.FilterData">'High School'!$A$489:$BF$517</definedName>
    <definedName hidden="1" localSheetId="3" name="Z_BE944E01_C531_4219_9709_02F5754865A6_.wvu.FilterData">'High School'!$A$1:$BF$332</definedName>
    <definedName hidden="1" localSheetId="3" name="Z_C6094437_E956_4C9F_B20D_0C42114C92D6_.wvu.FilterData">'High School'!$A$1:$BF$517</definedName>
    <definedName hidden="1" localSheetId="3" name="Z_C31E40A9_8FFD_4E7A_89BC_ADCCF100ADC7_.wvu.FilterData">'High School'!$A$1:$BF$517</definedName>
    <definedName hidden="1" localSheetId="3" name="Z_C144EC18_EAD5_4DAF_BEB4_1AA9B871C32F_.wvu.FilterData">'High School'!$AK$1:$AK$527</definedName>
    <definedName hidden="1" localSheetId="3" name="Z_EE2CFF85_B0F4_4AC9_B6EE_B71032428D9A_.wvu.FilterData">'High School'!$A$1:$BF$332</definedName>
    <definedName hidden="1" localSheetId="3" name="Z_A6208854_7725_4AAC_852E_39795C4851A0_.wvu.FilterData">'High School'!$A$1:$BF$332</definedName>
    <definedName hidden="1" localSheetId="3" name="Z_6B062E46_B62E_489C_89CD_08FF896CC0D9_.wvu.FilterData">'High School'!$A$1:$BF$332</definedName>
    <definedName hidden="1" localSheetId="3" name="Z_E493C62B_FC89_41BF_9528_F60FDA176EBA_.wvu.FilterData">'High School'!$A$1:$BF$316</definedName>
    <definedName hidden="1" localSheetId="4" name="Z_E493C62B_FC89_41BF_9528_F60FDA176EBA_.wvu.FilterData">'Other Universities'!$A$1:$AQ$210</definedName>
    <definedName hidden="1" localSheetId="5" name="Z_E493C62B_FC89_41BF_9528_F60FDA176EBA_.wvu.FilterData">NSFAS!$A$1:$U$627</definedName>
    <definedName hidden="1" localSheetId="6" name="Z_E493C62B_FC89_41BF_9528_F60FDA176EBA_.wvu.FilterData">'Contact List'!$A$1:$N$46</definedName>
    <definedName hidden="1" localSheetId="8" name="Z_E493C62B_FC89_41BF_9528_F60FDA176EBA_.wvu.FilterData">Funding!$A$1:$AN$625</definedName>
    <definedName hidden="1" localSheetId="3" name="Z_4A3350B7_38FD_46E7_9E68_BBA14FDEE49A_.wvu.FilterData">'High School'!$A$1:$BF$98</definedName>
    <definedName hidden="1" localSheetId="3" name="Z_2F615186_91B3_48AD_B7A1_8C4DA9917318_.wvu.FilterData">'High School'!$A$1:$BF$464</definedName>
    <definedName hidden="1" localSheetId="4" name="Z_2F615186_91B3_48AD_B7A1_8C4DA9917318_.wvu.FilterData">'Other Universities'!$A$1:$AX$682</definedName>
    <definedName hidden="1" localSheetId="8" name="Z_2F615186_91B3_48AD_B7A1_8C4DA9917318_.wvu.FilterData">Funding!$A$1:$AN$625</definedName>
  </definedNames>
  <calcPr/>
  <customWorkbookViews>
    <customWorkbookView activeSheetId="0" maximized="1" windowHeight="0" windowWidth="0" guid="{FA91E835-AFF3-4856-9D4E-F31A47806230}" name="Filter 164"/>
    <customWorkbookView activeSheetId="0" maximized="1" windowHeight="0" windowWidth="0" guid="{E7792A8D-A255-4FF0-B884-780B9936E6F8}" name="Filter 163"/>
    <customWorkbookView activeSheetId="0" maximized="1" windowHeight="0" windowWidth="0" guid="{D0D857A6-0357-4F68-A9FF-137729F5E491}" name="Filter 162"/>
    <customWorkbookView activeSheetId="0" maximized="1" windowHeight="0" windowWidth="0" guid="{B0117878-2AE4-4863-A84C-5B264E3CDC33}" name="Filter 161"/>
    <customWorkbookView activeSheetId="0" maximized="1" windowHeight="0" windowWidth="0" guid="{4A143CA3-53D1-4A0C-90DE-2B37B9D19D9D}" name="Filter 160"/>
    <customWorkbookView activeSheetId="0" maximized="1" windowHeight="0" windowWidth="0" guid="{C3E673A6-D977-40F4-BB18-14C1A3038D48}" name="Filter 169"/>
    <customWorkbookView activeSheetId="0" maximized="1" windowHeight="0" windowWidth="0" guid="{AA167C96-B101-4BC5-9F48-B71E991A842A}" name="Filter 168"/>
    <customWorkbookView activeSheetId="0" maximized="1" windowHeight="0" windowWidth="0" guid="{391DDC73-CB9D-488E-B8DA-951742398F57}" name="Filter 167"/>
    <customWorkbookView activeSheetId="0" maximized="1" windowHeight="0" windowWidth="0" guid="{1C513239-F92A-41BB-B4FB-5A6E031EC270}" name="Filter 166"/>
    <customWorkbookView activeSheetId="0" maximized="1" windowHeight="0" windowWidth="0" guid="{EA67B3AA-7438-46D2-8221-0ECCF16D8CC4}" name="Filter 165"/>
    <customWorkbookView activeSheetId="0" maximized="1" windowHeight="0" windowWidth="0" guid="{19B72542-24C7-4658-9A3C-7541C16F5726}" name="Filter 153"/>
    <customWorkbookView activeSheetId="0" maximized="1" windowHeight="0" windowWidth="0" guid="{959BB4D3-8249-4A20-8B39-3BEE171AB634}" name="Filter 152"/>
    <customWorkbookView activeSheetId="0" maximized="1" windowHeight="0" windowWidth="0" guid="{4BA82E4C-6FE8-4B20-985F-CDC332EA3E0C}" name="Filter 151"/>
    <customWorkbookView activeSheetId="0" maximized="1" windowHeight="0" windowWidth="0" guid="{553A9C77-8927-4441-B11D-D08CD748CE1D}" name="Filter 150"/>
    <customWorkbookView activeSheetId="0" maximized="1" windowHeight="0" windowWidth="0" guid="{564D74EB-2FB2-4312-9254-2BA6559A9BE7}" name="Filter 159"/>
    <customWorkbookView activeSheetId="0" maximized="1" windowHeight="0" windowWidth="0" guid="{A3C54F77-3592-4C91-B6E6-D50BCC779CBB}" name="Filter 158"/>
    <customWorkbookView activeSheetId="0" maximized="1" windowHeight="0" windowWidth="0" guid="{EEA7E63F-84C8-425B-82C5-CA77E01D77E1}" name="Filter 157"/>
    <customWorkbookView activeSheetId="0" maximized="1" windowHeight="0" windowWidth="0" guid="{EB80348C-9CDC-4412-92DF-7E60D0FB5334}" name="Filter 156"/>
    <customWorkbookView activeSheetId="0" maximized="1" windowHeight="0" windowWidth="0" guid="{BF0D118B-35C0-4F02-A94A-63E00B88D1D4}" name="Filter 155"/>
    <customWorkbookView activeSheetId="0" maximized="1" windowHeight="0" windowWidth="0" guid="{C9F3D738-D88B-47BD-B57B-237E02D98F70}" name="Filter 154"/>
    <customWorkbookView activeSheetId="0" maximized="1" windowHeight="0" windowWidth="0" guid="{0960EE65-80B2-4276-AA18-4DFB3898F4D5}" name="Filter 186"/>
    <customWorkbookView activeSheetId="0" maximized="1" windowHeight="0" windowWidth="0" guid="{2850AF4E-8ADD-4926-951A-C1FB665606A8}" name="Filter 99"/>
    <customWorkbookView activeSheetId="0" maximized="1" windowHeight="0" windowWidth="0" guid="{58D06294-07AF-4F5C-9664-F0C0D0401538}" name="Filter 185"/>
    <customWorkbookView activeSheetId="0" maximized="1" windowHeight="0" windowWidth="0" guid="{6ED51D95-F2E2-4AE3-ADAA-3CA1A9635B6D}" name="Filter 184"/>
    <customWorkbookView activeSheetId="0" maximized="1" windowHeight="0" windowWidth="0" guid="{356E4D7B-DDE4-4B75-A499-B369953C45D2}" name="Filter 183"/>
    <customWorkbookView activeSheetId="0" maximized="1" windowHeight="0" windowWidth="0" guid="{D3094F1A-7BCF-4B4A-9ADB-D55ACE915D06}" name="Filter 182"/>
    <customWorkbookView activeSheetId="0" maximized="1" windowHeight="0" windowWidth="0" guid="{B804D751-7BB5-4D2A-8233-26739E80E178}" name="Filter 181"/>
    <customWorkbookView activeSheetId="0" maximized="1" windowHeight="0" windowWidth="0" guid="{BE944E01-C531-4219-9709-02F5754865A6}" name="Filter 180"/>
    <customWorkbookView activeSheetId="0" maximized="1" windowHeight="0" windowWidth="0" guid="{D89D688B-51E3-4828-A2C1-C715498330DB}" name="Filter 91"/>
    <customWorkbookView activeSheetId="0" maximized="1" windowHeight="0" windowWidth="0" guid="{ADBBCA69-7784-48DC-BC5F-0F05EDD30B94}" name="Filter 92"/>
    <customWorkbookView activeSheetId="0" maximized="1" windowHeight="0" windowWidth="0" guid="{9BB89AB8-03A0-4B02-9B9A-F6AB053480F5}" name="Filter 93"/>
    <customWorkbookView activeSheetId="0" maximized="1" windowHeight="0" windowWidth="0" guid="{3FB0F4C5-41CB-4523-94F3-E4DDDDE468C8}" name="Filter 94"/>
    <customWorkbookView activeSheetId="0" maximized="1" windowHeight="0" windowWidth="0" guid="{6B6DC011-E501-44E4-B609-EF73BE01E57C}" name="Filter 95"/>
    <customWorkbookView activeSheetId="0" maximized="1" windowHeight="0" windowWidth="0" guid="{951A5219-E67A-48A4-898E-426E6CDAD72E}" name="Filter 189"/>
    <customWorkbookView activeSheetId="0" maximized="1" windowHeight="0" windowWidth="0" guid="{68CD605C-A91F-4340-9B3E-2097E96EBEDF}" name="Filter 96"/>
    <customWorkbookView activeSheetId="0" maximized="1" windowHeight="0" windowWidth="0" guid="{7F9AE739-A901-49D3-B383-9215B34E1E4C}" name="Filter 188"/>
    <customWorkbookView activeSheetId="0" maximized="1" windowHeight="0" windowWidth="0" guid="{A9ADEFB8-D278-488C-862E-139B2CBBAA57}" name="Filter 97"/>
    <customWorkbookView activeSheetId="0" maximized="1" windowHeight="0" windowWidth="0" guid="{83DBF6F4-64CF-4DC1-B160-71EB29F6D927}" name="Filter 98"/>
    <customWorkbookView activeSheetId="0" maximized="1" windowHeight="0" windowWidth="0" guid="{F5FE7C16-3339-4623-91BA-277F65697DB7}" name="Filter 187"/>
    <customWorkbookView activeSheetId="0" maximized="1" windowHeight="0" windowWidth="0" guid="{58D14082-84EA-4DEC-A7B4-2AABB0ECD6E6}" name="Filter 175"/>
    <customWorkbookView activeSheetId="0" maximized="1" windowHeight="0" windowWidth="0" guid="{4E8F5FE9-C5F1-4CA1-A2D5-D76E16684E32}" name="Filter 88"/>
    <customWorkbookView activeSheetId="0" maximized="1" windowHeight="0" windowWidth="0" guid="{99614D1F-84E4-4DA6-831E-85E1E32930A6}" name="Filter 174"/>
    <customWorkbookView activeSheetId="0" maximized="1" windowHeight="0" windowWidth="0" guid="{D284FCD7-1579-4F0D-BE00-164BBC6908A6}" name="Filter 89"/>
    <customWorkbookView activeSheetId="0" maximized="1" windowHeight="0" windowWidth="0" guid="{5D0B322D-42A7-4719-BB02-3A2DCF0C4FA6}" name="Filter 173"/>
    <customWorkbookView activeSheetId="0" maximized="1" windowHeight="0" windowWidth="0" guid="{D0AD3542-A932-4D67-8F6C-7C68ECABC977}" name="Filter 172"/>
    <customWorkbookView activeSheetId="0" maximized="1" windowHeight="0" windowWidth="0" guid="{D3EC8887-AD2C-453B-A3F2-771A7678DF91}" name="Filter 171"/>
    <customWorkbookView activeSheetId="0" maximized="1" windowHeight="0" windowWidth="0" guid="{00326746-6BB6-4A9E-8FBF-29C17F11A77D}" name="Filter 170"/>
    <customWorkbookView activeSheetId="0" maximized="1" windowHeight="0" windowWidth="0" guid="{85EA1DC9-A016-4E25-9A3B-BDFEF3743FD2}" name="Filter 80"/>
    <customWorkbookView activeSheetId="0" maximized="1" windowHeight="0" windowWidth="0" guid="{7024C90A-CD77-40BE-B6E3-D1CF2FA3D989}" name="Filter 81"/>
    <customWorkbookView activeSheetId="0" maximized="1" windowHeight="0" windowWidth="0" guid="{C144EC18-EAD5-4DAF-BEB4-1AA9B871C32F}" name="Filter 82"/>
    <customWorkbookView activeSheetId="0" maximized="1" windowHeight="0" windowWidth="0" guid="{983015C7-D737-4432-B20A-E598E87F8AF7}" name="Filter 83"/>
    <customWorkbookView activeSheetId="0" maximized="1" windowHeight="0" windowWidth="0" guid="{D5145494-ACFE-4A19-A696-064D8F716A82}" name="Filter 84"/>
    <customWorkbookView activeSheetId="0" maximized="1" windowHeight="0" windowWidth="0" guid="{3D5DD626-8CB7-4419-A1F5-43AE7DE21044}" name="Filter 179"/>
    <customWorkbookView activeSheetId="0" maximized="1" windowHeight="0" windowWidth="0" guid="{A6CC62B5-5BE4-493B-8F32-9B72DA2C1ED1}" name="Filter 85"/>
    <customWorkbookView activeSheetId="0" maximized="1" windowHeight="0" windowWidth="0" guid="{99BC76AD-2650-44C8-9C00-CF5C50298B2F}" name="Filter 178"/>
    <customWorkbookView activeSheetId="0" maximized="1" windowHeight="0" windowWidth="0" guid="{5CCB9828-B925-4F9E-8B9C-6291DB578DB7}" name="Filter 86"/>
    <customWorkbookView activeSheetId="0" maximized="1" windowHeight="0" windowWidth="0" guid="{98DABB61-D735-4589-ABED-DA6F6E0DB523}" name="Filter 177"/>
    <customWorkbookView activeSheetId="0" maximized="1" windowHeight="0" windowWidth="0" guid="{22EAB19C-FF28-4244-868E-8E28E3975099}" name="Filter 176"/>
    <customWorkbookView activeSheetId="0" maximized="1" windowHeight="0" windowWidth="0" guid="{6767C774-D6CD-462C-9FB2-8892DD9710AF}" name="Filter 87"/>
    <customWorkbookView activeSheetId="0" maximized="1" windowHeight="0" windowWidth="0" guid="{167A3894-FBA7-407F-99A9-C19CF35979E1}" name="Filter 90"/>
    <customWorkbookView activeSheetId="0" maximized="1" windowHeight="0" windowWidth="0" guid="{4FFBA2B7-0B5E-4036-9845-25FC25961AAA}" name="Filter 77"/>
    <customWorkbookView activeSheetId="0" maximized="1" windowHeight="0" windowWidth="0" guid="{CF9C768D-8EDD-4FBA-A2DC-CF1F9EBFC7BB}" name="Filter 78"/>
    <customWorkbookView activeSheetId="0" maximized="1" windowHeight="0" windowWidth="0" guid="{388F7377-99D4-4776-BDBF-854946D7756F}" name="Filter 79"/>
    <customWorkbookView activeSheetId="0" maximized="1" windowHeight="0" windowWidth="0" guid="{717AA10C-5B84-47C6-98AD-39095FB3FAEB}" name="Filter 70"/>
    <customWorkbookView activeSheetId="0" maximized="1" windowHeight="0" windowWidth="0" guid="{405012B9-7AF8-4D06-A5E8-2D8DB4A1E8E0}" name="Filter 71"/>
    <customWorkbookView activeSheetId="0" maximized="1" windowHeight="0" windowWidth="0" guid="{62155485-7AA4-4A6C-810B-E923D9BA6910}" name="Filter 72"/>
    <customWorkbookView activeSheetId="0" maximized="1" windowHeight="0" windowWidth="0" guid="{61CA9713-3620-4320-A62B-4A47C63F9A66}" name="Filter 73"/>
    <customWorkbookView activeSheetId="0" maximized="1" windowHeight="0" windowWidth="0" guid="{91CAA002-6C98-4A76-9E30-E42BFCEABB51}" name="Filter 74"/>
    <customWorkbookView activeSheetId="0" maximized="1" windowHeight="0" windowWidth="0" guid="{C31E40A9-8FFD-4E7A-89BC-ADCCF100ADC7}" name="Filter 75"/>
    <customWorkbookView activeSheetId="0" maximized="1" windowHeight="0" windowWidth="0" guid="{A8C9AEFF-E62A-4F8E-8FB3-F70172751186}" name="Filter 76"/>
    <customWorkbookView activeSheetId="0" maximized="1" windowHeight="0" windowWidth="0" guid="{5A347B7D-3BFA-4BED-B6C5-D4A2ECFD13F5}" name="Filter 66"/>
    <customWorkbookView activeSheetId="0" maximized="1" windowHeight="0" windowWidth="0" guid="{DC7CCDA0-24F2-4228-878E-345B75C5AA5F}" name="Filter 197"/>
    <customWorkbookView activeSheetId="0" maximized="1" windowHeight="0" windowWidth="0" guid="{4A3350B7-38FD-46E7-9E68-BBA14FDEE49A}" name="Filter 67"/>
    <customWorkbookView activeSheetId="0" maximized="1" windowHeight="0" windowWidth="0" guid="{1AB7C911-E1EA-4227-A1F1-461B1AFEAF56}" name="Filter 196"/>
    <customWorkbookView activeSheetId="0" maximized="1" windowHeight="0" windowWidth="0" guid="{75D32112-0AE1-4E16-BC14-F7C98A9866FB}" name="Filter 68"/>
    <customWorkbookView activeSheetId="0" maximized="1" windowHeight="0" windowWidth="0" guid="{D3F5C986-1AE5-4CFE-875B-90F76D397F24}" name="Filter 195"/>
    <customWorkbookView activeSheetId="0" maximized="1" windowHeight="0" windowWidth="0" guid="{64B40EE2-EA18-4661-8EB4-24CE9EBE2447}" name="Filter 194"/>
    <customWorkbookView activeSheetId="0" maximized="1" windowHeight="0" windowWidth="0" guid="{BBD91D8C-84FE-4534-AB17-F45BD5C7444D}" name="Filter 69"/>
    <customWorkbookView activeSheetId="0" maximized="1" windowHeight="0" windowWidth="0" guid="{6EC72A53-6557-458B-A82B-C11D8B6BB690}" name="Filter 193"/>
    <customWorkbookView activeSheetId="0" maximized="1" windowHeight="0" windowWidth="0" guid="{7CE45E9E-C03A-4A42-9B0A-4FB41AB0C075}" name="Filter 192"/>
    <customWorkbookView activeSheetId="0" maximized="1" windowHeight="0" windowWidth="0" guid="{1B469451-E107-4D4F-84CA-C80151951C06}" name="Filter 191"/>
    <customWorkbookView activeSheetId="0" maximized="1" windowHeight="0" windowWidth="0" guid="{AD843485-E7D0-45C7-8475-ACA96BF3E60A}" name="Filter 190"/>
    <customWorkbookView activeSheetId="0" maximized="1" windowHeight="0" windowWidth="0" guid="{F13391FB-00B0-45FF-A88D-C298EAA3DD8D}" name="Filter 60"/>
    <customWorkbookView activeSheetId="0" maximized="1" windowHeight="0" windowWidth="0" guid="{4358EF8E-08F9-4A9E-9717-ECE80F71465A}" name="Filter 61"/>
    <customWorkbookView activeSheetId="0" maximized="1" windowHeight="0" windowWidth="0" guid="{781BF538-0EB0-4152-AC50-ABD697ACA8D9}" name="Filter 62"/>
    <customWorkbookView activeSheetId="0" maximized="1" windowHeight="0" windowWidth="0" guid="{2BC36F6F-2E3C-41C3-AB9D-AC5B9A66E836}" name="Filter 63"/>
    <customWorkbookView activeSheetId="0" maximized="1" windowHeight="0" windowWidth="0" guid="{2BCDAD7E-B34C-44AC-AF83-4C712509A7AC}" name="Filter 199"/>
    <customWorkbookView activeSheetId="0" maximized="1" windowHeight="0" windowWidth="0" guid="{50026C0D-EB1D-46F8-886B-A97F16F7D564}" name="Filter 64"/>
    <customWorkbookView activeSheetId="0" maximized="1" windowHeight="0" windowWidth="0" guid="{61C77D99-48E3-441D-9C05-8F1E193477A4}" name="Filter 65"/>
    <customWorkbookView activeSheetId="0" maximized="1" windowHeight="0" windowWidth="0" guid="{588F421C-4318-463C-9719-5490A6462BCB}" name="Filter 198"/>
    <customWorkbookView activeSheetId="0" maximized="1" windowHeight="0" windowWidth="0" guid="{CF6B8E5A-94C9-4905-B0CD-7F9A3EFCABBD}" name="Filter 55"/>
    <customWorkbookView activeSheetId="0" maximized="1" windowHeight="0" windowWidth="0" guid="{16E03C8E-EB3B-4CFA-9C98-113F5EEDCBC6}" name="Filter 56"/>
    <customWorkbookView activeSheetId="0" maximized="1" windowHeight="0" windowWidth="0" guid="{E304BBE6-5663-4DE9-95DC-BD9FC9CDFDE1}" name="Filter 57"/>
    <customWorkbookView activeSheetId="0" maximized="1" windowHeight="0" windowWidth="0" guid="{B85089C7-4A26-4CE1-B1D3-CDEE019BE730}" name="Filter 58"/>
    <customWorkbookView activeSheetId="0" maximized="1" windowHeight="0" windowWidth="0" guid="{A0353BFF-98F5-47B8-8656-07B48C49BD11}" name="Filter 59"/>
    <customWorkbookView activeSheetId="0" maximized="1" windowHeight="0" windowWidth="0" guid="{7C2BF706-F10D-4F9E-B631-C8B71F99D9B8}" name="Filter 50"/>
    <customWorkbookView activeSheetId="0" maximized="1" windowHeight="0" windowWidth="0" guid="{894EA087-4809-453E-8860-A58371F1C766}" name="Filter 51"/>
    <customWorkbookView activeSheetId="0" maximized="1" windowHeight="0" windowWidth="0" guid="{DE12678C-0BB3-41C9-8915-98FE0FB54B7B}" name="Filter 52"/>
    <customWorkbookView activeSheetId="0" maximized="1" windowHeight="0" windowWidth="0" guid="{F48BFCE7-4AC3-4422-967F-ECBF1C696E0B}" name="Filter 53"/>
    <customWorkbookView activeSheetId="0" maximized="1" windowHeight="0" windowWidth="0" guid="{B195C75C-421B-4364-9425-92C3B4DDDDA6}" name="Filter 54"/>
    <customWorkbookView activeSheetId="0" maximized="1" windowHeight="0" windowWidth="0" guid="{2F615186-91B3-48AD-B7A1-8C4DA9917318}" name="Filter 44"/>
    <customWorkbookView activeSheetId="0" maximized="1" windowHeight="0" windowWidth="0" guid="{70866BCD-5501-4EED-B83E-73514C013B3A}" name="Filter 45"/>
    <customWorkbookView activeSheetId="0" maximized="1" windowHeight="0" windowWidth="0" guid="{E1817578-124F-4A0B-A990-F73727ABAA48}" name="Filter 46"/>
    <customWorkbookView activeSheetId="0" maximized="1" windowHeight="0" windowWidth="0" guid="{9BAE1C21-B2A2-46D0-9A5D-147DD7A3075A}" name="Filter 47"/>
    <customWorkbookView activeSheetId="0" maximized="1" windowHeight="0" windowWidth="0" guid="{E905C1E5-FD9B-4839-B99F-AF0795BC86CA}" name="Filter 48"/>
    <customWorkbookView activeSheetId="0" maximized="1" windowHeight="0" windowWidth="0" guid="{59EA63EB-DA7B-4B9E-9CAD-91E1411A244F}" name="Filter 49"/>
    <customWorkbookView activeSheetId="0" maximized="1" windowHeight="0" windowWidth="0" guid="{ABD94758-9719-4C1B-BCD0-8B92654ED079}" name="Filter 40"/>
    <customWorkbookView activeSheetId="0" maximized="1" windowHeight="0" windowWidth="0" guid="{F53921F5-E3FC-499D-B04E-A6AF9EDA74F9}" name="Filter 41"/>
    <customWorkbookView activeSheetId="0" maximized="1" windowHeight="0" windowWidth="0" guid="{38B0DE82-71D5-492F-AAEF-B52B03FDEDE1}" name="Filter 42"/>
    <customWorkbookView activeSheetId="0" maximized="1" windowHeight="0" windowWidth="0" guid="{527F8877-C219-426A-B97D-1AB3CA87601C}" name="Filter 43"/>
    <customWorkbookView activeSheetId="0" maximized="1" windowHeight="0" windowWidth="0" guid="{DA3584F9-A0D0-4576-9FFA-405953F0342E}" name="Filter 33"/>
    <customWorkbookView activeSheetId="0" maximized="1" windowHeight="0" windowWidth="0" guid="{FD5CF423-D994-4859-B152-406414AAA6B4}" name="Filter 34"/>
    <customWorkbookView activeSheetId="0" maximized="1" windowHeight="0" windowWidth="0" guid="{D8B8D593-A363-437A-9D3E-78F5961DDB0E}" name="Filter 35"/>
    <customWorkbookView activeSheetId="0" maximized="1" windowHeight="0" windowWidth="0" guid="{A451E220-FAA4-482F-AFEE-8FD369FE85CE}" name="Filter 36"/>
    <customWorkbookView activeSheetId="0" maximized="1" windowHeight="0" windowWidth="0" guid="{90FB6DFA-F44F-4F9C-9946-A8E2CF168453}" name="Filter 37"/>
    <customWorkbookView activeSheetId="0" maximized="1" windowHeight="0" windowWidth="0" guid="{D5136A11-8100-4600-8D77-7F25EB5F64AE}" name="Filter 38"/>
    <customWorkbookView activeSheetId="0" maximized="1" windowHeight="0" windowWidth="0" guid="{FA6412E0-905D-4416-A433-4D1D54A40732}" name="Filter 39"/>
    <customWorkbookView activeSheetId="0" maximized="1" windowHeight="0" windowWidth="0" guid="{A8B11392-7C33-4F3C-8EA8-36D5E4858192}" name="Filter 205"/>
    <customWorkbookView activeSheetId="0" maximized="1" windowHeight="0" windowWidth="0" guid="{27226A6E-10E0-4FD6-9380-32FB016B7224}" name="Filter 204"/>
    <customWorkbookView activeSheetId="0" maximized="1" windowHeight="0" windowWidth="0" guid="{A2590484-AE25-4F38-8431-BB536D05DF9E}" name="Filter 203"/>
    <customWorkbookView activeSheetId="0" maximized="1" windowHeight="0" windowWidth="0" guid="{4D2F886F-53D7-44A6-A70F-4B58A6B04FCB}" name="Filter 202"/>
    <customWorkbookView activeSheetId="0" maximized="1" windowHeight="0" windowWidth="0" guid="{CB41FE21-7293-411E-86C0-72984CE9A84F}" name="Filter 201"/>
    <customWorkbookView activeSheetId="0" maximized="1" windowHeight="0" windowWidth="0" guid="{EBE003C7-A7EF-4606-BC64-0D550710090E}" name="Filter 30"/>
    <customWorkbookView activeSheetId="0" maximized="1" windowHeight="0" windowWidth="0" guid="{BEB36C9B-C348-4D6E-9F57-E52839ECF4E7}" name="Filter 200"/>
    <customWorkbookView activeSheetId="0" maximized="1" windowHeight="0" windowWidth="0" guid="{93725D70-4453-418F-A5AF-6E5C750790CB}" name="Filter 31"/>
    <customWorkbookView activeSheetId="0" maximized="1" windowHeight="0" windowWidth="0" guid="{C55EFD14-523D-46FF-A89F-5AE60EC9E0D1}" name="Filter 32"/>
    <customWorkbookView activeSheetId="0" maximized="1" windowHeight="0" windowWidth="0" guid="{D10DC181-078A-4BCE-8680-8031D6F711B6}" name="Filter 209"/>
    <customWorkbookView activeSheetId="0" maximized="1" windowHeight="0" windowWidth="0" guid="{0414109F-773B-4EA2-9B1D-BBC29CF38BF8}" name="Filter 208"/>
    <customWorkbookView activeSheetId="0" maximized="1" windowHeight="0" windowWidth="0" guid="{6B92E036-A56F-463F-8CC2-CA7E962A3CCA}" name="Filter 207"/>
    <customWorkbookView activeSheetId="0" maximized="1" windowHeight="0" windowWidth="0" guid="{6B062E46-B62E-489C-89CD-08FF896CC0D9}" name="Filter 206"/>
    <customWorkbookView activeSheetId="0" maximized="1" windowHeight="0" windowWidth="0" guid="{DC94D53F-A484-4198-AA6A-5E57860EDE3D}" name="Filter 22"/>
    <customWorkbookView activeSheetId="0" maximized="1" windowHeight="0" windowWidth="0" guid="{EFDD2E73-A510-4917-80C6-7656C5F2C4A8}" name="Filter 23"/>
    <customWorkbookView activeSheetId="0" maximized="1" windowHeight="0" windowWidth="0" guid="{5AAFC0F5-F986-4848-A34D-12C604E00387}" name="Filter 24"/>
    <customWorkbookView activeSheetId="0" maximized="1" windowHeight="0" windowWidth="0" guid="{5F6BE341-6B8A-4296-86C3-1516DE2F1B9F}" name="Filter 25"/>
    <customWorkbookView activeSheetId="0" maximized="1" windowHeight="0" windowWidth="0" guid="{A7BA5F44-7B08-4819-99A2-4FE30A7F97B8}" name="Filter 26"/>
    <customWorkbookView activeSheetId="0" maximized="1" windowHeight="0" windowWidth="0" guid="{8F8D53B4-5147-4D2A-9CB7-103C6B16A3A4}" name="Filter 27"/>
    <customWorkbookView activeSheetId="0" maximized="1" windowHeight="0" windowWidth="0" guid="{BF4A08E6-B0CF-4816-8A77-FDEC1E5A533A}" name="Filter 28"/>
    <customWorkbookView activeSheetId="0" maximized="1" windowHeight="0" windowWidth="0" guid="{95EA9419-DFCD-4BAD-A4AD-7CA16817A636}" name="Filter 29"/>
    <customWorkbookView activeSheetId="0" maximized="1" windowHeight="0" windowWidth="0" guid="{E82B1070-ABB6-4405-9D04-1AFC020DC7EB}" name="Filter 20"/>
    <customWorkbookView activeSheetId="0" maximized="1" windowHeight="0" windowWidth="0" guid="{C87A30F4-6B01-4C6C-B797-31036D53A8E7}" name="Filter 21"/>
    <customWorkbookView activeSheetId="0" maximized="1" windowHeight="0" windowWidth="0" guid="{0D4A5E9F-EAE9-4E24-BFE9-DEE47710761C}" name="Filter 11"/>
    <customWorkbookView activeSheetId="0" maximized="1" windowHeight="0" windowWidth="0" guid="{061B8C3D-B586-47EC-A495-60B132C193F6}" name="Filter 12"/>
    <customWorkbookView activeSheetId="0" maximized="1" windowHeight="0" windowWidth="0" guid="{0B6EFBDF-2496-4008-ACE3-FF31BB67B333}" name="Filter 13"/>
    <customWorkbookView activeSheetId="0" maximized="1" windowHeight="0" windowWidth="0" guid="{77DEA52B-16AF-4261-BDF5-27C35705F3D7}" name="Filter 14"/>
    <customWorkbookView activeSheetId="0" maximized="1" windowHeight="0" windowWidth="0" guid="{59B0ABB4-1020-42C7-994C-9908BFDAF52A}" name="Filter 15"/>
    <customWorkbookView activeSheetId="0" maximized="1" windowHeight="0" windowWidth="0" guid="{C6E8CD05-4394-4E52-938D-BD03E0205D1F}" name="Filter 16"/>
    <customWorkbookView activeSheetId="0" maximized="1" windowHeight="0" windowWidth="0" guid="{5F740FF0-8E69-44CC-A5BA-5565B8BA1B09}" name="Filter 17"/>
    <customWorkbookView activeSheetId="0" maximized="1" windowHeight="0" windowWidth="0" guid="{3C89E492-169F-4CE5-9C6F-F3FFEBBDDD82}" name="Filter 18"/>
    <customWorkbookView activeSheetId="0" maximized="1" windowHeight="0" windowWidth="0" guid="{1FC670D2-5549-4B3B-8A93-A4051FDFB108}" name="Filter 227"/>
    <customWorkbookView activeSheetId="0" maximized="1" windowHeight="0" windowWidth="0" guid="{F4DAE8CE-414C-4096-95D9-A783A9E80BB2}" name="Filter 106"/>
    <customWorkbookView activeSheetId="0" maximized="1" windowHeight="0" windowWidth="0" guid="{3B133FE9-7584-47E1-BC01-6A5E15526C94}" name="Filter 226"/>
    <customWorkbookView activeSheetId="0" maximized="1" windowHeight="0" windowWidth="0" guid="{F62909F3-803C-4D20-85B4-F546C317B0C1}" name="Filter 105"/>
    <customWorkbookView activeSheetId="0" maximized="1" windowHeight="0" windowWidth="0" guid="{0C4BE436-55E2-4A34-AAE3-EDA88D3C9407}" name="Filter 104"/>
    <customWorkbookView activeSheetId="0" maximized="1" windowHeight="0" windowWidth="0" guid="{48B2A209-A717-4CA0-9693-5675B0D0DEE9}" name="Filter 225"/>
    <customWorkbookView activeSheetId="0" maximized="1" windowHeight="0" windowWidth="0" guid="{2234A1E3-00A0-459C-8357-FA78F82C841E}" name="Filter 103"/>
    <customWorkbookView activeSheetId="0" maximized="1" windowHeight="0" windowWidth="0" guid="{A29B9CAB-DDD8-4EA6-9E3B-400D40FD2091}" name="Filter 224"/>
    <customWorkbookView activeSheetId="0" maximized="1" windowHeight="0" windowWidth="0" guid="{248764C4-C6F5-4EC7-8745-D69C23495697}" name="Filter 102"/>
    <customWorkbookView activeSheetId="0" maximized="1" windowHeight="0" windowWidth="0" guid="{71DC49D9-0A66-4281-9BCF-00E057FFFE8F}" name="Filter 223"/>
    <customWorkbookView activeSheetId="0" maximized="1" windowHeight="0" windowWidth="0" guid="{53356A48-0F83-4210-A966-1AB44E326AF0}" name="Filter 101"/>
    <customWorkbookView activeSheetId="0" maximized="1" windowHeight="0" windowWidth="0" guid="{B85E099B-506F-477D-A817-C2B512104EB0}" name="Filter 222"/>
    <customWorkbookView activeSheetId="0" maximized="1" windowHeight="0" windowWidth="0" guid="{8CB476A1-BA37-4DD1-A8C1-530D3BB77E04}" name="Filter 100"/>
    <customWorkbookView activeSheetId="0" maximized="1" windowHeight="0" windowWidth="0" guid="{F21B1EF2-100A-438D-85D7-2EA83E7B2A28}" name="Filter 221"/>
    <customWorkbookView activeSheetId="0" maximized="1" windowHeight="0" windowWidth="0" guid="{CAAD9B5A-C1F0-45B0-A33B-06A851997B5C}" name="Filter 10"/>
    <customWorkbookView activeSheetId="0" maximized="1" windowHeight="0" windowWidth="0" guid="{49ACD70E-DC52-4F5C-ACE6-75255EB4D124}" name="Filter 220"/>
    <customWorkbookView activeSheetId="0" maximized="1" windowHeight="0" windowWidth="0" guid="{699D397D-84C7-4F2C-8A0B-1753837D6DE6}" name="Filter 109"/>
    <customWorkbookView activeSheetId="0" maximized="1" windowHeight="0" windowWidth="0" guid="{74FAADA8-22D3-49E7-B763-1B9AD3779AB4}" name="Filter 108"/>
    <customWorkbookView activeSheetId="0" maximized="1" windowHeight="0" windowWidth="0" guid="{9E6492F5-CFDA-49E6-9F96-10B931F0D82A}" name="Filter 229"/>
    <customWorkbookView activeSheetId="0" maximized="1" windowHeight="0" windowWidth="0" guid="{689D8A32-8ED6-4CC4-826C-3BCC8F5640AB}" name="Filter 228"/>
    <customWorkbookView activeSheetId="0" maximized="1" windowHeight="0" windowWidth="0" guid="{7C47734C-8BD7-4C08-BE55-6F6F98F47B70}" name="Filter 107"/>
    <customWorkbookView activeSheetId="0" maximized="1" windowHeight="0" windowWidth="0" guid="{B7C2430F-6375-4569-A851-3C0E229A7007}" name="Filter 19"/>
    <customWorkbookView activeSheetId="0" maximized="1" windowHeight="0" windowWidth="0" guid="{F5C9A8EB-893A-405F-AF06-138CBF7CF214}" name="Filter 216"/>
    <customWorkbookView activeSheetId="0" maximized="1" windowHeight="0" windowWidth="0" guid="{58E80000-6965-474C-99E6-43614C6F4F3E}" name="Filter 215"/>
    <customWorkbookView activeSheetId="0" maximized="1" windowHeight="0" windowWidth="0" guid="{A6208854-7725-4AAC-852E-39795C4851A0}" name="Filter 214"/>
    <customWorkbookView activeSheetId="0" maximized="1" windowHeight="0" windowWidth="0" guid="{68A84F66-EDD9-4A0E-9CA3-656DEA3D21B9}" name="Filter 213"/>
    <customWorkbookView activeSheetId="0" maximized="1" windowHeight="0" windowWidth="0" guid="{B07B3684-C9BB-4531-933B-5B25F71B3E5F}" name="Filter 212"/>
    <customWorkbookView activeSheetId="0" maximized="1" windowHeight="0" windowWidth="0" guid="{E6946B62-76AC-4512-8AF8-0F1CF2E023CC}" name="Filter 211"/>
    <customWorkbookView activeSheetId="0" maximized="1" windowHeight="0" windowWidth="0" guid="{783CD935-7955-4471-978D-88B4DEFA74BD}" name="Filter 210"/>
    <customWorkbookView activeSheetId="0" maximized="1" windowHeight="0" windowWidth="0" guid="{A4A961A7-E949-4930-8369-483752E0A46C}" name="Filter 8"/>
    <customWorkbookView activeSheetId="0" maximized="1" windowHeight="0" windowWidth="0" guid="{E493C62B-FC89-41BF-9528-F60FDA176EBA}" name="Filter 9"/>
    <customWorkbookView activeSheetId="0" maximized="1" windowHeight="0" windowWidth="0" guid="{0D40BCBB-26AD-49E6-BF19-D42318FEC5CC}" name="Filter 6"/>
    <customWorkbookView activeSheetId="0" maximized="1" windowHeight="0" windowWidth="0" guid="{2C5F86F4-F61F-408D-990F-AA09F3F60091}" name="Filter 7"/>
    <customWorkbookView activeSheetId="0" maximized="1" windowHeight="0" windowWidth="0" guid="{078F80D6-BD7D-4BF6-BFA7-981DB5DC7BEE}" name="Filter 4"/>
    <customWorkbookView activeSheetId="0" maximized="1" windowHeight="0" windowWidth="0" guid="{7CEF7AC3-AA8A-4BE6-87F9-6A4BEBCC2C44}" name="Filter 5"/>
    <customWorkbookView activeSheetId="0" maximized="1" windowHeight="0" windowWidth="0" guid="{E510B2FA-3644-40C5-9D22-9279251966F3}" name="Filter 2"/>
    <customWorkbookView activeSheetId="0" maximized="1" windowHeight="0" windowWidth="0" guid="{EA8F5413-B19F-476D-8C81-81B671CF1DF1}" name="Filter 3"/>
    <customWorkbookView activeSheetId="0" maximized="1" windowHeight="0" windowWidth="0" guid="{301D3FAB-F895-4CA4-8E0F-1CCB745DAD31}" name="Filter 219"/>
    <customWorkbookView activeSheetId="0" maximized="1" windowHeight="0" windowWidth="0" guid="{190BBF34-CA25-426B-8638-3EF982C13688}" name="Filter 218"/>
    <customWorkbookView activeSheetId="0" maximized="1" windowHeight="0" windowWidth="0" guid="{EE2CFF85-B0F4-4AC9-B6EE-B71032428D9A}" name="Filter 217"/>
    <customWorkbookView activeSheetId="0" maximized="1" windowHeight="0" windowWidth="0" guid="{53A25238-D063-47FE-919C-38CE2B701B01}" name="Filter 1"/>
    <customWorkbookView activeSheetId="0" maximized="1" windowHeight="0" windowWidth="0" guid="{EF2DCBE9-6444-4C7D-9834-2AFA3D9A696A}" name="Filter 120"/>
    <customWorkbookView activeSheetId="0" maximized="1" windowHeight="0" windowWidth="0" guid="{01CC9FBB-6412-4268-95B0-66B9C60E01BA}" name="Filter 128"/>
    <customWorkbookView activeSheetId="0" maximized="1" windowHeight="0" windowWidth="0" guid="{F1E3D197-37D9-41CB-909D-A1FBFD8BD7C0}" name="Filter 127"/>
    <customWorkbookView activeSheetId="0" maximized="1" windowHeight="0" windowWidth="0" guid="{9DD05B2D-3119-4065-AFB7-1C28C997A36E}" name="Filter 126"/>
    <customWorkbookView activeSheetId="0" maximized="1" windowHeight="0" windowWidth="0" guid="{174E8AFF-ED6B-4D30-963A-497F790F2AAF}" name="Filter 125"/>
    <customWorkbookView activeSheetId="0" maximized="1" windowHeight="0" windowWidth="0" guid="{787A1F7F-2985-402E-B77C-605E94972C76}" name="Filter 124"/>
    <customWorkbookView activeSheetId="0" maximized="1" windowHeight="0" windowWidth="0" guid="{C35F8712-EBB8-46DB-B255-68924BE695BC}" name="Filter 123"/>
    <customWorkbookView activeSheetId="0" maximized="1" windowHeight="0" windowWidth="0" guid="{05E139EC-CE48-4591-A676-C96343BC11CF}" name="Filter 122"/>
    <customWorkbookView activeSheetId="0" maximized="1" windowHeight="0" windowWidth="0" guid="{60F5D9A2-9848-4ED1-ADEA-AFEB68D9BDDF}" name="Filter 121"/>
    <customWorkbookView activeSheetId="0" maximized="1" windowHeight="0" windowWidth="0" guid="{47B1B03A-EB7F-4215-9ECA-8B410A9EDEE3}" name="Filter 129"/>
    <customWorkbookView activeSheetId="0" maximized="1" windowHeight="0" windowWidth="0" guid="{09A40AB9-9EBF-4A10-9125-22D4F630F90A}" name="sivu"/>
    <customWorkbookView activeSheetId="0" maximized="1" windowHeight="0" windowWidth="0" guid="{62219CE5-BC18-49F2-8E7B-C45A74EB333C}" name="Filter 230"/>
    <customWorkbookView activeSheetId="0" maximized="1" windowHeight="0" windowWidth="0" guid="{07AC3ECB-3410-4020-8EE8-345294670045}" name="Filter 117"/>
    <customWorkbookView activeSheetId="0" maximized="1" windowHeight="0" windowWidth="0" guid="{1A83A573-C40E-4DD9-A0D8-FECC388CDA05}" name="Filter 116"/>
    <customWorkbookView activeSheetId="0" maximized="1" windowHeight="0" windowWidth="0" guid="{78344B0D-0CCA-49D1-93C9-70AB74D9E157}" name="Filter 115"/>
    <customWorkbookView activeSheetId="0" maximized="1" windowHeight="0" windowWidth="0" guid="{863A4D87-549F-4E97-A28D-FD4E9BA1EE47}" name="Filter 114"/>
    <customWorkbookView activeSheetId="0" maximized="1" windowHeight="0" windowWidth="0" guid="{7C93139F-C95A-4135-ADD2-B39A0D187106}" name="Filter 113"/>
    <customWorkbookView activeSheetId="0" maximized="1" windowHeight="0" windowWidth="0" guid="{E03493F7-AE51-4F79-86DB-49EAC7DAED1D}" name="Filter 112"/>
    <customWorkbookView activeSheetId="0" maximized="1" windowHeight="0" windowWidth="0" guid="{28EEDB88-621D-4951-8C8F-1E851311A28D}" name="Filter 233"/>
    <customWorkbookView activeSheetId="0" maximized="1" windowHeight="0" windowWidth="0" guid="{D71169A2-6CF0-4F21-9BBE-CB7F491C60C7}" name="Filter 111"/>
    <customWorkbookView activeSheetId="0" maximized="1" windowHeight="0" windowWidth="0" guid="{CA3665EC-0D2E-4E03-A2E8-B1DDD2759188}" name="Filter 232"/>
    <customWorkbookView activeSheetId="0" maximized="1" windowHeight="0" windowWidth="0" guid="{DE8B3D27-A98D-4556-9BC2-A192FDCEF96D}" name="Filter 231"/>
    <customWorkbookView activeSheetId="0" maximized="1" windowHeight="0" windowWidth="0" guid="{FC1E96EF-5526-4382-A669-2BF2381C193E}" name="Filter 110"/>
    <customWorkbookView activeSheetId="0" maximized="1" windowHeight="0" windowWidth="0" guid="{C6094437-E956-4C9F-B20D-0C42114C92D6}" name="Filter 119"/>
    <customWorkbookView activeSheetId="0" maximized="1" windowHeight="0" windowWidth="0" guid="{E409EBF9-1128-4038-994D-FF72DE47A184}" name="Filter 118"/>
    <customWorkbookView activeSheetId="0" maximized="1" windowHeight="0" windowWidth="0" guid="{A8AD6C60-CEC8-4415-B586-AD119B6F7A82}" name="Filter 142"/>
    <customWorkbookView activeSheetId="0" maximized="1" windowHeight="0" windowWidth="0" guid="{509B4D0A-20E6-4F43-B2D8-D9C22088F7D9}" name="Filter 141"/>
    <customWorkbookView activeSheetId="0" maximized="1" windowHeight="0" windowWidth="0" guid="{AF67623F-FD84-4D91-8461-955C4B1CDAA0}" name="Filter 140"/>
    <customWorkbookView activeSheetId="0" maximized="1" windowHeight="0" windowWidth="0" guid="{4D025C51-D019-4C66-B787-867C782F85D6}" name="Filter 149"/>
    <customWorkbookView activeSheetId="0" maximized="1" windowHeight="0" windowWidth="0" guid="{64468278-5C25-4809-A277-E8F2296D07FB}" name="Filter 148"/>
    <customWorkbookView activeSheetId="0" maximized="1" windowHeight="0" windowWidth="0" guid="{4ED56750-9545-40D2-BC00-0F69681D34BD}" name="Filter 147"/>
    <customWorkbookView activeSheetId="0" maximized="1" windowHeight="0" windowWidth="0" guid="{7DDA1D64-CE47-4112-8E9B-5577BB49C666}" name="Filter 146"/>
    <customWorkbookView activeSheetId="0" maximized="1" windowHeight="0" windowWidth="0" guid="{A0C65FB6-3535-4161-80D6-C7EE2C5B35E2}" name="Filter 145"/>
    <customWorkbookView activeSheetId="0" maximized="1" windowHeight="0" windowWidth="0" guid="{2D5CE2C8-80C4-4894-A159-68DBD0649921}" name="Filter 144"/>
    <customWorkbookView activeSheetId="0" maximized="1" windowHeight="0" windowWidth="0" guid="{09A43AB5-526E-41A9-9C19-46B6BDAF1D91}" name="Filter 143"/>
    <customWorkbookView activeSheetId="0" maximized="1" windowHeight="0" windowWidth="0" guid="{FBDDF78E-1A13-4213-89C3-C7C801674176}" name="Filter 131"/>
    <customWorkbookView activeSheetId="0" maximized="1" windowHeight="0" windowWidth="0" guid="{0A833605-BFA8-43AC-B360-427D9FD86D7E}" name="Filter 130"/>
    <customWorkbookView activeSheetId="0" maximized="1" windowHeight="0" windowWidth="0" guid="{21AEA1DF-4BCA-4351-B45F-69ACD612A142}" name="Filter 139"/>
    <customWorkbookView activeSheetId="0" maximized="1" windowHeight="0" windowWidth="0" guid="{935E6706-618E-413B-BAE1-BA379A21C3F9}" name="Filter 138"/>
    <customWorkbookView activeSheetId="0" maximized="1" windowHeight="0" windowWidth="0" guid="{089B847D-4289-4481-A66B-220FBA3C96D1}" name="Filter 137"/>
    <customWorkbookView activeSheetId="0" maximized="1" windowHeight="0" windowWidth="0" guid="{B4D43AB2-8ECB-44C8-AF87-DA0DD1DEE8AC}" name="Filter 136"/>
    <customWorkbookView activeSheetId="0" maximized="1" windowHeight="0" windowWidth="0" guid="{E886448D-21DF-4E85-B33B-1EE6784877AA}" name="Filter 135"/>
    <customWorkbookView activeSheetId="0" maximized="1" windowHeight="0" windowWidth="0" guid="{01ED023A-4A44-4014-B2D2-26814934766C}" name="Filter 134"/>
    <customWorkbookView activeSheetId="0" maximized="1" windowHeight="0" windowWidth="0" guid="{5CCEEED8-4824-4283-A945-3EFF85B72745}" name="Filter 133"/>
    <customWorkbookView activeSheetId="0" maximized="1" windowHeight="0" windowWidth="0" guid="{942C6FCB-D74C-4BF6-B484-23EE1E55CD75}" name="Filter 132"/>
    <customWorkbookView activeSheetId="0" maximized="1" windowHeight="0" windowWidth="0" guid="{D6E2D15C-70F5-49E9-980C-56E929B9B70E}" name="Oyama"/>
  </customWorkbookViews>
  <extLst>
    <ext uri="GoogleSheetsCustomDataVersion2">
      <go:sheetsCustomData xmlns:go="http://customooxmlschemas.google.com/" r:id="rId16" roundtripDataChecksum="pZS3a0S4oMBl3pr+9owvB/PtjeDx9RshtfGsNqIaoH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1">
      <text>
        <t xml:space="preserve">She is no longer part of TL Programme due to personal reasons
======</t>
      </text>
    </comment>
    <comment authorId="0" ref="X106">
      <text>
        <t xml:space="preserve">TL wrote ' Not Sure' on the questionnaire
======</t>
      </text>
    </comment>
    <comment authorId="0" ref="K292">
      <text>
        <t xml:space="preserve">Did not submit
======</t>
      </text>
    </comment>
    <comment authorId="0" ref="E485">
      <text>
        <t xml:space="preserve">Does not require our assistance. Learner decided to apply for herself. Doesn't feel comfortable sharing information
======</t>
      </text>
    </comment>
    <comment authorId="0" ref="A583">
      <text>
        <t xml:space="preserve">Second INTAKE
======</t>
      </text>
    </comment>
    <comment authorId="0" ref="U666">
      <text>
        <t xml:space="preserve">0633417132
======</t>
      </text>
    </comment>
    <comment authorId="0" ref="AL673">
      <text>
        <t xml:space="preserve">Answer to this particular question has not been filled in.
======</t>
      </text>
    </comment>
    <comment authorId="0" ref="D817">
      <text>
        <t xml:space="preserve">Does not want to be part of the programme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A28">
      <text>
        <t xml:space="preserve">1 Digit missing
======</t>
      </text>
    </comment>
    <comment authorId="0" ref="AA54">
      <text>
        <t xml:space="preserve">1 Digit missing
======</t>
      </text>
    </comment>
    <comment authorId="0" ref="A308">
      <text>
        <t xml:space="preserve">Second INTAKE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34">
      <text>
        <t xml:space="preserve">Second INTAKE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3">
      <text>
        <t xml:space="preserve">Student got level 7 on all the elective subjects.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9">
      <text>
        <t xml:space="preserve">
======</t>
      </text>
    </comment>
    <comment authorId="0" ref="D295">
      <text>
        <t xml:space="preserve">
======</t>
      </text>
    </comment>
    <comment authorId="0" ref="A597">
      <text>
        <t xml:space="preserve">Start of Rural 2nd Intake
======</t>
      </text>
    </comment>
  </commentList>
</comments>
</file>

<file path=xl/sharedStrings.xml><?xml version="1.0" encoding="utf-8"?>
<sst xmlns="http://schemas.openxmlformats.org/spreadsheetml/2006/main" count="41363" uniqueCount="9329">
  <si>
    <t xml:space="preserve"> </t>
  </si>
  <si>
    <t>High School</t>
  </si>
  <si>
    <t>YEAR:</t>
  </si>
  <si>
    <t>ONBOARDING</t>
  </si>
  <si>
    <t>NMB</t>
  </si>
  <si>
    <t>Rurals</t>
  </si>
  <si>
    <t>Total</t>
  </si>
  <si>
    <t>UNIVERSITIES</t>
  </si>
  <si>
    <t>Total No. of schools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</si>
  <si>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NMU</t>
    </r>
  </si>
  <si>
    <t>Total No. of Top Learners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</si>
  <si>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UWC</t>
    </r>
  </si>
  <si>
    <t>Total No. of Questionaires Collected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</si>
  <si>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UJ</t>
    </r>
  </si>
  <si>
    <t>Total No. of Application forms Collected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</si>
  <si>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CPUT</t>
    </r>
  </si>
  <si>
    <t>Total No. of Study Packs Distributed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</si>
  <si>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WSU</t>
    </r>
  </si>
  <si>
    <t>No. of Schedules Collected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</si>
  <si>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Wits</t>
    </r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</si>
  <si>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CUT</t>
    </r>
  </si>
  <si>
    <t>Self Applied Students 1st Intake</t>
  </si>
  <si>
    <t>Issues</t>
  </si>
  <si>
    <t>NMU</t>
  </si>
  <si>
    <t>Missing Documents</t>
  </si>
  <si>
    <t>UJ</t>
  </si>
  <si>
    <t>Did not submit form</t>
  </si>
  <si>
    <t>UWC</t>
  </si>
  <si>
    <t>Foreign student</t>
  </si>
  <si>
    <t>CPUT</t>
  </si>
  <si>
    <t>Does not qualify</t>
  </si>
  <si>
    <t>Wits</t>
  </si>
  <si>
    <t>WSU</t>
  </si>
  <si>
    <t>CUT</t>
  </si>
  <si>
    <t>ONBOARDING 2nd Intake</t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</si>
  <si>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NMU</t>
    </r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</si>
  <si>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UWC</t>
    </r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</si>
  <si>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UJ</t>
    </r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</si>
  <si>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CPUT</t>
    </r>
  </si>
  <si>
    <r>
      <rPr>
        <rFont val="Calibri"/>
        <color theme="1"/>
        <sz val="11.0"/>
      </rPr>
      <t xml:space="preserve">Total No. Applied at </t>
    </r>
    <r>
      <rPr>
        <rFont val="Calibri"/>
        <b/>
        <color theme="1"/>
        <sz val="11.0"/>
      </rPr>
      <t>WSU</t>
    </r>
  </si>
  <si>
    <t>Self Applied Students</t>
  </si>
  <si>
    <t>Does Not Qualify: NMU</t>
  </si>
  <si>
    <t>Does Not Qualify: UJ</t>
  </si>
  <si>
    <t>Does not qualify: CPUT</t>
  </si>
  <si>
    <t>Does not qualify: UWC</t>
  </si>
  <si>
    <t>NSFAS Application per Mentor</t>
  </si>
  <si>
    <t>Submitted</t>
  </si>
  <si>
    <t>Outstanding</t>
  </si>
  <si>
    <t>Funding</t>
  </si>
  <si>
    <t>Rural</t>
  </si>
  <si>
    <t>Total App.</t>
  </si>
  <si>
    <t>Okuhle</t>
  </si>
  <si>
    <t>NSFAS</t>
  </si>
  <si>
    <t>Thuto</t>
  </si>
  <si>
    <t>Funza Lushaka</t>
  </si>
  <si>
    <t>Nosisa</t>
  </si>
  <si>
    <t>Moshal</t>
  </si>
  <si>
    <t>Sivu</t>
  </si>
  <si>
    <t>Thuthuka</t>
  </si>
  <si>
    <t>Nontlantla</t>
  </si>
  <si>
    <t>KWF</t>
  </si>
  <si>
    <t>Anelisa</t>
  </si>
  <si>
    <t>Total No. of Self-applied students</t>
  </si>
  <si>
    <t>Total No. of Unreachable Students</t>
  </si>
  <si>
    <t>Total No. of International students</t>
  </si>
  <si>
    <t>Total No. of Dropped-Out Students</t>
  </si>
  <si>
    <t xml:space="preserve">Non qualifying students </t>
  </si>
  <si>
    <t>TL School Name</t>
  </si>
  <si>
    <t>TLs Per School</t>
  </si>
  <si>
    <t>Mentor</t>
  </si>
  <si>
    <t>1st Intake Schedule Collected</t>
  </si>
  <si>
    <t>2nd Intake Schedule Collected</t>
  </si>
  <si>
    <t>Alexander HS</t>
  </si>
  <si>
    <t>Yes</t>
  </si>
  <si>
    <t>Cillie HS</t>
  </si>
  <si>
    <t>Chubekile SSS</t>
  </si>
  <si>
    <t>Cingani HS</t>
  </si>
  <si>
    <t>Coselelani HS</t>
  </si>
  <si>
    <t>Cowan HS</t>
  </si>
  <si>
    <t>Douglas Mbopa</t>
  </si>
  <si>
    <t>EZ Kabane</t>
  </si>
  <si>
    <t>Ithembelihle CS</t>
  </si>
  <si>
    <t>James Jolobe SSS</t>
  </si>
  <si>
    <t>Jeffrey's Bay CHS</t>
  </si>
  <si>
    <t>Khanyisa</t>
  </si>
  <si>
    <t>Khumbulani HS</t>
  </si>
  <si>
    <t>Kwa Magxaki HS</t>
  </si>
  <si>
    <t>Kwazakhele HS</t>
  </si>
  <si>
    <t>Khwezi Lomso CS</t>
  </si>
  <si>
    <t>Loyiso SS</t>
  </si>
  <si>
    <t>Lungisa HS</t>
  </si>
  <si>
    <t>Lungiso HS</t>
  </si>
  <si>
    <t>Masibambane HS</t>
  </si>
  <si>
    <t>Masiphathisane SS</t>
  </si>
  <si>
    <t>Mfesane SSS</t>
  </si>
  <si>
    <t>Motherwell HS</t>
  </si>
  <si>
    <t>Ndyebo SS</t>
  </si>
  <si>
    <t xml:space="preserve">Mzontsundu </t>
  </si>
  <si>
    <t>Ncedo SSS</t>
  </si>
  <si>
    <t>Ndzondelelo</t>
  </si>
  <si>
    <t>Newell HS</t>
  </si>
  <si>
    <t>Phakamisa SSS</t>
  </si>
  <si>
    <t>Pearson HS</t>
  </si>
  <si>
    <t>Qaphelani HS</t>
  </si>
  <si>
    <t>Qhayiyalethu FET</t>
  </si>
  <si>
    <t>Rocklands IS</t>
  </si>
  <si>
    <t>Sakhisizwe SS</t>
  </si>
  <si>
    <t>Sophakama</t>
  </si>
  <si>
    <t>Soqhayisa SS</t>
  </si>
  <si>
    <t>St James HS</t>
  </si>
  <si>
    <t>St Thomas SS</t>
  </si>
  <si>
    <t>Tyhilulwazi SS</t>
  </si>
  <si>
    <t>V.M Kwinana SS</t>
  </si>
  <si>
    <t>Vulumzi SS</t>
  </si>
  <si>
    <t>Walmer SS</t>
  </si>
  <si>
    <t>Westering HS</t>
  </si>
  <si>
    <t>Zanolwazi SS</t>
  </si>
  <si>
    <t>S</t>
  </si>
  <si>
    <t>Samkelwe HS</t>
  </si>
  <si>
    <t>Isilimela HS</t>
  </si>
  <si>
    <t>TOTAL</t>
  </si>
  <si>
    <t>Major Stats</t>
  </si>
  <si>
    <t xml:space="preserve">Number of TLs </t>
  </si>
  <si>
    <t>Applications Submitted</t>
  </si>
  <si>
    <t>% or Number of Schedules Obtained</t>
  </si>
  <si>
    <t>% of Questionnaires completed/received</t>
  </si>
  <si>
    <t>% of kids receiving Study Pack</t>
  </si>
  <si>
    <t>Number of Study Packs distributed</t>
  </si>
  <si>
    <t>% of TLs we submitted 1 uni application</t>
  </si>
  <si>
    <t>% of TLs we submitted 2+ uni application</t>
  </si>
  <si>
    <t>% of TLs we submitted 1+ bursary application</t>
  </si>
  <si>
    <t>% of TLs we submitted 1 NSFAS application</t>
  </si>
  <si>
    <t>Number of kids that received career guidance support</t>
  </si>
  <si>
    <t>Future Descriptive Stats</t>
  </si>
  <si>
    <t>% of Kids Living w/ Both Parents</t>
  </si>
  <si>
    <t>% of Kids w/ Income in the Home</t>
  </si>
  <si>
    <t>% of Kids applying for Accounting/Engineering/Etc</t>
  </si>
  <si>
    <t xml:space="preserve">% of kids in RDP vs Shack </t>
  </si>
  <si>
    <t>Database Checks</t>
  </si>
  <si>
    <t>Missing Data</t>
  </si>
  <si>
    <t>Data Errors (eg spelling error)</t>
  </si>
  <si>
    <t>Data Cleaning (trim/clean)</t>
  </si>
  <si>
    <t>Does everyone have a MCode?</t>
  </si>
  <si>
    <t>Any duplicates?</t>
  </si>
  <si>
    <t>Dates</t>
  </si>
  <si>
    <t>Total No. of Applications Remaining</t>
  </si>
  <si>
    <t>Total Number of Applications</t>
  </si>
  <si>
    <r>
      <rPr>
        <rFont val="Calibri"/>
        <b/>
        <color theme="1"/>
        <sz val="10.0"/>
      </rPr>
      <t xml:space="preserve">Total No. Applied at </t>
    </r>
    <r>
      <rPr>
        <rFont val="Calibri"/>
        <b/>
        <color theme="1"/>
        <sz val="10.0"/>
      </rPr>
      <t>NMU</t>
    </r>
  </si>
  <si>
    <r>
      <rPr>
        <rFont val="Calibri"/>
        <b/>
        <color theme="1"/>
        <sz val="10.0"/>
      </rPr>
      <t xml:space="preserve">Total No. Applied at </t>
    </r>
    <r>
      <rPr>
        <rFont val="Calibri"/>
        <b/>
        <color theme="1"/>
        <sz val="10.0"/>
      </rPr>
      <t>UWC</t>
    </r>
  </si>
  <si>
    <r>
      <rPr>
        <rFont val="Calibri"/>
        <b/>
        <color theme="1"/>
        <sz val="10.0"/>
      </rPr>
      <t xml:space="preserve">Total No. Applied at </t>
    </r>
    <r>
      <rPr>
        <rFont val="Calibri"/>
        <b/>
        <color theme="1"/>
        <sz val="10.0"/>
      </rPr>
      <t>UJ</t>
    </r>
  </si>
  <si>
    <r>
      <rPr>
        <rFont val="Calibri"/>
        <b/>
        <color theme="1"/>
        <sz val="10.0"/>
      </rPr>
      <t xml:space="preserve">Total No. Applied at </t>
    </r>
    <r>
      <rPr>
        <rFont val="Calibri"/>
        <b/>
        <color theme="1"/>
        <sz val="10.0"/>
      </rPr>
      <t>CPUT</t>
    </r>
  </si>
  <si>
    <t xml:space="preserve">Total No. Applied for </t>
  </si>
  <si>
    <t>Self-Applied</t>
  </si>
  <si>
    <t>Daily Applications Captured</t>
  </si>
  <si>
    <t>Cumulative Applications Captured</t>
  </si>
  <si>
    <t>Total Number of App. Outstanding</t>
  </si>
  <si>
    <t>Applications captured</t>
  </si>
  <si>
    <t>Daily</t>
  </si>
  <si>
    <t>Cumulative</t>
  </si>
  <si>
    <t xml:space="preserve">Total </t>
  </si>
  <si>
    <t>some are self-applied</t>
  </si>
  <si>
    <t>still need to do 13 more at UJ</t>
  </si>
  <si>
    <t>MKey Code</t>
  </si>
  <si>
    <t>APS Nov</t>
  </si>
  <si>
    <t>APS Jun</t>
  </si>
  <si>
    <t>Name</t>
  </si>
  <si>
    <t>Surname</t>
  </si>
  <si>
    <t>Name &amp; Surname</t>
  </si>
  <si>
    <t>Intake</t>
  </si>
  <si>
    <t>Masi Email</t>
  </si>
  <si>
    <t>Gender</t>
  </si>
  <si>
    <t>Date of Birth</t>
  </si>
  <si>
    <t>ID number</t>
  </si>
  <si>
    <t>School name</t>
  </si>
  <si>
    <t>Region</t>
  </si>
  <si>
    <t>Subjects</t>
  </si>
  <si>
    <t>Location</t>
  </si>
  <si>
    <t>Study Packs Distributed</t>
  </si>
  <si>
    <t>Kutlwanong Student</t>
  </si>
  <si>
    <t>Cell no.</t>
  </si>
  <si>
    <t>WhatsApp</t>
  </si>
  <si>
    <t>Alt No.</t>
  </si>
  <si>
    <t>Address</t>
  </si>
  <si>
    <t>Mother Alive</t>
  </si>
  <si>
    <t>Father Alive</t>
  </si>
  <si>
    <t>Live with Mother</t>
  </si>
  <si>
    <t>Live with Father</t>
  </si>
  <si>
    <t># of people in the house</t>
  </si>
  <si>
    <t>Mother working</t>
  </si>
  <si>
    <t>Place of Work</t>
  </si>
  <si>
    <t>Father working</t>
  </si>
  <si>
    <t>Anyone else working</t>
  </si>
  <si>
    <t>Mother financial support</t>
  </si>
  <si>
    <t>Father financial support</t>
  </si>
  <si>
    <t>Any financial assistance</t>
  </si>
  <si>
    <t>Financial Support Type</t>
  </si>
  <si>
    <t>House Type</t>
  </si>
  <si>
    <t>Applied in University</t>
  </si>
  <si>
    <t>What University</t>
  </si>
  <si>
    <t>Course</t>
  </si>
  <si>
    <t>1st Choice</t>
  </si>
  <si>
    <t>3rd Choice</t>
  </si>
  <si>
    <t>Received Questionnaires</t>
  </si>
  <si>
    <t>Uni Appl Distributed</t>
  </si>
  <si>
    <t>Uni Appl Received</t>
  </si>
  <si>
    <t>Supporting Docs Scanned</t>
  </si>
  <si>
    <t>NMU Applied for</t>
  </si>
  <si>
    <t>Student number</t>
  </si>
  <si>
    <t>Pin</t>
  </si>
  <si>
    <t>Course Accepted For</t>
  </si>
  <si>
    <t>Admission Status</t>
  </si>
  <si>
    <t>Last Updated</t>
  </si>
  <si>
    <t>Final APS</t>
  </si>
  <si>
    <t>Chosen University</t>
  </si>
  <si>
    <t>Contacted</t>
  </si>
  <si>
    <t>Masi House Form</t>
  </si>
  <si>
    <t>Sinoxolo</t>
  </si>
  <si>
    <t>Lantu</t>
  </si>
  <si>
    <t>Sinoxolo Lantu</t>
  </si>
  <si>
    <t>First</t>
  </si>
  <si>
    <t>tl-Sinoxolo.Lantu@masinyusane.org</t>
  </si>
  <si>
    <t>Male</t>
  </si>
  <si>
    <t>0510055548083</t>
  </si>
  <si>
    <t>Technical Subjects</t>
  </si>
  <si>
    <t>Dwesi</t>
  </si>
  <si>
    <t>No</t>
  </si>
  <si>
    <t>076 843 9538</t>
  </si>
  <si>
    <t>071 914 4218</t>
  </si>
  <si>
    <t>1 Qumza Street, Kwadwesi</t>
  </si>
  <si>
    <t>Unemployed</t>
  </si>
  <si>
    <t>No Financial Assistance</t>
  </si>
  <si>
    <t>Boarding School</t>
  </si>
  <si>
    <t>S/A</t>
  </si>
  <si>
    <t>Anesu</t>
  </si>
  <si>
    <t>Majoni</t>
  </si>
  <si>
    <t>Anesu Majoni</t>
  </si>
  <si>
    <t>tl-anesu.majoni@khumnyusane.org</t>
  </si>
  <si>
    <t>Female</t>
  </si>
  <si>
    <t>19/12/2006</t>
  </si>
  <si>
    <t>GN611023</t>
  </si>
  <si>
    <t>M,L,P,G</t>
  </si>
  <si>
    <t>Richmond Hill</t>
  </si>
  <si>
    <t>YES</t>
  </si>
  <si>
    <t>0641959504</t>
  </si>
  <si>
    <t>0784444328</t>
  </si>
  <si>
    <t>53 Hobe Street NU3,Motherwell.</t>
  </si>
  <si>
    <t>Cape Recife High School</t>
  </si>
  <si>
    <t>Self employed</t>
  </si>
  <si>
    <t>Flat</t>
  </si>
  <si>
    <t>Acturial Science</t>
  </si>
  <si>
    <t>Mechatronics</t>
  </si>
  <si>
    <t>Medicine</t>
  </si>
  <si>
    <t>Asive</t>
  </si>
  <si>
    <t>Ngxatha</t>
  </si>
  <si>
    <t>Asive Ngxatha</t>
  </si>
  <si>
    <t>tl-asive.ngxatha@lungnyusane.org</t>
  </si>
  <si>
    <t>18/01/2007</t>
  </si>
  <si>
    <t>0701181204085</t>
  </si>
  <si>
    <t>M,P,L</t>
  </si>
  <si>
    <t>KwaDwesi</t>
  </si>
  <si>
    <t>0626286849</t>
  </si>
  <si>
    <t>0631699782</t>
  </si>
  <si>
    <t>43 Mzimkulu Street, Kwadwesi</t>
  </si>
  <si>
    <t>SELF-EMPLOYED</t>
  </si>
  <si>
    <t>SASSA Grant</t>
  </si>
  <si>
    <t>Health Science</t>
  </si>
  <si>
    <t>Information Technology</t>
  </si>
  <si>
    <t>MBChB</t>
  </si>
  <si>
    <t>`Provisionally Accepted</t>
  </si>
  <si>
    <t>Avuzwa</t>
  </si>
  <si>
    <t>Matebese</t>
  </si>
  <si>
    <t>Avuzwa Matebese</t>
  </si>
  <si>
    <t>tl-avuzwa.matebese@khumnyusane.org</t>
  </si>
  <si>
    <t>16/05/2006</t>
  </si>
  <si>
    <t>0605160651085</t>
  </si>
  <si>
    <t>0655803618</t>
  </si>
  <si>
    <t>0634643970</t>
  </si>
  <si>
    <t>7 Sydenham road, Olery court</t>
  </si>
  <si>
    <t>N/A</t>
  </si>
  <si>
    <t>Psychology</t>
  </si>
  <si>
    <t>Microbiology</t>
  </si>
  <si>
    <t>BCom (Industr Psych &amp; HR Management)</t>
  </si>
  <si>
    <t>Kameni</t>
  </si>
  <si>
    <t>Avuzwa Kameni</t>
  </si>
  <si>
    <t>tl-avuzwa.kameni@mothnyusane.org</t>
  </si>
  <si>
    <t>0612051231084</t>
  </si>
  <si>
    <t>Motherwell</t>
  </si>
  <si>
    <t>0717303814</t>
  </si>
  <si>
    <t>0835044385</t>
  </si>
  <si>
    <t>054 Sterrenberg Flat, 6th Avenue Algoa Park</t>
  </si>
  <si>
    <t>KwaZakhele Police Station</t>
  </si>
  <si>
    <t>Relative</t>
  </si>
  <si>
    <t>Nursing</t>
  </si>
  <si>
    <t>Forensic</t>
  </si>
  <si>
    <t>Dumisa</t>
  </si>
  <si>
    <t>Mqongana</t>
  </si>
  <si>
    <t>Dumisa Mqongana</t>
  </si>
  <si>
    <t>tl-dumisa.mqongana@lungnyusnae.org</t>
  </si>
  <si>
    <t>0505105233082</t>
  </si>
  <si>
    <t>ML,B</t>
  </si>
  <si>
    <t>Humansdorp</t>
  </si>
  <si>
    <t>0734142384</t>
  </si>
  <si>
    <t>0730467233</t>
  </si>
  <si>
    <t>Humansdorp, Golf Course</t>
  </si>
  <si>
    <t>Marketing</t>
  </si>
  <si>
    <t>Buisness Management</t>
  </si>
  <si>
    <t>Khwezi</t>
  </si>
  <si>
    <t>Zozi</t>
  </si>
  <si>
    <t>Khwezi Zozi</t>
  </si>
  <si>
    <t>tl-Nikho.Zozi@masinyusane.org</t>
  </si>
  <si>
    <t>23/05/2007</t>
  </si>
  <si>
    <t>0705230300083</t>
  </si>
  <si>
    <t>0725178112</t>
  </si>
  <si>
    <t>0719486929</t>
  </si>
  <si>
    <t>71 Bhimba Street, NU9 Motherwell</t>
  </si>
  <si>
    <t>Likunga Protection Security Service</t>
  </si>
  <si>
    <t>Maritime</t>
  </si>
  <si>
    <t>Software Engineering</t>
  </si>
  <si>
    <t>Kimberly</t>
  </si>
  <si>
    <t>Wildschut</t>
  </si>
  <si>
    <t>Kimberly Wildschut</t>
  </si>
  <si>
    <t>tl-kimberly.wildschut@jeffnyusane.org</t>
  </si>
  <si>
    <t>0606080559085</t>
  </si>
  <si>
    <t>ML,B,H</t>
  </si>
  <si>
    <t>Jeffrey's Bay</t>
  </si>
  <si>
    <t>0646146071</t>
  </si>
  <si>
    <t>0787183952</t>
  </si>
  <si>
    <t>1 Roman Street</t>
  </si>
  <si>
    <t>The Hairwork Shop</t>
  </si>
  <si>
    <t>Silverfalls</t>
  </si>
  <si>
    <t>Human Resource Management</t>
  </si>
  <si>
    <t>Education</t>
  </si>
  <si>
    <t>Social Worker</t>
  </si>
  <si>
    <r>
      <rPr>
        <rFont val="Calibri"/>
        <color rgb="FF212529"/>
        <sz val="11.0"/>
      </rPr>
      <t>Dip (Marketing) Extended Programme</t>
    </r>
  </si>
  <si>
    <t>Litha</t>
  </si>
  <si>
    <t>Nhloko</t>
  </si>
  <si>
    <t>Litha Nhloko</t>
  </si>
  <si>
    <t>tl-litha.nhloko@dougnyusane.org</t>
  </si>
  <si>
    <t>0603016538085</t>
  </si>
  <si>
    <t>0795677830</t>
  </si>
  <si>
    <t>0717555587</t>
  </si>
  <si>
    <t>C3B Commonwealth Street Coega, Wells Estate</t>
  </si>
  <si>
    <t>DEPT. OF HEALTH</t>
  </si>
  <si>
    <t>Computer Science</t>
  </si>
  <si>
    <t>Departmental Selection</t>
  </si>
  <si>
    <t>Lwanga</t>
  </si>
  <si>
    <t>Mgudlwa</t>
  </si>
  <si>
    <t>Lwanga Mgudlwa</t>
  </si>
  <si>
    <t>tl-Lwanga.Mgudlwa@masinyusane.org</t>
  </si>
  <si>
    <t>19/02/2008</t>
  </si>
  <si>
    <t>0802191233088</t>
  </si>
  <si>
    <t>Berlin</t>
  </si>
  <si>
    <t>0737673677</t>
  </si>
  <si>
    <t>0718372968</t>
  </si>
  <si>
    <t>Luxhomo Location</t>
  </si>
  <si>
    <t>Shad Mashologu JP</t>
  </si>
  <si>
    <t>Dentistry</t>
  </si>
  <si>
    <t>Food Nutritionist</t>
  </si>
  <si>
    <r>
      <rPr>
        <rFont val="Calibri"/>
        <color rgb="FF212529"/>
        <sz val="11.0"/>
      </rPr>
      <t>BEngTech (Civil Engineering)</t>
    </r>
  </si>
  <si>
    <t>Nqobile</t>
  </si>
  <si>
    <t>Nobele</t>
  </si>
  <si>
    <t>Nqobile Nobele</t>
  </si>
  <si>
    <t>tl-nqobile.nobele@masinyusane.org</t>
  </si>
  <si>
    <t>26/02/2007</t>
  </si>
  <si>
    <t>0702260549085</t>
  </si>
  <si>
    <t>0691306364</t>
  </si>
  <si>
    <t>0788801951</t>
  </si>
  <si>
    <t>13 Sohobese Street ,Ikamvelihle</t>
  </si>
  <si>
    <t>Startek(Telkom)</t>
  </si>
  <si>
    <t>MBCHB</t>
  </si>
  <si>
    <t>LLB</t>
  </si>
  <si>
    <t>Social work</t>
  </si>
  <si>
    <t>Oyintando</t>
  </si>
  <si>
    <t>Zenani</t>
  </si>
  <si>
    <t>Oyintando Zenani</t>
  </si>
  <si>
    <t>tl-Oyintando.Zenani@masinyusane.org</t>
  </si>
  <si>
    <t>0608011175080</t>
  </si>
  <si>
    <t>0638432853</t>
  </si>
  <si>
    <t>0732418337</t>
  </si>
  <si>
    <t>Nkqonkqweni Village Berlin</t>
  </si>
  <si>
    <t>Department of Arts &amp; Culture</t>
  </si>
  <si>
    <t>Kia Motors</t>
  </si>
  <si>
    <t>medicine</t>
  </si>
  <si>
    <t>Forensic Science</t>
  </si>
  <si>
    <t>Mechanical Engineering</t>
  </si>
  <si>
    <r>
      <rPr>
        <rFont val="Calibri"/>
        <color rgb="FF212529"/>
        <sz val="11.0"/>
      </rPr>
      <t>MBChB</t>
    </r>
  </si>
  <si>
    <t>Rejected</t>
  </si>
  <si>
    <t>Ahlumile</t>
  </si>
  <si>
    <t>Ngesi</t>
  </si>
  <si>
    <t>Ahlumile Ngesi</t>
  </si>
  <si>
    <t>tl-ahlumile.ngesi@masinyusane.org</t>
  </si>
  <si>
    <t>0703020823083</t>
  </si>
  <si>
    <t>0767991301</t>
  </si>
  <si>
    <t>0838602758</t>
  </si>
  <si>
    <t>19 Sohobese Street, IKamvelihle</t>
  </si>
  <si>
    <t>PE Depot</t>
  </si>
  <si>
    <t>RDP House</t>
  </si>
  <si>
    <t>Chemical Engineering</t>
  </si>
  <si>
    <t>Pharmacy</t>
  </si>
  <si>
    <t>Tamzin Tatum</t>
  </si>
  <si>
    <t>Jacobs</t>
  </si>
  <si>
    <t>Tamzin Tatum Jacobs</t>
  </si>
  <si>
    <t>tl-Tamzin.Jacobs@masinyusane.org</t>
  </si>
  <si>
    <t>22/08/2006</t>
  </si>
  <si>
    <t>0608220393086</t>
  </si>
  <si>
    <t>Newton Park</t>
  </si>
  <si>
    <t>0603458083</t>
  </si>
  <si>
    <t>0791740135</t>
  </si>
  <si>
    <t>129 Allan Hendricke complex</t>
  </si>
  <si>
    <t>Aspen pharmacare</t>
  </si>
  <si>
    <t>Health and Wellness sciences</t>
  </si>
  <si>
    <t>Informatics and design</t>
  </si>
  <si>
    <r>
      <rPr>
        <rFont val="Calibri"/>
        <color rgb="FF212529"/>
        <sz val="11.0"/>
      </rPr>
      <t>Dip (Inventory and Stores Management)</t>
    </r>
  </si>
  <si>
    <t>Yamkela</t>
  </si>
  <si>
    <t>Njingana</t>
  </si>
  <si>
    <t>Yamkela Njingana</t>
  </si>
  <si>
    <t>tl-Yamkela.Njingana@masinyusane.org</t>
  </si>
  <si>
    <t>24/12/2004</t>
  </si>
  <si>
    <t>0412240248085</t>
  </si>
  <si>
    <t>M, H, G</t>
  </si>
  <si>
    <t>0736000196</t>
  </si>
  <si>
    <t>0763827145</t>
  </si>
  <si>
    <t>18 Mlele Street</t>
  </si>
  <si>
    <t>Geology</t>
  </si>
  <si>
    <t>Law</t>
  </si>
  <si>
    <t>Tourism Management</t>
  </si>
  <si>
    <r>
      <rPr>
        <rFont val="Calibri"/>
        <color rgb="FF212529"/>
        <sz val="11.0"/>
      </rPr>
      <t>BSc (Geosciences:Geography&amp;Geology) Ext</t>
    </r>
  </si>
  <si>
    <t>Asange</t>
  </si>
  <si>
    <t>Nomnganga</t>
  </si>
  <si>
    <t>Asange Nomnganga</t>
  </si>
  <si>
    <t>Second</t>
  </si>
  <si>
    <t>tl-Asange.Nomnganga@masinyusane.org</t>
  </si>
  <si>
    <t>24/6/2007</t>
  </si>
  <si>
    <t>0706240691081</t>
  </si>
  <si>
    <t xml:space="preserve">Newbrighton </t>
  </si>
  <si>
    <t>0731572517</t>
  </si>
  <si>
    <t>0737565605</t>
  </si>
  <si>
    <t xml:space="preserve">20 Mtunja Street, New Brighton </t>
  </si>
  <si>
    <t xml:space="preserve">Post Office </t>
  </si>
  <si>
    <t>Ready Fresh</t>
  </si>
  <si>
    <t>NMU, UFS</t>
  </si>
  <si>
    <t>Education (FP)</t>
  </si>
  <si>
    <t xml:space="preserve">Nursing </t>
  </si>
  <si>
    <t>Aviwe</t>
  </si>
  <si>
    <t>Ntontela</t>
  </si>
  <si>
    <t>Aviwe Ntontela</t>
  </si>
  <si>
    <t>tl-Aviwe.Ntontela@masinyusane.org</t>
  </si>
  <si>
    <t>22/03/2006</t>
  </si>
  <si>
    <t>0603220206081</t>
  </si>
  <si>
    <t>0646334865</t>
  </si>
  <si>
    <t>0734769569</t>
  </si>
  <si>
    <t>80 Mpeko Street</t>
  </si>
  <si>
    <t>King Williams Town</t>
  </si>
  <si>
    <t>Computer Sciences</t>
  </si>
  <si>
    <t xml:space="preserve">Education </t>
  </si>
  <si>
    <t>Agricultural Sciences</t>
  </si>
  <si>
    <t xml:space="preserve">Aviwe </t>
  </si>
  <si>
    <t>Mkangeli</t>
  </si>
  <si>
    <t>Aviwe Mkangeli</t>
  </si>
  <si>
    <t>tl-Aviwe .Mkangeli@masinyusane.org</t>
  </si>
  <si>
    <t>28/04/2007</t>
  </si>
  <si>
    <t>0704281435088</t>
  </si>
  <si>
    <t>KwaZakhele HS</t>
  </si>
  <si>
    <t>M,P,G,L</t>
  </si>
  <si>
    <t>KwaZakhele</t>
  </si>
  <si>
    <t>0738126910</t>
  </si>
  <si>
    <t>0710116454</t>
  </si>
  <si>
    <t xml:space="preserve">5579 Saba Street </t>
  </si>
  <si>
    <t>CPUT, NMU, RHODES</t>
  </si>
  <si>
    <t>Cleopatra</t>
  </si>
  <si>
    <t>Ndlovu</t>
  </si>
  <si>
    <t>Cleopatra Ndlovu</t>
  </si>
  <si>
    <t>tl-Cleopatra.Ndlovu@masinyusane.org</t>
  </si>
  <si>
    <t>21/09/2006</t>
  </si>
  <si>
    <t>0609211755085</t>
  </si>
  <si>
    <t>ML,L,G,H</t>
  </si>
  <si>
    <t>Walmer</t>
  </si>
  <si>
    <t>0813209267</t>
  </si>
  <si>
    <t>0718122806</t>
  </si>
  <si>
    <t>32 Cuyler Court, Culer Street Control</t>
  </si>
  <si>
    <t>Domestic Worker</t>
  </si>
  <si>
    <t>Old Grey Sport Club</t>
  </si>
  <si>
    <t>VUT, UWC, CPUT</t>
  </si>
  <si>
    <t>Logistics</t>
  </si>
  <si>
    <t>Funeka</t>
  </si>
  <si>
    <t>Mpengu</t>
  </si>
  <si>
    <t>Funeka Mpengu</t>
  </si>
  <si>
    <t>tl-Funeka.Mpengu@masinyusane.org</t>
  </si>
  <si>
    <t>30/06/2007</t>
  </si>
  <si>
    <t>0706306545080</t>
  </si>
  <si>
    <t>Zwide</t>
  </si>
  <si>
    <t>0826409698</t>
  </si>
  <si>
    <t>0720762506</t>
  </si>
  <si>
    <t>15 Ntsundwana Street</t>
  </si>
  <si>
    <t>Cleaner</t>
  </si>
  <si>
    <t>Hitec Automotive</t>
  </si>
  <si>
    <t>NWU</t>
  </si>
  <si>
    <t>Mhlwatika</t>
  </si>
  <si>
    <t>Khwezi Mhlwatika</t>
  </si>
  <si>
    <t>tl-Khwezi.Mhlwatika@masinyusane.org</t>
  </si>
  <si>
    <t>0762549828</t>
  </si>
  <si>
    <t>0780898535</t>
  </si>
  <si>
    <t xml:space="preserve">9830 Khuzwayo Street, KwaZakhele </t>
  </si>
  <si>
    <t xml:space="preserve">Economics </t>
  </si>
  <si>
    <t xml:space="preserve">Accounting </t>
  </si>
  <si>
    <t xml:space="preserve">Business Management </t>
  </si>
  <si>
    <t>Lifalakhe</t>
  </si>
  <si>
    <t>Madolwana</t>
  </si>
  <si>
    <t>Lifalakhe Madolwana</t>
  </si>
  <si>
    <t>tl-Lifalakhe.Madolwana@masinyusane.org</t>
  </si>
  <si>
    <t>0306035608083</t>
  </si>
  <si>
    <t>0785784066</t>
  </si>
  <si>
    <t>108A Sakhasonke Village flats</t>
  </si>
  <si>
    <t>UFS, NWU</t>
  </si>
  <si>
    <t>Bachelor of Education</t>
  </si>
  <si>
    <t>Bachelor of Art</t>
  </si>
  <si>
    <t>Mbalentle</t>
  </si>
  <si>
    <t>Vimba</t>
  </si>
  <si>
    <t>Mbalentle Vimba</t>
  </si>
  <si>
    <t>tl-Mbalentle.Vimba@masinyusane.org</t>
  </si>
  <si>
    <t>0504126237081</t>
  </si>
  <si>
    <t>0640312519</t>
  </si>
  <si>
    <t>0632136004</t>
  </si>
  <si>
    <t>30 B Common Wealth Road</t>
  </si>
  <si>
    <t>UWC, UJ, UFS, WSU</t>
  </si>
  <si>
    <t>Operation Management</t>
  </si>
  <si>
    <t>IT</t>
  </si>
  <si>
    <t xml:space="preserve">Nathi </t>
  </si>
  <si>
    <t xml:space="preserve">Qina </t>
  </si>
  <si>
    <t>Nathi Qina</t>
  </si>
  <si>
    <t>tl-Nathi .Qina @masinyusane.org</t>
  </si>
  <si>
    <t>16/03/2007</t>
  </si>
  <si>
    <t>0703161298087</t>
  </si>
  <si>
    <t>ML,A,B</t>
  </si>
  <si>
    <t>0823422174</t>
  </si>
  <si>
    <t>0744102174</t>
  </si>
  <si>
    <t>0643422174</t>
  </si>
  <si>
    <t>28 Mbilini Street</t>
  </si>
  <si>
    <t>UJ, CPUT, NMU, UWC</t>
  </si>
  <si>
    <t>Human Resources Management</t>
  </si>
  <si>
    <t>Business Management</t>
  </si>
  <si>
    <t>Simthandile Aseza</t>
  </si>
  <si>
    <t>Volibi</t>
  </si>
  <si>
    <t>Simthandile Aseza Volibi</t>
  </si>
  <si>
    <t>tl-Simthandile.Volibi@masinyusane.org</t>
  </si>
  <si>
    <t>27/11/2006</t>
  </si>
  <si>
    <t>0611276356080</t>
  </si>
  <si>
    <t>0829523355</t>
  </si>
  <si>
    <t>0719600183</t>
  </si>
  <si>
    <t xml:space="preserve">Coega Steels </t>
  </si>
  <si>
    <t>NMU, UFs</t>
  </si>
  <si>
    <t xml:space="preserve">Radiography </t>
  </si>
  <si>
    <t>Vetenary</t>
  </si>
  <si>
    <t>Sinothando</t>
  </si>
  <si>
    <t>Magwaxaza</t>
  </si>
  <si>
    <t>Sinothando Magwaxaza</t>
  </si>
  <si>
    <t>tl-Sinothando.Magwaxaza@masinyusane.org</t>
  </si>
  <si>
    <t>ML,H,G</t>
  </si>
  <si>
    <t>0663794591</t>
  </si>
  <si>
    <t>0792585442</t>
  </si>
  <si>
    <t>2113 Makwela street</t>
  </si>
  <si>
    <t>Asipe</t>
  </si>
  <si>
    <t>Siyangaphi</t>
  </si>
  <si>
    <t>Asipe Siyangaphi</t>
  </si>
  <si>
    <t>tl-Asipe.Siyangaphi@masinyusane.org</t>
  </si>
  <si>
    <t>0701090810088</t>
  </si>
  <si>
    <t>0789757346</t>
  </si>
  <si>
    <t>0710929691</t>
  </si>
  <si>
    <t>RODE Location, Mount Ayliff</t>
  </si>
  <si>
    <t>NMU,UJ, CPUT, UWC, RHODES</t>
  </si>
  <si>
    <t>Bunono</t>
  </si>
  <si>
    <t>December</t>
  </si>
  <si>
    <t>Bunono December</t>
  </si>
  <si>
    <t>tl-Bunono.December@masinyusane.org</t>
  </si>
  <si>
    <t>18/12/2006</t>
  </si>
  <si>
    <t>0731958091</t>
  </si>
  <si>
    <t xml:space="preserve">5 Flamagam Street </t>
  </si>
  <si>
    <t>BEd (FET)</t>
  </si>
  <si>
    <t>Office Administrator</t>
  </si>
  <si>
    <t>Lathitha</t>
  </si>
  <si>
    <t>Madolo</t>
  </si>
  <si>
    <t>Lathitha Madolo</t>
  </si>
  <si>
    <t>tl-Lathitha.Madolo@masinyusane.org</t>
  </si>
  <si>
    <t>22/07/2006</t>
  </si>
  <si>
    <t>0607220965083</t>
  </si>
  <si>
    <t>0780691579</t>
  </si>
  <si>
    <t>0634244270</t>
  </si>
  <si>
    <t>95 Inqu Street</t>
  </si>
  <si>
    <t>Teaching</t>
  </si>
  <si>
    <t>Linomtha</t>
  </si>
  <si>
    <t>Mngxithana</t>
  </si>
  <si>
    <t>Linomtha Mngxithana</t>
  </si>
  <si>
    <t>tl-Linomtha.Mngxithana@masinyusane.org</t>
  </si>
  <si>
    <t>0601106760080</t>
  </si>
  <si>
    <t xml:space="preserve">Richmond Hill </t>
  </si>
  <si>
    <t>0682325429</t>
  </si>
  <si>
    <t>95 Makhubalo Street</t>
  </si>
  <si>
    <t>Thimna</t>
  </si>
  <si>
    <t>Njara</t>
  </si>
  <si>
    <t>Thimna Njara</t>
  </si>
  <si>
    <t>tl-Thimna.Njara@masinyusane.org</t>
  </si>
  <si>
    <t>0605010657084</t>
  </si>
  <si>
    <t>M,A,L,P</t>
  </si>
  <si>
    <t>Kwa Magxaki</t>
  </si>
  <si>
    <t>0736981821</t>
  </si>
  <si>
    <t>0634710938</t>
  </si>
  <si>
    <t>29 Matebeni, KwaMagxaki, Gqeberha</t>
  </si>
  <si>
    <t>Rhodes, UWC, UFS, UCT, NWU</t>
  </si>
  <si>
    <t>Biochemistry</t>
  </si>
  <si>
    <t>Asisipho</t>
  </si>
  <si>
    <t>Makina</t>
  </si>
  <si>
    <t>Asisipho Makina</t>
  </si>
  <si>
    <t>tl-Asisipho.Makina@masinyusane.org</t>
  </si>
  <si>
    <t>0610111506081</t>
  </si>
  <si>
    <t>0634057582</t>
  </si>
  <si>
    <t>0713058741</t>
  </si>
  <si>
    <t xml:space="preserve">51 Mdani Street, Zwide </t>
  </si>
  <si>
    <t>Shack</t>
  </si>
  <si>
    <t>Lihlonele</t>
  </si>
  <si>
    <t>Mramba</t>
  </si>
  <si>
    <t>Lihlonele Mramba</t>
  </si>
  <si>
    <t>tl-Lihlonele.Mramba@masinyusane.org</t>
  </si>
  <si>
    <t>0705105640084</t>
  </si>
  <si>
    <t>0764876546</t>
  </si>
  <si>
    <t>0722550634/0732377015</t>
  </si>
  <si>
    <t xml:space="preserve">2689 Merele Street, KwaZakhele </t>
  </si>
  <si>
    <t>Omiyo</t>
  </si>
  <si>
    <t>Mbesa</t>
  </si>
  <si>
    <t>Omiyo Mbesa</t>
  </si>
  <si>
    <t>tl-Omiyo.Mbesa@masinyusane.org</t>
  </si>
  <si>
    <t>25/09/2006</t>
  </si>
  <si>
    <t>0609255074088</t>
  </si>
  <si>
    <t>0783937108</t>
  </si>
  <si>
    <t>0614000820</t>
  </si>
  <si>
    <t>22 Ngene Street</t>
  </si>
  <si>
    <t>Tonisi</t>
  </si>
  <si>
    <t>Thimna Tonisi</t>
  </si>
  <si>
    <t>tl-Thimna.Tonisi@masinyusane.org</t>
  </si>
  <si>
    <t>23/02/2007</t>
  </si>
  <si>
    <t>0702230973084</t>
  </si>
  <si>
    <t>0733322557</t>
  </si>
  <si>
    <t>0784174090</t>
  </si>
  <si>
    <t xml:space="preserve">08 Mhlauli Street, Zwide </t>
  </si>
  <si>
    <t>Zukhanye</t>
  </si>
  <si>
    <t>Snowball</t>
  </si>
  <si>
    <t>Zukhanye Snowball</t>
  </si>
  <si>
    <t>tl-Zukhanye.Snowball@masinyusane.org</t>
  </si>
  <si>
    <t>16/11/2006</t>
  </si>
  <si>
    <t>0611160051086</t>
  </si>
  <si>
    <t>0677488884</t>
  </si>
  <si>
    <t>0606682689</t>
  </si>
  <si>
    <t>0710601768/0604420080</t>
  </si>
  <si>
    <t>4626 Maronga Street</t>
  </si>
  <si>
    <t>Hlomla</t>
  </si>
  <si>
    <t>Gola</t>
  </si>
  <si>
    <t>Hlomla Gola</t>
  </si>
  <si>
    <t>tl-Hlomla.Gola@masinyusane.org</t>
  </si>
  <si>
    <t>0605165491081</t>
  </si>
  <si>
    <t>0630631320</t>
  </si>
  <si>
    <t>0833985554</t>
  </si>
  <si>
    <t xml:space="preserve">17721 Baart Street, Zinyoka </t>
  </si>
  <si>
    <t>Abegail</t>
  </si>
  <si>
    <t>Mahe</t>
  </si>
  <si>
    <t>Abegail Mahe</t>
  </si>
  <si>
    <t>tl-abegail.mahe@mothnyusnae.org</t>
  </si>
  <si>
    <t>30/08/2006</t>
  </si>
  <si>
    <t>0608301058087</t>
  </si>
  <si>
    <t>M,A,B,E</t>
  </si>
  <si>
    <t>0781415597</t>
  </si>
  <si>
    <t>0837381428</t>
  </si>
  <si>
    <t>40 Gxiya Street, NU 8 Motherwell</t>
  </si>
  <si>
    <t>Private House</t>
  </si>
  <si>
    <t>BCom Accounting</t>
  </si>
  <si>
    <t>Dip (Marketing)</t>
  </si>
  <si>
    <t>Abigail Lynn-Leigh</t>
  </si>
  <si>
    <t>Abrahams</t>
  </si>
  <si>
    <t>Abigail Lynn-Leigh Abrahams</t>
  </si>
  <si>
    <t>tl-Abigail.Abrahams@masinyusane.org</t>
  </si>
  <si>
    <t>14/12/2005</t>
  </si>
  <si>
    <t>0512140413083</t>
  </si>
  <si>
    <t>Gelvandale</t>
  </si>
  <si>
    <t>0785515180</t>
  </si>
  <si>
    <t>0635115143/ '0788531466</t>
  </si>
  <si>
    <t>251 Nicholas Crescent Schauderville 6020</t>
  </si>
  <si>
    <t>Livingstone Hospital</t>
  </si>
  <si>
    <t>Did not Submit Form</t>
  </si>
  <si>
    <t>Abongile</t>
  </si>
  <si>
    <t>Mayoli</t>
  </si>
  <si>
    <t>Abongile Mayoli</t>
  </si>
  <si>
    <t>tl-Abongile.Mayoli@masinyusane.org</t>
  </si>
  <si>
    <t>24/12/2006</t>
  </si>
  <si>
    <t>0612240493082</t>
  </si>
  <si>
    <t>0733157341</t>
  </si>
  <si>
    <t>0730653549</t>
  </si>
  <si>
    <t>76 Zondi Street, New Brighton.</t>
  </si>
  <si>
    <t>Charles Duna Primary School</t>
  </si>
  <si>
    <t>Physiotheraphy</t>
  </si>
  <si>
    <t>Marine biology</t>
  </si>
  <si>
    <r>
      <rPr>
        <rFont val="Calibri"/>
        <color rgb="FF212529"/>
        <sz val="11.0"/>
      </rPr>
      <t>BNurs Ext</t>
    </r>
  </si>
  <si>
    <t>Zepe</t>
  </si>
  <si>
    <t>Abongile Zepe</t>
  </si>
  <si>
    <t>tl-Siphesihle.Zepe@masinyusane.org</t>
  </si>
  <si>
    <t>0706300688084</t>
  </si>
  <si>
    <t>0632613582</t>
  </si>
  <si>
    <t>0762609628</t>
  </si>
  <si>
    <t>122 Mpheko Street</t>
  </si>
  <si>
    <t>New Brighton Police Station</t>
  </si>
  <si>
    <t>Tenneco</t>
  </si>
  <si>
    <t>Alicia Oyisa</t>
  </si>
  <si>
    <t>Mahlakahlaka</t>
  </si>
  <si>
    <t>Alicia Oyisa Mahlakahlaka</t>
  </si>
  <si>
    <t>tl-Alicia.Mahlakahlaka@masinyusane.org</t>
  </si>
  <si>
    <t>0610020628083</t>
  </si>
  <si>
    <t>0661685896/ 0783891832</t>
  </si>
  <si>
    <t>0661685896</t>
  </si>
  <si>
    <t>0739727324</t>
  </si>
  <si>
    <t>23 Magi street Zwide</t>
  </si>
  <si>
    <t>Domestic worker</t>
  </si>
  <si>
    <t>Education- foundation phase</t>
  </si>
  <si>
    <t>Air hostess</t>
  </si>
  <si>
    <t>Sport Management</t>
  </si>
  <si>
    <r>
      <rPr>
        <rFont val="Calibri"/>
        <color rgb="FF212529"/>
        <sz val="11.0"/>
      </rPr>
      <t>Dip (Human Resources Management)Extended</t>
    </r>
  </si>
  <si>
    <t>Alizwe</t>
  </si>
  <si>
    <t>Magongo</t>
  </si>
  <si>
    <t>Alizwe Magongo</t>
  </si>
  <si>
    <t>tl-alizwe.magongo@ndzonyusane.org</t>
  </si>
  <si>
    <t>0606051252082</t>
  </si>
  <si>
    <t>083 968 1529</t>
  </si>
  <si>
    <t>066 306 2714</t>
  </si>
  <si>
    <t>48 Mankayi Street , Zwide</t>
  </si>
  <si>
    <t>Chartered Accounting</t>
  </si>
  <si>
    <t>Financial Accounting</t>
  </si>
  <si>
    <t>Auditing</t>
  </si>
  <si>
    <r>
      <rPr>
        <rFont val="Calibri"/>
        <color rgb="FF212529"/>
        <sz val="11.0"/>
      </rPr>
      <t>Dip (Logistics)</t>
    </r>
  </si>
  <si>
    <t>Alyssa Erin</t>
  </si>
  <si>
    <t>Oormeyer</t>
  </si>
  <si>
    <t>Alyssa Erin Oormeyer</t>
  </si>
  <si>
    <t>tl-Alyssa.Oormeyer@masinyusane.org</t>
  </si>
  <si>
    <t>27/11/2003</t>
  </si>
  <si>
    <t>0611270604089</t>
  </si>
  <si>
    <t>0645971438</t>
  </si>
  <si>
    <t>0717098330</t>
  </si>
  <si>
    <t>200 Booysen park drive</t>
  </si>
  <si>
    <t>SAPS</t>
  </si>
  <si>
    <t>Biokinetics</t>
  </si>
  <si>
    <t>Sports physician</t>
  </si>
  <si>
    <t>Amahle</t>
  </si>
  <si>
    <t>Pakela</t>
  </si>
  <si>
    <t>Amahle Pakela</t>
  </si>
  <si>
    <t>tl-Amahle.Pakela@masinyusane.org</t>
  </si>
  <si>
    <t>0702111280088</t>
  </si>
  <si>
    <t>ML,L,B,H</t>
  </si>
  <si>
    <t>Shauderville</t>
  </si>
  <si>
    <t>0837883961</t>
  </si>
  <si>
    <t>0630313715</t>
  </si>
  <si>
    <t>17154 Dano Street</t>
  </si>
  <si>
    <t>Eunisan</t>
  </si>
  <si>
    <t>Human Resource</t>
  </si>
  <si>
    <t>Public Relations</t>
  </si>
  <si>
    <t>Strategic Communication</t>
  </si>
  <si>
    <r>
      <rPr>
        <rFont val="Calibri"/>
        <color rgb="FF212529"/>
        <sz val="11.0"/>
      </rPr>
      <t>Dip (Marketing)</t>
    </r>
  </si>
  <si>
    <t>Aphelele</t>
  </si>
  <si>
    <t>Tiwani</t>
  </si>
  <si>
    <t>Aphelele Tiwani</t>
  </si>
  <si>
    <t>tl-Aphelele.Tiwani@masinyusane.org</t>
  </si>
  <si>
    <t>24/05/2007</t>
  </si>
  <si>
    <t>0705245077080</t>
  </si>
  <si>
    <t>0621548552</t>
  </si>
  <si>
    <t>0746505453</t>
  </si>
  <si>
    <t>5 Ncememe Street, NU7 Motherwell</t>
  </si>
  <si>
    <t>Municipality</t>
  </si>
  <si>
    <t>BSc Mechanical Engineering</t>
  </si>
  <si>
    <t>Electrical Engineering</t>
  </si>
  <si>
    <t>Asanele</t>
  </si>
  <si>
    <t>Mabukana</t>
  </si>
  <si>
    <t>Asanele Mabukana</t>
  </si>
  <si>
    <t>tl-asanele.mabukana@ndzonyusane.org</t>
  </si>
  <si>
    <t>21/02/2007</t>
  </si>
  <si>
    <t>0702210558087</t>
  </si>
  <si>
    <t>ML,G,H,L</t>
  </si>
  <si>
    <t>063 070 4381</t>
  </si>
  <si>
    <t>081 339 3301</t>
  </si>
  <si>
    <t>11954 Ndongeni Street KwaZakhele</t>
  </si>
  <si>
    <t>Tradekor</t>
  </si>
  <si>
    <r>
      <rPr>
        <rFont val="Calibri"/>
        <color rgb="FF212529"/>
        <sz val="11.0"/>
      </rPr>
      <t>Bachelor of Education in IP Teaching</t>
    </r>
  </si>
  <si>
    <t>Athule</t>
  </si>
  <si>
    <t>Gomomo</t>
  </si>
  <si>
    <t>Athule Gomomo</t>
  </si>
  <si>
    <t>tl-athule.gomomo@mothnyusnae.org</t>
  </si>
  <si>
    <t>25/04/2006</t>
  </si>
  <si>
    <t>060425066089</t>
  </si>
  <si>
    <t>ML,A,B,E</t>
  </si>
  <si>
    <t>0737300207</t>
  </si>
  <si>
    <t>0817674771</t>
  </si>
  <si>
    <t>13 Mpenza Street</t>
  </si>
  <si>
    <t>Supply Chain Management</t>
  </si>
  <si>
    <t>Logistic Management</t>
  </si>
  <si>
    <t>Dip (Logistics)</t>
  </si>
  <si>
    <t>Ayongezwa</t>
  </si>
  <si>
    <t>Peter</t>
  </si>
  <si>
    <t>Ayongezwa Peter</t>
  </si>
  <si>
    <t>tl-Ayongezwa.Peter@masinyusane.org</t>
  </si>
  <si>
    <t>19/03/2006</t>
  </si>
  <si>
    <t>0603196042080</t>
  </si>
  <si>
    <t>0635529550</t>
  </si>
  <si>
    <t>0617846003</t>
  </si>
  <si>
    <t>7843 Makhubalo Street,Kwazakhele.</t>
  </si>
  <si>
    <t xml:space="preserve">Dip (Logistics) </t>
  </si>
  <si>
    <t>Babalwa</t>
  </si>
  <si>
    <t>Mahambehlala</t>
  </si>
  <si>
    <t>Babalwa Mahambehlala</t>
  </si>
  <si>
    <t>tl-babalwa.mahambehlala@soqhnyusane.org</t>
  </si>
  <si>
    <t>18/07/2006</t>
  </si>
  <si>
    <t>0607180301089</t>
  </si>
  <si>
    <t>0626651738</t>
  </si>
  <si>
    <t>0714600110</t>
  </si>
  <si>
    <t>114 Ngqawa Street, NU12 A Motherwell</t>
  </si>
  <si>
    <t>MBI Coverland</t>
  </si>
  <si>
    <t>Engineering</t>
  </si>
  <si>
    <r>
      <rPr>
        <rFont val="Calibri"/>
        <color rgb="FF212529"/>
        <sz val="11.0"/>
      </rPr>
      <t>MBChB</t>
    </r>
  </si>
  <si>
    <t>Bophelo</t>
  </si>
  <si>
    <t>Mazana</t>
  </si>
  <si>
    <t>Bophelo Mazana</t>
  </si>
  <si>
    <t>tl-Bophelo.Mazana@masinyusane.org</t>
  </si>
  <si>
    <t>0712050726082</t>
  </si>
  <si>
    <t>0729777144</t>
  </si>
  <si>
    <t>0614495130</t>
  </si>
  <si>
    <t>16 Quinira Street NU 4B Motherwell</t>
  </si>
  <si>
    <t>Military</t>
  </si>
  <si>
    <r>
      <rPr>
        <rFont val="Calibri"/>
        <color rgb="FF212529"/>
        <sz val="11.0"/>
      </rPr>
      <t>BSc (Computer Science)</t>
    </r>
  </si>
  <si>
    <t>Caitlin</t>
  </si>
  <si>
    <t>Dampies</t>
  </si>
  <si>
    <t>Caitlin Dampies</t>
  </si>
  <si>
    <t>tl-caitlin.dampies@pearnyusane.org</t>
  </si>
  <si>
    <t>14/03/2006</t>
  </si>
  <si>
    <t>0603140240087</t>
  </si>
  <si>
    <t>Summerstrand</t>
  </si>
  <si>
    <t>0652055230</t>
  </si>
  <si>
    <t>0834188180</t>
  </si>
  <si>
    <t>149 Catherine Road. salsoneville, Gqeberha</t>
  </si>
  <si>
    <t>Sanctor Highschool</t>
  </si>
  <si>
    <t>Chartered accounting</t>
  </si>
  <si>
    <t>Radiology</t>
  </si>
  <si>
    <t>Biomedical science</t>
  </si>
  <si>
    <t>Chloe</t>
  </si>
  <si>
    <t>Ruiters</t>
  </si>
  <si>
    <t>Chloe Ruiters</t>
  </si>
  <si>
    <t>tl-Chloe.Ruiters@masinyusane.org</t>
  </si>
  <si>
    <t>17/07/2006</t>
  </si>
  <si>
    <t>0607170692083</t>
  </si>
  <si>
    <t>ML,A,B,H</t>
  </si>
  <si>
    <t>0729967065</t>
  </si>
  <si>
    <t>0818738111</t>
  </si>
  <si>
    <t>07 Mangrove Street, Kleinskool</t>
  </si>
  <si>
    <t>Business Marketing</t>
  </si>
  <si>
    <r>
      <rPr>
        <rFont val="Calibri"/>
        <color rgb="FF212529"/>
        <sz val="11.0"/>
      </rPr>
      <t>Dip (Public Management)</t>
    </r>
  </si>
  <si>
    <t>Chuma</t>
  </si>
  <si>
    <t>Magwada</t>
  </si>
  <si>
    <t>Chuma Magwada</t>
  </si>
  <si>
    <t>tl-chuma.magwada@ndzonyusnae.org</t>
  </si>
  <si>
    <t>16/02/2007</t>
  </si>
  <si>
    <t>0702161037081</t>
  </si>
  <si>
    <t>083 635 7853</t>
  </si>
  <si>
    <t>072 050 3479</t>
  </si>
  <si>
    <t>083 713 4154</t>
  </si>
  <si>
    <t>9 Mbinda Street, KwaDwesi</t>
  </si>
  <si>
    <t>Kwezi Lomso High School</t>
  </si>
  <si>
    <t>Ndzondelelo High School</t>
  </si>
  <si>
    <t>Forensic Lecturer</t>
  </si>
  <si>
    <t>Qocokazi</t>
  </si>
  <si>
    <t>Kolakele</t>
  </si>
  <si>
    <t>Qocokazi Kolakele</t>
  </si>
  <si>
    <t>tl-Qocokazi.Kolakele@masinyusane.org</t>
  </si>
  <si>
    <t>0609061785083</t>
  </si>
  <si>
    <t>0634263860</t>
  </si>
  <si>
    <t>0717212529</t>
  </si>
  <si>
    <t>2775 Vergenoeg Street, KwaNomzamo, Humansdorp 6300</t>
  </si>
  <si>
    <t>Tourism</t>
  </si>
  <si>
    <t>Ethan George</t>
  </si>
  <si>
    <t>Madatt</t>
  </si>
  <si>
    <t>Ethan George Madatt</t>
  </si>
  <si>
    <t>tl-Ethan.Madatt@masinyusane.org</t>
  </si>
  <si>
    <t>0605065787083</t>
  </si>
  <si>
    <t>0789616088</t>
  </si>
  <si>
    <t>0604505881</t>
  </si>
  <si>
    <t>161 William slammert drive</t>
  </si>
  <si>
    <t>Baywest mall</t>
  </si>
  <si>
    <t>Ibenathi</t>
  </si>
  <si>
    <t>Malusi</t>
  </si>
  <si>
    <t>Ibenathi Malusi</t>
  </si>
  <si>
    <t>tl-ibenathi.malusi@khumnyusnae.org</t>
  </si>
  <si>
    <t>27/05/2006</t>
  </si>
  <si>
    <t>0605275423081</t>
  </si>
  <si>
    <t>0657142687</t>
  </si>
  <si>
    <t>0795392532</t>
  </si>
  <si>
    <t>11296 Mathodlana Street, Kwazakhele</t>
  </si>
  <si>
    <t>Inga</t>
  </si>
  <si>
    <t>Yekani</t>
  </si>
  <si>
    <t>Inga Yekani</t>
  </si>
  <si>
    <t>tl-Inga.Yekani@masinyusane.org</t>
  </si>
  <si>
    <t>0510041460088</t>
  </si>
  <si>
    <t>071 041 2724</t>
  </si>
  <si>
    <t>073 114 1110</t>
  </si>
  <si>
    <t>05 Ngona Street, Zwide</t>
  </si>
  <si>
    <r>
      <rPr>
        <rFont val="Calibri"/>
        <color rgb="FF212529"/>
        <sz val="11.0"/>
      </rPr>
      <t>BCom (General Accounting) Extended</t>
    </r>
  </si>
  <si>
    <t>Iviwe</t>
  </si>
  <si>
    <t>Nazo</t>
  </si>
  <si>
    <t>Iviwe Nazo</t>
  </si>
  <si>
    <t>tl-Iviwe.Nazo@masinyusane.org</t>
  </si>
  <si>
    <t>0511070234089</t>
  </si>
  <si>
    <t>ML,B,E,H</t>
  </si>
  <si>
    <t>0785616908</t>
  </si>
  <si>
    <t>62 Koyana Street</t>
  </si>
  <si>
    <t>Clinical Pyschology</t>
  </si>
  <si>
    <t>Dip (Logistics) Extended Programme</t>
  </si>
  <si>
    <t>Kwinana</t>
  </si>
  <si>
    <t>Iviwe Kwinana</t>
  </si>
  <si>
    <t>tl-Iviwe.Kwinana@masinyusane.org</t>
  </si>
  <si>
    <t>0605041096088</t>
  </si>
  <si>
    <t>New Brighton</t>
  </si>
  <si>
    <t>0641945004</t>
  </si>
  <si>
    <t>0787786625</t>
  </si>
  <si>
    <t>No Contact</t>
  </si>
  <si>
    <t>12602 Buyambo Street</t>
  </si>
  <si>
    <t>Not Working</t>
  </si>
  <si>
    <t>MW Wheels</t>
  </si>
  <si>
    <t>Metallurgical Engineering</t>
  </si>
  <si>
    <t>Mechatronics Engineering</t>
  </si>
  <si>
    <t>Kaylin Jade</t>
  </si>
  <si>
    <t>Hendrick</t>
  </si>
  <si>
    <t>Kaylin Jade Hendrick</t>
  </si>
  <si>
    <t>tl-Kaylin.Hendrick@masinyusane.org</t>
  </si>
  <si>
    <t>09/29/2006</t>
  </si>
  <si>
    <t>0609290198082</t>
  </si>
  <si>
    <t>West End</t>
  </si>
  <si>
    <t>0714609993</t>
  </si>
  <si>
    <t>0631442578</t>
  </si>
  <si>
    <t>9 Saint Anne Street West End</t>
  </si>
  <si>
    <t>Not Specified</t>
  </si>
  <si>
    <t>Dental Surgery</t>
  </si>
  <si>
    <r>
      <rPr>
        <rFont val="Calibri"/>
        <color rgb="FF212529"/>
        <sz val="11.0"/>
      </rPr>
      <t>Dip (Inventory and Stores Management)</t>
    </r>
  </si>
  <si>
    <t>Khanya</t>
  </si>
  <si>
    <t>Sonjani</t>
  </si>
  <si>
    <t>Khanya Sonjani</t>
  </si>
  <si>
    <t>tl-Khanya.Sonjani@masinyusane.org</t>
  </si>
  <si>
    <t>0609110661087</t>
  </si>
  <si>
    <t>071 591 1420</t>
  </si>
  <si>
    <t>073 219 3656</t>
  </si>
  <si>
    <t>09 Mxhelo Street-Soweto-on-Sea</t>
  </si>
  <si>
    <t>Radiography</t>
  </si>
  <si>
    <r>
      <rPr>
        <rFont val="Calibri"/>
        <color rgb="FF212529"/>
        <sz val="11.0"/>
      </rPr>
      <t>BR (Diagnostics)</t>
    </r>
  </si>
  <si>
    <t>Khazimla</t>
  </si>
  <si>
    <t>Kalipa</t>
  </si>
  <si>
    <t>Khazimla Kalipa</t>
  </si>
  <si>
    <t>tl-khazimla.kalipa@mothnyusane.org</t>
  </si>
  <si>
    <t>23/08/2006</t>
  </si>
  <si>
    <t>0608230130080</t>
  </si>
  <si>
    <t>0713474962</t>
  </si>
  <si>
    <t>0737883171</t>
  </si>
  <si>
    <t>113 Mgwalana Street</t>
  </si>
  <si>
    <t>Mondelez</t>
  </si>
  <si>
    <t>Marine Science</t>
  </si>
  <si>
    <t>Robotics</t>
  </si>
  <si>
    <t>BAPsych</t>
  </si>
  <si>
    <t>Konke</t>
  </si>
  <si>
    <t>Fiphaza</t>
  </si>
  <si>
    <t>Konke Fiphaza</t>
  </si>
  <si>
    <t>tl-Konke.Fiphaza@masinyusane.org</t>
  </si>
  <si>
    <t>13/07/2007</t>
  </si>
  <si>
    <t>0707135604080</t>
  </si>
  <si>
    <t>0780034914/0710384645</t>
  </si>
  <si>
    <t>0710384645</t>
  </si>
  <si>
    <t>0689629767/0837005101</t>
  </si>
  <si>
    <t>8th Avenue Deyton Court</t>
  </si>
  <si>
    <r>
      <rPr>
        <rFont val="Calibri"/>
        <color rgb="FF212529"/>
        <sz val="11.0"/>
      </rPr>
      <t>Dip (Marketing) Extended Programme</t>
    </r>
  </si>
  <si>
    <t>Wana</t>
  </si>
  <si>
    <t>Lathitha Wana</t>
  </si>
  <si>
    <t>tl-Liviwe.Wana@masinyusane.org</t>
  </si>
  <si>
    <t>0705090868088</t>
  </si>
  <si>
    <t>0604358827</t>
  </si>
  <si>
    <t>80 Ndlolothi Street, NU 11 Motherwell</t>
  </si>
  <si>
    <t>Media Studies</t>
  </si>
  <si>
    <t>Lelethu</t>
  </si>
  <si>
    <t>Gaku</t>
  </si>
  <si>
    <t>Lelethu Gaku</t>
  </si>
  <si>
    <t>tl-lelethu.gaku@ndzonyusane.org</t>
  </si>
  <si>
    <t>14/08/2006</t>
  </si>
  <si>
    <t>0608140328089</t>
  </si>
  <si>
    <t>076 923 1069</t>
  </si>
  <si>
    <t>060 473 9449</t>
  </si>
  <si>
    <t>22 Mbonyane Street , KwaDwesi</t>
  </si>
  <si>
    <t>Volpes</t>
  </si>
  <si>
    <r>
      <rPr>
        <rFont val="Calibri"/>
        <color rgb="FF212529"/>
        <sz val="11.0"/>
      </rPr>
      <t>Dip (Tourism Management)</t>
    </r>
  </si>
  <si>
    <t>Lihle</t>
  </si>
  <si>
    <t>Freddie</t>
  </si>
  <si>
    <t>Lihle Freddie</t>
  </si>
  <si>
    <t>tl-lihle.freddie@mothnyusane.org</t>
  </si>
  <si>
    <t>0612055762084</t>
  </si>
  <si>
    <t>0644996201</t>
  </si>
  <si>
    <t>0787515232</t>
  </si>
  <si>
    <t>102 Ncera Street NU 7 Motherwell</t>
  </si>
  <si>
    <t>Computer Analyst</t>
  </si>
  <si>
    <t>Likantu</t>
  </si>
  <si>
    <t>Mpotana</t>
  </si>
  <si>
    <t>Likantu Mpotana</t>
  </si>
  <si>
    <t>tl-likantu.mpotana@alexnyusane.org</t>
  </si>
  <si>
    <t>22/12/2006</t>
  </si>
  <si>
    <t>0810166580</t>
  </si>
  <si>
    <t>0767427935</t>
  </si>
  <si>
    <t>118 Ingwe street, Motherwell</t>
  </si>
  <si>
    <t>Education- Senior phase</t>
  </si>
  <si>
    <t>Sports coaching</t>
  </si>
  <si>
    <t>Likhanye</t>
  </si>
  <si>
    <t>Busakhwe</t>
  </si>
  <si>
    <t>Likhanye Busakhwe</t>
  </si>
  <si>
    <t>tl-likhanye.busakhwe@khumnyusnae.org</t>
  </si>
  <si>
    <t>0608226071082</t>
  </si>
  <si>
    <t>0714990199</t>
  </si>
  <si>
    <t>0839954841</t>
  </si>
  <si>
    <t>5153 Jakavula Street, Motherwell</t>
  </si>
  <si>
    <t>St' Georges stadium</t>
  </si>
  <si>
    <t>BAS</t>
  </si>
  <si>
    <t>Linathi</t>
  </si>
  <si>
    <t>Dodolo</t>
  </si>
  <si>
    <t>Linathi Dodolo</t>
  </si>
  <si>
    <t>tl-linathi.dodolo@ndzonyusnae.org</t>
  </si>
  <si>
    <t>0612055556080</t>
  </si>
  <si>
    <t>074 571 6915</t>
  </si>
  <si>
    <t>18748 Bambata Street</t>
  </si>
  <si>
    <t>Part Time</t>
  </si>
  <si>
    <r>
      <rPr>
        <rFont val="Calibri"/>
        <color rgb="FF212529"/>
        <sz val="11.0"/>
      </rPr>
      <t>Dip (Logistics) Extended Programme</t>
    </r>
  </si>
  <si>
    <t>Liyema</t>
  </si>
  <si>
    <t>Gogi</t>
  </si>
  <si>
    <t>Liyema Gogi</t>
  </si>
  <si>
    <t>tl-liyema.gogi@isilnyusane.org</t>
  </si>
  <si>
    <t>0604035268085</t>
  </si>
  <si>
    <t>0798993060</t>
  </si>
  <si>
    <t>0780189687</t>
  </si>
  <si>
    <t>Berlin Mntlabathi</t>
  </si>
  <si>
    <t>Physiotherapy</t>
  </si>
  <si>
    <r>
      <rPr>
        <rFont val="Calibri"/>
        <color rgb="FF212529"/>
        <sz val="11.0"/>
      </rPr>
      <t>BR (Diagnostics)</t>
    </r>
  </si>
  <si>
    <t>Lorna</t>
  </si>
  <si>
    <t>Orange</t>
  </si>
  <si>
    <t>Lorna Orange</t>
  </si>
  <si>
    <t>tl-Lorna.Orange@masinyusane.org</t>
  </si>
  <si>
    <t>27/12/2006</t>
  </si>
  <si>
    <t>0612270469085</t>
  </si>
  <si>
    <t>0715101706</t>
  </si>
  <si>
    <t>0745612751</t>
  </si>
  <si>
    <t>0695855804</t>
  </si>
  <si>
    <t>177 Kobus Road,</t>
  </si>
  <si>
    <t>Management</t>
  </si>
  <si>
    <t>Courier Guy/Services</t>
  </si>
  <si>
    <t>Accounting</t>
  </si>
  <si>
    <t>Business Studies</t>
  </si>
  <si>
    <r>
      <rPr>
        <rFont val="Calibri"/>
        <color rgb="FF212529"/>
        <sz val="11.0"/>
      </rPr>
      <t>Dip (Accountancy)</t>
    </r>
  </si>
  <si>
    <t>Ludwe</t>
  </si>
  <si>
    <t>Matomela</t>
  </si>
  <si>
    <t>Ludwe Matomela</t>
  </si>
  <si>
    <t>tl-Avuzwa.Matomela@masinyusane.org</t>
  </si>
  <si>
    <t>0608055948087</t>
  </si>
  <si>
    <t>0710341590</t>
  </si>
  <si>
    <t>0839423011</t>
  </si>
  <si>
    <t>183 Hintsa Street, NU 2 Motherwell</t>
  </si>
  <si>
    <t>Melethu</t>
  </si>
  <si>
    <t>Gogo</t>
  </si>
  <si>
    <t>Melethu Gogo</t>
  </si>
  <si>
    <t>tl-Melethu.Gogo@masinyusane.org</t>
  </si>
  <si>
    <t>18/05/2006</t>
  </si>
  <si>
    <t>0605180294080</t>
  </si>
  <si>
    <t>M,P</t>
  </si>
  <si>
    <t>0640993057</t>
  </si>
  <si>
    <t>76 Dubu Street, New Brighton</t>
  </si>
  <si>
    <t>Marine Engineering</t>
  </si>
  <si>
    <t>Mihlali</t>
  </si>
  <si>
    <t>Mabote</t>
  </si>
  <si>
    <t>Mihlali Mabote</t>
  </si>
  <si>
    <t>tl-mihlali.mabote@ndzonyusnae.org</t>
  </si>
  <si>
    <t>23/04/2007</t>
  </si>
  <si>
    <t>0704235765085</t>
  </si>
  <si>
    <t>076 326 7844</t>
  </si>
  <si>
    <t>061 348 5706</t>
  </si>
  <si>
    <t>7588 Magxaki Street</t>
  </si>
  <si>
    <t>Anthropology</t>
  </si>
  <si>
    <t>Archaeology</t>
  </si>
  <si>
    <r>
      <rPr>
        <rFont val="Calibri"/>
        <color rgb="FF212529"/>
        <sz val="11.0"/>
      </rPr>
      <t>BAdmin</t>
    </r>
  </si>
  <si>
    <t>Vellem</t>
  </si>
  <si>
    <t>Mihlali Vellem</t>
  </si>
  <si>
    <t>tl-Mihlali.Vellem@masinyusane.org</t>
  </si>
  <si>
    <t>18/11/2006</t>
  </si>
  <si>
    <t>0611180891081</t>
  </si>
  <si>
    <t>0718457663</t>
  </si>
  <si>
    <t>0780733677</t>
  </si>
  <si>
    <t>64 Stokwe street, New brighton</t>
  </si>
  <si>
    <t>once/ week in summerstrand</t>
  </si>
  <si>
    <t>Economics</t>
  </si>
  <si>
    <t>Milani Namhla</t>
  </si>
  <si>
    <t>Pali</t>
  </si>
  <si>
    <t>Milani Namhla Pali</t>
  </si>
  <si>
    <t>tl-Milani.Pali@masinyusane.org</t>
  </si>
  <si>
    <t>0708020077085</t>
  </si>
  <si>
    <t>0799997472</t>
  </si>
  <si>
    <t>0642316177</t>
  </si>
  <si>
    <t>187 Indwe Street</t>
  </si>
  <si>
    <t>Bussiness Management</t>
  </si>
  <si>
    <r>
      <rPr>
        <rFont val="Calibri"/>
        <color rgb="FF212529"/>
        <sz val="11.0"/>
      </rPr>
      <t>BCom (General - Business Management)</t>
    </r>
  </si>
  <si>
    <t>Moegamat</t>
  </si>
  <si>
    <t>Davids</t>
  </si>
  <si>
    <t>Moegamat Davids</t>
  </si>
  <si>
    <t>tl-Moegamat.Davids@masinyusane.org</t>
  </si>
  <si>
    <t>26/11/2006</t>
  </si>
  <si>
    <t>0611266334089</t>
  </si>
  <si>
    <t>ML,L,G,B</t>
  </si>
  <si>
    <t>0785501142</t>
  </si>
  <si>
    <t>0838154054</t>
  </si>
  <si>
    <t>16 Coltman Street, Gelvandale, Port Elizabeth</t>
  </si>
  <si>
    <t>St. Georges Hospital</t>
  </si>
  <si>
    <t>Dietetics</t>
  </si>
  <si>
    <r>
      <rPr>
        <rFont val="Calibri"/>
        <color rgb="FF212529"/>
        <sz val="11.0"/>
      </rPr>
      <t>Dip (Human Resource Management)</t>
    </r>
  </si>
  <si>
    <t>Mpho Isaac</t>
  </si>
  <si>
    <t>Mketho</t>
  </si>
  <si>
    <t>Mpho Isaac Mketho</t>
  </si>
  <si>
    <t>tl-Mpho.Mketho@masinyusane.org</t>
  </si>
  <si>
    <t>16/08/2006</t>
  </si>
  <si>
    <t>0608165212085</t>
  </si>
  <si>
    <t>071 868 5341</t>
  </si>
  <si>
    <t>073 542 6242</t>
  </si>
  <si>
    <t>04 Second Avenue, Zwide ,6201 Gqeberha</t>
  </si>
  <si>
    <r>
      <rPr>
        <rFont val="Calibri"/>
        <color rgb="FF212529"/>
        <sz val="11.0"/>
      </rPr>
      <t>MBChB</t>
    </r>
  </si>
  <si>
    <t>Ethan Eroll</t>
  </si>
  <si>
    <t>Roach</t>
  </si>
  <si>
    <t>Ethan Eroll Roach</t>
  </si>
  <si>
    <t>tl-Ethan.Roach@masinyusane.org</t>
  </si>
  <si>
    <t>0608035480086</t>
  </si>
  <si>
    <t>0785150547</t>
  </si>
  <si>
    <t>0837681314</t>
  </si>
  <si>
    <t>4 Dower street springdale</t>
  </si>
  <si>
    <t>Caleb construction</t>
  </si>
  <si>
    <t>Sports Physical= Therapist</t>
  </si>
  <si>
    <t>Does not Qualify</t>
  </si>
  <si>
    <t>Ndinani</t>
  </si>
  <si>
    <t>Yelani</t>
  </si>
  <si>
    <t>Ndinani Yelani</t>
  </si>
  <si>
    <t>tl-Ndinani.Yelani@masinyusane.org</t>
  </si>
  <si>
    <t>0605041346087</t>
  </si>
  <si>
    <t>0737280766</t>
  </si>
  <si>
    <t>0717583492</t>
  </si>
  <si>
    <t>03 Gabriela Crescent, Four Leaf Estate, Parsons Vlei</t>
  </si>
  <si>
    <t>Nicolor South Plant</t>
  </si>
  <si>
    <t>National Prosecuting Authority</t>
  </si>
  <si>
    <r>
      <rPr>
        <rFont val="Calibri"/>
        <color rgb="FF212529"/>
        <sz val="11.0"/>
      </rPr>
      <t>BEng (Mechatronics)</t>
    </r>
  </si>
  <si>
    <t>Nhlanhla</t>
  </si>
  <si>
    <t>Mahungele</t>
  </si>
  <si>
    <t>Nhlanhla Mahungele</t>
  </si>
  <si>
    <t>tl-Nhlanhla.Mahungele@masinyusane.org</t>
  </si>
  <si>
    <t>21/11/2005</t>
  </si>
  <si>
    <t>0511215905080</t>
  </si>
  <si>
    <t>0724736834</t>
  </si>
  <si>
    <t>0609306508</t>
  </si>
  <si>
    <t>35 Phupha Street</t>
  </si>
  <si>
    <t>Diploma (Accountancy)</t>
  </si>
  <si>
    <t>BCom Business Management</t>
  </si>
  <si>
    <r>
      <rPr>
        <rFont val="Calibri"/>
        <color rgb="FF212529"/>
        <sz val="11.0"/>
      </rPr>
      <t>Dip (Accountancy)</t>
    </r>
  </si>
  <si>
    <t>Sibeko</t>
  </si>
  <si>
    <t>Nhlanhla Sibeko</t>
  </si>
  <si>
    <t>tl-nhlanhla.sibeko@cingnyusane.org</t>
  </si>
  <si>
    <t>0703110924080</t>
  </si>
  <si>
    <t>0837437999</t>
  </si>
  <si>
    <t>0760565216</t>
  </si>
  <si>
    <t>0760565216/0738843652</t>
  </si>
  <si>
    <t>142 Mgwevu Street, EKamvelihle, Motherwell</t>
  </si>
  <si>
    <t>ALGOA BUS</t>
  </si>
  <si>
    <t>Journalism</t>
  </si>
  <si>
    <t xml:space="preserve">BCom (General) </t>
  </si>
  <si>
    <t>Nkosikhona</t>
  </si>
  <si>
    <t>Tinga</t>
  </si>
  <si>
    <t>Nkosikhona Tinga</t>
  </si>
  <si>
    <t>tl-Nkosikhona.Tinga@masinyusane.org</t>
  </si>
  <si>
    <t>24/10/2006</t>
  </si>
  <si>
    <t>0610245740085</t>
  </si>
  <si>
    <t>0791542765</t>
  </si>
  <si>
    <t>0602051687</t>
  </si>
  <si>
    <t>883 Kulati Street, KwaZakhele 1</t>
  </si>
  <si>
    <t>BEd (SP &amp; FET)</t>
  </si>
  <si>
    <r>
      <rPr>
        <rFont val="Calibri"/>
        <color rgb="FF212529"/>
        <sz val="11.0"/>
      </rPr>
      <t>BEd SP &amp; FET (Humanities)</t>
    </r>
  </si>
  <si>
    <t>Ntsika</t>
  </si>
  <si>
    <t>Feni</t>
  </si>
  <si>
    <t>Ntsika Feni</t>
  </si>
  <si>
    <t>tl-ntsika.feni@mothnyusane.org</t>
  </si>
  <si>
    <t>20/12/2005</t>
  </si>
  <si>
    <t>0512205582087</t>
  </si>
  <si>
    <t>0671029577</t>
  </si>
  <si>
    <t>0798735535</t>
  </si>
  <si>
    <t>70 Mtendwe Street, NU 7 Motherwell</t>
  </si>
  <si>
    <t>MPACT Corrugation</t>
  </si>
  <si>
    <t>MBCHB (Medicine)</t>
  </si>
  <si>
    <t>Bcom Accounting</t>
  </si>
  <si>
    <t>Onako</t>
  </si>
  <si>
    <t>Pukuza</t>
  </si>
  <si>
    <t>Onako Pukuza</t>
  </si>
  <si>
    <t>tl-Lathitha.Pukuza@masinyusane.org</t>
  </si>
  <si>
    <t>14/08/2007</t>
  </si>
  <si>
    <t>0708145370084</t>
  </si>
  <si>
    <t>0649551584</t>
  </si>
  <si>
    <t>0783122156</t>
  </si>
  <si>
    <t>66 Mgwangqa Street, NU6 Motherwell</t>
  </si>
  <si>
    <t>Police Station</t>
  </si>
  <si>
    <t>Dip (Inventory and Stores Management)</t>
  </si>
  <si>
    <t>Qhama Milisa</t>
  </si>
  <si>
    <t>Gaxela</t>
  </si>
  <si>
    <t>Qhama Milisa Gaxela</t>
  </si>
  <si>
    <t>tl-qhama milisa.gaxela@cingnyusane.org</t>
  </si>
  <si>
    <t>0610110882087</t>
  </si>
  <si>
    <t>0652358745</t>
  </si>
  <si>
    <t>0786178002</t>
  </si>
  <si>
    <t>Swartkops Valley, Kabodi Street, Motherwell NU5</t>
  </si>
  <si>
    <t>SANDF</t>
  </si>
  <si>
    <t>BSc Biochemistry</t>
  </si>
  <si>
    <t xml:space="preserve">MBChB </t>
  </si>
  <si>
    <t>Shanika Jaderen</t>
  </si>
  <si>
    <t>Britz</t>
  </si>
  <si>
    <t>Shanika Jaderen Britz</t>
  </si>
  <si>
    <t>tl-Shanika.Britz@masinyusane.org</t>
  </si>
  <si>
    <t>21/11/2006</t>
  </si>
  <si>
    <t>0611210082081</t>
  </si>
  <si>
    <t>0723695423</t>
  </si>
  <si>
    <t>0834001637</t>
  </si>
  <si>
    <t>56 Kramer Ave, Bethelsdorp, PE 6059</t>
  </si>
  <si>
    <r>
      <rPr>
        <rFont val="Calibri"/>
        <color rgb="FF212529"/>
        <sz val="11.0"/>
      </rPr>
      <t>Dip (Tourism Management) Extended</t>
    </r>
  </si>
  <si>
    <t>Sibabalwe</t>
  </si>
  <si>
    <t>Sitatu</t>
  </si>
  <si>
    <t>Sibabalwe Sitatu</t>
  </si>
  <si>
    <t>tl-Sibabalwe.Sitatu@masinyusane.org</t>
  </si>
  <si>
    <t>0609045232087</t>
  </si>
  <si>
    <t>0699017649</t>
  </si>
  <si>
    <t>0735399851/0640023694</t>
  </si>
  <si>
    <t>148 Ngoma Street</t>
  </si>
  <si>
    <t>Sport Science</t>
  </si>
  <si>
    <t>Environmental Management</t>
  </si>
  <si>
    <r>
      <rPr>
        <rFont val="Calibri"/>
        <color rgb="FF212529"/>
        <sz val="11.0"/>
      </rPr>
      <t>Dip Mus (Curriculum 1)</t>
    </r>
  </si>
  <si>
    <t>Application Submitted</t>
  </si>
  <si>
    <t>Sihle</t>
  </si>
  <si>
    <t>Dekile</t>
  </si>
  <si>
    <t>Sihle Dekile</t>
  </si>
  <si>
    <t>tl-sihle.dekile@ndzonyusnae.org</t>
  </si>
  <si>
    <t>0611020798082</t>
  </si>
  <si>
    <t>069 262 3565</t>
  </si>
  <si>
    <t>0788466557</t>
  </si>
  <si>
    <t>24 Gwashu Street</t>
  </si>
  <si>
    <t>Boxer</t>
  </si>
  <si>
    <t>Simamkele</t>
  </si>
  <si>
    <t>Dlodlo</t>
  </si>
  <si>
    <t>Simamkele Dlodlo</t>
  </si>
  <si>
    <t>tl-Simamkele.Dlodlo@masinyusane.org</t>
  </si>
  <si>
    <t>0605095282089</t>
  </si>
  <si>
    <t>M,L,P,B</t>
  </si>
  <si>
    <t>0733848199</t>
  </si>
  <si>
    <t>0832755193/0782131350</t>
  </si>
  <si>
    <t>63 Community Street</t>
  </si>
  <si>
    <t>MASINYUSANE</t>
  </si>
  <si>
    <r>
      <rPr>
        <rFont val="Calibri"/>
        <color rgb="FF212529"/>
        <sz val="11.0"/>
      </rPr>
      <t>MBChB</t>
    </r>
  </si>
  <si>
    <t>Simthembile</t>
  </si>
  <si>
    <t>Mooi</t>
  </si>
  <si>
    <t>Simthembile Mooi</t>
  </si>
  <si>
    <t>tl-Simthembile.Mooi@masinyusane.org</t>
  </si>
  <si>
    <t>29/11/2006</t>
  </si>
  <si>
    <t>0611295527083</t>
  </si>
  <si>
    <t>0604018215</t>
  </si>
  <si>
    <t>0714622768</t>
  </si>
  <si>
    <t>1348 Stofile Street, KwaZakhele, Gqeberha</t>
  </si>
  <si>
    <t>BSc Audiology</t>
  </si>
  <si>
    <t>Medical Science</t>
  </si>
  <si>
    <r>
      <rPr>
        <rFont val="Calibri"/>
        <color rgb="FF212529"/>
        <sz val="11.0"/>
      </rPr>
      <t>BNurs Ext</t>
    </r>
  </si>
  <si>
    <t>Sinesihle</t>
  </si>
  <si>
    <t>Mpinana</t>
  </si>
  <si>
    <t>Sinesihle Mpinana</t>
  </si>
  <si>
    <t>tl-Sinesihle.Mpinana@masinyusane.org</t>
  </si>
  <si>
    <t>0509035998087</t>
  </si>
  <si>
    <t>0674599024</t>
  </si>
  <si>
    <t>0672232627</t>
  </si>
  <si>
    <t>125 Ngadla NU 9, Motherwell</t>
  </si>
  <si>
    <t>Forensic Pathology</t>
  </si>
  <si>
    <t>Analytical Chemistry</t>
  </si>
  <si>
    <t>Sinesipho</t>
  </si>
  <si>
    <t>Myoyo</t>
  </si>
  <si>
    <t>Sinesipho Myoyo</t>
  </si>
  <si>
    <t>tl-Sinesipho.Myoyo@masinyusane.org</t>
  </si>
  <si>
    <t>19/02/2005</t>
  </si>
  <si>
    <t>0502190168083</t>
  </si>
  <si>
    <t>0731970860</t>
  </si>
  <si>
    <t>0737561574</t>
  </si>
  <si>
    <t>Mncotsho Location</t>
  </si>
  <si>
    <t>BSc</t>
  </si>
  <si>
    <r>
      <rPr>
        <rFont val="Calibri"/>
        <color rgb="FF212529"/>
        <sz val="11.0"/>
      </rPr>
      <t>BEngTech (Civil Engineering)</t>
    </r>
  </si>
  <si>
    <t>Nazeem Ally</t>
  </si>
  <si>
    <t>Dhaty</t>
  </si>
  <si>
    <t>Nazeem Ally Dhaty</t>
  </si>
  <si>
    <t>0601055606083</t>
  </si>
  <si>
    <t>Sydenham</t>
  </si>
  <si>
    <t>0797992686</t>
  </si>
  <si>
    <t>0604470357</t>
  </si>
  <si>
    <t>29 Abraham</t>
  </si>
  <si>
    <t>Aurora</t>
  </si>
  <si>
    <t>Cyber security</t>
  </si>
  <si>
    <t>Sithenkosi</t>
  </si>
  <si>
    <t>Sithenkosi Mazana</t>
  </si>
  <si>
    <t>tl-Sithenkosi.Mazana@masinyusane.org</t>
  </si>
  <si>
    <t>0609045771084</t>
  </si>
  <si>
    <t>0787115240</t>
  </si>
  <si>
    <t>16 Quinira Street, NU 4B Motherwell</t>
  </si>
  <si>
    <t>Accounting Sciences</t>
  </si>
  <si>
    <t>Actuarial Science</t>
  </si>
  <si>
    <t>Sivuziwe</t>
  </si>
  <si>
    <t>Sivuziwe Sitatu</t>
  </si>
  <si>
    <t>tl-Sivuziwe.Sitatu@masinyusane.org</t>
  </si>
  <si>
    <t>0609040231084</t>
  </si>
  <si>
    <t>0735399851/'0640023694</t>
  </si>
  <si>
    <t>148 Ngoma Street Nu9 Motherwell</t>
  </si>
  <si>
    <t>Teneco</t>
  </si>
  <si>
    <t>Agricultural Science</t>
  </si>
  <si>
    <r>
      <rPr>
        <rFont val="Calibri"/>
        <color rgb="FF212529"/>
        <sz val="11.0"/>
      </rPr>
      <t>MBChB</t>
    </r>
  </si>
  <si>
    <t>Siyabonga</t>
  </si>
  <si>
    <t>Vena</t>
  </si>
  <si>
    <t>Siyabonga Vena</t>
  </si>
  <si>
    <t>tl-Siyabonga.Vena@masinyusane.org</t>
  </si>
  <si>
    <t>24/11/2006</t>
  </si>
  <si>
    <t>0611245452085</t>
  </si>
  <si>
    <t>M,L,P,H</t>
  </si>
  <si>
    <t>0731943119</t>
  </si>
  <si>
    <t>33 Avenue Street, New Brighton, Gqeberha</t>
  </si>
  <si>
    <t>Civil Engineering</t>
  </si>
  <si>
    <r>
      <rPr>
        <rFont val="Calibri"/>
        <color rgb="FF212529"/>
        <sz val="11.0"/>
      </rPr>
      <t>BEng (Mechatronics)</t>
    </r>
  </si>
  <si>
    <t>Sylvan Blane</t>
  </si>
  <si>
    <t>Dolley</t>
  </si>
  <si>
    <t>Sylvan Blane Dolley</t>
  </si>
  <si>
    <t>tl-Sylvan.dolley@masinyusane.org</t>
  </si>
  <si>
    <t>14/05/2006</t>
  </si>
  <si>
    <t>0605145496085</t>
  </si>
  <si>
    <t>0694360730</t>
  </si>
  <si>
    <t>0739997008</t>
  </si>
  <si>
    <t>170 Avalon Crescent Gelvandale</t>
  </si>
  <si>
    <t>Transid logistics</t>
  </si>
  <si>
    <t>Thandiwe Anna</t>
  </si>
  <si>
    <t>Booi</t>
  </si>
  <si>
    <t>Thandiwe Anna Booi</t>
  </si>
  <si>
    <t>tl-Thandiwe.Booi@masinyusane.org</t>
  </si>
  <si>
    <t>18/04/2007</t>
  </si>
  <si>
    <t>M,B,L,H</t>
  </si>
  <si>
    <t>0677710080</t>
  </si>
  <si>
    <t>0724461019</t>
  </si>
  <si>
    <t>09 Magnolia Street, Sands Jeffrey's Bay</t>
  </si>
  <si>
    <t>Self Employed</t>
  </si>
  <si>
    <t>Uyathandwa</t>
  </si>
  <si>
    <t>Mkoko</t>
  </si>
  <si>
    <t>Uyathandwa Mkoko</t>
  </si>
  <si>
    <t>tl-Uyathandwa.Mkoko@masinyusane.org</t>
  </si>
  <si>
    <t>28/11/2006</t>
  </si>
  <si>
    <t>0611286304088</t>
  </si>
  <si>
    <t>0815382810</t>
  </si>
  <si>
    <t>0630659047</t>
  </si>
  <si>
    <t>14 Tyali Street, Motherwell</t>
  </si>
  <si>
    <t>NMM</t>
  </si>
  <si>
    <t>Church</t>
  </si>
  <si>
    <t>Volkswagen</t>
  </si>
  <si>
    <t>Aerospace Engineering</t>
  </si>
  <si>
    <t>Applied Pyhsics</t>
  </si>
  <si>
    <t>BEng (Mechatronics)</t>
  </si>
  <si>
    <t>Mcetywa</t>
  </si>
  <si>
    <t>Uyathandwa Mcetywa</t>
  </si>
  <si>
    <t>tl-Uyathandwa.Mcetywa@masinyusane.org</t>
  </si>
  <si>
    <t>0708120699085</t>
  </si>
  <si>
    <t>0733325951</t>
  </si>
  <si>
    <t>0838120863</t>
  </si>
  <si>
    <t>268 Ngwevana Street NU 9 Motherwell</t>
  </si>
  <si>
    <t>Provincial Hospital</t>
  </si>
  <si>
    <t>BCom in Economics</t>
  </si>
  <si>
    <t>BCom Financial Planning</t>
  </si>
  <si>
    <r>
      <rPr>
        <rFont val="Calibri"/>
        <color rgb="FF212529"/>
        <sz val="11.0"/>
      </rPr>
      <t>BEd SP &amp; FET (Humanities)</t>
    </r>
  </si>
  <si>
    <t>Xabiso</t>
  </si>
  <si>
    <t>Mdala</t>
  </si>
  <si>
    <t>Xabiso Mdala</t>
  </si>
  <si>
    <t>tl-xabiso.mdala@cingnyusane.org</t>
  </si>
  <si>
    <t>0611185113085</t>
  </si>
  <si>
    <t>0823606633</t>
  </si>
  <si>
    <t>0762024290</t>
  </si>
  <si>
    <t>70 Mzwazwa Street, Motherwell nu7</t>
  </si>
  <si>
    <t>Bachelor of Education (Economics &amp; Accounting)</t>
  </si>
  <si>
    <t>BA</t>
  </si>
  <si>
    <t>Diploma Logistics</t>
  </si>
  <si>
    <t>HCert (Law Enforcement)</t>
  </si>
  <si>
    <t>Yonela</t>
  </si>
  <si>
    <t>Dyantyi</t>
  </si>
  <si>
    <t>Yonela Dyantyi</t>
  </si>
  <si>
    <t>tl-yonela.dyantyi@soqhnyusane.org</t>
  </si>
  <si>
    <t>0703110782082</t>
  </si>
  <si>
    <t>0663809511</t>
  </si>
  <si>
    <t>0655814594</t>
  </si>
  <si>
    <t>23 Zamukulungisa Street NU2 Motherwell</t>
  </si>
  <si>
    <t>4D Security</t>
  </si>
  <si>
    <t>B.Ed</t>
  </si>
  <si>
    <r>
      <rPr>
        <rFont val="Calibri"/>
        <color rgb="FF212529"/>
        <sz val="11.0"/>
      </rPr>
      <t>BCom (Accounting)</t>
    </r>
  </si>
  <si>
    <t>Manase</t>
  </si>
  <si>
    <t>Zukhanye Manase</t>
  </si>
  <si>
    <t>tl-Zukhanye.Manase@masinyusane.org</t>
  </si>
  <si>
    <t>18/08/2006</t>
  </si>
  <si>
    <t>0608185479086</t>
  </si>
  <si>
    <t>0723685056</t>
  </si>
  <si>
    <t>0824484874</t>
  </si>
  <si>
    <t>27 Manase Street, Zwide</t>
  </si>
  <si>
    <t>Outsource</t>
  </si>
  <si>
    <t>Charted Accounting</t>
  </si>
  <si>
    <t>Economic Statistics</t>
  </si>
  <si>
    <r>
      <rPr>
        <rFont val="Calibri"/>
        <color rgb="FF212529"/>
        <sz val="11.0"/>
      </rPr>
      <t>BCom (General Accounting)</t>
    </r>
  </si>
  <si>
    <t xml:space="preserve">Abenathi </t>
  </si>
  <si>
    <t>Nduna</t>
  </si>
  <si>
    <t>Abenathi Nduna</t>
  </si>
  <si>
    <t>tl-Abenathi .Nduna@masinyusane.org</t>
  </si>
  <si>
    <t>0702235240083</t>
  </si>
  <si>
    <t>ML,L,H</t>
  </si>
  <si>
    <t>0726266717</t>
  </si>
  <si>
    <t>0833966813</t>
  </si>
  <si>
    <t>4222 Sali Street</t>
  </si>
  <si>
    <t>UFH, Rhodes</t>
  </si>
  <si>
    <t>Bachelor of Arts</t>
  </si>
  <si>
    <t>Amyoli</t>
  </si>
  <si>
    <t>Tsoko</t>
  </si>
  <si>
    <t>Amyoli Tsoko</t>
  </si>
  <si>
    <t>tl-Amyoli.Tsoko@masinyusane.org</t>
  </si>
  <si>
    <t>16/07/2006</t>
  </si>
  <si>
    <t>0607165914088</t>
  </si>
  <si>
    <t>0715856155</t>
  </si>
  <si>
    <t>0810339867</t>
  </si>
  <si>
    <t>15 Makangiso Street</t>
  </si>
  <si>
    <t>Police Department</t>
  </si>
  <si>
    <t xml:space="preserve">Law </t>
  </si>
  <si>
    <t>Dube</t>
  </si>
  <si>
    <t>Anelisa Dube</t>
  </si>
  <si>
    <t>tl-Anelisa.Dube@masinyusane.org</t>
  </si>
  <si>
    <t>20/04/2006</t>
  </si>
  <si>
    <t>0604200730082</t>
  </si>
  <si>
    <t>0698278645</t>
  </si>
  <si>
    <t>0630343760</t>
  </si>
  <si>
    <t xml:space="preserve">1410 Nobathana Street, KwaZakhele </t>
  </si>
  <si>
    <t xml:space="preserve">NMU, Wits, UWC, WSU </t>
  </si>
  <si>
    <t xml:space="preserve">Teaching </t>
  </si>
  <si>
    <t xml:space="preserve">Psychology </t>
  </si>
  <si>
    <t>Ayabonga</t>
  </si>
  <si>
    <t>Norman</t>
  </si>
  <si>
    <t>Ayabonga Norman</t>
  </si>
  <si>
    <t>tl-Ayabonga.Norman@masinyusane.org</t>
  </si>
  <si>
    <t>14/06/2007</t>
  </si>
  <si>
    <t>0706145894087</t>
  </si>
  <si>
    <t>0763214763</t>
  </si>
  <si>
    <t>0736304458</t>
  </si>
  <si>
    <t>165 Indwe Street</t>
  </si>
  <si>
    <t>UJ, UCT</t>
  </si>
  <si>
    <t>Bukhobethu</t>
  </si>
  <si>
    <t>Nyawose</t>
  </si>
  <si>
    <t>Bukhobethu Nyawose</t>
  </si>
  <si>
    <t>tl-Bukhobethu.Nyawose@masinyusane.org</t>
  </si>
  <si>
    <t>15/10/2006</t>
  </si>
  <si>
    <t>0610150773089</t>
  </si>
  <si>
    <t>0731445207</t>
  </si>
  <si>
    <t>0732009418</t>
  </si>
  <si>
    <t xml:space="preserve">33 Sithongha Street, KwaDwesi </t>
  </si>
  <si>
    <t>Canan Fishing PTY LTD</t>
  </si>
  <si>
    <t xml:space="preserve">NO </t>
  </si>
  <si>
    <t>Rhodes</t>
  </si>
  <si>
    <t>Bcom Law</t>
  </si>
  <si>
    <t xml:space="preserve">Carla </t>
  </si>
  <si>
    <t>An Shene</t>
  </si>
  <si>
    <t>Carla An Shene</t>
  </si>
  <si>
    <t>tl-Carla .An Shene@masinyusane.org</t>
  </si>
  <si>
    <t>0610090302080</t>
  </si>
  <si>
    <t>M</t>
  </si>
  <si>
    <t>0647034871</t>
  </si>
  <si>
    <t>0722412075</t>
  </si>
  <si>
    <t>35 Kemdrick Street, Gelvandale</t>
  </si>
  <si>
    <t>Thompson Brothers</t>
  </si>
  <si>
    <t>Ishmael Bezel</t>
  </si>
  <si>
    <t>Magwiroto</t>
  </si>
  <si>
    <t>Ishmael Bezel Magwiroto</t>
  </si>
  <si>
    <t>tl-Ishmael Bezel.Magwiroto@masinyusane.org</t>
  </si>
  <si>
    <t>152013785283</t>
  </si>
  <si>
    <t>0715771209</t>
  </si>
  <si>
    <t>0736335621</t>
  </si>
  <si>
    <t xml:space="preserve">24 Chonnacher Street, New Brighton </t>
  </si>
  <si>
    <t xml:space="preserve">Domestic Worker </t>
  </si>
  <si>
    <t xml:space="preserve">Plumber </t>
  </si>
  <si>
    <t xml:space="preserve">Computer Science </t>
  </si>
  <si>
    <t xml:space="preserve">Information Technology </t>
  </si>
  <si>
    <t xml:space="preserve">Computer Engineering </t>
  </si>
  <si>
    <t>Joe Luntu</t>
  </si>
  <si>
    <t>Hanan</t>
  </si>
  <si>
    <t>Joe Luntu Hanan</t>
  </si>
  <si>
    <t>tl-Joe Luntu.Hanan@masinyusane.org</t>
  </si>
  <si>
    <t>0605025653086</t>
  </si>
  <si>
    <t>0685013182</t>
  </si>
  <si>
    <t>0664695137</t>
  </si>
  <si>
    <t>103 Ncwazi Street</t>
  </si>
  <si>
    <t xml:space="preserve">Farmer Brown </t>
  </si>
  <si>
    <t>BEd</t>
  </si>
  <si>
    <t>Digital Marketing</t>
  </si>
  <si>
    <t>Hanana"1</t>
  </si>
  <si>
    <t>Kwakhona</t>
  </si>
  <si>
    <t>Khunjuzwa</t>
  </si>
  <si>
    <t>Kwakhona Khunjuzwa</t>
  </si>
  <si>
    <t>tl-Kwakhona.Khunjuzwa@masinyusane.org</t>
  </si>
  <si>
    <t>25/11/2006</t>
  </si>
  <si>
    <t>0611250638081</t>
  </si>
  <si>
    <t>0603439028</t>
  </si>
  <si>
    <t>0835480734</t>
  </si>
  <si>
    <t>6 Troy Avenue, Parsonsvlei</t>
  </si>
  <si>
    <t>NWU, UFS, WSU</t>
  </si>
  <si>
    <t xml:space="preserve">Human Resources </t>
  </si>
  <si>
    <t>Lerato</t>
  </si>
  <si>
    <t>Mdede</t>
  </si>
  <si>
    <t>Lerato Mdede</t>
  </si>
  <si>
    <t>tl-Lerato.Mdede@masinyusane.org</t>
  </si>
  <si>
    <t>29/03/2007</t>
  </si>
  <si>
    <t>0703291070083</t>
  </si>
  <si>
    <t>0737088646</t>
  </si>
  <si>
    <t>0673448341</t>
  </si>
  <si>
    <t>07 Mceya KwaDwesi</t>
  </si>
  <si>
    <t>NMBM</t>
  </si>
  <si>
    <t>NWU, UFH, CUT, CPUT, UCT</t>
  </si>
  <si>
    <t xml:space="preserve">Physiotherapy </t>
  </si>
  <si>
    <t>Likhwezi</t>
  </si>
  <si>
    <t>Woli</t>
  </si>
  <si>
    <t>Likhwezi Woli</t>
  </si>
  <si>
    <t>tl-Likhwezi.Woli@masinyusane.org</t>
  </si>
  <si>
    <t>14/12/2006</t>
  </si>
  <si>
    <t>0612140958085</t>
  </si>
  <si>
    <t>0640315700</t>
  </si>
  <si>
    <t xml:space="preserve">39 Kale Street, New Brighton </t>
  </si>
  <si>
    <t xml:space="preserve">Rhodes </t>
  </si>
  <si>
    <t xml:space="preserve">Medicine </t>
  </si>
  <si>
    <t>Biomedical and Clinical Technology</t>
  </si>
  <si>
    <t xml:space="preserve">Pharmacy </t>
  </si>
  <si>
    <t>Yanga</t>
  </si>
  <si>
    <t>Magaga</t>
  </si>
  <si>
    <t>Yanga Magaga</t>
  </si>
  <si>
    <t>tl-Yanga.Magaga@masinyusane.org</t>
  </si>
  <si>
    <t>0701125621089</t>
  </si>
  <si>
    <t>0674747068</t>
  </si>
  <si>
    <t>0647481112</t>
  </si>
  <si>
    <t xml:space="preserve">71 Kwaza Street, New Brighton </t>
  </si>
  <si>
    <t xml:space="preserve">Bio Chemistry </t>
  </si>
  <si>
    <t>BEd (SP)</t>
  </si>
  <si>
    <t>Kinana</t>
  </si>
  <si>
    <t>Asive Kinana</t>
  </si>
  <si>
    <t>tl-Kinana.Asive@masinyusane.org</t>
  </si>
  <si>
    <t>30/05/2006</t>
  </si>
  <si>
    <t>0605300613086</t>
  </si>
  <si>
    <t>0781451829</t>
  </si>
  <si>
    <t xml:space="preserve">30 Mkwayi Street, New Brighton </t>
  </si>
  <si>
    <t xml:space="preserve">UCT,UFH, UFS, UWC, NWU </t>
  </si>
  <si>
    <t>Education (SP)</t>
  </si>
  <si>
    <t xml:space="preserve">Social Worker </t>
  </si>
  <si>
    <t xml:space="preserve">Mhlahlela </t>
  </si>
  <si>
    <t>Liyema Mhlahlela</t>
  </si>
  <si>
    <t>tl-Liyema.Mahlahkeka@masinyusane.org</t>
  </si>
  <si>
    <t>29/08/2005</t>
  </si>
  <si>
    <t>0508290238080</t>
  </si>
  <si>
    <t>0719233471</t>
  </si>
  <si>
    <t xml:space="preserve">10 Siyo Cresent Street, KwaMagxaki </t>
  </si>
  <si>
    <t xml:space="preserve">Kromberg &amp; Schubert </t>
  </si>
  <si>
    <t xml:space="preserve">Public Relations </t>
  </si>
  <si>
    <t>Lolwethu</t>
  </si>
  <si>
    <t>Mapeyi</t>
  </si>
  <si>
    <t>Lolwethu Mapeyi</t>
  </si>
  <si>
    <t>tl-Lolwethu.Mapeyi@masinyusane.org</t>
  </si>
  <si>
    <t>0511120615089</t>
  </si>
  <si>
    <t>0634365060</t>
  </si>
  <si>
    <t>0717380047</t>
  </si>
  <si>
    <t>2882 Vergoneog, KwaNomzamo, Humansdorp</t>
  </si>
  <si>
    <t>Engen</t>
  </si>
  <si>
    <t>Paramedics</t>
  </si>
  <si>
    <t>Neo Lwandle</t>
  </si>
  <si>
    <t>Kganare</t>
  </si>
  <si>
    <t>Neo Lwandle Kganare</t>
  </si>
  <si>
    <t>tl-Neo Lwandle.Kganare@masinyusane.org</t>
  </si>
  <si>
    <t>0609116415082</t>
  </si>
  <si>
    <t>0649654993</t>
  </si>
  <si>
    <t>0659168074</t>
  </si>
  <si>
    <t>401 Vinjiwe Street</t>
  </si>
  <si>
    <t>5</t>
  </si>
  <si>
    <t>SASSA</t>
  </si>
  <si>
    <t>Fort Hare, Wits, Rhodes, UFS</t>
  </si>
  <si>
    <t>Nomahlubi</t>
  </si>
  <si>
    <t>Charlie</t>
  </si>
  <si>
    <t>Nomahlubi Charlie</t>
  </si>
  <si>
    <t>tl-Nomahlubi.Charlie@masinyusane.org</t>
  </si>
  <si>
    <t>09/07/2006</t>
  </si>
  <si>
    <t>0607091163081</t>
  </si>
  <si>
    <t>0823006413</t>
  </si>
  <si>
    <t>0660556214</t>
  </si>
  <si>
    <t xml:space="preserve">S12056 Jijana, Veeplaas </t>
  </si>
  <si>
    <t>NMU, UWC</t>
  </si>
  <si>
    <t xml:space="preserve">Journalism </t>
  </si>
  <si>
    <t>Nozipho</t>
  </si>
  <si>
    <t>Nongoloza</t>
  </si>
  <si>
    <t>Nozipho Nongoloza</t>
  </si>
  <si>
    <t>tl-Nozipho.Nongoloza@masinyusane.org</t>
  </si>
  <si>
    <t>0609041739085</t>
  </si>
  <si>
    <t>0630502822</t>
  </si>
  <si>
    <t>37 Tembisa Street, Joe Slovo</t>
  </si>
  <si>
    <t>Rhodes, NMU</t>
  </si>
  <si>
    <t xml:space="preserve">Marketing </t>
  </si>
  <si>
    <t>Oyena</t>
  </si>
  <si>
    <t>Human</t>
  </si>
  <si>
    <t>Oyena Human</t>
  </si>
  <si>
    <t>tl-Oyena.Human@masinyusane.org</t>
  </si>
  <si>
    <t>09/10/2006</t>
  </si>
  <si>
    <t>0610090552080</t>
  </si>
  <si>
    <t>0715824906</t>
  </si>
  <si>
    <t>0786135494</t>
  </si>
  <si>
    <t>10196 Madikane Street</t>
  </si>
  <si>
    <t>Dymolic</t>
  </si>
  <si>
    <t>UCT,UFH</t>
  </si>
  <si>
    <t>Hospitality</t>
  </si>
  <si>
    <t>Qhama</t>
  </si>
  <si>
    <t>Xotongo</t>
  </si>
  <si>
    <t>Qhama Xotongo</t>
  </si>
  <si>
    <t>tl-Qhama.Xotongo@masinyusane.org</t>
  </si>
  <si>
    <t>0616986715</t>
  </si>
  <si>
    <t>2841 Humansdorp</t>
  </si>
  <si>
    <t>Fire Department</t>
  </si>
  <si>
    <t>Woodlands Dairy</t>
  </si>
  <si>
    <t>Forestry</t>
  </si>
  <si>
    <t>Sibongiseni</t>
  </si>
  <si>
    <t>Adonisi</t>
  </si>
  <si>
    <t>Sibongiseni Adonisi</t>
  </si>
  <si>
    <t>tl-Sibongiseni.Adonisi@masinyusane.org</t>
  </si>
  <si>
    <t>13/11/2005</t>
  </si>
  <si>
    <t>0511130392083</t>
  </si>
  <si>
    <t>0673533788</t>
  </si>
  <si>
    <t>184 Skefile Street, Zwide</t>
  </si>
  <si>
    <t>Siphenathi</t>
  </si>
  <si>
    <t>JamJam</t>
  </si>
  <si>
    <t>Siphenathi JamJam</t>
  </si>
  <si>
    <t>tl-Siphenathi.JamJam@masinyusane.org</t>
  </si>
  <si>
    <t>01/06/2007</t>
  </si>
  <si>
    <t>0833551705</t>
  </si>
  <si>
    <t>0766125551</t>
  </si>
  <si>
    <t>12A Sixth Avenue Zwide</t>
  </si>
  <si>
    <t>Counselling</t>
  </si>
  <si>
    <t>Sisipho</t>
  </si>
  <si>
    <t>Sobopha</t>
  </si>
  <si>
    <t>Sisipho Sobopha</t>
  </si>
  <si>
    <t>tl-Sisipho.Sobopha@masinyusane.org</t>
  </si>
  <si>
    <t>29/01/2007</t>
  </si>
  <si>
    <t>0701290676082</t>
  </si>
  <si>
    <t>0839623188</t>
  </si>
  <si>
    <t>0655766454</t>
  </si>
  <si>
    <t xml:space="preserve">11 Kwetyana Street, Motherwell </t>
  </si>
  <si>
    <t xml:space="preserve">Bcom </t>
  </si>
  <si>
    <t xml:space="preserve">Logistics </t>
  </si>
  <si>
    <t xml:space="preserve">Siyabulela </t>
  </si>
  <si>
    <t>Mbolekwa</t>
  </si>
  <si>
    <t>Siyabulela Mbolekwa</t>
  </si>
  <si>
    <t>tl-Siyabulela.Mbolekwa@masinyusane.org</t>
  </si>
  <si>
    <t>20/07/2006</t>
  </si>
  <si>
    <t>0607205951082</t>
  </si>
  <si>
    <t>0717826424</t>
  </si>
  <si>
    <t>0785644004</t>
  </si>
  <si>
    <t xml:space="preserve">30 Mdingi Street, Zwide </t>
  </si>
  <si>
    <t xml:space="preserve">Not Working </t>
  </si>
  <si>
    <t xml:space="preserve">NMU, NWU </t>
  </si>
  <si>
    <t xml:space="preserve">Tourism Management </t>
  </si>
  <si>
    <t xml:space="preserve">Politics </t>
  </si>
  <si>
    <t xml:space="preserve">Yaasmeen </t>
  </si>
  <si>
    <t xml:space="preserve">Vertain </t>
  </si>
  <si>
    <t>Yaasmeen Vertain</t>
  </si>
  <si>
    <t>tl-Yaasmeen .Vertain @masinyusane.org</t>
  </si>
  <si>
    <t>22/02/2005</t>
  </si>
  <si>
    <t>0502221142081</t>
  </si>
  <si>
    <t>0714297134</t>
  </si>
  <si>
    <t>0677667581</t>
  </si>
  <si>
    <t>32 Phyllis Street</t>
  </si>
  <si>
    <t>Emihle</t>
  </si>
  <si>
    <t>Motlogeloa</t>
  </si>
  <si>
    <t>Emihle Motlogeloa</t>
  </si>
  <si>
    <t>tl-Emihle.Motlogelwa@masinyusane.org</t>
  </si>
  <si>
    <t>0706011020080</t>
  </si>
  <si>
    <t>0734642325</t>
  </si>
  <si>
    <t xml:space="preserve">139 Dora Street, New Brighton </t>
  </si>
  <si>
    <t xml:space="preserve">Clinic </t>
  </si>
  <si>
    <t>BLU</t>
  </si>
  <si>
    <t>UCT, UWC</t>
  </si>
  <si>
    <t xml:space="preserve">Computer Sciences </t>
  </si>
  <si>
    <t xml:space="preserve">Chemical Engineering </t>
  </si>
  <si>
    <t xml:space="preserve">Bcom Accounting </t>
  </si>
  <si>
    <t>Yolisa</t>
  </si>
  <si>
    <t>Mhlawuli</t>
  </si>
  <si>
    <t>Yolisa Mhlawuli</t>
  </si>
  <si>
    <t>tl-Yolisa.Mhlawuli@masinyusane.org</t>
  </si>
  <si>
    <t>0604106649089</t>
  </si>
  <si>
    <t>0738509880</t>
  </si>
  <si>
    <t>0768622274</t>
  </si>
  <si>
    <t>05 Saleni Street, KwaMagxaki</t>
  </si>
  <si>
    <t>Inathi</t>
  </si>
  <si>
    <t>Goyi</t>
  </si>
  <si>
    <t>Inathi Goyi</t>
  </si>
  <si>
    <t>tl-Inathi.Goyi@masinyusane.org</t>
  </si>
  <si>
    <t>0612045120088</t>
  </si>
  <si>
    <t>0713328704</t>
  </si>
  <si>
    <t>0795438225</t>
  </si>
  <si>
    <t>33 Mqakoba street, kwaDwesi</t>
  </si>
  <si>
    <t>Rhodes,UCT, Wits, UFS, UJ, UWC</t>
  </si>
  <si>
    <t>Lithemba</t>
  </si>
  <si>
    <t>Kutwana</t>
  </si>
  <si>
    <t>Lithemba Kutwana</t>
  </si>
  <si>
    <t>tl-Lithemba.Kutwana@masinyusane.org</t>
  </si>
  <si>
    <t>0605271177087</t>
  </si>
  <si>
    <t>0734928440</t>
  </si>
  <si>
    <t>219 7th Avenue</t>
  </si>
  <si>
    <t>Media</t>
  </si>
  <si>
    <t>Achumile</t>
  </si>
  <si>
    <t>Hute</t>
  </si>
  <si>
    <t>Achumile Hute</t>
  </si>
  <si>
    <t>tl-achumile.hute@soqhnyusane.org</t>
  </si>
  <si>
    <t>15/09/2006</t>
  </si>
  <si>
    <t>07369967462</t>
  </si>
  <si>
    <t>0718430818/0743400503</t>
  </si>
  <si>
    <t>62 Njakazi Street NU9 Motherwell 6211</t>
  </si>
  <si>
    <t>Spar Waterfront</t>
  </si>
  <si>
    <t>Humewood Police Station</t>
  </si>
  <si>
    <t>BSc in Statistics</t>
  </si>
  <si>
    <t>B.Rad</t>
  </si>
  <si>
    <t>Chemical</t>
  </si>
  <si>
    <t>Kama</t>
  </si>
  <si>
    <t>Aphelele Kama</t>
  </si>
  <si>
    <t>tl-aphelele.kama@cingnyusane.org</t>
  </si>
  <si>
    <t>0607065575088</t>
  </si>
  <si>
    <t>0630503589</t>
  </si>
  <si>
    <t>37289 Ntenengu Street, Motherwell nu29</t>
  </si>
  <si>
    <t>BOXER SUPERSTORES</t>
  </si>
  <si>
    <t>Ahlumile Litha</t>
  </si>
  <si>
    <t>Mzamo</t>
  </si>
  <si>
    <t>Ahlumile Litha Mzamo</t>
  </si>
  <si>
    <t>tl-Ahlumile.Mzamo@masinyusane.org</t>
  </si>
  <si>
    <t>24/04/2007</t>
  </si>
  <si>
    <t>0704240857083</t>
  </si>
  <si>
    <t>0825073106</t>
  </si>
  <si>
    <t>0797876327</t>
  </si>
  <si>
    <t>19 Mqhaga Street NU13 Motherwell</t>
  </si>
  <si>
    <t>Motherwell Traffic Department</t>
  </si>
  <si>
    <t>Akahlulwa</t>
  </si>
  <si>
    <t>Akahlulwa Nazo</t>
  </si>
  <si>
    <t>tl-Sihle.Nazo@masinyusane.org</t>
  </si>
  <si>
    <t>0702210372083</t>
  </si>
  <si>
    <t>ML,L,G</t>
  </si>
  <si>
    <t>0847310063</t>
  </si>
  <si>
    <t>0735420381</t>
  </si>
  <si>
    <t>10 Dabadaba Street, NU 5 Motherwell</t>
  </si>
  <si>
    <t>Motherwell Center Clinic</t>
  </si>
  <si>
    <t>Psychotherapy</t>
  </si>
  <si>
    <t>Akhanani</t>
  </si>
  <si>
    <t>Willem</t>
  </si>
  <si>
    <t>Akhanani Willem</t>
  </si>
  <si>
    <t>tl-Akhanani.Willem@masinyusane.org</t>
  </si>
  <si>
    <t>0604125343080</t>
  </si>
  <si>
    <t>0680926393</t>
  </si>
  <si>
    <t>0603740878</t>
  </si>
  <si>
    <t>6 General Dundas</t>
  </si>
  <si>
    <t>DNH</t>
  </si>
  <si>
    <t>Shoprite</t>
  </si>
  <si>
    <t>Sports Management</t>
  </si>
  <si>
    <t>Gaveni</t>
  </si>
  <si>
    <t>Akhanani Gaveni</t>
  </si>
  <si>
    <t>tl-akhanani.gaveni@mothnyusane.org</t>
  </si>
  <si>
    <t>060503126086</t>
  </si>
  <si>
    <t>ML,B,E</t>
  </si>
  <si>
    <t>0837178944</t>
  </si>
  <si>
    <t>0836718597</t>
  </si>
  <si>
    <t>04 Buzi Street, Wells Estate</t>
  </si>
  <si>
    <t>Bachelor of Education in IP Teaching</t>
  </si>
  <si>
    <t>Akhanyile</t>
  </si>
  <si>
    <t>Mabelu</t>
  </si>
  <si>
    <t>Akhanyile Mabelu</t>
  </si>
  <si>
    <t>tl-akhanyile.mabelu@soqhnyusane.org</t>
  </si>
  <si>
    <t>0611030887081</t>
  </si>
  <si>
    <t>0687501470</t>
  </si>
  <si>
    <t>0635833249</t>
  </si>
  <si>
    <t>0735833249</t>
  </si>
  <si>
    <t>23 Rhabe Street, Wells Estate</t>
  </si>
  <si>
    <t>Quator Private Security</t>
  </si>
  <si>
    <r>
      <rPr>
        <rFont val="Calibri"/>
        <color rgb="FF212529"/>
        <sz val="11.0"/>
      </rPr>
      <t>BNurs Ext</t>
    </r>
  </si>
  <si>
    <t>Alizwa</t>
  </si>
  <si>
    <t>Dingela</t>
  </si>
  <si>
    <t>Alizwa Dingela</t>
  </si>
  <si>
    <t>tl-alizwa.dingela@soqhnyusane.org</t>
  </si>
  <si>
    <t>13/02/2007</t>
  </si>
  <si>
    <t>0702130148084</t>
  </si>
  <si>
    <t>0735623884</t>
  </si>
  <si>
    <t>0732802729</t>
  </si>
  <si>
    <t>48 Ngobo Street, NU 9 Motherwell</t>
  </si>
  <si>
    <t>Gase's Cafe</t>
  </si>
  <si>
    <t>Motherwell Fire Station</t>
  </si>
  <si>
    <r>
      <rPr>
        <rFont val="Calibri"/>
        <color rgb="FF212529"/>
        <sz val="11.0"/>
      </rPr>
      <t>BEngTech (Mechanical Engineering)</t>
    </r>
  </si>
  <si>
    <t>Allison Asemahle</t>
  </si>
  <si>
    <t>Filita</t>
  </si>
  <si>
    <t>Allison Asemahle Filita</t>
  </si>
  <si>
    <t>tl-Allison.Filita@masinyusane.org</t>
  </si>
  <si>
    <t>0504051233089</t>
  </si>
  <si>
    <t>0724254288</t>
  </si>
  <si>
    <t>0783857348</t>
  </si>
  <si>
    <t>51 Govan Mbeki</t>
  </si>
  <si>
    <t>Kingdom Rise</t>
  </si>
  <si>
    <t>General Management</t>
  </si>
  <si>
    <r>
      <rPr>
        <rFont val="Calibri"/>
        <color rgb="FF212529"/>
        <sz val="11.0"/>
      </rPr>
      <t>Dip (Sport Management)</t>
    </r>
  </si>
  <si>
    <t>Alutha Sibahle</t>
  </si>
  <si>
    <t>Phikisani</t>
  </si>
  <si>
    <t>Alutha Sibahle Phikisani</t>
  </si>
  <si>
    <t>tl-Alutha.Phikisani@masinyusane.org</t>
  </si>
  <si>
    <t>30/03/2007</t>
  </si>
  <si>
    <t>0703300491080</t>
  </si>
  <si>
    <t>0769743693</t>
  </si>
  <si>
    <t>0825644016/ 0747927600</t>
  </si>
  <si>
    <t>130 Ntintili street</t>
  </si>
  <si>
    <t>Business Admin</t>
  </si>
  <si>
    <t>Alwaba</t>
  </si>
  <si>
    <t>Mahlasela</t>
  </si>
  <si>
    <t>Alwaba Mahlasela</t>
  </si>
  <si>
    <t>tl-alwaba.mahlasela@soqhnyusane.org</t>
  </si>
  <si>
    <t>0703110540084</t>
  </si>
  <si>
    <t>0739836852</t>
  </si>
  <si>
    <t>0736204744</t>
  </si>
  <si>
    <t>71 Dyakalashe Street, NU 12B Motherwell</t>
  </si>
  <si>
    <t>Angelo's Cafe</t>
  </si>
  <si>
    <t>Medicine and Health sciences</t>
  </si>
  <si>
    <r>
      <rPr>
        <rFont val="Calibri"/>
        <color rgb="FF212529"/>
        <sz val="11.0"/>
      </rPr>
      <t>BNurs</t>
    </r>
  </si>
  <si>
    <t>Cakuma</t>
  </si>
  <si>
    <t>Amahle Cakuma</t>
  </si>
  <si>
    <t>tl-Amahle.Cakuma@masinyusane.org</t>
  </si>
  <si>
    <t>0608091241083</t>
  </si>
  <si>
    <t>0603147374</t>
  </si>
  <si>
    <t>0812616301</t>
  </si>
  <si>
    <t>49 Phalo Street, NU 2, Motherwell, Gqeberha 6211</t>
  </si>
  <si>
    <t>Dental Science</t>
  </si>
  <si>
    <t>BHSc (Biokinetics)</t>
  </si>
  <si>
    <t>Windvoel</t>
  </si>
  <si>
    <t>Amahle Windvoel</t>
  </si>
  <si>
    <t>tl-Amahle.Windvoel@masinyusane.org</t>
  </si>
  <si>
    <t>0612111103083</t>
  </si>
  <si>
    <t>0665420999</t>
  </si>
  <si>
    <t>0719214353</t>
  </si>
  <si>
    <t>18 Khalendula Street, NU11 Motherwell</t>
  </si>
  <si>
    <t>MBChB (Medicine)</t>
  </si>
  <si>
    <r>
      <rPr>
        <rFont val="Calibri"/>
        <color rgb="FF212529"/>
        <sz val="11.0"/>
      </rPr>
      <t>BR (Diagnostics)</t>
    </r>
  </si>
  <si>
    <t>Amele</t>
  </si>
  <si>
    <t>Longo</t>
  </si>
  <si>
    <t>Amele Longo</t>
  </si>
  <si>
    <t>tl-amele.longo@soqhnyusane.org</t>
  </si>
  <si>
    <t>0609040485086</t>
  </si>
  <si>
    <t>0849989209</t>
  </si>
  <si>
    <t>0711171108</t>
  </si>
  <si>
    <t>37 Ndlulamthi Street, NU 1 Motherwell</t>
  </si>
  <si>
    <t>Quantity Surveyor</t>
  </si>
  <si>
    <r>
      <rPr>
        <rFont val="Calibri"/>
        <color rgb="FF212529"/>
        <sz val="11.0"/>
      </rPr>
      <t>BCom (Accounting)</t>
    </r>
  </si>
  <si>
    <t>Amtandile</t>
  </si>
  <si>
    <t>Febana</t>
  </si>
  <si>
    <t>Amtandile Febana</t>
  </si>
  <si>
    <t>tl-amtandile.febana@mothnyusnae.org</t>
  </si>
  <si>
    <t>0706071162087</t>
  </si>
  <si>
    <t>0739066243</t>
  </si>
  <si>
    <t>31830 Mvemve Street, NU 29</t>
  </si>
  <si>
    <t>Metro Traffic</t>
  </si>
  <si>
    <t>Kuse</t>
  </si>
  <si>
    <t>Amyoli Kuse</t>
  </si>
  <si>
    <t>tl-amyoli.kuse@mothnyusane.org</t>
  </si>
  <si>
    <t>0510090452085</t>
  </si>
  <si>
    <t>0604644487</t>
  </si>
  <si>
    <t>0712874923</t>
  </si>
  <si>
    <t>126 Mbokwana Street NU 10 Motherwell</t>
  </si>
  <si>
    <t>Aurora Private Hospital</t>
  </si>
  <si>
    <t>Physio Therapy</t>
  </si>
  <si>
    <t>Tose</t>
  </si>
  <si>
    <t>Amyoli Tose</t>
  </si>
  <si>
    <t>tl-Siphesihle.Tose@masinyusane.org</t>
  </si>
  <si>
    <t>0609046528087</t>
  </si>
  <si>
    <t>078 802 8364</t>
  </si>
  <si>
    <t>083 473 4174</t>
  </si>
  <si>
    <t>2978 Myali Street, KwaZakhele</t>
  </si>
  <si>
    <t>Bachelor of commerce</t>
  </si>
  <si>
    <t>Bcom Economists</t>
  </si>
  <si>
    <t>BCom (Accounting)</t>
  </si>
  <si>
    <t>Anam</t>
  </si>
  <si>
    <t>Makeleni</t>
  </si>
  <si>
    <t>Anam Makeleni</t>
  </si>
  <si>
    <t>tl-anam.makeleni@mothnyusane.org</t>
  </si>
  <si>
    <t>28/07/2006</t>
  </si>
  <si>
    <t>0612061027084</t>
  </si>
  <si>
    <t>0795590850</t>
  </si>
  <si>
    <t>0782163115</t>
  </si>
  <si>
    <t>11 Njiyela Street, Wells Estate</t>
  </si>
  <si>
    <t>Forensic Science technician</t>
  </si>
  <si>
    <t>Dip (Law Enforcement)</t>
  </si>
  <si>
    <t>Anathi Isiphile</t>
  </si>
  <si>
    <t>Sanka</t>
  </si>
  <si>
    <t>Anathi Isiphile Sanka</t>
  </si>
  <si>
    <t>tl-Anathi.Sanka@masinyusane.org</t>
  </si>
  <si>
    <t>0609041530088</t>
  </si>
  <si>
    <t>0734624421</t>
  </si>
  <si>
    <t>0671262249</t>
  </si>
  <si>
    <t>78 Maneli Street, NU10 Motherwell</t>
  </si>
  <si>
    <r>
      <rPr>
        <rFont val="Calibri"/>
        <color rgb="FF212529"/>
        <sz val="11.0"/>
      </rPr>
      <t>MBChB</t>
    </r>
  </si>
  <si>
    <t>Anda Christiano</t>
  </si>
  <si>
    <t>Tivi</t>
  </si>
  <si>
    <t>Anda Christiano Tivi</t>
  </si>
  <si>
    <t>tl-anda christiano.tivi@ndyenyusane.org</t>
  </si>
  <si>
    <t>0612270103080</t>
  </si>
  <si>
    <t>0812634780</t>
  </si>
  <si>
    <t>0646324761</t>
  </si>
  <si>
    <t>17 Ngwenkala Street, NU9 Motherwell</t>
  </si>
  <si>
    <r>
      <rPr>
        <rFont val="Calibri"/>
        <color rgb="FF212529"/>
        <sz val="11.0"/>
      </rPr>
      <t>BAPsych</t>
    </r>
  </si>
  <si>
    <t>Andile</t>
  </si>
  <si>
    <t>Caga</t>
  </si>
  <si>
    <t>Andile Caga</t>
  </si>
  <si>
    <t>tl-andile.caga@chubnyusane.org</t>
  </si>
  <si>
    <t>0703096057083</t>
  </si>
  <si>
    <t>M,A,B</t>
  </si>
  <si>
    <t>0834363860</t>
  </si>
  <si>
    <t>0736014577</t>
  </si>
  <si>
    <t>4820 Maronga Street</t>
  </si>
  <si>
    <t>Finance</t>
  </si>
  <si>
    <t>BCom (General Accounting) Extended</t>
  </si>
  <si>
    <t>Andisiwe Mihle</t>
  </si>
  <si>
    <t>Menzile</t>
  </si>
  <si>
    <t>Andisiwe Mihle Menzile</t>
  </si>
  <si>
    <t>tl-Andisiwe.Menzile@masinyusane.org</t>
  </si>
  <si>
    <t>23/11/2006</t>
  </si>
  <si>
    <t>0611231371083</t>
  </si>
  <si>
    <t>0665982122</t>
  </si>
  <si>
    <t>0681443445</t>
  </si>
  <si>
    <t>0678624439</t>
  </si>
  <si>
    <t>66 Singapi New Brighton</t>
  </si>
  <si>
    <t>BCom Transport Economics</t>
  </si>
  <si>
    <t>Dip Logistics</t>
  </si>
  <si>
    <r>
      <rPr>
        <rFont val="Calibri"/>
        <color rgb="FF212529"/>
        <sz val="11.0"/>
      </rPr>
      <t>Dip (Logistics) Extended Programme</t>
    </r>
  </si>
  <si>
    <t>Anele</t>
  </si>
  <si>
    <t>Matinyane</t>
  </si>
  <si>
    <t>Anele Matinyane</t>
  </si>
  <si>
    <t>tl-anele.matinyane@lungnyusnae.org</t>
  </si>
  <si>
    <t>0608025692088</t>
  </si>
  <si>
    <t>0720572939</t>
  </si>
  <si>
    <t>0724009805</t>
  </si>
  <si>
    <t>3070 Vergenoeg</t>
  </si>
  <si>
    <t>Acomens</t>
  </si>
  <si>
    <r>
      <rPr>
        <rFont val="Calibri"/>
        <color rgb="FF212529"/>
        <sz val="11.0"/>
      </rPr>
      <t>Dip (Architectural Technology)</t>
    </r>
  </si>
  <si>
    <t>Anganathi</t>
  </si>
  <si>
    <t>Mazungula</t>
  </si>
  <si>
    <t>Anganathi Mazungula</t>
  </si>
  <si>
    <t>tl-Anganathi.Mazungula@masinyusane.org</t>
  </si>
  <si>
    <t>17/12/2006</t>
  </si>
  <si>
    <t>0612170389086</t>
  </si>
  <si>
    <t>0727965244</t>
  </si>
  <si>
    <t>0820934161</t>
  </si>
  <si>
    <t>05 Nkobongo Street NU9 Motherwell</t>
  </si>
  <si>
    <t>B.Pharm</t>
  </si>
  <si>
    <t>Social Work</t>
  </si>
  <si>
    <t>Angasakha</t>
  </si>
  <si>
    <t>Fexenge</t>
  </si>
  <si>
    <t>Angasakha Fexenge</t>
  </si>
  <si>
    <t>tl-angasakha.fexenge@soqhnyusane.org</t>
  </si>
  <si>
    <t>15/05/2007</t>
  </si>
  <si>
    <t>0705151107087</t>
  </si>
  <si>
    <t>0797737878</t>
  </si>
  <si>
    <t>0725435370</t>
  </si>
  <si>
    <t>321 Bumbane Street</t>
  </si>
  <si>
    <t>Physiology</t>
  </si>
  <si>
    <r>
      <rPr>
        <rFont val="Calibri"/>
        <color rgb="FF212529"/>
        <sz val="11.0"/>
      </rPr>
      <t>BCom (Law)</t>
    </r>
  </si>
  <si>
    <t>Anita Denice</t>
  </si>
  <si>
    <t>Mboleka</t>
  </si>
  <si>
    <t>Anita Denice Mboleka</t>
  </si>
  <si>
    <t>tl-anita denice.mboleka@dougnyusane.org</t>
  </si>
  <si>
    <t>0605061115081</t>
  </si>
  <si>
    <t>ML,H</t>
  </si>
  <si>
    <t>0832817900</t>
  </si>
  <si>
    <t>34 Luthuli Street, Motherwell</t>
  </si>
  <si>
    <t>Anitha</t>
  </si>
  <si>
    <t>Mapekula</t>
  </si>
  <si>
    <t>Anitha Mapekula</t>
  </si>
  <si>
    <t>tl-anitha.mapekula@mothnyusane.org</t>
  </si>
  <si>
    <t>25/08/2006</t>
  </si>
  <si>
    <t>0608250458080</t>
  </si>
  <si>
    <t>0606572615</t>
  </si>
  <si>
    <t>80 Ngqokweni Street</t>
  </si>
  <si>
    <t>Anovuyo</t>
  </si>
  <si>
    <t>Fose</t>
  </si>
  <si>
    <t>Anovuyo Fose</t>
  </si>
  <si>
    <t>tl-anovuyo.fose@soqhnyusane.org</t>
  </si>
  <si>
    <t>0704101032081</t>
  </si>
  <si>
    <t>0631970888</t>
  </si>
  <si>
    <t>0835919453</t>
  </si>
  <si>
    <t>105 Thokazi Street, NU12B Motherwell</t>
  </si>
  <si>
    <t>Self-Employed</t>
  </si>
  <si>
    <t>Coega Dairy</t>
  </si>
  <si>
    <t>Medicine (Demartology)</t>
  </si>
  <si>
    <t>Medicine(Gynaechology)</t>
  </si>
  <si>
    <t>BA Film &amp; Directing</t>
  </si>
  <si>
    <r>
      <rPr>
        <rFont val="Calibri"/>
        <color rgb="FF212529"/>
        <sz val="11.0"/>
      </rPr>
      <t>B (Environmental Health)</t>
    </r>
  </si>
  <si>
    <t>Antonio Andrew</t>
  </si>
  <si>
    <t>Rudolph</t>
  </si>
  <si>
    <t>Antonio Andrew Rudolph</t>
  </si>
  <si>
    <t>tl-Antonio.Rudolph@masinyusane.org</t>
  </si>
  <si>
    <t>0702016096084</t>
  </si>
  <si>
    <t>0612160362</t>
  </si>
  <si>
    <t>0837200323</t>
  </si>
  <si>
    <t>29 Dolphin Street</t>
  </si>
  <si>
    <t>Kouga Municipality</t>
  </si>
  <si>
    <t>Chemistry</t>
  </si>
  <si>
    <t>Medical Practitioner</t>
  </si>
  <si>
    <t>Shwana</t>
  </si>
  <si>
    <t>Aphelele Shwana</t>
  </si>
  <si>
    <t>tl-Aphelele.Shwana@masinyusane.org</t>
  </si>
  <si>
    <t>0707071071088</t>
  </si>
  <si>
    <t>0661319922</t>
  </si>
  <si>
    <t>0663929352</t>
  </si>
  <si>
    <t>18 Liza Street NU12B</t>
  </si>
  <si>
    <t>Newton Park Animal Welfare</t>
  </si>
  <si>
    <t>Enviromental Science</t>
  </si>
  <si>
    <r>
      <rPr>
        <rFont val="Calibri"/>
        <color rgb="FF212529"/>
        <sz val="11.0"/>
      </rPr>
      <t>BSc (Environmental Sciences) Ext</t>
    </r>
  </si>
  <si>
    <t>George</t>
  </si>
  <si>
    <t>Aphelele George</t>
  </si>
  <si>
    <t>tl-aphelele.george@ndzonyusane.org</t>
  </si>
  <si>
    <t>20/08/2006</t>
  </si>
  <si>
    <t>0608200869089</t>
  </si>
  <si>
    <t>076 183 2014</t>
  </si>
  <si>
    <t>071 748 7976</t>
  </si>
  <si>
    <t>24348 Qhagquwa Street , Missionvalle</t>
  </si>
  <si>
    <t>Paramedic</t>
  </si>
  <si>
    <r>
      <rPr>
        <rFont val="Calibri"/>
        <color rgb="FF212529"/>
        <sz val="11.0"/>
      </rPr>
      <t>BHms</t>
    </r>
  </si>
  <si>
    <t>Mphahlele</t>
  </si>
  <si>
    <t>Aphelele Mphahlele</t>
  </si>
  <si>
    <t>tl-Aphelele.Mphahlele@masinyusane.org</t>
  </si>
  <si>
    <t>27/10/2006</t>
  </si>
  <si>
    <t>0601270996081</t>
  </si>
  <si>
    <t>069 739 3657</t>
  </si>
  <si>
    <t>067 036 3003</t>
  </si>
  <si>
    <t>83 Mbane Street , Zwide</t>
  </si>
  <si>
    <t>Telkom</t>
  </si>
  <si>
    <t>Vetinory</t>
  </si>
  <si>
    <t>Aphelele Mahe</t>
  </si>
  <si>
    <t>tl-aphelele.mahe@mothnyusane.org</t>
  </si>
  <si>
    <t>0604250254082</t>
  </si>
  <si>
    <t>0783804427</t>
  </si>
  <si>
    <t>128 Ngqokweni Street, NU 9 Motherwell</t>
  </si>
  <si>
    <t>Asakhe</t>
  </si>
  <si>
    <t>Khethwa</t>
  </si>
  <si>
    <t>Asakhe Khethwa</t>
  </si>
  <si>
    <t>tl-asakhe.khethwa@masinyusane.org</t>
  </si>
  <si>
    <t>0608110936085</t>
  </si>
  <si>
    <t>0665446337</t>
  </si>
  <si>
    <t>0782784229</t>
  </si>
  <si>
    <t>46 Bhadi Street, NU 1 Motherwell</t>
  </si>
  <si>
    <t>Factory of Shoes</t>
  </si>
  <si>
    <t>Medicine (MBCHB)</t>
  </si>
  <si>
    <t>Mnyila</t>
  </si>
  <si>
    <t>Asakhe Mnyila</t>
  </si>
  <si>
    <t>tl-Asakhe.Mnyila@masinyusane.org</t>
  </si>
  <si>
    <t>15/04/2007</t>
  </si>
  <si>
    <t>0704150872080</t>
  </si>
  <si>
    <t>063 194 9136</t>
  </si>
  <si>
    <t>076 455 7323</t>
  </si>
  <si>
    <t>28595 Melumzi Street, Joe Slovo, Gqeberha</t>
  </si>
  <si>
    <t>Taxi driver</t>
  </si>
  <si>
    <r>
      <rPr>
        <rFont val="Calibri"/>
        <color rgb="FF212529"/>
        <sz val="11.0"/>
      </rPr>
      <t>BNurs</t>
    </r>
  </si>
  <si>
    <t>Ndotshayisa</t>
  </si>
  <si>
    <t>Asanele Ndotshayisa</t>
  </si>
  <si>
    <t>tl-Asanele.Ndotshayisa@masinyusane.org</t>
  </si>
  <si>
    <t>0701101550088</t>
  </si>
  <si>
    <t>0663563757</t>
  </si>
  <si>
    <t>0715865152</t>
  </si>
  <si>
    <t>114 Mtendwe Street NU7 Motherwell</t>
  </si>
  <si>
    <t>Quantity Surveying</t>
  </si>
  <si>
    <r>
      <rPr>
        <rFont val="Calibri"/>
        <color rgb="FF212529"/>
        <sz val="11.0"/>
      </rPr>
      <t>BEngTech (Mechanical Engineering)</t>
    </r>
  </si>
  <si>
    <t>Asemahle</t>
  </si>
  <si>
    <t>Metuse</t>
  </si>
  <si>
    <t>Asemahle Metuse</t>
  </si>
  <si>
    <t>tl-Asemahle.Metuse@masinyusane.org</t>
  </si>
  <si>
    <t>23/09/2005</t>
  </si>
  <si>
    <t>0509230683088</t>
  </si>
  <si>
    <t>0815606153</t>
  </si>
  <si>
    <t>0735399006</t>
  </si>
  <si>
    <t>0688222843</t>
  </si>
  <si>
    <t>12 Mtati Street, Zwide, Port Elizabeth</t>
  </si>
  <si>
    <t>Neurology</t>
  </si>
  <si>
    <r>
      <rPr>
        <rFont val="Calibri"/>
        <color rgb="FF212529"/>
        <sz val="11.0"/>
      </rPr>
      <t>BSW</t>
    </r>
  </si>
  <si>
    <t>Asemahle Shamone</t>
  </si>
  <si>
    <t>Qwazi</t>
  </si>
  <si>
    <t>Asemahle Shamone Qwazi</t>
  </si>
  <si>
    <t>tl-Asemahle.Qwazi@masinyusane.org</t>
  </si>
  <si>
    <t>0610091102083</t>
  </si>
  <si>
    <t>0633906002</t>
  </si>
  <si>
    <t>0834366295</t>
  </si>
  <si>
    <t>60 Steve Tshwete, Pellsrus, Jefferys Bay</t>
  </si>
  <si>
    <t>ADT</t>
  </si>
  <si>
    <t>Game</t>
  </si>
  <si>
    <t>General Accounting</t>
  </si>
  <si>
    <r>
      <rPr>
        <rFont val="Calibri"/>
        <color rgb="FF212529"/>
        <sz val="11.0"/>
      </rPr>
      <t>Dip (Management)</t>
    </r>
  </si>
  <si>
    <t>Asibabale</t>
  </si>
  <si>
    <t>Mjayezi</t>
  </si>
  <si>
    <t>Asibabale Mjayezi</t>
  </si>
  <si>
    <t>tl-asibabale.mjayezi@cingnyusnae.org</t>
  </si>
  <si>
    <t>26/06/2006</t>
  </si>
  <si>
    <t>0673250941</t>
  </si>
  <si>
    <t>0687002797</t>
  </si>
  <si>
    <t>125 Nashu Street, Motherwell nu7</t>
  </si>
  <si>
    <t>BEST HOME AND ELECTRIC</t>
  </si>
  <si>
    <t>Avikay</t>
  </si>
  <si>
    <t>Plaatjies</t>
  </si>
  <si>
    <t>Avikay Plaatjies</t>
  </si>
  <si>
    <t>tl-Avikay.Plaatjies@masinyusane.org</t>
  </si>
  <si>
    <t>25/11/2005</t>
  </si>
  <si>
    <t>0511250785082</t>
  </si>
  <si>
    <t>0790341032</t>
  </si>
  <si>
    <t>0686578162</t>
  </si>
  <si>
    <t>36 Robbie Dennis Street</t>
  </si>
  <si>
    <t>Edenglen</t>
  </si>
  <si>
    <t>Law/Police Enforcement</t>
  </si>
  <si>
    <r>
      <rPr>
        <rFont val="Calibri"/>
        <color rgb="FF212529"/>
        <sz val="11.0"/>
      </rPr>
      <t>Dip (Law Enforcement)</t>
    </r>
  </si>
  <si>
    <t>Majamani</t>
  </si>
  <si>
    <t>Aviwe Majamani</t>
  </si>
  <si>
    <t>tl-aviwe.majamani@masinyusnae.org</t>
  </si>
  <si>
    <t>0608231088089</t>
  </si>
  <si>
    <t>M,L,G</t>
  </si>
  <si>
    <t>0664596827</t>
  </si>
  <si>
    <t>0632459680</t>
  </si>
  <si>
    <t>0633346608</t>
  </si>
  <si>
    <t>107 Gxara Street Ikamvelihle</t>
  </si>
  <si>
    <t>Omega Security</t>
  </si>
  <si>
    <t>Dip (Tourism Management) Extended</t>
  </si>
  <si>
    <t>Sesman</t>
  </si>
  <si>
    <t>Aviwe Sesman</t>
  </si>
  <si>
    <t>tl-Aviwe.Sesman@masinyusane.org</t>
  </si>
  <si>
    <t>19/05/2006</t>
  </si>
  <si>
    <t>0605196271080</t>
  </si>
  <si>
    <t>0662825204</t>
  </si>
  <si>
    <t>0768924304</t>
  </si>
  <si>
    <t>120 Mgwanqa NU 6, Motherwell</t>
  </si>
  <si>
    <t>EYABANTU Professional Services</t>
  </si>
  <si>
    <t>FAW Port Elizabeth</t>
  </si>
  <si>
    <r>
      <rPr>
        <rFont val="Calibri"/>
        <color rgb="FF212529"/>
        <sz val="11.0"/>
      </rPr>
      <t>MBChB</t>
    </r>
  </si>
  <si>
    <t>Avuyile</t>
  </si>
  <si>
    <t>Jack</t>
  </si>
  <si>
    <t>Avuyile Jack</t>
  </si>
  <si>
    <t>tl-avuyile.jack@masinyusnae.org</t>
  </si>
  <si>
    <t>0601295774082</t>
  </si>
  <si>
    <t>0791095452</t>
  </si>
  <si>
    <t>0736131449</t>
  </si>
  <si>
    <t>111 Ngabangaba Street, NU 3, Motherwell</t>
  </si>
  <si>
    <t>Tyeks Security</t>
  </si>
  <si>
    <t>Corporate Law</t>
  </si>
  <si>
    <t>Awonke</t>
  </si>
  <si>
    <t>Sithonga</t>
  </si>
  <si>
    <t>Awonke Sithonga</t>
  </si>
  <si>
    <t>tl-awonke.sithonga@dougnyusane.org</t>
  </si>
  <si>
    <t>0609081270082</t>
  </si>
  <si>
    <t>0815610265</t>
  </si>
  <si>
    <t>0632241227</t>
  </si>
  <si>
    <t>67 Ranisi Street, Motherwell</t>
  </si>
  <si>
    <t>WATERFRONT SPAR</t>
  </si>
  <si>
    <t>Dermatology</t>
  </si>
  <si>
    <t>Dental Hygienist</t>
  </si>
  <si>
    <t>Food Technologist</t>
  </si>
  <si>
    <t>BSc (Dietetics)</t>
  </si>
  <si>
    <t>Cuba</t>
  </si>
  <si>
    <t>Ayabonga Cuba</t>
  </si>
  <si>
    <t>tl-ayabonga.cuba@soqhnyusane.org</t>
  </si>
  <si>
    <t>21/10/2006</t>
  </si>
  <si>
    <t>0610215489085</t>
  </si>
  <si>
    <t>0635890918</t>
  </si>
  <si>
    <t>0731735680</t>
  </si>
  <si>
    <t>32 Nokwe Street, Steve Tshwete Village, Motherwell</t>
  </si>
  <si>
    <t>Ayabukwa</t>
  </si>
  <si>
    <t>Mrwashu</t>
  </si>
  <si>
    <t>Ayabukwa Mrwashu</t>
  </si>
  <si>
    <t>tl-Ayabukwa.Mrwashu@masinyusane.org</t>
  </si>
  <si>
    <t>0606091507081</t>
  </si>
  <si>
    <t>063308844</t>
  </si>
  <si>
    <t>0767552431</t>
  </si>
  <si>
    <t>24 Seekoei Street, Pellsrus, Jefferys Bay</t>
  </si>
  <si>
    <r>
      <rPr>
        <rFont val="Calibri"/>
        <color rgb="FF212529"/>
        <sz val="11.0"/>
      </rPr>
      <t>Dip (Marketing) Extended Programme</t>
    </r>
  </si>
  <si>
    <t>Ayathandwa</t>
  </si>
  <si>
    <t>Ziqula</t>
  </si>
  <si>
    <t>Ayathandwa Ziqula</t>
  </si>
  <si>
    <t>tl-Ayathandwa.Ziqula@masinyusane.org</t>
  </si>
  <si>
    <t>21/08/2006</t>
  </si>
  <si>
    <t>0608215994088</t>
  </si>
  <si>
    <t>0635560231</t>
  </si>
  <si>
    <t>0732017950</t>
  </si>
  <si>
    <t>32 Gomasi Street, Motherwell NU 10</t>
  </si>
  <si>
    <t>BSc Computer Science</t>
  </si>
  <si>
    <t>BEng Mechatronics</t>
  </si>
  <si>
    <r>
      <rPr>
        <rFont val="Calibri"/>
        <color rgb="FF212529"/>
        <sz val="11.0"/>
      </rPr>
      <t>BEng (Mechatronics)</t>
    </r>
  </si>
  <si>
    <t>Babalwa Kameni</t>
  </si>
  <si>
    <t>tl-babalwa.kameni@soqhnyusnae.org</t>
  </si>
  <si>
    <t>15/01/2007</t>
  </si>
  <si>
    <t>0701151075085</t>
  </si>
  <si>
    <t>0789120653</t>
  </si>
  <si>
    <t>0843549306/'0836183172</t>
  </si>
  <si>
    <t>72 Mcelu Street, NU 8 Motherwell</t>
  </si>
  <si>
    <t>Build-It</t>
  </si>
  <si>
    <r>
      <rPr>
        <rFont val="Calibri"/>
        <color rgb="FF212529"/>
        <sz val="11.0"/>
      </rPr>
      <t>BIT</t>
    </r>
  </si>
  <si>
    <t>Babalwe</t>
  </si>
  <si>
    <t>Tishana</t>
  </si>
  <si>
    <t>Babalwe Tishana</t>
  </si>
  <si>
    <t>tl-Babalwe.Tishana@masinyusane.org</t>
  </si>
  <si>
    <t>31/10/2005</t>
  </si>
  <si>
    <t>0703040968082</t>
  </si>
  <si>
    <t>Uitenhage</t>
  </si>
  <si>
    <t>0719871138</t>
  </si>
  <si>
    <t>0739066594</t>
  </si>
  <si>
    <t>282 Broza Location (Rocklands)</t>
  </si>
  <si>
    <t>No Info</t>
  </si>
  <si>
    <t>Banathi</t>
  </si>
  <si>
    <t>Gqokoma</t>
  </si>
  <si>
    <t>Banathi Gqokoma</t>
  </si>
  <si>
    <t>tl-banathi.gqokoma@soqhnyusane.org</t>
  </si>
  <si>
    <t>19/12/2005</t>
  </si>
  <si>
    <t>0512195690080</t>
  </si>
  <si>
    <t>0664589971</t>
  </si>
  <si>
    <t>49 Ingwe Street, Motherwell</t>
  </si>
  <si>
    <t>Sasko Bakery</t>
  </si>
  <si>
    <r>
      <rPr>
        <rFont val="Calibri"/>
        <color rgb="FF212529"/>
        <sz val="11.0"/>
      </rPr>
      <t>Dip (Public Relations Management)</t>
    </r>
  </si>
  <si>
    <t>Banoyolo</t>
  </si>
  <si>
    <t>Gqirhana</t>
  </si>
  <si>
    <t>Banoyolo Gqirhana</t>
  </si>
  <si>
    <t>tl-Banoyolo.Gqirhana@masinyusane.org</t>
  </si>
  <si>
    <t>14/11/2006</t>
  </si>
  <si>
    <t>0611141306088</t>
  </si>
  <si>
    <t>0698635348</t>
  </si>
  <si>
    <t>0767252222</t>
  </si>
  <si>
    <t>24 Mokoba Street, NU 13, Motherwell</t>
  </si>
  <si>
    <t>SHUTTERPROOF</t>
  </si>
  <si>
    <t>Accounting Science</t>
  </si>
  <si>
    <t>BCom (Computer Science &amp; Info Systems)</t>
  </si>
  <si>
    <t>Bhongolwethu</t>
  </si>
  <si>
    <t>Poswa</t>
  </si>
  <si>
    <t>Bhongolwethu Poswa</t>
  </si>
  <si>
    <t>tl-Simamkele.Poswa@masinyusane.org</t>
  </si>
  <si>
    <t>25/04/2005</t>
  </si>
  <si>
    <t>0504255809080</t>
  </si>
  <si>
    <t>0781069177</t>
  </si>
  <si>
    <t>0760831909</t>
  </si>
  <si>
    <t>13 Second Ave, Zwide</t>
  </si>
  <si>
    <t>Phamarcy</t>
  </si>
  <si>
    <t>BEngTech (Electrical Engineering)</t>
  </si>
  <si>
    <t>Brigette Charne</t>
  </si>
  <si>
    <t>Brigette Charne Davids</t>
  </si>
  <si>
    <t>tl-brigette charne.davids@jeffnyusane.org</t>
  </si>
  <si>
    <t>13/04/2006</t>
  </si>
  <si>
    <t>0604131119082</t>
  </si>
  <si>
    <t>0839690203</t>
  </si>
  <si>
    <t>0727021288</t>
  </si>
  <si>
    <t>1 River-Tide, St Francis Bay</t>
  </si>
  <si>
    <t>Professional Painter</t>
  </si>
  <si>
    <t>St. Francis College</t>
  </si>
  <si>
    <t>Bachelor in Education</t>
  </si>
  <si>
    <r>
      <rPr>
        <rFont val="Calibri"/>
        <color rgb="FF212529"/>
        <sz val="11.0"/>
      </rPr>
      <t>Bachelor of Education in IP Teaching</t>
    </r>
  </si>
  <si>
    <t>Bukho</t>
  </si>
  <si>
    <t>Mxhego</t>
  </si>
  <si>
    <t>Bukho Mxhego</t>
  </si>
  <si>
    <t>tl-Bukho.Mxhego@masinyusane.org</t>
  </si>
  <si>
    <t>0706031201082</t>
  </si>
  <si>
    <t>0678155656</t>
  </si>
  <si>
    <t>0836568285</t>
  </si>
  <si>
    <t>1224 Penxe Street, Kwazakhele, 6205</t>
  </si>
  <si>
    <t>Red Alert</t>
  </si>
  <si>
    <t>BCom Financial Accounting</t>
  </si>
  <si>
    <r>
      <rPr>
        <rFont val="Calibri"/>
        <color rgb="FF212529"/>
        <sz val="11.0"/>
      </rPr>
      <t>BR (Diagnostics)</t>
    </r>
  </si>
  <si>
    <t>Moshani</t>
  </si>
  <si>
    <t>Bukhobethu Moshani</t>
  </si>
  <si>
    <t>tl-Bukhobethu.Moshani@masinyusane.org</t>
  </si>
  <si>
    <t>21/03/2007</t>
  </si>
  <si>
    <t>0703210900089</t>
  </si>
  <si>
    <t>Magxaki</t>
  </si>
  <si>
    <t>0686871943</t>
  </si>
  <si>
    <t>0671853725</t>
  </si>
  <si>
    <t>31809 Ndwedwa street, Joe Slovo West</t>
  </si>
  <si>
    <t>Chartered Accountant</t>
  </si>
  <si>
    <t>Bungane</t>
  </si>
  <si>
    <t>Mbatyoti</t>
  </si>
  <si>
    <t>Bungane Mbatyoti</t>
  </si>
  <si>
    <t>tl-Bungane.Mbatyoti@masinyusane.org</t>
  </si>
  <si>
    <t>0701016002084</t>
  </si>
  <si>
    <t>0671606865</t>
  </si>
  <si>
    <t>0634384713</t>
  </si>
  <si>
    <t>16 Naude Street, New Brighton, PE</t>
  </si>
  <si>
    <t>Bachelor of Medicine</t>
  </si>
  <si>
    <t>Hombile</t>
  </si>
  <si>
    <t>Dumisa Hombile</t>
  </si>
  <si>
    <t>tl-dumisa.hombile@cingnyusane.org</t>
  </si>
  <si>
    <t>0604115682089</t>
  </si>
  <si>
    <t>ML,B,H,G</t>
  </si>
  <si>
    <t>0606021578</t>
  </si>
  <si>
    <t>0767473549</t>
  </si>
  <si>
    <t>85 Nyenzane Street , Motherwell NU11</t>
  </si>
  <si>
    <t>Occupational Therapy</t>
  </si>
  <si>
    <t>Endinako Zanele</t>
  </si>
  <si>
    <t>Ndwayana</t>
  </si>
  <si>
    <t>Endinako Zanele Ndwayana</t>
  </si>
  <si>
    <t>tl-endinako zanele.ndwayana@mfesnyusane.org</t>
  </si>
  <si>
    <t>29/04/2007</t>
  </si>
  <si>
    <t>0704290770087</t>
  </si>
  <si>
    <t>0761623022</t>
  </si>
  <si>
    <t>0656844708</t>
  </si>
  <si>
    <t>88 Thokazi Street, NU 12B, Motherwell</t>
  </si>
  <si>
    <r>
      <rPr>
        <rFont val="Calibri"/>
        <color rgb="FF212529"/>
        <sz val="11.0"/>
      </rPr>
      <t>BR (Diagnostics)</t>
    </r>
  </si>
  <si>
    <t>Esinalo</t>
  </si>
  <si>
    <t>Mengu</t>
  </si>
  <si>
    <t>Esinalo Mengu</t>
  </si>
  <si>
    <t>tl-Esinalo.Mengu@masinyusane.org</t>
  </si>
  <si>
    <t>0706100638081</t>
  </si>
  <si>
    <t>0646817062</t>
  </si>
  <si>
    <t>0724414544</t>
  </si>
  <si>
    <t>25 Xanisa Street Wells Estate</t>
  </si>
  <si>
    <t>Zonke Spar</t>
  </si>
  <si>
    <t>self-employed</t>
  </si>
  <si>
    <t>Esona</t>
  </si>
  <si>
    <t>Tyobela</t>
  </si>
  <si>
    <t>Esona Tyobela</t>
  </si>
  <si>
    <t>tl-Esona.Tyobela@masinyusane.org</t>
  </si>
  <si>
    <t>27/09/2006</t>
  </si>
  <si>
    <t>0609270992082</t>
  </si>
  <si>
    <t>0812105253</t>
  </si>
  <si>
    <t>0732557389</t>
  </si>
  <si>
    <t>65 Nyibiba Street, NU 11 Motherwell</t>
  </si>
  <si>
    <r>
      <rPr>
        <rFont val="Calibri"/>
        <color rgb="FF212529"/>
        <sz val="11.0"/>
      </rPr>
      <t>BR (Diagnostics)</t>
    </r>
  </si>
  <si>
    <t>Gabriella</t>
  </si>
  <si>
    <t>Ludick</t>
  </si>
  <si>
    <t>Gabriella Ludick</t>
  </si>
  <si>
    <t>tl-Gabriella.Ludick@masinyusane.org</t>
  </si>
  <si>
    <t>24/04/2006</t>
  </si>
  <si>
    <t>0604241379089</t>
  </si>
  <si>
    <t>0641380497</t>
  </si>
  <si>
    <t>24 Bertram Road, Bethelsdorp</t>
  </si>
  <si>
    <t>Bcom Business</t>
  </si>
  <si>
    <r>
      <rPr>
        <rFont val="Calibri"/>
        <color rgb="FF212529"/>
        <sz val="11.0"/>
      </rPr>
      <t>Dip (Management)</t>
    </r>
  </si>
  <si>
    <t>Hlomla Thabile</t>
  </si>
  <si>
    <t>Mangcotywa</t>
  </si>
  <si>
    <t>Hlomla Thabile Mangcotywa</t>
  </si>
  <si>
    <t>tl-Hlomla.Mangcotywa@masinyusane.org</t>
  </si>
  <si>
    <t>29/03/2006</t>
  </si>
  <si>
    <t>0603295519087</t>
  </si>
  <si>
    <t>0842605995</t>
  </si>
  <si>
    <t>0848941606</t>
  </si>
  <si>
    <t>38 Ndebe Street, NU 7, Motherwell, Gqeberha</t>
  </si>
  <si>
    <t>Transnet</t>
  </si>
  <si>
    <t>Hlumelo</t>
  </si>
  <si>
    <t>Kani</t>
  </si>
  <si>
    <t>Hlumelo Kani</t>
  </si>
  <si>
    <t>tl-hlumelo.kani@soqhnyusane.org</t>
  </si>
  <si>
    <t>19/02/2007</t>
  </si>
  <si>
    <t>0702191413088</t>
  </si>
  <si>
    <t>0720339937</t>
  </si>
  <si>
    <t>0781501298</t>
  </si>
  <si>
    <t>62 Gcwanini Street, Kamvelihle Phase 2</t>
  </si>
  <si>
    <t>Cancer Care</t>
  </si>
  <si>
    <t>BCom (General Accounting)</t>
  </si>
  <si>
    <t>Mange</t>
  </si>
  <si>
    <t>Asive Mange</t>
  </si>
  <si>
    <t>tl-Asive.Mange@masinyusane.org</t>
  </si>
  <si>
    <t>0705150515082</t>
  </si>
  <si>
    <t>Inam</t>
  </si>
  <si>
    <t>Vuso</t>
  </si>
  <si>
    <t>Inam Vuso</t>
  </si>
  <si>
    <t>tl-Inam.Vuso@masinyusane.org</t>
  </si>
  <si>
    <t>22/11/2006</t>
  </si>
  <si>
    <t>0611220662088</t>
  </si>
  <si>
    <t>0698196612</t>
  </si>
  <si>
    <t>0604654603</t>
  </si>
  <si>
    <t>39 Kova Street, Zwide, Port Elizabeth</t>
  </si>
  <si>
    <t>Gynaecologist</t>
  </si>
  <si>
    <r>
      <rPr>
        <rFont val="Calibri"/>
        <color rgb="FF212529"/>
        <sz val="11.0"/>
      </rPr>
      <t>Dip (Sport Management)</t>
    </r>
  </si>
  <si>
    <t>Tonono</t>
  </si>
  <si>
    <t>Inam Tonono</t>
  </si>
  <si>
    <t>tl-inam.tonono@kwa nyusane.org</t>
  </si>
  <si>
    <t>0706140333081</t>
  </si>
  <si>
    <t>0763249017</t>
  </si>
  <si>
    <t>0720758540</t>
  </si>
  <si>
    <t>42 Theko Street, Kwa Magxaki</t>
  </si>
  <si>
    <t>Port st Johns</t>
  </si>
  <si>
    <t>Data Science</t>
  </si>
  <si>
    <t>Singcongcobela</t>
  </si>
  <si>
    <t>Inam Singcongcobela</t>
  </si>
  <si>
    <t>tl-Inam.Singcongcobela@masinyusane.org</t>
  </si>
  <si>
    <t>0609090907088</t>
  </si>
  <si>
    <t>0768226096</t>
  </si>
  <si>
    <t>57 Koliti Street, Kamvelihe Motherwell</t>
  </si>
  <si>
    <t>Internal Auditing</t>
  </si>
  <si>
    <t>Nkabi</t>
  </si>
  <si>
    <t>Inam Nkabi</t>
  </si>
  <si>
    <t>tl-inam.nkabi@lungnyusane.org</t>
  </si>
  <si>
    <t>0611250356080</t>
  </si>
  <si>
    <t>0663601033</t>
  </si>
  <si>
    <t>0718390916/'0685051709</t>
  </si>
  <si>
    <t>2687 Vergenoeg KwaNomzamo</t>
  </si>
  <si>
    <t>Daybreak</t>
  </si>
  <si>
    <r>
      <rPr>
        <rFont val="Calibri"/>
        <color rgb="FF212529"/>
        <sz val="11.0"/>
      </rPr>
      <t>BNurs Ext</t>
    </r>
  </si>
  <si>
    <t>Inam Qhayiya</t>
  </si>
  <si>
    <t>Inam Qhayiya Adonisi</t>
  </si>
  <si>
    <t>tl-inam qhayiya.adonisi@soqhnyusane.org</t>
  </si>
  <si>
    <t>29/08/2006</t>
  </si>
  <si>
    <t>0730348309</t>
  </si>
  <si>
    <t>0640285388</t>
  </si>
  <si>
    <t>85 Dada Street</t>
  </si>
  <si>
    <t>Mvunyiswa</t>
  </si>
  <si>
    <t>Inathi Mvunyiswa</t>
  </si>
  <si>
    <t>tl-Inathi.Mvunyiswa@masinyusane.org</t>
  </si>
  <si>
    <t>30/09/2006</t>
  </si>
  <si>
    <t>0609300825088</t>
  </si>
  <si>
    <t>0792312136</t>
  </si>
  <si>
    <t>0640683530</t>
  </si>
  <si>
    <t>190 Ngodlo Street, NU 9</t>
  </si>
  <si>
    <t>Food Science</t>
  </si>
  <si>
    <t>Indiphile</t>
  </si>
  <si>
    <t>Ngwaqa</t>
  </si>
  <si>
    <t>Indiphile Ngwaqa</t>
  </si>
  <si>
    <t>tl-Anam.Ngwaqa@masinyusane.org</t>
  </si>
  <si>
    <t>28/09/2006</t>
  </si>
  <si>
    <t>0609281055085</t>
  </si>
  <si>
    <t>0640093138</t>
  </si>
  <si>
    <t>15 Mabakhane Street</t>
  </si>
  <si>
    <t>Piece Jobs</t>
  </si>
  <si>
    <t>Dip (Management) Extended Programme</t>
  </si>
  <si>
    <t>Indiphile Jacobs</t>
  </si>
  <si>
    <t>tl-indiphile.jacobs@soqhnyusane.org</t>
  </si>
  <si>
    <t>0604240798081</t>
  </si>
  <si>
    <t>0726898454</t>
  </si>
  <si>
    <t>0631027781</t>
  </si>
  <si>
    <t>138 Phalo Street, NU2 Motherwell</t>
  </si>
  <si>
    <t>Scribante</t>
  </si>
  <si>
    <t>BSc Nursing</t>
  </si>
  <si>
    <r>
      <rPr>
        <rFont val="Calibri"/>
        <color rgb="FF212529"/>
        <sz val="11.0"/>
      </rPr>
      <t>BSW</t>
    </r>
  </si>
  <si>
    <t>Inganathi</t>
  </si>
  <si>
    <t>Roqo</t>
  </si>
  <si>
    <t>Inganathi Roqo</t>
  </si>
  <si>
    <t>tl-Inganathi.Roqo@masinyusane.org</t>
  </si>
  <si>
    <t>0612041340086</t>
  </si>
  <si>
    <t>0638099901</t>
  </si>
  <si>
    <t>60 Mgebhuza Street</t>
  </si>
  <si>
    <r>
      <rPr>
        <rFont val="Calibri"/>
        <color rgb="FF212529"/>
        <sz val="11.0"/>
      </rPr>
      <t>BCom (Law)</t>
    </r>
  </si>
  <si>
    <t>Mngceke</t>
  </si>
  <si>
    <t>Inganathi Mngceke</t>
  </si>
  <si>
    <t>tl-inganathi.mngceke@dougnyusane.org</t>
  </si>
  <si>
    <t>0609305914085</t>
  </si>
  <si>
    <t>0692429786</t>
  </si>
  <si>
    <t>0836651459</t>
  </si>
  <si>
    <t>62 Thokazi Street, Motherwell nu12B</t>
  </si>
  <si>
    <t>BLUEWATER BAY SPAR</t>
  </si>
  <si>
    <t>Isenathi</t>
  </si>
  <si>
    <t>Mtati</t>
  </si>
  <si>
    <t>Isenathi Mtati</t>
  </si>
  <si>
    <t>tl-Isenathi.Mtati@masinyusane.org</t>
  </si>
  <si>
    <t>0609025623081</t>
  </si>
  <si>
    <t>0699011689</t>
  </si>
  <si>
    <t>0715039197</t>
  </si>
  <si>
    <t>39 Dada Street, NU 8 Motherwell</t>
  </si>
  <si>
    <t>Isiphile</t>
  </si>
  <si>
    <t>Isiphile Tyobela</t>
  </si>
  <si>
    <t>tl-Isiphile.Tyobela@masinyusane.org</t>
  </si>
  <si>
    <t>0609270993080</t>
  </si>
  <si>
    <t>0815803217</t>
  </si>
  <si>
    <r>
      <rPr>
        <rFont val="Calibri"/>
        <color rgb="FF212529"/>
        <sz val="11.0"/>
      </rPr>
      <t>BCom (Accounting)</t>
    </r>
  </si>
  <si>
    <t>Bikiwe</t>
  </si>
  <si>
    <t>Iviwe Bikiwe</t>
  </si>
  <si>
    <t>tl-iviwe.bikiwe@soqhnyusane.org</t>
  </si>
  <si>
    <t>21/01/2007</t>
  </si>
  <si>
    <t>0787016412</t>
  </si>
  <si>
    <t>0731728618</t>
  </si>
  <si>
    <t>32088 Bumbane Street, NU4A Motherwell</t>
  </si>
  <si>
    <t>VW SA</t>
  </si>
  <si>
    <t>Mzomba</t>
  </si>
  <si>
    <t>Iviwe Mzomba</t>
  </si>
  <si>
    <t>tl-Iviwe.Mzomba@masinyusane.org</t>
  </si>
  <si>
    <t>0704110956080</t>
  </si>
  <si>
    <t>0632733272</t>
  </si>
  <si>
    <t>0813893732</t>
  </si>
  <si>
    <t>0781261865</t>
  </si>
  <si>
    <t>64 Bambalaza Street</t>
  </si>
  <si>
    <r>
      <rPr>
        <rFont val="Calibri"/>
        <color rgb="FF212529"/>
        <sz val="11.0"/>
      </rPr>
      <t>Dip (Accountancy)</t>
    </r>
  </si>
  <si>
    <t>Mbilini</t>
  </si>
  <si>
    <t>Iviwe Mbilini</t>
  </si>
  <si>
    <t>tl-Iviwe.Mbilini@masinyusane.org</t>
  </si>
  <si>
    <t>0612076036088</t>
  </si>
  <si>
    <t>0785523330</t>
  </si>
  <si>
    <t>0837466365</t>
  </si>
  <si>
    <t>0785624280</t>
  </si>
  <si>
    <t>59 Ingwe Street, NU1 Motherwell</t>
  </si>
  <si>
    <t>Mathematical Studies</t>
  </si>
  <si>
    <t>Applied Science</t>
  </si>
  <si>
    <r>
      <rPr>
        <rFont val="Calibri"/>
        <color rgb="FF212529"/>
        <sz val="11.0"/>
      </rPr>
      <t>MBChB</t>
    </r>
  </si>
  <si>
    <t>Mafutha</t>
  </si>
  <si>
    <t>Iviwe Mafutha</t>
  </si>
  <si>
    <t>tl-iviwe.mafutha@cingnyusane.org</t>
  </si>
  <si>
    <t>0605270940089</t>
  </si>
  <si>
    <t>0839613939</t>
  </si>
  <si>
    <t>0638221170</t>
  </si>
  <si>
    <t>28 Bhunguluza Street, Motherwell nu8</t>
  </si>
  <si>
    <t>Bachelor of Education (FP Teaching)</t>
  </si>
  <si>
    <t>Iviwe Mbolekwa</t>
  </si>
  <si>
    <t>tl-Iviwe.Mbolekwa@masinyusane.org</t>
  </si>
  <si>
    <t>16/06/2006</t>
  </si>
  <si>
    <t>0606166206080</t>
  </si>
  <si>
    <t>0664498514</t>
  </si>
  <si>
    <t>0603078358</t>
  </si>
  <si>
    <t>23 Ranisi Street, NU 8, Motherwell</t>
  </si>
  <si>
    <t>NMU University</t>
  </si>
  <si>
    <t>BSc in Mechatronics</t>
  </si>
  <si>
    <r>
      <rPr>
        <rFont val="Calibri"/>
        <color rgb="FF212529"/>
        <sz val="11.0"/>
      </rPr>
      <t>MBChB</t>
    </r>
  </si>
  <si>
    <t>Kamvalethu</t>
  </si>
  <si>
    <t>Mrhaji</t>
  </si>
  <si>
    <t>Kamvalethu Mrhaji</t>
  </si>
  <si>
    <t>tl-kamvalethu.mrhaji@dougnyusane.org</t>
  </si>
  <si>
    <t>13/09/2007</t>
  </si>
  <si>
    <t>0709131474088</t>
  </si>
  <si>
    <t>0656770094</t>
  </si>
  <si>
    <t>0787019432</t>
  </si>
  <si>
    <t>67540 Khanyiso Street, KwaZakhele</t>
  </si>
  <si>
    <t>METROPOLITAN</t>
  </si>
  <si>
    <t>Management Accountant</t>
  </si>
  <si>
    <t>Forensic Accountant</t>
  </si>
  <si>
    <t>Cost Accounting</t>
  </si>
  <si>
    <t>Dip (Accountancy)</t>
  </si>
  <si>
    <t>Bolana</t>
  </si>
  <si>
    <t>Kamvalethu Bolana</t>
  </si>
  <si>
    <t>tl-kamvalethu.bolana@cosenyusane.org</t>
  </si>
  <si>
    <t>23/12/2005</t>
  </si>
  <si>
    <t>0512230946083</t>
  </si>
  <si>
    <t>0684618394</t>
  </si>
  <si>
    <t>0710820645</t>
  </si>
  <si>
    <t>33 Naina Street Motherwell</t>
  </si>
  <si>
    <t>Geographycal jounalist</t>
  </si>
  <si>
    <t>Landscape</t>
  </si>
  <si>
    <t>BHms</t>
  </si>
  <si>
    <t>Khanya Jacobs</t>
  </si>
  <si>
    <t>tl-khanya.jacobs@tyhinyusane.org</t>
  </si>
  <si>
    <t>0611185339086</t>
  </si>
  <si>
    <t>Kleinskool</t>
  </si>
  <si>
    <t>0732650894</t>
  </si>
  <si>
    <t>0732789436</t>
  </si>
  <si>
    <t>25146 Griffiths Ground, Kleinskool</t>
  </si>
  <si>
    <t>Builder</t>
  </si>
  <si>
    <t>NMU, UJ</t>
  </si>
  <si>
    <t>PUBLIC MANAGEMENT</t>
  </si>
  <si>
    <t>SOCIOLOGY</t>
  </si>
  <si>
    <t>NURSING</t>
  </si>
  <si>
    <t>TOURISM MANAGEMENT</t>
  </si>
  <si>
    <r>
      <rPr>
        <rFont val="Calibri"/>
        <color rgb="FF212529"/>
        <sz val="11.0"/>
      </rPr>
      <t>Dip (Human Resource Management)</t>
    </r>
  </si>
  <si>
    <t>Tyesi</t>
  </si>
  <si>
    <t>Khanya Tyesi</t>
  </si>
  <si>
    <t>tl-khanya.tyesi@dougnyusane.org</t>
  </si>
  <si>
    <t>30/12/2006</t>
  </si>
  <si>
    <t>0612300864081</t>
  </si>
  <si>
    <t>0736089189</t>
  </si>
  <si>
    <t>35 Gxara Street, Motherwell</t>
  </si>
  <si>
    <t>Geologist</t>
  </si>
  <si>
    <t>Family Law</t>
  </si>
  <si>
    <t>HCert (Business Studies)</t>
  </si>
  <si>
    <t>Khanya Sive</t>
  </si>
  <si>
    <t>Sandla</t>
  </si>
  <si>
    <t>Khanya Sive Sandla</t>
  </si>
  <si>
    <t>tl-Bhongolwethu.Sandla@masinyusane.org</t>
  </si>
  <si>
    <t>14/02/2006</t>
  </si>
  <si>
    <t>0602140440085</t>
  </si>
  <si>
    <t>Mzontsundu</t>
  </si>
  <si>
    <t>0786065931</t>
  </si>
  <si>
    <t>0738490143</t>
  </si>
  <si>
    <t>9498 Myali Street</t>
  </si>
  <si>
    <t>Nautical Science</t>
  </si>
  <si>
    <t>Medical laboratory science</t>
  </si>
  <si>
    <t>Analytical chemistry</t>
  </si>
  <si>
    <r>
      <rPr>
        <rFont val="Calibri"/>
        <color rgb="FF212529"/>
        <sz val="11.0"/>
      </rPr>
      <t>BR (Diagnostics)</t>
    </r>
  </si>
  <si>
    <t>Maku</t>
  </si>
  <si>
    <t>Khazimla Maku</t>
  </si>
  <si>
    <t>tl-Khazimla.Maku@masinyusane.org</t>
  </si>
  <si>
    <t>0601085343080</t>
  </si>
  <si>
    <t>0649957183</t>
  </si>
  <si>
    <t>0730107237</t>
  </si>
  <si>
    <t>151 Ndumba Street, NU 7 Motherwell</t>
  </si>
  <si>
    <t>Khwezilomso</t>
  </si>
  <si>
    <t>Dywili</t>
  </si>
  <si>
    <t>Khwezilomso Dywili</t>
  </si>
  <si>
    <t>tl-khwezilomso.dywili@soqhnyusane.org</t>
  </si>
  <si>
    <t>27/03/2007</t>
  </si>
  <si>
    <t>0703276421087</t>
  </si>
  <si>
    <t>0815059012</t>
  </si>
  <si>
    <t>0693531516</t>
  </si>
  <si>
    <t>0785879236</t>
  </si>
  <si>
    <t>57 Sakhwatsha Street, NU8 Motherwell</t>
  </si>
  <si>
    <t>Salon</t>
  </si>
  <si>
    <r>
      <rPr>
        <rFont val="Calibri"/>
        <color rgb="FF212529"/>
        <sz val="11.0"/>
      </rPr>
      <t>BCom (General - Tourism)</t>
    </r>
  </si>
  <si>
    <t>Kwakhe</t>
  </si>
  <si>
    <t>Lupuwana</t>
  </si>
  <si>
    <t>Kwakhe Lupuwana</t>
  </si>
  <si>
    <t>tl-kwakhe.lupuwana@khwenyusane.org</t>
  </si>
  <si>
    <t>0610275087084</t>
  </si>
  <si>
    <t>0665498932</t>
  </si>
  <si>
    <t>0749922025</t>
  </si>
  <si>
    <t>39 Livingstone Drive, Zwide, Port Elizabeth, 6201</t>
  </si>
  <si>
    <t>Talhado Fishing Enterprise</t>
  </si>
  <si>
    <t>Architecture</t>
  </si>
  <si>
    <t>Mtshiki</t>
  </si>
  <si>
    <t>Lathitha Mtshiki</t>
  </si>
  <si>
    <t>tl-Onako.Mtshiki@masinyusane.org</t>
  </si>
  <si>
    <t>0502226448087</t>
  </si>
  <si>
    <t>0638231362</t>
  </si>
  <si>
    <t>0810021189</t>
  </si>
  <si>
    <t>162 Koliti Street, Kamvelihle</t>
  </si>
  <si>
    <t>Mpumalanga Primary School</t>
  </si>
  <si>
    <t>Financial Analyst</t>
  </si>
  <si>
    <t>Lihlumelo</t>
  </si>
  <si>
    <t>Zondani</t>
  </si>
  <si>
    <t>Lihlumelo Zondani</t>
  </si>
  <si>
    <t>tl-lihlumelo.zondani@dougnyusane.org</t>
  </si>
  <si>
    <t>30/11/2005</t>
  </si>
  <si>
    <t>0511305086080</t>
  </si>
  <si>
    <t>0674768161</t>
  </si>
  <si>
    <t>0719234793</t>
  </si>
  <si>
    <t>07 Nkwenkwezi Street, Kamvelihle</t>
  </si>
  <si>
    <t>BEngTech (Mechanical Engineering)</t>
  </si>
  <si>
    <t>Maholwane</t>
  </si>
  <si>
    <t>Likhanye Maholwane</t>
  </si>
  <si>
    <t>tl-likhanye.maholwane@soqhnyusane.org</t>
  </si>
  <si>
    <t>0614774237</t>
  </si>
  <si>
    <t>0781558923</t>
  </si>
  <si>
    <t>26 Tutu Street Kamvelihle</t>
  </si>
  <si>
    <t>Likhona</t>
  </si>
  <si>
    <t>Bonya</t>
  </si>
  <si>
    <t>Likhona Bonya</t>
  </si>
  <si>
    <t>tl-likhona.bonya@mothnyusane.org</t>
  </si>
  <si>
    <t>0608045719080</t>
  </si>
  <si>
    <t>0782026871</t>
  </si>
  <si>
    <t>0780250681</t>
  </si>
  <si>
    <t>74 Njakazi Street, NU9 Motherwell</t>
  </si>
  <si>
    <t>Cinematography</t>
  </si>
  <si>
    <t>Likuye</t>
  </si>
  <si>
    <t>Ndubela</t>
  </si>
  <si>
    <t>Likuye Ndubela</t>
  </si>
  <si>
    <t>tl-likuye.ndubela@dougnyusane.org</t>
  </si>
  <si>
    <t>31/01/2007</t>
  </si>
  <si>
    <t>07013111231081</t>
  </si>
  <si>
    <t>0782961272</t>
  </si>
  <si>
    <t>0787746610</t>
  </si>
  <si>
    <t>124 Nkamela Street, Motherwell nu12</t>
  </si>
  <si>
    <t>DEPT. OF CORRECTIONAL SERV.</t>
  </si>
  <si>
    <t>Optometry</t>
  </si>
  <si>
    <t>Lilitha</t>
  </si>
  <si>
    <t>Koyana</t>
  </si>
  <si>
    <t>Lilitha Koyana</t>
  </si>
  <si>
    <t>tl-lilitha.koyana@khumnyusnae.org</t>
  </si>
  <si>
    <t>0609010809083</t>
  </si>
  <si>
    <t>0735975313</t>
  </si>
  <si>
    <t>0782272229</t>
  </si>
  <si>
    <t>69 Ngesi Street</t>
  </si>
  <si>
    <t>BCom General</t>
  </si>
  <si>
    <t>Vezile</t>
  </si>
  <si>
    <t>Lilitha Vezile</t>
  </si>
  <si>
    <t>tl-Lilitha.Vezile@masinyusane.org</t>
  </si>
  <si>
    <t>20/05/2007</t>
  </si>
  <si>
    <t>0705205394087</t>
  </si>
  <si>
    <t>0739299323</t>
  </si>
  <si>
    <t>0768478313</t>
  </si>
  <si>
    <t>34647 NU29</t>
  </si>
  <si>
    <r>
      <rPr>
        <rFont val="Calibri"/>
        <color rgb="FF212529"/>
        <sz val="11.0"/>
      </rPr>
      <t>Dip (Tourism Management) Extended</t>
    </r>
  </si>
  <si>
    <t>Mafanga</t>
  </si>
  <si>
    <t>Lilitha Mafanga</t>
  </si>
  <si>
    <t>tl-lilitha.mafanga@soqhnyusane.org</t>
  </si>
  <si>
    <t>0608256062084</t>
  </si>
  <si>
    <t>0686621689</t>
  </si>
  <si>
    <t>0635879136</t>
  </si>
  <si>
    <t>93 Ranisi Street, Motherwell</t>
  </si>
  <si>
    <t>Agricultural Management</t>
  </si>
  <si>
    <r>
      <rPr>
        <rFont val="Calibri"/>
        <color rgb="FF212529"/>
        <sz val="11.0"/>
      </rPr>
      <t>BEngTech (Civil Engineering)</t>
    </r>
  </si>
  <si>
    <t>Limnandi</t>
  </si>
  <si>
    <t>Mxaka</t>
  </si>
  <si>
    <t>Limnandi Mxaka</t>
  </si>
  <si>
    <t>tl-limnandi.mxaka@masinyusane.org</t>
  </si>
  <si>
    <t>0610215775087</t>
  </si>
  <si>
    <t>07211511445</t>
  </si>
  <si>
    <t>0799182331</t>
  </si>
  <si>
    <t>63 Ndlovu Street NU 1, Motherwell</t>
  </si>
  <si>
    <t>Drake international</t>
  </si>
  <si>
    <t>Electrical Enginnering</t>
  </si>
  <si>
    <t>BSc (Construction Studies)</t>
  </si>
  <si>
    <t>Malawana</t>
  </si>
  <si>
    <t>Limnandi Malawana</t>
  </si>
  <si>
    <t>tl-Limnandi.Malawana@masinyusane.org</t>
  </si>
  <si>
    <t>14/08/2005</t>
  </si>
  <si>
    <t>0508140959083</t>
  </si>
  <si>
    <t>0655667750</t>
  </si>
  <si>
    <t>0638420632</t>
  </si>
  <si>
    <t>91 Gqwangu Street, NU11</t>
  </si>
  <si>
    <t>Mawethu</t>
  </si>
  <si>
    <t>LAW</t>
  </si>
  <si>
    <r>
      <rPr>
        <rFont val="Calibri"/>
        <color rgb="FF212529"/>
        <sz val="11.0"/>
      </rPr>
      <t>Bachelor of Education (FP Teaching)</t>
    </r>
  </si>
  <si>
    <t>Lina</t>
  </si>
  <si>
    <t>Mafuduka</t>
  </si>
  <si>
    <t>Lina Mafuduka</t>
  </si>
  <si>
    <t>tl-lina.mafuduka@soqhnyusane.org</t>
  </si>
  <si>
    <t>16/03/2006</t>
  </si>
  <si>
    <t>0603160465085</t>
  </si>
  <si>
    <t>0648686563</t>
  </si>
  <si>
    <t>0836980517</t>
  </si>
  <si>
    <t>5 Mcelu Street, NU 8 Motherwell</t>
  </si>
  <si>
    <t>KwaZakhele SAPS</t>
  </si>
  <si>
    <t>Baleni</t>
  </si>
  <si>
    <t>Linathi Baleni</t>
  </si>
  <si>
    <t>tl-linathi.baleni@soqhnyusane.org</t>
  </si>
  <si>
    <t>31/03/2007</t>
  </si>
  <si>
    <t>0701310981082</t>
  </si>
  <si>
    <t>0618410311</t>
  </si>
  <si>
    <t>0839267821</t>
  </si>
  <si>
    <t>112 Mlimane Street, NU 6 Motherwell</t>
  </si>
  <si>
    <r>
      <rPr>
        <rFont val="Calibri"/>
        <color rgb="FF212529"/>
        <sz val="11.0"/>
      </rPr>
      <t>BSc (Computer Science)</t>
    </r>
  </si>
  <si>
    <t>Majenge</t>
  </si>
  <si>
    <t>Linathi Majenge</t>
  </si>
  <si>
    <t>tl-linathi.majenge@soqhnyusane.org</t>
  </si>
  <si>
    <t>0612220488086</t>
  </si>
  <si>
    <t>0817602182</t>
  </si>
  <si>
    <t>0604061722</t>
  </si>
  <si>
    <t>94 Njakazi Street, NU 9</t>
  </si>
  <si>
    <t>Accounting science</t>
  </si>
  <si>
    <t>Computer science</t>
  </si>
  <si>
    <r>
      <rPr>
        <rFont val="Calibri"/>
        <color rgb="FF212529"/>
        <sz val="11.0"/>
      </rPr>
      <t>BCom (Accounting Science)</t>
    </r>
  </si>
  <si>
    <t>Hakula</t>
  </si>
  <si>
    <t>Linathi Hakula</t>
  </si>
  <si>
    <t>tl-linathi.hakula@soqhnyusane.org</t>
  </si>
  <si>
    <t>31/08/2006</t>
  </si>
  <si>
    <t>0608311428080</t>
  </si>
  <si>
    <t>0742488471</t>
  </si>
  <si>
    <t>0789317296</t>
  </si>
  <si>
    <t>37775 Ndenga Street, NU 29 Motherwell</t>
  </si>
  <si>
    <t>Software engineering</t>
  </si>
  <si>
    <r>
      <rPr>
        <rFont val="Calibri"/>
        <color rgb="FF212529"/>
        <sz val="11.0"/>
      </rPr>
      <t>BEng (Mechatronics)</t>
    </r>
  </si>
  <si>
    <t>Lindiwe</t>
  </si>
  <si>
    <t>Nanise</t>
  </si>
  <si>
    <t>Lindiwe Nanise</t>
  </si>
  <si>
    <t>tl-Lindiwe.Nanise@masinyusane.org</t>
  </si>
  <si>
    <t>0612181081086</t>
  </si>
  <si>
    <t>0681558325</t>
  </si>
  <si>
    <t>3144 Joe Slovo West</t>
  </si>
  <si>
    <t>Purem</t>
  </si>
  <si>
    <r>
      <rPr>
        <rFont val="Calibri"/>
        <color rgb="FF212529"/>
        <sz val="11.0"/>
      </rPr>
      <t>BEngTech (Mechanical Engineering)</t>
    </r>
  </si>
  <si>
    <t>Lindokuhle</t>
  </si>
  <si>
    <t>Thembani</t>
  </si>
  <si>
    <t>Lindokuhle Thembani</t>
  </si>
  <si>
    <t>tl-lindokuhle.thembani@dougnyusane.org</t>
  </si>
  <si>
    <t>18/04/2006</t>
  </si>
  <si>
    <t>0604185808085</t>
  </si>
  <si>
    <t>0682857533</t>
  </si>
  <si>
    <t>0785197677</t>
  </si>
  <si>
    <t>39 Buthelezi Street, Motherwell</t>
  </si>
  <si>
    <t>SPAR</t>
  </si>
  <si>
    <t>BCom International Business</t>
  </si>
  <si>
    <t>Plaatjie</t>
  </si>
  <si>
    <t>Asive Plaatjie</t>
  </si>
  <si>
    <t>tl-asive.plaatjie@masinyusane.org</t>
  </si>
  <si>
    <t>0704090895084</t>
  </si>
  <si>
    <t>0826424995</t>
  </si>
  <si>
    <t>0826447327</t>
  </si>
  <si>
    <t>52 Mlengane Street, NU10, Motherwell</t>
  </si>
  <si>
    <t>Truck Driver</t>
  </si>
  <si>
    <t>Pharmaceutical studies</t>
  </si>
  <si>
    <t>BR (Diagnostics)</t>
  </si>
  <si>
    <t>Lisa</t>
  </si>
  <si>
    <t>Mgoqo</t>
  </si>
  <si>
    <t>Lisa Mgoqo</t>
  </si>
  <si>
    <t>tl-Lisa.Mgoqo@masinyusane.org</t>
  </si>
  <si>
    <t>20/12/2006</t>
  </si>
  <si>
    <t>0612201039080</t>
  </si>
  <si>
    <t>0734818056</t>
  </si>
  <si>
    <t>0655265736</t>
  </si>
  <si>
    <t>120 Ngadla Street, NU9 Motherwell</t>
  </si>
  <si>
    <t>LLB (LAW)</t>
  </si>
  <si>
    <t>BSc in Geology</t>
  </si>
  <si>
    <r>
      <rPr>
        <rFont val="Calibri"/>
        <color rgb="FF212529"/>
        <sz val="11.0"/>
      </rPr>
      <t>Bachelor of Education (FP Teaching)</t>
    </r>
  </si>
  <si>
    <t>Lisakhanya</t>
  </si>
  <si>
    <t>Songwiqi</t>
  </si>
  <si>
    <t>Lisakhanya Songwiqi</t>
  </si>
  <si>
    <t>tl-Lisakhanya.Songwiqi@masinyusane.org</t>
  </si>
  <si>
    <t>18/10/2006</t>
  </si>
  <si>
    <t>0610180800084</t>
  </si>
  <si>
    <t>0683682216</t>
  </si>
  <si>
    <t>0838972997</t>
  </si>
  <si>
    <t>2 Maharaj Street, NU10 Motherwell</t>
  </si>
  <si>
    <r>
      <rPr>
        <rFont val="Calibri"/>
        <color rgb="FF212529"/>
        <sz val="11.0"/>
      </rPr>
      <t>BCom (Accounting)</t>
    </r>
  </si>
  <si>
    <t>Mlisana</t>
  </si>
  <si>
    <t>Lisakhanya Mlisana</t>
  </si>
  <si>
    <t>tl-Ludwe.Mlisana@masinyusane.org</t>
  </si>
  <si>
    <t>0603091603085</t>
  </si>
  <si>
    <t>0687455603</t>
  </si>
  <si>
    <t>0732234529</t>
  </si>
  <si>
    <t>105 Ngolosa Street</t>
  </si>
  <si>
    <t xml:space="preserve">Bachelor of Education in IP Teaching </t>
  </si>
  <si>
    <t>Lasi</t>
  </si>
  <si>
    <t>Lisakhanya Lasi</t>
  </si>
  <si>
    <t>tl-Lisakhanya.Lasi@masinyusane.org</t>
  </si>
  <si>
    <t>0612201596089</t>
  </si>
  <si>
    <t>0649753185</t>
  </si>
  <si>
    <t>0737980164</t>
  </si>
  <si>
    <t>30723 Joe Slovo West, Joe Slovo</t>
  </si>
  <si>
    <t>BSP Construction</t>
  </si>
  <si>
    <t>Dermatologist</t>
  </si>
  <si>
    <r>
      <rPr>
        <rFont val="Calibri"/>
        <color rgb="FF212529"/>
        <sz val="11.0"/>
      </rPr>
      <t>BR (Diagnostics)</t>
    </r>
  </si>
  <si>
    <t>Lisanele</t>
  </si>
  <si>
    <t>Ngcanga</t>
  </si>
  <si>
    <t>Lisanele Ngcanga</t>
  </si>
  <si>
    <t>tl-lisanele.ngcanga@dougnyusane.org</t>
  </si>
  <si>
    <t>0610020721086</t>
  </si>
  <si>
    <t>0672082514</t>
  </si>
  <si>
    <t>0740740995</t>
  </si>
  <si>
    <t>28 Khetshe Street, Motherwell</t>
  </si>
  <si>
    <t>BIDVEST</t>
  </si>
  <si>
    <t>Gqozo</t>
  </si>
  <si>
    <t>Lithemba Gqozo</t>
  </si>
  <si>
    <t>tl-lithemba.gqozo@soqhnyusnae.org</t>
  </si>
  <si>
    <t>0610026431086</t>
  </si>
  <si>
    <t>0717185023</t>
  </si>
  <si>
    <t>154 Ndlovu Street nu1 Motherwell</t>
  </si>
  <si>
    <r>
      <rPr>
        <rFont val="Calibri"/>
        <color rgb="FF212529"/>
        <sz val="11.0"/>
      </rPr>
      <t>BEngTech (Mechanical Engineering)</t>
    </r>
  </si>
  <si>
    <t>Liyabona</t>
  </si>
  <si>
    <t>Fuzile</t>
  </si>
  <si>
    <t>Liyabona Fuzile</t>
  </si>
  <si>
    <t>tl-liyabona.fuzile@soqhnyusane.org</t>
  </si>
  <si>
    <t>26/09/2006</t>
  </si>
  <si>
    <t>0609261256083</t>
  </si>
  <si>
    <t>0836034817</t>
  </si>
  <si>
    <t>0733367504</t>
  </si>
  <si>
    <t>91 Jwara Street Ikamvelihle</t>
  </si>
  <si>
    <t>Easigas</t>
  </si>
  <si>
    <t>BCom of econometrics</t>
  </si>
  <si>
    <r>
      <rPr>
        <rFont val="Calibri"/>
        <color rgb="FF212529"/>
        <sz val="11.0"/>
      </rPr>
      <t>Dip (Operations Management)</t>
    </r>
  </si>
  <si>
    <t>Madikane</t>
  </si>
  <si>
    <t>Liyema Madikane</t>
  </si>
  <si>
    <t>tl-liyema.madikane@cingnyusane.org</t>
  </si>
  <si>
    <t>0608085087088</t>
  </si>
  <si>
    <t>0699685625</t>
  </si>
  <si>
    <t>0788853954</t>
  </si>
  <si>
    <t>16 Nkqayi Street, Wells Estate</t>
  </si>
  <si>
    <t>BEACH HOTEL</t>
  </si>
  <si>
    <t>BSc Architecture</t>
  </si>
  <si>
    <t>BEngTech (Civil Engineering)</t>
  </si>
  <si>
    <t>Lizo</t>
  </si>
  <si>
    <t>Ndawana</t>
  </si>
  <si>
    <t>Lizo Ndawana</t>
  </si>
  <si>
    <t>tl-Lizo.Ndawana@masinyusane.org</t>
  </si>
  <si>
    <t>0611185308081</t>
  </si>
  <si>
    <t>0605630257</t>
  </si>
  <si>
    <t>0737918181</t>
  </si>
  <si>
    <t>43 Mkwayi Street, New Brighton,Gqeberha</t>
  </si>
  <si>
    <r>
      <rPr>
        <rFont val="Calibri"/>
        <color rgb="FF212529"/>
        <sz val="11.0"/>
      </rPr>
      <t>BEngTech (Civil Engineering)</t>
    </r>
  </si>
  <si>
    <t>Lukeshia Rushe</t>
  </si>
  <si>
    <t>Jansen</t>
  </si>
  <si>
    <t>Lukeshia Rushe Jansen</t>
  </si>
  <si>
    <t>tl-Lukeshia.Jansen@masinyusane.org</t>
  </si>
  <si>
    <t>14/03/2007</t>
  </si>
  <si>
    <t>0703140850081</t>
  </si>
  <si>
    <t>0657186888</t>
  </si>
  <si>
    <t>0780734043</t>
  </si>
  <si>
    <t>16 Lippia Close, Extension 32</t>
  </si>
  <si>
    <t>Algoa Frail Care (LIFE)</t>
  </si>
  <si>
    <t>Pharmacology</t>
  </si>
  <si>
    <r>
      <rPr>
        <rFont val="Calibri"/>
        <color rgb="FF212529"/>
        <sz val="11.0"/>
      </rPr>
      <t>BAPsych</t>
    </r>
  </si>
  <si>
    <t>Lukhanyo</t>
  </si>
  <si>
    <t>Mkhontwana</t>
  </si>
  <si>
    <t>Lukhanyo Mkhontwana</t>
  </si>
  <si>
    <t>tl-lukhanyo.mkhontwana@masinyusane.org</t>
  </si>
  <si>
    <t>0702085084086</t>
  </si>
  <si>
    <t>0683127331</t>
  </si>
  <si>
    <t>0780630694</t>
  </si>
  <si>
    <t>0680661337</t>
  </si>
  <si>
    <t>110Mofamadi Street, Kamvelihle</t>
  </si>
  <si>
    <t>Biomedical Engineering</t>
  </si>
  <si>
    <t>BEd FET Phase</t>
  </si>
  <si>
    <t>Lusanda</t>
  </si>
  <si>
    <t>Mabopha</t>
  </si>
  <si>
    <t>Lusanda Mabopha</t>
  </si>
  <si>
    <t>tl-lusanda.mabopha@mothnyusane.org</t>
  </si>
  <si>
    <t>0509101155083</t>
  </si>
  <si>
    <t>0786723546</t>
  </si>
  <si>
    <t>0789620213</t>
  </si>
  <si>
    <t>77 Luzipho Street, NU 10 Motherwell</t>
  </si>
  <si>
    <t>Adient PPC</t>
  </si>
  <si>
    <t>Road Lodge Hotel</t>
  </si>
  <si>
    <t>Lutho</t>
  </si>
  <si>
    <t>Stemele</t>
  </si>
  <si>
    <t>Lutho Stemele</t>
  </si>
  <si>
    <t>tl-lutho.stemele@masinyusane.org</t>
  </si>
  <si>
    <t>28/01/2007</t>
  </si>
  <si>
    <t>0701286042083</t>
  </si>
  <si>
    <t>0723597815</t>
  </si>
  <si>
    <t>0656756021</t>
  </si>
  <si>
    <t>26 Myeka Street , Ikamvelihle,GQ, 6211</t>
  </si>
  <si>
    <t>Cape Courts and Civil</t>
  </si>
  <si>
    <t>Audiology</t>
  </si>
  <si>
    <t>Masoyame</t>
  </si>
  <si>
    <t>Masoyame Kama</t>
  </si>
  <si>
    <t>tl-Masoyame.Kama@masinyusane.org</t>
  </si>
  <si>
    <t>0709110089089</t>
  </si>
  <si>
    <t>0631389962</t>
  </si>
  <si>
    <t>0676831981</t>
  </si>
  <si>
    <t>1 Mtiya Road, New Brighton</t>
  </si>
  <si>
    <t>Russell Furniture Shop</t>
  </si>
  <si>
    <t>Matiwane</t>
  </si>
  <si>
    <t>Mbalentle Matiwane</t>
  </si>
  <si>
    <t>tl-mbalentle.matiwane@dougnyusane.org</t>
  </si>
  <si>
    <t>27/12/2005</t>
  </si>
  <si>
    <t>0512276104084</t>
  </si>
  <si>
    <t>0638315570</t>
  </si>
  <si>
    <t>0715777106</t>
  </si>
  <si>
    <t>10 Ntingane Street, Motherwell</t>
  </si>
  <si>
    <t>September</t>
  </si>
  <si>
    <t>Hlumelo September</t>
  </si>
  <si>
    <t>tl-Hlumelo.September@masinyusane.org</t>
  </si>
  <si>
    <t>28/01/2006</t>
  </si>
  <si>
    <t>0601285683087</t>
  </si>
  <si>
    <t>0784166181</t>
  </si>
  <si>
    <t>0833584176</t>
  </si>
  <si>
    <t>05 Sobhuza Street, Motherwell</t>
  </si>
  <si>
    <t>Intercape</t>
  </si>
  <si>
    <t>Algoa Bus</t>
  </si>
  <si>
    <t>Stellenbosch, Wits, UJ</t>
  </si>
  <si>
    <t xml:space="preserve">Mechatronics </t>
  </si>
  <si>
    <t xml:space="preserve">Mechanical Engineering </t>
  </si>
  <si>
    <t>Mbali</t>
  </si>
  <si>
    <t>Makapela</t>
  </si>
  <si>
    <t>Mbali Makapela</t>
  </si>
  <si>
    <t>tl-mbali.makapela@cingnyusane.org</t>
  </si>
  <si>
    <t>0702030245089</t>
  </si>
  <si>
    <t>0780118154</t>
  </si>
  <si>
    <t>0788583656</t>
  </si>
  <si>
    <t>37512 Mvokantshi Street, Motherwell nu29</t>
  </si>
  <si>
    <t>BLUWATER BAY</t>
  </si>
  <si>
    <t>Ngova</t>
  </si>
  <si>
    <t>Mihlali Ngova</t>
  </si>
  <si>
    <t>tl-Khanya Sive.Ngova@masinyusane.org</t>
  </si>
  <si>
    <t>0707040395089</t>
  </si>
  <si>
    <t>060 554 1895</t>
  </si>
  <si>
    <t>073 709 9177</t>
  </si>
  <si>
    <t>74 Konga Street , Zwide</t>
  </si>
  <si>
    <r>
      <rPr>
        <rFont val="Calibri"/>
        <color rgb="FF212529"/>
        <sz val="11.0"/>
      </rPr>
      <t>Dip (Logistics) Extended Programme</t>
    </r>
  </si>
  <si>
    <t>Mihle</t>
  </si>
  <si>
    <t>Alam</t>
  </si>
  <si>
    <t>Mihle Alam</t>
  </si>
  <si>
    <t>tl-mihle.alam@soqhnyusane.org</t>
  </si>
  <si>
    <t>20/11/2006</t>
  </si>
  <si>
    <t>0746865260</t>
  </si>
  <si>
    <t>0815127675</t>
  </si>
  <si>
    <t>0644181319</t>
  </si>
  <si>
    <t>53 Ncera Street NU7 Motherwell</t>
  </si>
  <si>
    <t>Bavumeleni Daycare</t>
  </si>
  <si>
    <t>Mila</t>
  </si>
  <si>
    <t>Mzazi</t>
  </si>
  <si>
    <t>Mila Mzazi</t>
  </si>
  <si>
    <t>tl-Mila.Mzazi@masinyusane.org</t>
  </si>
  <si>
    <t>0611125209084</t>
  </si>
  <si>
    <t>0739704137</t>
  </si>
  <si>
    <t>0619885960</t>
  </si>
  <si>
    <t>56 Mngwevu Street</t>
  </si>
  <si>
    <t>Nkunzi Security</t>
  </si>
  <si>
    <t>Medical Practitioner course</t>
  </si>
  <si>
    <t>BSc in Civil Engineering</t>
  </si>
  <si>
    <r>
      <rPr>
        <rFont val="Calibri"/>
        <color rgb="FF212529"/>
        <sz val="11.0"/>
      </rPr>
      <t>MBChB</t>
    </r>
  </si>
  <si>
    <t>Milani</t>
  </si>
  <si>
    <t>Majokweni</t>
  </si>
  <si>
    <t>Milani Majokweni</t>
  </si>
  <si>
    <t>tl-Milani.Majokweni@masinyusane.org</t>
  </si>
  <si>
    <t>0701030807088</t>
  </si>
  <si>
    <t>0738345044</t>
  </si>
  <si>
    <t>0640626309</t>
  </si>
  <si>
    <t>0631448781</t>
  </si>
  <si>
    <t>19 Hani Street NU13 Motherwell</t>
  </si>
  <si>
    <t>Construction worker</t>
  </si>
  <si>
    <r>
      <rPr>
        <rFont val="Calibri"/>
        <color rgb="FF212529"/>
        <sz val="11.0"/>
      </rPr>
      <t>Dip (Inventory and Stores Management)</t>
    </r>
  </si>
  <si>
    <t>Mitchelle</t>
  </si>
  <si>
    <t>Makovere</t>
  </si>
  <si>
    <t>Mitchelle Makovere</t>
  </si>
  <si>
    <t>tl-mitchelle.makovere@cingnyusane.org</t>
  </si>
  <si>
    <t>21/05/2006</t>
  </si>
  <si>
    <t>58-2016674 T 66</t>
  </si>
  <si>
    <t>0656858445/0810983027</t>
  </si>
  <si>
    <t>0638137900</t>
  </si>
  <si>
    <t>03 Bunyuluza Street, Motherwell nu8</t>
  </si>
  <si>
    <t>HAIRDRESSER</t>
  </si>
  <si>
    <t>Mkhontowesizwe</t>
  </si>
  <si>
    <t>Ncobo</t>
  </si>
  <si>
    <t>Mkhontowesizwe Ncobo</t>
  </si>
  <si>
    <t>tl-Lusanda.Ncobo@masinyusane.org</t>
  </si>
  <si>
    <t>0309045145087</t>
  </si>
  <si>
    <t>0605784839</t>
  </si>
  <si>
    <t>0712420268</t>
  </si>
  <si>
    <t>111 Kama Street, NU 2 Motherwell</t>
  </si>
  <si>
    <t>Financial Management</t>
  </si>
  <si>
    <t>Dip (Management)</t>
  </si>
  <si>
    <t>Mveliso</t>
  </si>
  <si>
    <t>Ndedwa</t>
  </si>
  <si>
    <t>Mveliso Ndedwa</t>
  </si>
  <si>
    <t>tl-Mveliso.Ndedwa@masinyusane.org</t>
  </si>
  <si>
    <t>18/06/2006</t>
  </si>
  <si>
    <t>0606185374083</t>
  </si>
  <si>
    <t>0638002506</t>
  </si>
  <si>
    <t>0680999724</t>
  </si>
  <si>
    <t>7 Teyise Street, Joe Slovo</t>
  </si>
  <si>
    <t>Tykes Security Services</t>
  </si>
  <si>
    <t>Industrial Engineering</t>
  </si>
  <si>
    <t>Nombuso Vivian</t>
  </si>
  <si>
    <t>Mokonde</t>
  </si>
  <si>
    <t>Nombuso Vivian Mokonde</t>
  </si>
  <si>
    <t>tl-Mihlali.Mokonde@masinyusane.org</t>
  </si>
  <si>
    <t>17/06/2007</t>
  </si>
  <si>
    <t>0706170660080</t>
  </si>
  <si>
    <t>0724770630</t>
  </si>
  <si>
    <t>0718062338</t>
  </si>
  <si>
    <t>33 Tusebe Street</t>
  </si>
  <si>
    <t>Ntlonipho</t>
  </si>
  <si>
    <t>Ntlonipho Feni</t>
  </si>
  <si>
    <t>tl-ntlonipho.feni@soqhnyusane.org</t>
  </si>
  <si>
    <t>24/09/2006</t>
  </si>
  <si>
    <t>0609245332083</t>
  </si>
  <si>
    <t>0818302557</t>
  </si>
  <si>
    <t>0641468378</t>
  </si>
  <si>
    <t>44 Gxiya Street, NU 8</t>
  </si>
  <si>
    <t>Factory Trucks</t>
  </si>
  <si>
    <r>
      <rPr>
        <rFont val="Calibri"/>
        <color rgb="FF212529"/>
        <sz val="11.0"/>
      </rPr>
      <t>BEd SP &amp; FET (Humanities)</t>
    </r>
  </si>
  <si>
    <t>Odwa</t>
  </si>
  <si>
    <t>Mani</t>
  </si>
  <si>
    <t>Odwa Mani</t>
  </si>
  <si>
    <t>tl-Odwa.Mani@masinyusane.org</t>
  </si>
  <si>
    <t>0702025311086</t>
  </si>
  <si>
    <t>0632733910</t>
  </si>
  <si>
    <t>0833194094</t>
  </si>
  <si>
    <t>29 Khalima Street KwaDwesi Extension</t>
  </si>
  <si>
    <r>
      <rPr>
        <rFont val="Calibri"/>
        <color rgb="FF212529"/>
        <sz val="11.0"/>
      </rPr>
      <t>BCom (General Accounting)</t>
    </r>
  </si>
  <si>
    <t>Dondashe</t>
  </si>
  <si>
    <t>Okuhle Dondashe</t>
  </si>
  <si>
    <t>tl-Okuhle.Dondashe@masinyusane.org</t>
  </si>
  <si>
    <t>0609041079086</t>
  </si>
  <si>
    <t>0763637297</t>
  </si>
  <si>
    <t>0781111009</t>
  </si>
  <si>
    <t>64 Msantulana Street, KwaDwesi</t>
  </si>
  <si>
    <t>Net Care (Prime Cure)</t>
  </si>
  <si>
    <t>Aramex</t>
  </si>
  <si>
    <t>Cardiologist</t>
  </si>
  <si>
    <r>
      <rPr>
        <rFont val="Calibri"/>
        <color rgb="FF212529"/>
        <sz val="11.0"/>
      </rPr>
      <t>BR (Diagnostics)</t>
    </r>
  </si>
  <si>
    <t>Okuhle Mathew</t>
  </si>
  <si>
    <t>Okuhle Mathew Makapela</t>
  </si>
  <si>
    <t>tl-okuhle mathew.makapela@cowanyusane.org</t>
  </si>
  <si>
    <t>0702045245082</t>
  </si>
  <si>
    <t>0684284597</t>
  </si>
  <si>
    <t>0827140593</t>
  </si>
  <si>
    <t>1639 Nobatana Street, KwaZakhele, Gqeberha</t>
  </si>
  <si>
    <t>Boardwalk</t>
  </si>
  <si>
    <t>Mdical Laboratory Science</t>
  </si>
  <si>
    <r>
      <rPr>
        <rFont val="Calibri"/>
        <color rgb="FF212529"/>
        <sz val="11.0"/>
      </rPr>
      <t>MBChB</t>
    </r>
  </si>
  <si>
    <t>Ongezwa</t>
  </si>
  <si>
    <t>Ntombi</t>
  </si>
  <si>
    <t>Ongezwa Ntombi</t>
  </si>
  <si>
    <t>tl-Ongezwa.Ntombi@masinyusane.org</t>
  </si>
  <si>
    <t>31/12/2006</t>
  </si>
  <si>
    <t>0612311410086</t>
  </si>
  <si>
    <t>0780312917</t>
  </si>
  <si>
    <t>0731431897</t>
  </si>
  <si>
    <t>117 Mpheko Street , NU7 , Motherwell</t>
  </si>
  <si>
    <t>Not working</t>
  </si>
  <si>
    <t>Falcon</t>
  </si>
  <si>
    <t>Dairy</t>
  </si>
  <si>
    <t>Zoology</t>
  </si>
  <si>
    <t>Education in Agriculture</t>
  </si>
  <si>
    <r>
      <rPr>
        <rFont val="Calibri"/>
        <color rgb="FF212529"/>
        <sz val="11.0"/>
      </rPr>
      <t>Dip (Sport Management)</t>
    </r>
  </si>
  <si>
    <t>Ovayo Rylan</t>
  </si>
  <si>
    <t>Falteni</t>
  </si>
  <si>
    <t>Ovayo Rylan Falteni</t>
  </si>
  <si>
    <t>tl-ovayo rylan.falteni@qaphnyusane.org</t>
  </si>
  <si>
    <t>0608096227087</t>
  </si>
  <si>
    <t>0730569467</t>
  </si>
  <si>
    <t>0767215282</t>
  </si>
  <si>
    <t>535 Mpati street, Kwazakhele</t>
  </si>
  <si>
    <t>Pyhsiology</t>
  </si>
  <si>
    <r>
      <rPr>
        <rFont val="Calibri"/>
        <color rgb="FF212529"/>
        <sz val="11.0"/>
      </rPr>
      <t>BR (Diagnostics)</t>
    </r>
  </si>
  <si>
    <t>Owam</t>
  </si>
  <si>
    <t>Lusiba</t>
  </si>
  <si>
    <t>Owam Lusiba</t>
  </si>
  <si>
    <t>tl-owam.lusiba@cingnyusane.org</t>
  </si>
  <si>
    <t>21/07/2007</t>
  </si>
  <si>
    <t>0707210773081</t>
  </si>
  <si>
    <t>0683823068</t>
  </si>
  <si>
    <t>0634878278</t>
  </si>
  <si>
    <t>78 Ngquele Street, Wells Estate</t>
  </si>
  <si>
    <t>HARDWARE</t>
  </si>
  <si>
    <t>Palesa</t>
  </si>
  <si>
    <t>Buhlungu</t>
  </si>
  <si>
    <t>Palesa Buhlungu</t>
  </si>
  <si>
    <t>tl-palesa.buhlungu@masinyusane.org</t>
  </si>
  <si>
    <t>22/05/2007</t>
  </si>
  <si>
    <t>0705220325082</t>
  </si>
  <si>
    <t>0827550350</t>
  </si>
  <si>
    <t>0746963211</t>
  </si>
  <si>
    <t>20 Menta Street, NU2, Motherwell</t>
  </si>
  <si>
    <t>Petros</t>
  </si>
  <si>
    <t>Matinha</t>
  </si>
  <si>
    <t>Petros Matinha</t>
  </si>
  <si>
    <t>tl-petros.matinha@jamenyusane.org</t>
  </si>
  <si>
    <t>24/10/2004</t>
  </si>
  <si>
    <t>AE998323</t>
  </si>
  <si>
    <t>0788193036</t>
  </si>
  <si>
    <t>0738450100</t>
  </si>
  <si>
    <t>11 Mantyontya Motherwell</t>
  </si>
  <si>
    <t>Actural Science</t>
  </si>
  <si>
    <t>Phelisa Gladys</t>
  </si>
  <si>
    <t>Matshaya</t>
  </si>
  <si>
    <t>Phelisa Gladys Matshaya</t>
  </si>
  <si>
    <t>tl-phelisa gladys.matshaya@cowanyusane.org</t>
  </si>
  <si>
    <t>0612301063089</t>
  </si>
  <si>
    <t>0788673741</t>
  </si>
  <si>
    <t>0832049323</t>
  </si>
  <si>
    <t>63287 Engileni Street, KwaZakhele, Gqeberha, 6205</t>
  </si>
  <si>
    <t>Criminology</t>
  </si>
  <si>
    <t>BCom Economics</t>
  </si>
  <si>
    <r>
      <rPr>
        <rFont val="Calibri"/>
        <color rgb="FF212529"/>
        <sz val="11.0"/>
      </rPr>
      <t>Dip (Law Enforcement)</t>
    </r>
  </si>
  <si>
    <t>Qhamani</t>
  </si>
  <si>
    <t>Fina</t>
  </si>
  <si>
    <t>Qhamani Fina</t>
  </si>
  <si>
    <t>tl-qhamani.fina@mothnyusane.org</t>
  </si>
  <si>
    <t>28/10/2006</t>
  </si>
  <si>
    <t>0610286048083</t>
  </si>
  <si>
    <t>0664231784</t>
  </si>
  <si>
    <t>0637079423</t>
  </si>
  <si>
    <t>42 Nkamela Street, NU 12</t>
  </si>
  <si>
    <t>Eco Foundation</t>
  </si>
  <si>
    <t>Financial Planning</t>
  </si>
  <si>
    <t>Ruvarashe Oripah</t>
  </si>
  <si>
    <t>Zvirime</t>
  </si>
  <si>
    <t>Ruvarashe Oripah Zvirime</t>
  </si>
  <si>
    <t>tl-ruvarashe.zvirime@masinyusane.org</t>
  </si>
  <si>
    <t>63-2527884H18</t>
  </si>
  <si>
    <t>0729000903</t>
  </si>
  <si>
    <t>0682242756</t>
  </si>
  <si>
    <t>29828 Missionvale/ S Lunga crescent</t>
  </si>
  <si>
    <t>Spar</t>
  </si>
  <si>
    <t>Reneilwe</t>
  </si>
  <si>
    <t>Makwela</t>
  </si>
  <si>
    <t>Reneilwe Makwela</t>
  </si>
  <si>
    <t>tl-Reneilwe.Makwela@masinyusane.org</t>
  </si>
  <si>
    <t>0511120949082</t>
  </si>
  <si>
    <t>0630386558/0768686673</t>
  </si>
  <si>
    <t>0630386558</t>
  </si>
  <si>
    <t>0735818639/0665493783</t>
  </si>
  <si>
    <t>A791 Aiport Valley Street</t>
  </si>
  <si>
    <r>
      <rPr>
        <rFont val="Calibri"/>
        <color rgb="FF212529"/>
        <sz val="11.0"/>
      </rPr>
      <t>Bachelor of Education in IP Teaching</t>
    </r>
  </si>
  <si>
    <t>Madubela</t>
  </si>
  <si>
    <t>Amahle Madubela</t>
  </si>
  <si>
    <t>tl-Amahle.Madubela@masinyusane.org</t>
  </si>
  <si>
    <t>09/07/2007</t>
  </si>
  <si>
    <t>0707090356080</t>
  </si>
  <si>
    <t>0638446097</t>
  </si>
  <si>
    <t>0639780398</t>
  </si>
  <si>
    <t>3999 Polar Park, KwaNomzamo, Humansdorp</t>
  </si>
  <si>
    <t>UWC,CPUT,TUT</t>
  </si>
  <si>
    <t>Chemical engeneering</t>
  </si>
  <si>
    <t>Arctactural Science</t>
  </si>
  <si>
    <t>BA Oral Health</t>
  </si>
  <si>
    <t>Sachuma</t>
  </si>
  <si>
    <t>Morano</t>
  </si>
  <si>
    <t>Sachuma Morano</t>
  </si>
  <si>
    <t>tl-sachuma.morano@dougnyusane.org</t>
  </si>
  <si>
    <t>22/10/2006</t>
  </si>
  <si>
    <t>0610220838086</t>
  </si>
  <si>
    <t>0733320857</t>
  </si>
  <si>
    <t>0732937897</t>
  </si>
  <si>
    <t>114 Luthuli Street, Motherwell nu2</t>
  </si>
  <si>
    <t>Sanele</t>
  </si>
  <si>
    <t>Ngangqu</t>
  </si>
  <si>
    <t>Sanele Ngangqu</t>
  </si>
  <si>
    <t>tl-Sanele.Ngangqu@masinyusane.org</t>
  </si>
  <si>
    <t>0608291174084</t>
  </si>
  <si>
    <t>0656386245</t>
  </si>
  <si>
    <t>0738643415</t>
  </si>
  <si>
    <t>22 Hebere Street, Walmer location</t>
  </si>
  <si>
    <t>Nazareth house</t>
  </si>
  <si>
    <t>Sanelisiwe</t>
  </si>
  <si>
    <t>Petu</t>
  </si>
  <si>
    <t>Sanelisiwe Petu</t>
  </si>
  <si>
    <t>tl-Sanelisiwe.Petu@masinyusane.org</t>
  </si>
  <si>
    <t>29/09/2006</t>
  </si>
  <si>
    <t>0603492496</t>
  </si>
  <si>
    <t>0780608310</t>
  </si>
  <si>
    <t>0655709873</t>
  </si>
  <si>
    <t>8 Mkhonto Street, New Brighton</t>
  </si>
  <si>
    <t>Kwazakhele Clinic</t>
  </si>
  <si>
    <t>Mnana</t>
  </si>
  <si>
    <t>Likhona Mnana</t>
  </si>
  <si>
    <t>tl-Likhona.Mnana@masinyusane.org</t>
  </si>
  <si>
    <t>15/07/2006</t>
  </si>
  <si>
    <t>0699129078</t>
  </si>
  <si>
    <t>0782859690</t>
  </si>
  <si>
    <t>159 Bhadi Street NU1</t>
  </si>
  <si>
    <t>Perseverance Spar Warehouse</t>
  </si>
  <si>
    <t>Aviation</t>
  </si>
  <si>
    <t>Sesethu</t>
  </si>
  <si>
    <t>Tanda</t>
  </si>
  <si>
    <t>Sesethu Tanda</t>
  </si>
  <si>
    <t>tl-Sesethu.Tanda@masinyusane.org</t>
  </si>
  <si>
    <t>0612191404088</t>
  </si>
  <si>
    <t>0649844341</t>
  </si>
  <si>
    <t>0635772290</t>
  </si>
  <si>
    <t>27 Gomasi Street</t>
  </si>
  <si>
    <t>Biomedical Science</t>
  </si>
  <si>
    <t>Mechatronics Engineer</t>
  </si>
  <si>
    <r>
      <rPr>
        <rFont val="Calibri"/>
        <color rgb="FF212529"/>
        <sz val="11.0"/>
      </rPr>
      <t>BEng (Mechatronics)</t>
    </r>
  </si>
  <si>
    <t>Sesona</t>
  </si>
  <si>
    <t>Shweni</t>
  </si>
  <si>
    <t>Sesona Shweni</t>
  </si>
  <si>
    <t>tl-Sesona.Shweni@masinyusane.org</t>
  </si>
  <si>
    <t>0702161271086</t>
  </si>
  <si>
    <t>0632051933</t>
  </si>
  <si>
    <t>236 Khalendula Street</t>
  </si>
  <si>
    <t>Medical Researcher</t>
  </si>
  <si>
    <r>
      <rPr>
        <rFont val="Calibri"/>
        <color rgb="FF212529"/>
        <sz val="11.0"/>
      </rPr>
      <t>Dip (Management)</t>
    </r>
  </si>
  <si>
    <t>Sibahle</t>
  </si>
  <si>
    <t>Ndaliso</t>
  </si>
  <si>
    <t>Sibahle Ndaliso</t>
  </si>
  <si>
    <t>tl-Sibahle.Ndaliso@masinyusane.org</t>
  </si>
  <si>
    <t>0608110740081</t>
  </si>
  <si>
    <t>0655137375</t>
  </si>
  <si>
    <t>0835470497</t>
  </si>
  <si>
    <t>66 Maphikela Street, Steve Tshwete Village</t>
  </si>
  <si>
    <t>BLG Logistics</t>
  </si>
  <si>
    <r>
      <rPr>
        <rFont val="Calibri"/>
        <color rgb="FF212529"/>
        <sz val="11.0"/>
      </rPr>
      <t>MBChB</t>
    </r>
  </si>
  <si>
    <t>Malanga</t>
  </si>
  <si>
    <t>Sibahle Malanga</t>
  </si>
  <si>
    <t>tl-sibahle.malanga@ndzonyusane.org</t>
  </si>
  <si>
    <t>0605055326082</t>
  </si>
  <si>
    <t>069 368 8995</t>
  </si>
  <si>
    <t>063 232 7710</t>
  </si>
  <si>
    <t>24382 Qhagquwa Street,Missionvale,Gqeberha,6059</t>
  </si>
  <si>
    <t>Bachelor of Laws (LLB)</t>
  </si>
  <si>
    <t>BA Law</t>
  </si>
  <si>
    <t>B Nursing</t>
  </si>
  <si>
    <r>
      <rPr>
        <rFont val="Calibri"/>
        <color rgb="FF212529"/>
        <sz val="11.0"/>
      </rPr>
      <t>Dip (Law Enforcement)</t>
    </r>
  </si>
  <si>
    <t>Sibulele</t>
  </si>
  <si>
    <t>Tshona</t>
  </si>
  <si>
    <t>Sibulele Tshona</t>
  </si>
  <si>
    <t>tl-Sibulele.Tshona@masinyusane.org</t>
  </si>
  <si>
    <t>0611080888088</t>
  </si>
  <si>
    <t>078 317 3302</t>
  </si>
  <si>
    <t>071 959 8345</t>
  </si>
  <si>
    <t>6541 Nkabalaza Street, KwaZakhele</t>
  </si>
  <si>
    <t>Sanlam Sky</t>
  </si>
  <si>
    <t>Shatterprufe</t>
  </si>
  <si>
    <t>Supply Chain</t>
  </si>
  <si>
    <t>Diploma in Accounting</t>
  </si>
  <si>
    <t>Sihle Dyantyi</t>
  </si>
  <si>
    <t>tl-sihle.dyantyi@masinyusane.org</t>
  </si>
  <si>
    <t>0701075481088</t>
  </si>
  <si>
    <t>0622465996</t>
  </si>
  <si>
    <t>0793775276</t>
  </si>
  <si>
    <t>88 Lawulani Street, Joe Slovo West</t>
  </si>
  <si>
    <t>SA Breweries</t>
  </si>
  <si>
    <t>Excellerate</t>
  </si>
  <si>
    <t>Mzongwana</t>
  </si>
  <si>
    <t>Simamkele Mzongwana</t>
  </si>
  <si>
    <t>tl-simamkele.mzongwana@ithenyusane.org</t>
  </si>
  <si>
    <t>0604120925085</t>
  </si>
  <si>
    <t>0687709598</t>
  </si>
  <si>
    <t>0647446498</t>
  </si>
  <si>
    <t>12 Nkathazweni Street, KwaNoxolo</t>
  </si>
  <si>
    <t>Ndimba</t>
  </si>
  <si>
    <t>Simamkele Ndimba</t>
  </si>
  <si>
    <t>tl-Simamkele.Ndimba@masinyusane.org</t>
  </si>
  <si>
    <t>0609030126088</t>
  </si>
  <si>
    <t>078 500 8508</t>
  </si>
  <si>
    <t>084 083 1038</t>
  </si>
  <si>
    <t>13 Nkohli Street, KwaDwesi extension</t>
  </si>
  <si>
    <t>Joe Slovo Clinic</t>
  </si>
  <si>
    <t>Tshwane University of Technology</t>
  </si>
  <si>
    <t>Diploma in Accountancy</t>
  </si>
  <si>
    <t>Simanye</t>
  </si>
  <si>
    <t>Fesi</t>
  </si>
  <si>
    <t>Simanye Fesi</t>
  </si>
  <si>
    <t>tl-simanye.fesi@khwenyusane.org</t>
  </si>
  <si>
    <t>0605115425080</t>
  </si>
  <si>
    <t>0681930858</t>
  </si>
  <si>
    <t>0789938155</t>
  </si>
  <si>
    <t>13 Tshiki Street, Zwide</t>
  </si>
  <si>
    <t>Teacher</t>
  </si>
  <si>
    <r>
      <rPr>
        <rFont val="Calibri"/>
        <color rgb="FF212529"/>
        <sz val="11.0"/>
      </rPr>
      <t>BIT</t>
    </r>
  </si>
  <si>
    <t xml:space="preserve">Limamkele </t>
  </si>
  <si>
    <t xml:space="preserve">Duma </t>
  </si>
  <si>
    <t>Limamkele Duma</t>
  </si>
  <si>
    <t>tl-Limamkele .Duma @masinyusane.org</t>
  </si>
  <si>
    <t>0608041383084</t>
  </si>
  <si>
    <t>0822955225</t>
  </si>
  <si>
    <t>0783490894</t>
  </si>
  <si>
    <t>259 Mbabala Street</t>
  </si>
  <si>
    <t xml:space="preserve">Aspen </t>
  </si>
  <si>
    <t xml:space="preserve">Sports Management </t>
  </si>
  <si>
    <t xml:space="preserve">Sport and excersise science </t>
  </si>
  <si>
    <t xml:space="preserve">Biokinetics </t>
  </si>
  <si>
    <t>Simthandile</t>
  </si>
  <si>
    <t>Nkolisa</t>
  </si>
  <si>
    <t>Simthandile Nkolisa</t>
  </si>
  <si>
    <t>tl-Lisakhanya.Nkolisa@masinyusane.org</t>
  </si>
  <si>
    <t>0607170636080</t>
  </si>
  <si>
    <t>0715193025</t>
  </si>
  <si>
    <t>0711456729</t>
  </si>
  <si>
    <t>KwaZakhele Moutuma Street</t>
  </si>
  <si>
    <t>Drama Studies</t>
  </si>
  <si>
    <t>Sinalo</t>
  </si>
  <si>
    <t>Mavela</t>
  </si>
  <si>
    <t>Sinalo Mavela</t>
  </si>
  <si>
    <t>tl-Sinonotshelwe.Mavela@masinyusane.org</t>
  </si>
  <si>
    <t>0612020884088</t>
  </si>
  <si>
    <t>073 412 5345</t>
  </si>
  <si>
    <t>078 918 8659</t>
  </si>
  <si>
    <t>6835 Mbilana Street</t>
  </si>
  <si>
    <r>
      <rPr>
        <rFont val="Calibri"/>
        <color rgb="FF212529"/>
        <sz val="11.0"/>
      </rPr>
      <t>BR (Diagnostics)</t>
    </r>
  </si>
  <si>
    <t>Ngqungwana</t>
  </si>
  <si>
    <t>Sinesipho Ngqungwana</t>
  </si>
  <si>
    <t>tl-Sinesipho.Ngqungwana@masinyusane.org</t>
  </si>
  <si>
    <t>0506065399087</t>
  </si>
  <si>
    <t>0656206162</t>
  </si>
  <si>
    <t>0735050425/0733598606</t>
  </si>
  <si>
    <t>23 Nyathi Street, NU1 Motherwell</t>
  </si>
  <si>
    <t>Specsavers</t>
  </si>
  <si>
    <r>
      <rPr>
        <rFont val="Calibri"/>
        <color rgb="FF212529"/>
        <sz val="11.0"/>
      </rPr>
      <t>BEd SP &amp; FET (Science)</t>
    </r>
  </si>
  <si>
    <t>Sinomtha</t>
  </si>
  <si>
    <t>Daniel</t>
  </si>
  <si>
    <t>Sinomtha Daniel</t>
  </si>
  <si>
    <t>tl-sinomtha.daniel@dougnyusane.org</t>
  </si>
  <si>
    <t>060403071084</t>
  </si>
  <si>
    <t>0725577281</t>
  </si>
  <si>
    <t>0767085258</t>
  </si>
  <si>
    <t>10 Mbovane Street . Motherwell nu11</t>
  </si>
  <si>
    <t>BSc Biomedical Science</t>
  </si>
  <si>
    <t>Matsha</t>
  </si>
  <si>
    <t>Sinothando Matsha</t>
  </si>
  <si>
    <t>tl-Sinothando.Matsha@masinyusane.org</t>
  </si>
  <si>
    <t>26/03/2007</t>
  </si>
  <si>
    <t>0703260220081</t>
  </si>
  <si>
    <t>0655411155</t>
  </si>
  <si>
    <t>0649918332</t>
  </si>
  <si>
    <t>119 Mgwadana Street NU6 Motherwell</t>
  </si>
  <si>
    <t>Sinovuyo</t>
  </si>
  <si>
    <t>Mhlatyana</t>
  </si>
  <si>
    <t>Sinovuyo Mhlatyana</t>
  </si>
  <si>
    <t>tl-sinovuyo.mhlatyana@cingnyusane.org</t>
  </si>
  <si>
    <t>30/07/2006</t>
  </si>
  <si>
    <t>0607300423086</t>
  </si>
  <si>
    <t>0721872832</t>
  </si>
  <si>
    <t>0639895954</t>
  </si>
  <si>
    <t>131 Mthonjeni Street, Wells Estate</t>
  </si>
  <si>
    <t>CIVIL 2000</t>
  </si>
  <si>
    <t>SECURITY</t>
  </si>
  <si>
    <t>Earth Science</t>
  </si>
  <si>
    <t>Siphamandla</t>
  </si>
  <si>
    <t>Njoba</t>
  </si>
  <si>
    <t>Siphamandla Njoba</t>
  </si>
  <si>
    <t>tl-siphamandla.njoba@chubnyusane.org</t>
  </si>
  <si>
    <t>0703055821085</t>
  </si>
  <si>
    <t>0766836257</t>
  </si>
  <si>
    <t>0810048474</t>
  </si>
  <si>
    <t>3385 Adonisi Street</t>
  </si>
  <si>
    <t>security</t>
  </si>
  <si>
    <t>Police</t>
  </si>
  <si>
    <t>Siphelele</t>
  </si>
  <si>
    <t>Siphelele Zondani</t>
  </si>
  <si>
    <t>tl-Siphelele.Zondani@masinyusane.org</t>
  </si>
  <si>
    <t>0705065204087</t>
  </si>
  <si>
    <t>0649117034</t>
  </si>
  <si>
    <t>0710851573</t>
  </si>
  <si>
    <t>62058 Saba Street, KwaZakhele, Port Elizabeth</t>
  </si>
  <si>
    <t>Khwezi Lomso Comprehensive School</t>
  </si>
  <si>
    <t>BBF Security Group</t>
  </si>
  <si>
    <t>Construction Management</t>
  </si>
  <si>
    <r>
      <rPr>
        <rFont val="Calibri"/>
        <color rgb="FF212529"/>
        <sz val="11.0"/>
      </rPr>
      <t>Dip (Architectural Technology)</t>
    </r>
  </si>
  <si>
    <t>Siphesihle</t>
  </si>
  <si>
    <t>Matina</t>
  </si>
  <si>
    <t>Siphesihle Matina</t>
  </si>
  <si>
    <t>tl-siphesihle.matina@mothnyusane.org</t>
  </si>
  <si>
    <t>30/05/2007</t>
  </si>
  <si>
    <t>0705300394081</t>
  </si>
  <si>
    <t>0822050657</t>
  </si>
  <si>
    <t>0633386967</t>
  </si>
  <si>
    <t>41 Nqina Street Motherwell</t>
  </si>
  <si>
    <t>Pack and Stack</t>
  </si>
  <si>
    <r>
      <rPr>
        <rFont val="Calibri"/>
        <color rgb="FF212529"/>
        <sz val="11.0"/>
      </rPr>
      <t>MBChB</t>
    </r>
  </si>
  <si>
    <t>Siphesihle Vena</t>
  </si>
  <si>
    <t>tl-Amyoli.Vena@masinyusane.org</t>
  </si>
  <si>
    <t>13/08/2006</t>
  </si>
  <si>
    <t>0608130066087</t>
  </si>
  <si>
    <t>0656182888</t>
  </si>
  <si>
    <t>0631807355</t>
  </si>
  <si>
    <t>7979 Ngqondela Street, KwaZakhele</t>
  </si>
  <si>
    <t>Distell</t>
  </si>
  <si>
    <t>Siphokazi</t>
  </si>
  <si>
    <t>Maneli</t>
  </si>
  <si>
    <t>Siphokazi Maneli</t>
  </si>
  <si>
    <t>tl-Siphokazi.Maneli@masinyusane.org</t>
  </si>
  <si>
    <t>0783627299</t>
  </si>
  <si>
    <t>0710656259</t>
  </si>
  <si>
    <t>2 Phakamile Street, Ikamvelihle North Addo Road</t>
  </si>
  <si>
    <t>Quantum Foods</t>
  </si>
  <si>
    <t>Netcare Hospitals</t>
  </si>
  <si>
    <t>Prosthetics</t>
  </si>
  <si>
    <t>Siphokuhle</t>
  </si>
  <si>
    <t>Ngxishe</t>
  </si>
  <si>
    <t>Siphokuhle Ngxishe</t>
  </si>
  <si>
    <t>tl-Siphokuhle.Ngxishe@masinyusane.org</t>
  </si>
  <si>
    <t>20/07/2005</t>
  </si>
  <si>
    <t>0507205911088</t>
  </si>
  <si>
    <t>0734272095</t>
  </si>
  <si>
    <t>0679292778</t>
  </si>
  <si>
    <t>8826 Nomjila Street</t>
  </si>
  <si>
    <t>Mechatronic Engineering</t>
  </si>
  <si>
    <t>Bsc Computer Science</t>
  </si>
  <si>
    <r>
      <rPr>
        <rFont val="Calibri"/>
        <color rgb="FF212529"/>
        <sz val="11.0"/>
      </rPr>
      <t>BEng (Mechatronics)</t>
    </r>
  </si>
  <si>
    <t>Siphosethu</t>
  </si>
  <si>
    <t>Rasimeni</t>
  </si>
  <si>
    <t>Siphosethu Rasimeni</t>
  </si>
  <si>
    <t>tl-Siphosethu.Rasimeni@masinyusane.org</t>
  </si>
  <si>
    <t>0611110698085</t>
  </si>
  <si>
    <t>0676089466</t>
  </si>
  <si>
    <t>0815878500</t>
  </si>
  <si>
    <t>12528 Chatty 12</t>
  </si>
  <si>
    <t>Pannel Beater</t>
  </si>
  <si>
    <r>
      <rPr>
        <rFont val="Calibri"/>
        <color rgb="FF212529"/>
        <sz val="11.0"/>
      </rPr>
      <t>HCert (Business Studies)</t>
    </r>
  </si>
  <si>
    <t>Tsoni</t>
  </si>
  <si>
    <t>Siphosethu Tsoni</t>
  </si>
  <si>
    <t>tl-siphosethu.tsoni@masinyusane.org</t>
  </si>
  <si>
    <t>30/04/2006</t>
  </si>
  <si>
    <t>0604300827085</t>
  </si>
  <si>
    <t>0737710085</t>
  </si>
  <si>
    <t>0835730456</t>
  </si>
  <si>
    <t>150 Chief Poto Street, NU2,Motherwell</t>
  </si>
  <si>
    <t>House keeper ( African country Estate</t>
  </si>
  <si>
    <t>Nkoloti</t>
  </si>
  <si>
    <t>Siphosethu Nkoloti</t>
  </si>
  <si>
    <t>tl-siphosethu.nkoloti@ez knyusane.org</t>
  </si>
  <si>
    <t>0607100778085</t>
  </si>
  <si>
    <t>0810867981</t>
  </si>
  <si>
    <t>0761167142</t>
  </si>
  <si>
    <t>37 Fidel street, Soweto on sea</t>
  </si>
  <si>
    <r>
      <rPr>
        <rFont val="Calibri"/>
        <color rgb="FF212529"/>
        <sz val="11.0"/>
      </rPr>
      <t>MBChB</t>
    </r>
  </si>
  <si>
    <t>Sisipho Windvoel</t>
  </si>
  <si>
    <t>tl-Sisipho.Windvoel@masinyusane.org</t>
  </si>
  <si>
    <t>30/10/2006</t>
  </si>
  <si>
    <t>0610301160087</t>
  </si>
  <si>
    <t>0833702055</t>
  </si>
  <si>
    <t>94 Ngedle Street, NU13 Motherwell</t>
  </si>
  <si>
    <t>Sisipho Maneli</t>
  </si>
  <si>
    <t>tl-Sisipho.Maneli@masinyusane.org</t>
  </si>
  <si>
    <t>0610021646084</t>
  </si>
  <si>
    <t>0630215352</t>
  </si>
  <si>
    <t>Mpofu</t>
  </si>
  <si>
    <t>Sisipho Mpofu</t>
  </si>
  <si>
    <t>tl-Sisipho.Mpofu@masinyusane.org</t>
  </si>
  <si>
    <t>0702080104087</t>
  </si>
  <si>
    <t>0767985772</t>
  </si>
  <si>
    <t>0643190697</t>
  </si>
  <si>
    <t>22 Ndlulamthi Street NU1 Motherwell</t>
  </si>
  <si>
    <t>Informational Technology</t>
  </si>
  <si>
    <r>
      <rPr>
        <rFont val="Calibri"/>
        <color rgb="FF212529"/>
        <sz val="11.0"/>
      </rPr>
      <t>BHSc (Biokinetics)</t>
    </r>
  </si>
  <si>
    <t>Sisispho</t>
  </si>
  <si>
    <t>Maram</t>
  </si>
  <si>
    <t>Sisispho Maram</t>
  </si>
  <si>
    <t>tl-sisispho.maram@dougnyusnae.org</t>
  </si>
  <si>
    <t>0736657853</t>
  </si>
  <si>
    <t>05 Msiwa Street , Motherwell</t>
  </si>
  <si>
    <t>SOCIAL DEVELOPMENT</t>
  </si>
  <si>
    <t>Sivenathi</t>
  </si>
  <si>
    <t>Mabudla</t>
  </si>
  <si>
    <t>Sivenathi Mabudla</t>
  </si>
  <si>
    <t>tl-sivenathi.mabudla@mothnyusnae.org</t>
  </si>
  <si>
    <t>29/04/2006</t>
  </si>
  <si>
    <t>0604295542087</t>
  </si>
  <si>
    <t>0733959805</t>
  </si>
  <si>
    <t>0604921997</t>
  </si>
  <si>
    <t>29 Nongonoza Street, Wells Estate</t>
  </si>
  <si>
    <t>Siviwe</t>
  </si>
  <si>
    <t>Siviwe Madikane</t>
  </si>
  <si>
    <t>tl-siviwe.madikane@cingnyusane.org</t>
  </si>
  <si>
    <t>0609110939087</t>
  </si>
  <si>
    <t>0738163681</t>
  </si>
  <si>
    <t>0655218754</t>
  </si>
  <si>
    <t>15 Vrolik Street . Wells Estate</t>
  </si>
  <si>
    <t>TRADEKOR</t>
  </si>
  <si>
    <t>FALCON</t>
  </si>
  <si>
    <t>Health &amp; Safety Managament</t>
  </si>
  <si>
    <t>Siyolise</t>
  </si>
  <si>
    <t>Coko</t>
  </si>
  <si>
    <t>Siyolise Coko</t>
  </si>
  <si>
    <t>tl-siyolise.coko@jeffnyusane.org</t>
  </si>
  <si>
    <t>27-08-2006</t>
  </si>
  <si>
    <t>0608275924082</t>
  </si>
  <si>
    <t>0760989252</t>
  </si>
  <si>
    <t>0783937849</t>
  </si>
  <si>
    <t>7284 HarryGwala Street, Ocean View Jeffrey's Bay 6330</t>
  </si>
  <si>
    <t>Waitress</t>
  </si>
  <si>
    <t>Petrol Attendant</t>
  </si>
  <si>
    <t>Bachelor of commerce Accounting</t>
  </si>
  <si>
    <t>Bachelor of Education (FET)</t>
  </si>
  <si>
    <r>
      <rPr>
        <rFont val="Calibri"/>
        <color rgb="FF212529"/>
        <sz val="11.0"/>
      </rPr>
      <t>BCom (Accounting)</t>
    </r>
  </si>
  <si>
    <t>Sinonotshelwe</t>
  </si>
  <si>
    <t>Mngweba</t>
  </si>
  <si>
    <t>Sinonotshelwe Mngweba</t>
  </si>
  <si>
    <t>tl-Tafadzwa.Mngweba@masinyusane.org</t>
  </si>
  <si>
    <t>0703300373080</t>
  </si>
  <si>
    <t>0792398463</t>
  </si>
  <si>
    <t>0634602605</t>
  </si>
  <si>
    <t>51 Maverick Manor, Kabenga</t>
  </si>
  <si>
    <t>KwaZakhele High (Teacher)</t>
  </si>
  <si>
    <t>Sobanathi</t>
  </si>
  <si>
    <t>Nqesha</t>
  </si>
  <si>
    <t>Sobanathi Nqesha</t>
  </si>
  <si>
    <t>tl-Sobanathi.Nqesha@masinyusane.org</t>
  </si>
  <si>
    <t>0604086342085</t>
  </si>
  <si>
    <t>0639195530</t>
  </si>
  <si>
    <t>0838754691</t>
  </si>
  <si>
    <t>53 Phila street,PH3, Joe Slovo</t>
  </si>
  <si>
    <t>Sunset Hotel</t>
  </si>
  <si>
    <r>
      <rPr>
        <rFont val="Calibri"/>
        <color rgb="FF212529"/>
        <sz val="11.0"/>
      </rPr>
      <t>BCom (General Accounting)</t>
    </r>
  </si>
  <si>
    <t>Songo</t>
  </si>
  <si>
    <t>Mountain</t>
  </si>
  <si>
    <t>Songo Mountain</t>
  </si>
  <si>
    <t>tl-Songo.Mountain@masinyusane.org</t>
  </si>
  <si>
    <t>26/05/2007</t>
  </si>
  <si>
    <t>0705260087089</t>
  </si>
  <si>
    <t>0718355163</t>
  </si>
  <si>
    <t>0734753236</t>
  </si>
  <si>
    <t>73 Ngxotwane Street, Motherwell, NU9</t>
  </si>
  <si>
    <t>Court</t>
  </si>
  <si>
    <r>
      <rPr>
        <rFont val="Calibri"/>
        <color rgb="FF212529"/>
        <sz val="11.0"/>
      </rPr>
      <t>BCom (General Accounting)</t>
    </r>
  </si>
  <si>
    <t>Soyama</t>
  </si>
  <si>
    <t>Dayimani</t>
  </si>
  <si>
    <t>Soyama Dayimani</t>
  </si>
  <si>
    <t>tl-soyama.dayimani@ndzonyusane.org</t>
  </si>
  <si>
    <t>25/12/2006</t>
  </si>
  <si>
    <t>0612255823082</t>
  </si>
  <si>
    <t>0735550405</t>
  </si>
  <si>
    <t>0636578960</t>
  </si>
  <si>
    <t>18 Gumede Street</t>
  </si>
  <si>
    <t>Stombo</t>
  </si>
  <si>
    <t>Madotyeni</t>
  </si>
  <si>
    <t>Stombo Madotyeni</t>
  </si>
  <si>
    <t>tl-stombo.madotyeni@khumnyusnae.org</t>
  </si>
  <si>
    <t>19/06/2006</t>
  </si>
  <si>
    <t>0606196457083</t>
  </si>
  <si>
    <t>0786860155</t>
  </si>
  <si>
    <t>0786560155</t>
  </si>
  <si>
    <t>07 Eight Street, New Brighton</t>
  </si>
  <si>
    <t>Department of Labor</t>
  </si>
  <si>
    <t>Takuta Rajab</t>
  </si>
  <si>
    <t>Austin</t>
  </si>
  <si>
    <t>Takuta Rajab Austin</t>
  </si>
  <si>
    <t>tl-takuta rajab.austin@soqhnyusane.org</t>
  </si>
  <si>
    <t>0692024358</t>
  </si>
  <si>
    <t>38060 Nyembe Street</t>
  </si>
  <si>
    <t>Thamsanqa</t>
  </si>
  <si>
    <t>Menze</t>
  </si>
  <si>
    <t>Thamsanqa Menze</t>
  </si>
  <si>
    <t>tl-Athule.Menze@masinyusane.org</t>
  </si>
  <si>
    <t>26/10/2005</t>
  </si>
  <si>
    <t>0510260598089</t>
  </si>
  <si>
    <t>0762771234</t>
  </si>
  <si>
    <t>0769928152</t>
  </si>
  <si>
    <t>40 Ngcungcu Street, NU 8 Motherwell</t>
  </si>
  <si>
    <t>Social Working</t>
  </si>
  <si>
    <t>BSW</t>
  </si>
  <si>
    <t>Thembalethu</t>
  </si>
  <si>
    <t>Sithole</t>
  </si>
  <si>
    <t>Thembalethu Sithole</t>
  </si>
  <si>
    <t>tl-Mkhontowesizwe.Sithole@masinyusane.org</t>
  </si>
  <si>
    <t>29/07/2006</t>
  </si>
  <si>
    <t>0607295559084</t>
  </si>
  <si>
    <t>0835815682</t>
  </si>
  <si>
    <t>6437 Mveliso Street</t>
  </si>
  <si>
    <t>Kalahari Airforce</t>
  </si>
  <si>
    <r>
      <rPr>
        <rFont val="Calibri"/>
        <color rgb="FF212529"/>
        <sz val="11.0"/>
      </rPr>
      <t>Dip (Accountancy)</t>
    </r>
  </si>
  <si>
    <t>Thimna Booi</t>
  </si>
  <si>
    <t>tl-thimna.booi@soqhnyusane.org</t>
  </si>
  <si>
    <t>15/08/2006</t>
  </si>
  <si>
    <t>0608150855088</t>
  </si>
  <si>
    <t>0633399964</t>
  </si>
  <si>
    <t>0789546437</t>
  </si>
  <si>
    <t>112 Ngoma Street , NU9 Motherwell</t>
  </si>
  <si>
    <r>
      <rPr>
        <rFont val="Calibri"/>
        <color rgb="FF212529"/>
        <sz val="11.0"/>
      </rPr>
      <t>Dip (Law Enforcement)</t>
    </r>
  </si>
  <si>
    <t>Tsepang</t>
  </si>
  <si>
    <t>Gwija</t>
  </si>
  <si>
    <t>Tsepang Gwija</t>
  </si>
  <si>
    <t>tl-Tsepang.Gwija@masinyusane.org</t>
  </si>
  <si>
    <t>20/06/2007</t>
  </si>
  <si>
    <t>0706200256081</t>
  </si>
  <si>
    <t>0738313834</t>
  </si>
  <si>
    <t>0762328333</t>
  </si>
  <si>
    <t>57 Gqunqe Street, NU 5, Motherwell</t>
  </si>
  <si>
    <t>Environmental Science(Geography)</t>
  </si>
  <si>
    <t>Mnyani</t>
  </si>
  <si>
    <t>Uyathandwa Mnyani</t>
  </si>
  <si>
    <t>tl-Uyathandwa.Mnyani@masinyusane.org</t>
  </si>
  <si>
    <t>0607150366088</t>
  </si>
  <si>
    <t>073 674 9281</t>
  </si>
  <si>
    <t>063 4913 276</t>
  </si>
  <si>
    <t>1 Mbele Street, KwaNoxolo</t>
  </si>
  <si>
    <t>Part-time</t>
  </si>
  <si>
    <r>
      <rPr>
        <rFont val="Calibri"/>
        <color rgb="FF212529"/>
        <sz val="11.0"/>
      </rPr>
      <t>BR (Diagnostics)</t>
    </r>
  </si>
  <si>
    <t>Uyathandwa Ongeziwe</t>
  </si>
  <si>
    <t>Mantambo</t>
  </si>
  <si>
    <t>Uyathandwa Ongeziwe Mantambo</t>
  </si>
  <si>
    <t>tl-Uyathandwa.Mantambo@masinyusane.org</t>
  </si>
  <si>
    <t>28/06/2007</t>
  </si>
  <si>
    <t>0706280303084</t>
  </si>
  <si>
    <t>0839647367</t>
  </si>
  <si>
    <t>0839451983</t>
  </si>
  <si>
    <t>174 Mgwanqa Street, NU 6 Motherwell</t>
  </si>
  <si>
    <r>
      <rPr>
        <rFont val="Calibri"/>
        <color rgb="FF212529"/>
        <sz val="11.0"/>
      </rPr>
      <t>MBChB</t>
    </r>
  </si>
  <si>
    <t>Valerie</t>
  </si>
  <si>
    <t>West</t>
  </si>
  <si>
    <t>Valerie West</t>
  </si>
  <si>
    <t>tl-valerie.west@jamenyusane.org</t>
  </si>
  <si>
    <t>AE985140</t>
  </si>
  <si>
    <t>0632223790</t>
  </si>
  <si>
    <t>0656825212</t>
  </si>
  <si>
    <t>0611490231</t>
  </si>
  <si>
    <t>15 Santonga Street Ramaphosa Motherwell</t>
  </si>
  <si>
    <t>Hospitality/Fight Attendence</t>
  </si>
  <si>
    <t>Manjezi</t>
  </si>
  <si>
    <t>Xabiso Manjezi</t>
  </si>
  <si>
    <t>tl-Xabiso.Manjezi@masinyusane.org</t>
  </si>
  <si>
    <t>0604055552086</t>
  </si>
  <si>
    <t>0635162370</t>
  </si>
  <si>
    <t>0848812822</t>
  </si>
  <si>
    <t>24 Tshabanqa Street, NU 1 Motherwell</t>
  </si>
  <si>
    <t>Xolelwa</t>
  </si>
  <si>
    <t>Xolelwa Febana</t>
  </si>
  <si>
    <t>tl-Xolelwa.Febana@masinyusane.org</t>
  </si>
  <si>
    <t>22/09/2006</t>
  </si>
  <si>
    <t>0609220705089</t>
  </si>
  <si>
    <t>0663280155</t>
  </si>
  <si>
    <t>0795654760</t>
  </si>
  <si>
    <t>12190 Chatty 12, Booysen Park</t>
  </si>
  <si>
    <t>Sijaji</t>
  </si>
  <si>
    <t>Yamkela Sijaji</t>
  </si>
  <si>
    <t>tl-Akahlulwa.Sijaji@masinyusane.org</t>
  </si>
  <si>
    <t>25/03/2007</t>
  </si>
  <si>
    <t>0703250676086</t>
  </si>
  <si>
    <t>0813180383</t>
  </si>
  <si>
    <t>0834211079</t>
  </si>
  <si>
    <t>72 Nkqubela Street, Wells Estate</t>
  </si>
  <si>
    <t>V.W</t>
  </si>
  <si>
    <r>
      <rPr>
        <rFont val="Calibri"/>
        <color rgb="FF212529"/>
        <sz val="11.0"/>
      </rPr>
      <t>Dip (Law Enforcement)</t>
    </r>
  </si>
  <si>
    <t>Yavela Sinochulumanco</t>
  </si>
  <si>
    <t>Mahlelehlele</t>
  </si>
  <si>
    <t>Yavela Sinochulumanco Mahlelehlele</t>
  </si>
  <si>
    <t>tl-Inga.Mahlelehlele@masinyusane.org</t>
  </si>
  <si>
    <t>0609271444083</t>
  </si>
  <si>
    <t>0635419418</t>
  </si>
  <si>
    <t>0785549799</t>
  </si>
  <si>
    <t>17 Sinuka Street, Joe Slovo</t>
  </si>
  <si>
    <t>Upright Security</t>
  </si>
  <si>
    <t>Pama</t>
  </si>
  <si>
    <t>Yonela Pama</t>
  </si>
  <si>
    <t>tl-Yonela.Pama@masinyusane.org</t>
  </si>
  <si>
    <t>0607171618087</t>
  </si>
  <si>
    <t>0738511250</t>
  </si>
  <si>
    <t>0736122703</t>
  </si>
  <si>
    <t>3 Barnes Ikamvelihle, Motherwell, Gqeberha</t>
  </si>
  <si>
    <t>Eat Sum Meat Butchery</t>
  </si>
  <si>
    <t>Zama</t>
  </si>
  <si>
    <t>January</t>
  </si>
  <si>
    <t>Zama January</t>
  </si>
  <si>
    <t>tl-zama.january@ndzonyusane.org</t>
  </si>
  <si>
    <t>22/01/2007</t>
  </si>
  <si>
    <t>0701220680558</t>
  </si>
  <si>
    <t>068 336 2812</t>
  </si>
  <si>
    <t>078 414 4224</t>
  </si>
  <si>
    <t>8 Mgengo Street</t>
  </si>
  <si>
    <t>Aspen</t>
  </si>
  <si>
    <t>Accountancy</t>
  </si>
  <si>
    <t>Teaching / Medicine</t>
  </si>
  <si>
    <t>Zikhona</t>
  </si>
  <si>
    <t>Diko</t>
  </si>
  <si>
    <t>Zikhona Diko</t>
  </si>
  <si>
    <t>tl-Zikhona.Diko@masinyusane.org</t>
  </si>
  <si>
    <t>0703051458080</t>
  </si>
  <si>
    <t>0736614901</t>
  </si>
  <si>
    <t>0723003080</t>
  </si>
  <si>
    <t>105 Mpofu Street, Motherwell 6211</t>
  </si>
  <si>
    <t>Eskom JHB</t>
  </si>
  <si>
    <t>Medicine &amp; Surgery</t>
  </si>
  <si>
    <t>Army(SA)</t>
  </si>
  <si>
    <t>Abednego</t>
  </si>
  <si>
    <t>Dayile</t>
  </si>
  <si>
    <t>Abednego Dayile</t>
  </si>
  <si>
    <t>tl-Abednego.Dayile@masinyusane.org</t>
  </si>
  <si>
    <t>16/01/2007</t>
  </si>
  <si>
    <t>070116660088</t>
  </si>
  <si>
    <t>0788458999</t>
  </si>
  <si>
    <t>0608617113</t>
  </si>
  <si>
    <t>23 Elijah Street</t>
  </si>
  <si>
    <t>UJ, Wits, NMU, UWC, UFS, Rhodes</t>
  </si>
  <si>
    <t>Pharmarcy</t>
  </si>
  <si>
    <t>Abulele</t>
  </si>
  <si>
    <t>Njemla</t>
  </si>
  <si>
    <t>Abulele Njemla</t>
  </si>
  <si>
    <t>tl-Abulele.Njemla@masinyusane.org</t>
  </si>
  <si>
    <t>22/03/2007</t>
  </si>
  <si>
    <t>0703220501083</t>
  </si>
  <si>
    <t>0727162239</t>
  </si>
  <si>
    <t>0731485445</t>
  </si>
  <si>
    <t xml:space="preserve">32 Egoli Street, Motherwell </t>
  </si>
  <si>
    <t>Dibiya</t>
  </si>
  <si>
    <t>Achumile Dibiya</t>
  </si>
  <si>
    <t>tl-Achumile.Dibiya@masinyusane.org</t>
  </si>
  <si>
    <t>18/06/2007</t>
  </si>
  <si>
    <t>0706181667082</t>
  </si>
  <si>
    <t>0665526679</t>
  </si>
  <si>
    <t>0785788926</t>
  </si>
  <si>
    <t xml:space="preserve">51 Betram Street, Zwide </t>
  </si>
  <si>
    <t xml:space="preserve">Coega Pack House </t>
  </si>
  <si>
    <t xml:space="preserve">Correctional Services </t>
  </si>
  <si>
    <t xml:space="preserve">Film and Television Production </t>
  </si>
  <si>
    <t>Ahluma</t>
  </si>
  <si>
    <t>Meki</t>
  </si>
  <si>
    <t>Ahluma Meki</t>
  </si>
  <si>
    <t>tl-Ahluma.Meki@masinyusane.org</t>
  </si>
  <si>
    <t>0704281216082</t>
  </si>
  <si>
    <t>0782427990</t>
  </si>
  <si>
    <t>0731727185</t>
  </si>
  <si>
    <t xml:space="preserve">24037 Ntengento Street, Zwide </t>
  </si>
  <si>
    <t>EPWP</t>
  </si>
  <si>
    <t>UJ, CPUT, UWC, NMU</t>
  </si>
  <si>
    <t xml:space="preserve">Bcom Extended Programme </t>
  </si>
  <si>
    <t>Bcom in Financial Accountancy Extended</t>
  </si>
  <si>
    <t>BEd (FP)</t>
  </si>
  <si>
    <t>Akhokuhle</t>
  </si>
  <si>
    <t xml:space="preserve">Mfino </t>
  </si>
  <si>
    <t>Akhokuhle Mfino</t>
  </si>
  <si>
    <t>tl-Akhokuhle.Mfino@masinyusane.org</t>
  </si>
  <si>
    <t>27/05/2007</t>
  </si>
  <si>
    <t>0705270819083</t>
  </si>
  <si>
    <t>0631783931</t>
  </si>
  <si>
    <t>0787842447</t>
  </si>
  <si>
    <t xml:space="preserve">04 Mthembu Street, Zwide </t>
  </si>
  <si>
    <t>Human Resources</t>
  </si>
  <si>
    <t>Akhona</t>
  </si>
  <si>
    <t>Mlahleni</t>
  </si>
  <si>
    <t>Akhona Mlahleni</t>
  </si>
  <si>
    <t>tl-Akhona.Mlahleni@masinyusane.org</t>
  </si>
  <si>
    <t>21/06/2006</t>
  </si>
  <si>
    <t>0606216301089</t>
  </si>
  <si>
    <t>0630724483</t>
  </si>
  <si>
    <t>0833374409</t>
  </si>
  <si>
    <t>51714 Luthando Street, Veeplaas</t>
  </si>
  <si>
    <t>Administration</t>
  </si>
  <si>
    <t>Alathuxolo</t>
  </si>
  <si>
    <t>Tsawu</t>
  </si>
  <si>
    <t>Alathuxolo Tsawu</t>
  </si>
  <si>
    <t>tl-Alathuxolo.Tsawu@masinyusane.org</t>
  </si>
  <si>
    <t>0727215858085</t>
  </si>
  <si>
    <t>204 Khalendula Street</t>
  </si>
  <si>
    <t>Alile</t>
  </si>
  <si>
    <t>Mnxakwe</t>
  </si>
  <si>
    <t>Alile Mnxakwe</t>
  </si>
  <si>
    <t>tl-Alile.Mnxakwe@masinyusane.org</t>
  </si>
  <si>
    <t>20/03/2007</t>
  </si>
  <si>
    <t>ML,H,B</t>
  </si>
  <si>
    <t>0839837110</t>
  </si>
  <si>
    <t>0621883377</t>
  </si>
  <si>
    <t>37 Dyakamela Street, Wells Estate</t>
  </si>
  <si>
    <t>FSPA</t>
  </si>
  <si>
    <t>Marketing Management</t>
  </si>
  <si>
    <t>Alisha</t>
  </si>
  <si>
    <t>Nyangane</t>
  </si>
  <si>
    <t>Alisha Nyangane</t>
  </si>
  <si>
    <t>tl-Alisha.Nyangane@masinyusane.org</t>
  </si>
  <si>
    <t>0608230617086</t>
  </si>
  <si>
    <t>0638439776</t>
  </si>
  <si>
    <t>0714755731</t>
  </si>
  <si>
    <t>40 Jola Street, IKamvelihle</t>
  </si>
  <si>
    <t>UCT, SU</t>
  </si>
  <si>
    <t>Dyisi</t>
  </si>
  <si>
    <t>Alizwa Dyisi</t>
  </si>
  <si>
    <t>tl-Alizwa.Dyisi@masinyusane.org</t>
  </si>
  <si>
    <t>18/01/2006</t>
  </si>
  <si>
    <t>0601181045084</t>
  </si>
  <si>
    <t>ML,L,H,A</t>
  </si>
  <si>
    <t>0783498577</t>
  </si>
  <si>
    <t>0780602567</t>
  </si>
  <si>
    <t>73 Nkuthazweni Street, KwaNoxolo</t>
  </si>
  <si>
    <t xml:space="preserve">Finance </t>
  </si>
  <si>
    <t>Alulutho</t>
  </si>
  <si>
    <t>Ntshingwa</t>
  </si>
  <si>
    <t>Alulutho Ntshingwa</t>
  </si>
  <si>
    <t>tl-Alulutho.Ntshingwa@masinyusane.org</t>
  </si>
  <si>
    <t>26/10/2006</t>
  </si>
  <si>
    <t>0610261183087</t>
  </si>
  <si>
    <t>ML,E,B</t>
  </si>
  <si>
    <t>0772422588</t>
  </si>
  <si>
    <t>0793528557</t>
  </si>
  <si>
    <t>71 CN Gawe Street</t>
  </si>
  <si>
    <t>NMU, Rhodes, UCT</t>
  </si>
  <si>
    <t>Ambesa</t>
  </si>
  <si>
    <t>Kaspile</t>
  </si>
  <si>
    <t>Ambesa Kaspile</t>
  </si>
  <si>
    <t>tl-Ambesa.Kaspile@masinyusane.org</t>
  </si>
  <si>
    <t>0604021240089</t>
  </si>
  <si>
    <t>0626061127</t>
  </si>
  <si>
    <t>0729671546</t>
  </si>
  <si>
    <t xml:space="preserve">24 Korea Street </t>
  </si>
  <si>
    <t xml:space="preserve">Volpes </t>
  </si>
  <si>
    <t xml:space="preserve">LLB </t>
  </si>
  <si>
    <t xml:space="preserve">Ambesiwe </t>
  </si>
  <si>
    <t xml:space="preserve">Hoyi </t>
  </si>
  <si>
    <t>Ambesiwe Hoyi</t>
  </si>
  <si>
    <t>tl-Ambesiwe .Hoyi @masinyusane.org</t>
  </si>
  <si>
    <t>0603080768089</t>
  </si>
  <si>
    <t>0729606938</t>
  </si>
  <si>
    <t>0718502308</t>
  </si>
  <si>
    <t>0718093884</t>
  </si>
  <si>
    <t xml:space="preserve">39 Johnson Road </t>
  </si>
  <si>
    <t>CPUT, UJ</t>
  </si>
  <si>
    <t>Lukwe</t>
  </si>
  <si>
    <t>Anam Lukwe</t>
  </si>
  <si>
    <t>tl-Anam.Lukwe@masinyusane.org</t>
  </si>
  <si>
    <t>25/10/2006</t>
  </si>
  <si>
    <t>0610251473084</t>
  </si>
  <si>
    <t>0789657516</t>
  </si>
  <si>
    <t>0837492141</t>
  </si>
  <si>
    <t>14 Phupha Street</t>
  </si>
  <si>
    <t>Clinic</t>
  </si>
  <si>
    <t>NMU, UWC, UFS</t>
  </si>
  <si>
    <t>Anathi</t>
  </si>
  <si>
    <t>Khaphetshu</t>
  </si>
  <si>
    <t>Anathi Khaphetshu</t>
  </si>
  <si>
    <t>tl-Anathi.Khaphetshu@masinyusane.org</t>
  </si>
  <si>
    <t>19/04/2005</t>
  </si>
  <si>
    <t>05041964240080</t>
  </si>
  <si>
    <t>0694489088</t>
  </si>
  <si>
    <t>0638511268</t>
  </si>
  <si>
    <t>6 Majola Street</t>
  </si>
  <si>
    <t>UFS, NWU, NMU, CPUT, CUT</t>
  </si>
  <si>
    <t>LLB in Law</t>
  </si>
  <si>
    <t>Development Economics</t>
  </si>
  <si>
    <t>Anela</t>
  </si>
  <si>
    <t>Ningi</t>
  </si>
  <si>
    <t>Anela Ningi</t>
  </si>
  <si>
    <t>tl-Anela.Ningi@masinyusane.org</t>
  </si>
  <si>
    <t>24/07/2006</t>
  </si>
  <si>
    <t>0607245419082</t>
  </si>
  <si>
    <t>0647963168</t>
  </si>
  <si>
    <t>0715370435</t>
  </si>
  <si>
    <t>31 Clinton Street</t>
  </si>
  <si>
    <t>UWC, CPUT</t>
  </si>
  <si>
    <t>Paralegal</t>
  </si>
  <si>
    <t>Anelisekile Rachel</t>
  </si>
  <si>
    <t>Nana</t>
  </si>
  <si>
    <t>Anelisekile Rachel Nana</t>
  </si>
  <si>
    <t>tl-Anelisekile Rachel.Nana@masinyusane.org</t>
  </si>
  <si>
    <t>0511060296080</t>
  </si>
  <si>
    <t>0644898915</t>
  </si>
  <si>
    <t>0663425266</t>
  </si>
  <si>
    <t xml:space="preserve">64822 Mbilini Street </t>
  </si>
  <si>
    <t xml:space="preserve">Spar </t>
  </si>
  <si>
    <t>Anelisiwe</t>
  </si>
  <si>
    <t>Breakfast</t>
  </si>
  <si>
    <t>Anelisiwe Breakfast</t>
  </si>
  <si>
    <t>tl-Anelisiwe.Breakfast@masinyusane.org</t>
  </si>
  <si>
    <t>15/11/2006</t>
  </si>
  <si>
    <t>0611150116089</t>
  </si>
  <si>
    <t>0717612515</t>
  </si>
  <si>
    <t>0640094702</t>
  </si>
  <si>
    <t>14 Xhobehleka Street, Soweto On Sea</t>
  </si>
  <si>
    <t>Anesipho</t>
  </si>
  <si>
    <t>Anesipho Tose</t>
  </si>
  <si>
    <t>tl-Anesipho.Tose@masinyusane.org</t>
  </si>
  <si>
    <t>27/01/2006</t>
  </si>
  <si>
    <t>0601270530087</t>
  </si>
  <si>
    <t>0719878469</t>
  </si>
  <si>
    <t>0633936790</t>
  </si>
  <si>
    <t>12085 Chatty 12, Booysen Park, Gqeberha</t>
  </si>
  <si>
    <t>Teaching (FP)</t>
  </si>
  <si>
    <t>Anethemba</t>
  </si>
  <si>
    <t>Slip</t>
  </si>
  <si>
    <t>Anethemba Slip</t>
  </si>
  <si>
    <t>tl-Anethemba.Monentsela@masinyusane.org</t>
  </si>
  <si>
    <t>13/02/2006</t>
  </si>
  <si>
    <t>0602131046081</t>
  </si>
  <si>
    <t>Addo</t>
  </si>
  <si>
    <t>0737473734</t>
  </si>
  <si>
    <t>0653712998</t>
  </si>
  <si>
    <t>1716 Msengi Street</t>
  </si>
  <si>
    <t xml:space="preserve">Addo Clinic </t>
  </si>
  <si>
    <t xml:space="preserve"> Nursing </t>
  </si>
  <si>
    <t>Aqhama</t>
  </si>
  <si>
    <t>Fukweni</t>
  </si>
  <si>
    <t>Aqhama Fukweni</t>
  </si>
  <si>
    <t>tl-Aqhama.Fukweni@masinyusane.org</t>
  </si>
  <si>
    <t>0609111551089</t>
  </si>
  <si>
    <t>0623462565</t>
  </si>
  <si>
    <t>0633674538</t>
  </si>
  <si>
    <t>91 Gotyiba Street</t>
  </si>
  <si>
    <t>Hometown</t>
  </si>
  <si>
    <t>Wits, UWC, UJ</t>
  </si>
  <si>
    <t>Oral Health Hygiene</t>
  </si>
  <si>
    <t>Hlumela</t>
  </si>
  <si>
    <t>Hlumela Kinana</t>
  </si>
  <si>
    <t>tl-Kinana.Hlumela@masinyusane.org</t>
  </si>
  <si>
    <t>0611065294088</t>
  </si>
  <si>
    <t>0789020238</t>
  </si>
  <si>
    <t>0787059791</t>
  </si>
  <si>
    <t xml:space="preserve">Human Resources Management </t>
  </si>
  <si>
    <t xml:space="preserve">Public Relations Management </t>
  </si>
  <si>
    <t>Biyana</t>
  </si>
  <si>
    <t>Asemahle Biyana</t>
  </si>
  <si>
    <t>tl-Asemahle.Biyana@masinyusane.org</t>
  </si>
  <si>
    <t>15/04/2005</t>
  </si>
  <si>
    <t>0504151355089</t>
  </si>
  <si>
    <t>0688213276</t>
  </si>
  <si>
    <t>0633354426</t>
  </si>
  <si>
    <t xml:space="preserve">01 Siphosethu Street, Joe Slovo </t>
  </si>
  <si>
    <t>Asiphe</t>
  </si>
  <si>
    <t>Njoli</t>
  </si>
  <si>
    <t>Asiphe Njoli</t>
  </si>
  <si>
    <t>tl-Asiphe.Njoli@masinyusane.org</t>
  </si>
  <si>
    <t>0701165839088</t>
  </si>
  <si>
    <t>0813743492</t>
  </si>
  <si>
    <t>14403 Marikana Street, Booysen Park</t>
  </si>
  <si>
    <t>UCT</t>
  </si>
  <si>
    <t>Resha</t>
  </si>
  <si>
    <t>Asiphe Resha</t>
  </si>
  <si>
    <t>tl-Asiphe.Resha@masinyusane.org</t>
  </si>
  <si>
    <t>0701310809085</t>
  </si>
  <si>
    <t>0815427065</t>
  </si>
  <si>
    <t>0844601541</t>
  </si>
  <si>
    <t>0833548032</t>
  </si>
  <si>
    <t>46 Ranisi Street, Motherwell</t>
  </si>
  <si>
    <t>UJ, UFS, UKZN</t>
  </si>
  <si>
    <t>Geography and Environmental Science</t>
  </si>
  <si>
    <t>Xego</t>
  </si>
  <si>
    <t>Asisipho Xego</t>
  </si>
  <si>
    <t>tl-Asisipho.Xego@masinyusane.org</t>
  </si>
  <si>
    <t>0410076439083</t>
  </si>
  <si>
    <t>0656818295</t>
  </si>
  <si>
    <t>0784314444</t>
  </si>
  <si>
    <t xml:space="preserve">15 Dyeshana Street, Zwide </t>
  </si>
  <si>
    <t>NMU, UJ, UFS</t>
  </si>
  <si>
    <t xml:space="preserve">BA Law </t>
  </si>
  <si>
    <t>BA Politics and Philosophy</t>
  </si>
  <si>
    <t>BA Arts</t>
  </si>
  <si>
    <t>Qokose</t>
  </si>
  <si>
    <t>Asive Qokose</t>
  </si>
  <si>
    <t>tl-Asive.Qokose@masinyusane.org</t>
  </si>
  <si>
    <t>15/03/2007</t>
  </si>
  <si>
    <t>0703160473087</t>
  </si>
  <si>
    <t>0726154109</t>
  </si>
  <si>
    <t>0784266590</t>
  </si>
  <si>
    <t>12585 Chatty 12, Booysen Park</t>
  </si>
  <si>
    <t>Fedelity Security Service</t>
  </si>
  <si>
    <t>Biologist</t>
  </si>
  <si>
    <t>Oceangrapher</t>
  </si>
  <si>
    <t>Mechanical Engineer</t>
  </si>
  <si>
    <t xml:space="preserve">Inam </t>
  </si>
  <si>
    <t>Kleinbooi</t>
  </si>
  <si>
    <t>Inam Kleinbooi</t>
  </si>
  <si>
    <t>tl-Inam .Kleinbooi@masinyusane.org</t>
  </si>
  <si>
    <t>0704150517081</t>
  </si>
  <si>
    <t>0781791376</t>
  </si>
  <si>
    <t>0617006653</t>
  </si>
  <si>
    <t xml:space="preserve">587 Ndaba Street, KwaZakhele </t>
  </si>
  <si>
    <t>UCT, NMU, Stellenbosch, CPUT</t>
  </si>
  <si>
    <t xml:space="preserve">Diagnostic Ultrasound </t>
  </si>
  <si>
    <t>Manisi</t>
  </si>
  <si>
    <t>Linomtha Manisi</t>
  </si>
  <si>
    <t>tl-linomtha.manisi@masinyusane.org</t>
  </si>
  <si>
    <t>0603291291087</t>
  </si>
  <si>
    <t>0659111021</t>
  </si>
  <si>
    <t>0679206328</t>
  </si>
  <si>
    <t>0603407345</t>
  </si>
  <si>
    <t>47 Jola Street, Motherwell</t>
  </si>
  <si>
    <t>Battery Industry</t>
  </si>
  <si>
    <t xml:space="preserve">Mihali </t>
  </si>
  <si>
    <t>Jonas</t>
  </si>
  <si>
    <t>Mihali Jonas</t>
  </si>
  <si>
    <t>tl-Mihali .Jonas@masinyusane.org</t>
  </si>
  <si>
    <t>0702015976088</t>
  </si>
  <si>
    <t>0788357812</t>
  </si>
  <si>
    <t>0788188425</t>
  </si>
  <si>
    <t xml:space="preserve">01 Bom Street, New Brighton </t>
  </si>
  <si>
    <t xml:space="preserve">Borbet </t>
  </si>
  <si>
    <t xml:space="preserve">Mining Engineering </t>
  </si>
  <si>
    <t xml:space="preserve">Aerospace Engineering </t>
  </si>
  <si>
    <t>Buzo</t>
  </si>
  <si>
    <t>Avuzwa Buzo</t>
  </si>
  <si>
    <t>tl-Avuzwa.Buzo@masinyusane.org</t>
  </si>
  <si>
    <t>0704095735087</t>
  </si>
  <si>
    <t>0697493430</t>
  </si>
  <si>
    <t>0787894536</t>
  </si>
  <si>
    <t>61 Captain Street, Motherwell</t>
  </si>
  <si>
    <t>P. Owen Plumbers</t>
  </si>
  <si>
    <t>Lasec</t>
  </si>
  <si>
    <t>Rhodes, UWC,UKZN,CPUT</t>
  </si>
  <si>
    <t xml:space="preserve">BSc </t>
  </si>
  <si>
    <t>Magayiyana</t>
  </si>
  <si>
    <t>Ayabonga Magayiyana</t>
  </si>
  <si>
    <t>tl-Ayabonga.Magayiyana@masinyusane.org</t>
  </si>
  <si>
    <t>061114074087</t>
  </si>
  <si>
    <t xml:space="preserve">ML,B </t>
  </si>
  <si>
    <t>0636469363</t>
  </si>
  <si>
    <t>0664364425</t>
  </si>
  <si>
    <t>7022 Mbilini Street</t>
  </si>
  <si>
    <t>Mbopa</t>
  </si>
  <si>
    <t>Ayabonga Mbopa</t>
  </si>
  <si>
    <t>tl-Ayabonga.Mbopa@masinyusane.org</t>
  </si>
  <si>
    <t>0603076465088</t>
  </si>
  <si>
    <t>Kareedouw</t>
  </si>
  <si>
    <t>0835881305</t>
  </si>
  <si>
    <t>0734754887</t>
  </si>
  <si>
    <t>Woodlands 287</t>
  </si>
  <si>
    <t xml:space="preserve">Kouga Wind Farm </t>
  </si>
  <si>
    <t>HR Human Resource</t>
  </si>
  <si>
    <t>Entreprenuership</t>
  </si>
  <si>
    <t>Ayola</t>
  </si>
  <si>
    <t>Ayola Mzongwana</t>
  </si>
  <si>
    <t>tl-Ayola.Mzongwana@masinyusane.org</t>
  </si>
  <si>
    <t>0604071063084</t>
  </si>
  <si>
    <t>M,L,B</t>
  </si>
  <si>
    <t>0767513655</t>
  </si>
  <si>
    <t>0736087751</t>
  </si>
  <si>
    <t>204 Khama Street</t>
  </si>
  <si>
    <t>UFS, NMU</t>
  </si>
  <si>
    <t xml:space="preserve">Human Resource Management </t>
  </si>
  <si>
    <t>Mankeya</t>
  </si>
  <si>
    <t>Lukhanyo Mankeya</t>
  </si>
  <si>
    <t>tl-Lukhanyo.Mankeya@masinyusane.org</t>
  </si>
  <si>
    <t>0611155093085</t>
  </si>
  <si>
    <t>0785395228</t>
  </si>
  <si>
    <t>0716429382</t>
  </si>
  <si>
    <t>16 Lane B5 Tsotsobe Street</t>
  </si>
  <si>
    <t>Remax</t>
  </si>
  <si>
    <t>Azasakhe</t>
  </si>
  <si>
    <t>Nkolose</t>
  </si>
  <si>
    <t>Azasakhe Nkolose</t>
  </si>
  <si>
    <t>tl-Azasakhe.Nkolose@masinyusane.org</t>
  </si>
  <si>
    <t>0612190603086</t>
  </si>
  <si>
    <t>0631342652</t>
  </si>
  <si>
    <t>0732536654</t>
  </si>
  <si>
    <t>18 Mthunzi Street</t>
  </si>
  <si>
    <t>NMU, Rhodes</t>
  </si>
  <si>
    <t>Bonginkosi</t>
  </si>
  <si>
    <t>Ndzikithi</t>
  </si>
  <si>
    <t>Bonginkosi Ndzikithi</t>
  </si>
  <si>
    <t>tl-Bonginkosi.Ndzikithi@masinyusane.org</t>
  </si>
  <si>
    <t>0609090899087</t>
  </si>
  <si>
    <t>0796289666</t>
  </si>
  <si>
    <t>0735806885</t>
  </si>
  <si>
    <t>68 Luthuli Street</t>
  </si>
  <si>
    <t>Wits, CPUT, WSU, UCT, Stellenbosch</t>
  </si>
  <si>
    <t xml:space="preserve">Human nutrition and dietetics </t>
  </si>
  <si>
    <t xml:space="preserve">Agricultural Science </t>
  </si>
  <si>
    <t>Bukhobenkosi</t>
  </si>
  <si>
    <t>Ruka</t>
  </si>
  <si>
    <t>Bukhobenkosi Ruka</t>
  </si>
  <si>
    <t>tl-Bukhobenkosi.Ruka@masinyusane.org</t>
  </si>
  <si>
    <t>28/10/2005</t>
  </si>
  <si>
    <t>0510280405083</t>
  </si>
  <si>
    <t>0691798190</t>
  </si>
  <si>
    <t>0835424931</t>
  </si>
  <si>
    <t>80 Bira Street</t>
  </si>
  <si>
    <t>UJ, WITS, NMU</t>
  </si>
  <si>
    <t xml:space="preserve">BEd </t>
  </si>
  <si>
    <t>Buqhamile</t>
  </si>
  <si>
    <t>Buqhamile Peter</t>
  </si>
  <si>
    <t>tl-Buqhamile.Peter@masinyusane.org</t>
  </si>
  <si>
    <t>18/09/2006</t>
  </si>
  <si>
    <t>0609180411082</t>
  </si>
  <si>
    <t>0823497932</t>
  </si>
  <si>
    <t>0656804456</t>
  </si>
  <si>
    <t>04 Galela Street</t>
  </si>
  <si>
    <t xml:space="preserve">Dental Science </t>
  </si>
  <si>
    <t>Busisa</t>
  </si>
  <si>
    <t>Tini</t>
  </si>
  <si>
    <t>Busisa Tini</t>
  </si>
  <si>
    <t>tl-Busisa.Tini@masinyusane.org</t>
  </si>
  <si>
    <t>23/06/2007</t>
  </si>
  <si>
    <t>0706230663082</t>
  </si>
  <si>
    <t>0655130315</t>
  </si>
  <si>
    <t>0661101750</t>
  </si>
  <si>
    <t xml:space="preserve">02 Sikhotha Street </t>
  </si>
  <si>
    <t xml:space="preserve">NMU, Western Cape College of Nursing </t>
  </si>
  <si>
    <t xml:space="preserve">Chulumanco </t>
  </si>
  <si>
    <t>Macakela</t>
  </si>
  <si>
    <t>Chulumanco Macakela</t>
  </si>
  <si>
    <t>tl-.Macakela@masinyusane.org</t>
  </si>
  <si>
    <t>0509071305080</t>
  </si>
  <si>
    <t>0761079665</t>
  </si>
  <si>
    <t>17 Sebenzile Street, Joe Slovo</t>
  </si>
  <si>
    <t xml:space="preserve">BEng Tech </t>
  </si>
  <si>
    <t>Chulumanco Ntombana</t>
  </si>
  <si>
    <t>Chulumanco Ntombana Charlie</t>
  </si>
  <si>
    <t>tl-Chulumanco.Charlie@masinyusane.org</t>
  </si>
  <si>
    <t>25/09/2005</t>
  </si>
  <si>
    <t>0509250905080</t>
  </si>
  <si>
    <t>0794865582</t>
  </si>
  <si>
    <t>0764981133</t>
  </si>
  <si>
    <t>704 Ndaba Street</t>
  </si>
  <si>
    <t>BEd (FP and SP)</t>
  </si>
  <si>
    <t>Daconceicoa Rachel</t>
  </si>
  <si>
    <t>Martin</t>
  </si>
  <si>
    <t>Daconceicoa Rachel Martin</t>
  </si>
  <si>
    <t>tl-Daconceicoa.Martin@masinyusane.org</t>
  </si>
  <si>
    <t>18/11/2004</t>
  </si>
  <si>
    <t>0411180967084</t>
  </si>
  <si>
    <t>0736180897</t>
  </si>
  <si>
    <t>0725691220</t>
  </si>
  <si>
    <t>Woodlands 437</t>
  </si>
  <si>
    <t>ANC Secretary</t>
  </si>
  <si>
    <t>Farm</t>
  </si>
  <si>
    <t>Stellenbosch University, UCT</t>
  </si>
  <si>
    <t>Mazwana</t>
  </si>
  <si>
    <t>Emihle Mazwana</t>
  </si>
  <si>
    <t>tl-Emihle.Mazwana@masinyusane.org</t>
  </si>
  <si>
    <t>19/10/2006</t>
  </si>
  <si>
    <t>0610190487088</t>
  </si>
  <si>
    <t>0646469985</t>
  </si>
  <si>
    <t>0737893757</t>
  </si>
  <si>
    <t>30883 Joe Slovo West</t>
  </si>
  <si>
    <t>NWU, Stellenbosch</t>
  </si>
  <si>
    <t>Emihle Booi</t>
  </si>
  <si>
    <t>tl-Emihle.Booi@masinyusane.org</t>
  </si>
  <si>
    <t>0605190212080</t>
  </si>
  <si>
    <t>0663812283</t>
  </si>
  <si>
    <t>0604390396</t>
  </si>
  <si>
    <t>31463 Mpelezi Street</t>
  </si>
  <si>
    <t>Sovereign foods</t>
  </si>
  <si>
    <t>CPUT, NMU, WSU, FORT HARE</t>
  </si>
  <si>
    <t>Otola</t>
  </si>
  <si>
    <t>Emihle Otola</t>
  </si>
  <si>
    <t>tl-Emihle.Otola@masinyusane.org</t>
  </si>
  <si>
    <t>0706071196085</t>
  </si>
  <si>
    <t>0686859355</t>
  </si>
  <si>
    <t>0835721548</t>
  </si>
  <si>
    <t>56 Mokaba Street</t>
  </si>
  <si>
    <t>NMU, Wits, UWC, RHODES, UCT</t>
  </si>
  <si>
    <t>Aircraft Controller</t>
  </si>
  <si>
    <t>Mzinyati</t>
  </si>
  <si>
    <t>Alwaba Mzinyati</t>
  </si>
  <si>
    <t>tl-Alwaba.Mzinyati@masinyusane.org</t>
  </si>
  <si>
    <t>Endinako</t>
  </si>
  <si>
    <t>Endinako Zondani</t>
  </si>
  <si>
    <t>tl-Endinako.Zondani@masinyusane.org</t>
  </si>
  <si>
    <t>0608070087085</t>
  </si>
  <si>
    <t>M,G,L</t>
  </si>
  <si>
    <t>0794739623</t>
  </si>
  <si>
    <t>0786438952</t>
  </si>
  <si>
    <t xml:space="preserve">74 Luthando Village, Nomathamsanqa </t>
  </si>
  <si>
    <t xml:space="preserve">Penhill Farm </t>
  </si>
  <si>
    <t>Sunvalley Transport</t>
  </si>
  <si>
    <t xml:space="preserve">UCT, RHODES, UWC, UP </t>
  </si>
  <si>
    <t>Christia Adonia</t>
  </si>
  <si>
    <t>Mapingure</t>
  </si>
  <si>
    <t>Christia Adonia Mapingure</t>
  </si>
  <si>
    <t>tl-Christia Adonia.Mapingure@masinyusane.org</t>
  </si>
  <si>
    <t>13/09/2006</t>
  </si>
  <si>
    <t>Eva</t>
  </si>
  <si>
    <t>Dali</t>
  </si>
  <si>
    <t>Eva Dali</t>
  </si>
  <si>
    <t>tl-Eva.Dali@masinyusane.org</t>
  </si>
  <si>
    <t>0705031056082</t>
  </si>
  <si>
    <t>0713750723</t>
  </si>
  <si>
    <t>7 Kalusha Street, Ikamvelihle</t>
  </si>
  <si>
    <t>Hi-Tech</t>
  </si>
  <si>
    <t xml:space="preserve">Sakhisizwe </t>
  </si>
  <si>
    <t xml:space="preserve">Environmental Scientist </t>
  </si>
  <si>
    <t xml:space="preserve">Grace </t>
  </si>
  <si>
    <t>Sadhiki</t>
  </si>
  <si>
    <t>Grace Sadhiki</t>
  </si>
  <si>
    <t>tl-Grace .Sadhiki@masinyusane.org</t>
  </si>
  <si>
    <t>63-3148249561</t>
  </si>
  <si>
    <t>0719667943</t>
  </si>
  <si>
    <t>120 Mkhombe Street</t>
  </si>
  <si>
    <t>BCom Law</t>
  </si>
  <si>
    <t>Hluma</t>
  </si>
  <si>
    <t>Manqana</t>
  </si>
  <si>
    <t>Hluma Manqana</t>
  </si>
  <si>
    <t>tl-Hluma.Manqana@masinyusane.org</t>
  </si>
  <si>
    <t>0608060895083</t>
  </si>
  <si>
    <t>0659751716</t>
  </si>
  <si>
    <t>0780254234</t>
  </si>
  <si>
    <t xml:space="preserve">76 Mntanezulu Street, Motherwell </t>
  </si>
  <si>
    <t xml:space="preserve">Sasol Garage </t>
  </si>
  <si>
    <t>Misomihle</t>
  </si>
  <si>
    <t>Ngcazela</t>
  </si>
  <si>
    <t>Misomihle Ngcazela</t>
  </si>
  <si>
    <t>tl-Misomihle.Ngcazela@masinyusane.org</t>
  </si>
  <si>
    <t>Hlumisa</t>
  </si>
  <si>
    <t>Cekiso</t>
  </si>
  <si>
    <t>Hlumisa Cekiso</t>
  </si>
  <si>
    <t>tl-Hlumisa.Cekiso@masinyusane.org</t>
  </si>
  <si>
    <t>24/02/2007</t>
  </si>
  <si>
    <t>0702240289083</t>
  </si>
  <si>
    <t>0635885755</t>
  </si>
  <si>
    <t>0682612122</t>
  </si>
  <si>
    <t>34693 Newtown Street</t>
  </si>
  <si>
    <t>Imani</t>
  </si>
  <si>
    <t>Koboka</t>
  </si>
  <si>
    <t>Imani Koboka</t>
  </si>
  <si>
    <r>
      <rPr>
        <rFont val="Calibri"/>
        <color rgb="FF1D1C1D"/>
        <sz val="11.0"/>
      </rPr>
      <t>tl-imani.koboka@masinyusane.org</t>
    </r>
  </si>
  <si>
    <t>0609041487081</t>
  </si>
  <si>
    <t>0734475893</t>
  </si>
  <si>
    <t>0736910096</t>
  </si>
  <si>
    <t>02 Vusumzi Street, Joe Slovo</t>
  </si>
  <si>
    <t>Iminathi</t>
  </si>
  <si>
    <t>Iminathi Jack</t>
  </si>
  <si>
    <t>tl-Iminathi.Jack@masinyusane.org</t>
  </si>
  <si>
    <t>0604296134082</t>
  </si>
  <si>
    <t>0719534032</t>
  </si>
  <si>
    <t>0640518145</t>
  </si>
  <si>
    <t>8198 Sigcawu Street</t>
  </si>
  <si>
    <t>Plumbing</t>
  </si>
  <si>
    <t>NMU, UJ, CPUT, UWC</t>
  </si>
  <si>
    <t>Teaching (FET)</t>
  </si>
  <si>
    <t>Sports Science</t>
  </si>
  <si>
    <t>Badi</t>
  </si>
  <si>
    <t>Inam Badi</t>
  </si>
  <si>
    <t>tl-Inam.Badi@masinyusane.org</t>
  </si>
  <si>
    <t>0610279117085</t>
  </si>
  <si>
    <t>0729110959</t>
  </si>
  <si>
    <t>0711534145</t>
  </si>
  <si>
    <t>12 Jambase Street</t>
  </si>
  <si>
    <t>Ntabeni</t>
  </si>
  <si>
    <t>Inam Ntabeni</t>
  </si>
  <si>
    <t>tl-Inam.Ntabeni@masinyusane.org</t>
  </si>
  <si>
    <t>0705090697081</t>
  </si>
  <si>
    <t>0681130887</t>
  </si>
  <si>
    <t>0732859981</t>
  </si>
  <si>
    <t>0646627723</t>
  </si>
  <si>
    <t xml:space="preserve">43 Egoli Street, Motherwell </t>
  </si>
  <si>
    <t>Caltex</t>
  </si>
  <si>
    <t>UWC, UCT, UKZN, UFS</t>
  </si>
  <si>
    <t>Mivuyo</t>
  </si>
  <si>
    <t>Draghoender</t>
  </si>
  <si>
    <t>Mivuyo Draghoender</t>
  </si>
  <si>
    <t>tl-Mivuyo.Draghoender@masinyusane.org</t>
  </si>
  <si>
    <t>27/03/2006</t>
  </si>
  <si>
    <t xml:space="preserve">Inathi </t>
  </si>
  <si>
    <t>Nyanda</t>
  </si>
  <si>
    <t>Inathi Nyanda</t>
  </si>
  <si>
    <t>tl-Inathi .Nyanda@masinyusane.org</t>
  </si>
  <si>
    <t>0633509407</t>
  </si>
  <si>
    <t>0611234488</t>
  </si>
  <si>
    <t>1123 Mabandla Street</t>
  </si>
  <si>
    <t>SRCC</t>
  </si>
  <si>
    <t xml:space="preserve">Sunland Farm </t>
  </si>
  <si>
    <t xml:space="preserve">Indiphile </t>
  </si>
  <si>
    <t>Mnyazi</t>
  </si>
  <si>
    <t>Indiphile Mnyazi</t>
  </si>
  <si>
    <t>tl-Indiphile .Mnyazi@masinyusane.org</t>
  </si>
  <si>
    <t>0610065544088</t>
  </si>
  <si>
    <t>0686733326</t>
  </si>
  <si>
    <t>0730007128</t>
  </si>
  <si>
    <t>4193 Sali Street</t>
  </si>
  <si>
    <t>Ingamihle</t>
  </si>
  <si>
    <t>Noqambula</t>
  </si>
  <si>
    <t>Ingamihle Noqambula</t>
  </si>
  <si>
    <t>tl-Ingamihle.Noqambula@masinyusane.org</t>
  </si>
  <si>
    <t>13/04/2007</t>
  </si>
  <si>
    <t>0704131395086</t>
  </si>
  <si>
    <t>0780479787</t>
  </si>
  <si>
    <t>0685529221</t>
  </si>
  <si>
    <t xml:space="preserve">120 Qhagquwa Street, Missionvale </t>
  </si>
  <si>
    <t xml:space="preserve">PEP Stores </t>
  </si>
  <si>
    <t>UJ, NWU</t>
  </si>
  <si>
    <t xml:space="preserve">Electrical Engineering </t>
  </si>
  <si>
    <t xml:space="preserve">Industrial Engineering </t>
  </si>
  <si>
    <t>Noganta</t>
  </si>
  <si>
    <t>Inganathi Noganta</t>
  </si>
  <si>
    <t>tl-Inganathi.Noganta@masinyusane.org</t>
  </si>
  <si>
    <t>19/04/2006</t>
  </si>
  <si>
    <t>0604190322080</t>
  </si>
  <si>
    <t>0648038437</t>
  </si>
  <si>
    <t>23  Mlimane Street</t>
  </si>
  <si>
    <t>LLB extended</t>
  </si>
  <si>
    <t>Iphendule</t>
  </si>
  <si>
    <t>Nyembane</t>
  </si>
  <si>
    <t>Iphendule Nyembane</t>
  </si>
  <si>
    <t>tl-Iphendule.Nyembane@masinyusane.org</t>
  </si>
  <si>
    <t>21/04/2004</t>
  </si>
  <si>
    <t>0404215668082</t>
  </si>
  <si>
    <t>0648880572</t>
  </si>
  <si>
    <t>02 Ziduli Street, Joe Slovo</t>
  </si>
  <si>
    <t>Butchery</t>
  </si>
  <si>
    <t>Iviwe Thembani</t>
  </si>
  <si>
    <t>tl-Iviwe.Thembani@masinyusane.org</t>
  </si>
  <si>
    <t>28/08/2006</t>
  </si>
  <si>
    <t>0608280284084</t>
  </si>
  <si>
    <t>0730574420</t>
  </si>
  <si>
    <t>0731179409</t>
  </si>
  <si>
    <t>55 Tshanga Street, Walmer</t>
  </si>
  <si>
    <t>GAP Security</t>
  </si>
  <si>
    <t>UWC, NMU, UJ, UFS, NWU</t>
  </si>
  <si>
    <t>Mathematical Science</t>
  </si>
  <si>
    <t xml:space="preserve">Jabulani </t>
  </si>
  <si>
    <t>Koko</t>
  </si>
  <si>
    <t>Jabulani Koko</t>
  </si>
  <si>
    <t>tl-Jabulani .Koko@masinyusane.org</t>
  </si>
  <si>
    <t>0511076330089</t>
  </si>
  <si>
    <t>0660525785</t>
  </si>
  <si>
    <t>0784870029</t>
  </si>
  <si>
    <t>162 Ngadla Street</t>
  </si>
  <si>
    <t>Joy Aphelele</t>
  </si>
  <si>
    <t>Qoko</t>
  </si>
  <si>
    <t>Joy Aphelele Qoko</t>
  </si>
  <si>
    <t>tl-Jov Aphelele.Qoko@masinyusane.org</t>
  </si>
  <si>
    <t>0609131352088</t>
  </si>
  <si>
    <t>0607656420</t>
  </si>
  <si>
    <t>0836994535</t>
  </si>
  <si>
    <t>26 Mlangeni Street</t>
  </si>
  <si>
    <t xml:space="preserve">IBHAYI Construction </t>
  </si>
  <si>
    <t xml:space="preserve">Bachelor of Social Science </t>
  </si>
  <si>
    <t>Jekemba</t>
  </si>
  <si>
    <t>Khazimla Jekemba</t>
  </si>
  <si>
    <t>tl-Khazimla.Jekemba@masinyusane.org</t>
  </si>
  <si>
    <t>0606125565089</t>
  </si>
  <si>
    <t>Zinyoka</t>
  </si>
  <si>
    <t>0680096648</t>
  </si>
  <si>
    <t>0671073505</t>
  </si>
  <si>
    <t>29152 Tromp Street, Missionvale</t>
  </si>
  <si>
    <t>Cebelihle Primary School</t>
  </si>
  <si>
    <t>Kwakhanya</t>
  </si>
  <si>
    <t>Nonginya</t>
  </si>
  <si>
    <t>Kwakhanya Nonginya</t>
  </si>
  <si>
    <t>tl-Kwakhanya.Nonginya@masinyusane.org</t>
  </si>
  <si>
    <t>09/09/2005</t>
  </si>
  <si>
    <t>0726510156</t>
  </si>
  <si>
    <t>0604700480</t>
  </si>
  <si>
    <t>1 Hopa Street, KwaZakhele</t>
  </si>
  <si>
    <t>Blind SA</t>
  </si>
  <si>
    <t>BLIND SA</t>
  </si>
  <si>
    <t>UWC, UJ, CPUT</t>
  </si>
  <si>
    <t>CRNA</t>
  </si>
  <si>
    <t>Kwakuhle</t>
  </si>
  <si>
    <t>Kwakuhle Nyawose</t>
  </si>
  <si>
    <t>tl-Kwakuhle.Nyawose@masinyusane.org</t>
  </si>
  <si>
    <t>16/06/2005</t>
  </si>
  <si>
    <t>0506160215089</t>
  </si>
  <si>
    <t>0731954262</t>
  </si>
  <si>
    <t>29 Mkhuseli Koliti</t>
  </si>
  <si>
    <t>Culinary</t>
  </si>
  <si>
    <t>Kwanele</t>
  </si>
  <si>
    <t>Kwanele Khethwa</t>
  </si>
  <si>
    <t>tl-Kwanele.Khethwa@masinyusane.org</t>
  </si>
  <si>
    <t>21/12/2006</t>
  </si>
  <si>
    <t>0612210459089</t>
  </si>
  <si>
    <t>0646722173</t>
  </si>
  <si>
    <t>46 Bhadi Street</t>
  </si>
  <si>
    <t>7</t>
  </si>
  <si>
    <t xml:space="preserve">Factory </t>
  </si>
  <si>
    <t>UWC, UFS, Rhodes, WSU</t>
  </si>
  <si>
    <t>Safety and Security</t>
  </si>
  <si>
    <t>Lachuma</t>
  </si>
  <si>
    <t>Melane</t>
  </si>
  <si>
    <t>Lachuma Melane</t>
  </si>
  <si>
    <t>tl-Lachuma.Melane@masinyusane.org</t>
  </si>
  <si>
    <t>14/05/2007</t>
  </si>
  <si>
    <t>0705140628086</t>
  </si>
  <si>
    <t>0616919359</t>
  </si>
  <si>
    <t>0663675242</t>
  </si>
  <si>
    <t>28 Mveliso Street</t>
  </si>
  <si>
    <t>Vodacom Call Centre</t>
  </si>
  <si>
    <t>NMU, Rhodes, WITS</t>
  </si>
  <si>
    <t>BPharm</t>
  </si>
  <si>
    <t>Lahluma</t>
  </si>
  <si>
    <t>Bungu</t>
  </si>
  <si>
    <t>Lahluma Bungu</t>
  </si>
  <si>
    <t>tl-Lahluma.Bungu@masinyusane.org</t>
  </si>
  <si>
    <t>0702031092084</t>
  </si>
  <si>
    <t>0810567641</t>
  </si>
  <si>
    <t>0656592222</t>
  </si>
  <si>
    <t>04 Dzeya Street, Zwide</t>
  </si>
  <si>
    <t>Gana</t>
  </si>
  <si>
    <t>Lathitha Gana</t>
  </si>
  <si>
    <t>tl-Lathitha.Gana@masinyusane.org</t>
  </si>
  <si>
    <t>17/06/2006</t>
  </si>
  <si>
    <t>0606170513083</t>
  </si>
  <si>
    <t>0635461566</t>
  </si>
  <si>
    <t>0797984880</t>
  </si>
  <si>
    <t>8194 Sgcawu Street</t>
  </si>
  <si>
    <t>UJ, NMU, UFS</t>
  </si>
  <si>
    <t>Medical Emergency</t>
  </si>
  <si>
    <r>
      <rPr>
        <rFont val="Calibri"/>
        <color rgb="FF212529"/>
        <sz val="11.0"/>
      </rPr>
      <t>B (EMC)</t>
    </r>
  </si>
  <si>
    <t>Lathitha Rocky</t>
  </si>
  <si>
    <t>Lathitha Rocky Tanda</t>
  </si>
  <si>
    <t>tl-Lathitha Rocky.Tanda@masinyusane.org</t>
  </si>
  <si>
    <t>25/06/2005</t>
  </si>
  <si>
    <t>0506255376085</t>
  </si>
  <si>
    <t>0731543550</t>
  </si>
  <si>
    <t>0788169122</t>
  </si>
  <si>
    <t>99 Bikana Street</t>
  </si>
  <si>
    <t>Construction in science</t>
  </si>
  <si>
    <t>Lemphile</t>
  </si>
  <si>
    <t>Makoloane</t>
  </si>
  <si>
    <t>Lemphile Makoloane</t>
  </si>
  <si>
    <t>tl-Lemphile.Makoloane@masinyusane.org</t>
  </si>
  <si>
    <t>15/02/2006</t>
  </si>
  <si>
    <t>0602155127080</t>
  </si>
  <si>
    <t>0737369110</t>
  </si>
  <si>
    <t>0737724591</t>
  </si>
  <si>
    <t>110 Indwe Street, Motherwell</t>
  </si>
  <si>
    <t>KFC</t>
  </si>
  <si>
    <t xml:space="preserve">Leozane </t>
  </si>
  <si>
    <t>Kivido</t>
  </si>
  <si>
    <t>Leozane Kivido</t>
  </si>
  <si>
    <t>tl-Leozane .Kivido@masinyusane.org</t>
  </si>
  <si>
    <t>26/01/2006</t>
  </si>
  <si>
    <t>0601260492082</t>
  </si>
  <si>
    <t>0665362566</t>
  </si>
  <si>
    <t>0839880546</t>
  </si>
  <si>
    <t>839 Heidi Street, Joubertina Ravinra</t>
  </si>
  <si>
    <t>NOSA Logistics</t>
  </si>
  <si>
    <t>HR Management</t>
  </si>
  <si>
    <t>Libhongo</t>
  </si>
  <si>
    <t>Maqubela</t>
  </si>
  <si>
    <t>Libhongo Maqubela</t>
  </si>
  <si>
    <t>tl-Libhongo.Maqubela@masinyusane.org</t>
  </si>
  <si>
    <t>0703045794087</t>
  </si>
  <si>
    <t>0617858897</t>
  </si>
  <si>
    <t>0836888251</t>
  </si>
  <si>
    <t xml:space="preserve">27792 Africa Grounds, Missionvale </t>
  </si>
  <si>
    <t xml:space="preserve">Police Officer </t>
  </si>
  <si>
    <t>UP</t>
  </si>
  <si>
    <t xml:space="preserve">IT </t>
  </si>
  <si>
    <t>Lihle Collin</t>
  </si>
  <si>
    <t>Adams</t>
  </si>
  <si>
    <t>Lihle Collin Adams</t>
  </si>
  <si>
    <t>tl-Lihle.Adams@masinyusane.org</t>
  </si>
  <si>
    <t>0823088782</t>
  </si>
  <si>
    <t>165 Bhabhathane Street</t>
  </si>
  <si>
    <t>Lihlonele Peter</t>
  </si>
  <si>
    <t>tl-Lihlonele.Peter@masinyusane.org</t>
  </si>
  <si>
    <t>14/06/2006</t>
  </si>
  <si>
    <t>0606145865089</t>
  </si>
  <si>
    <t>0678927125</t>
  </si>
  <si>
    <t>0849244648</t>
  </si>
  <si>
    <t>17195 Dano Street</t>
  </si>
  <si>
    <t>Busakwe</t>
  </si>
  <si>
    <t>Lihlumelo Busakwe</t>
  </si>
  <si>
    <t>tl-Lihlumelo.Busakwe@masinyusane.org</t>
  </si>
  <si>
    <t>0510265648087</t>
  </si>
  <si>
    <t>0797807616</t>
  </si>
  <si>
    <t>0810316127</t>
  </si>
  <si>
    <t xml:space="preserve">144 Nompumelelo Village, Tsitsikamma </t>
  </si>
  <si>
    <t>UFS</t>
  </si>
  <si>
    <t>Tinise</t>
  </si>
  <si>
    <t>Lilitha Tinise</t>
  </si>
  <si>
    <t>tl-Lilitha.Tinise@masinyusane.org</t>
  </si>
  <si>
    <t>0610045512080</t>
  </si>
  <si>
    <t>0710602517</t>
  </si>
  <si>
    <t>0737969599</t>
  </si>
  <si>
    <t>2 Zikweni Street, KwaNoxolo</t>
  </si>
  <si>
    <t xml:space="preserve">UJ, UFS, WSU, NMU </t>
  </si>
  <si>
    <t>Laboratory</t>
  </si>
  <si>
    <t>Luniko</t>
  </si>
  <si>
    <t>Soganga</t>
  </si>
  <si>
    <t>Luniko Soganga</t>
  </si>
  <si>
    <t>tl-Luniko.Soganga@masinyusane.org</t>
  </si>
  <si>
    <t>0701070666089</t>
  </si>
  <si>
    <t>0673540784</t>
  </si>
  <si>
    <t>0742133567</t>
  </si>
  <si>
    <t>3 Bolo Street, NU 4A Motherwell</t>
  </si>
  <si>
    <t>Notshoba</t>
  </si>
  <si>
    <t>Linathi Notshoba</t>
  </si>
  <si>
    <t>tl-Linathi.Notshoba@masinyusane.org</t>
  </si>
  <si>
    <t>18/11/2005</t>
  </si>
  <si>
    <t>0511186281081</t>
  </si>
  <si>
    <t>0781513259</t>
  </si>
  <si>
    <t>0769520269</t>
  </si>
  <si>
    <t>28900 66 Ground, Missionvale</t>
  </si>
  <si>
    <t>Construction</t>
  </si>
  <si>
    <t>Mingo</t>
  </si>
  <si>
    <t>Lindokuhle Mingo</t>
  </si>
  <si>
    <t>tl-Lindokuhle.Mingo@masinyusane.org</t>
  </si>
  <si>
    <t>0606071371086</t>
  </si>
  <si>
    <t>0659180219</t>
  </si>
  <si>
    <t>0698615308</t>
  </si>
  <si>
    <t>0683703542</t>
  </si>
  <si>
    <t xml:space="preserve">27 Malibale Street, Soweto On Sea </t>
  </si>
  <si>
    <t xml:space="preserve">Principle Plastics </t>
  </si>
  <si>
    <t>CPUT, UJ, VUT</t>
  </si>
  <si>
    <t xml:space="preserve">Cost and Management Accounting </t>
  </si>
  <si>
    <t>Haarmans</t>
  </si>
  <si>
    <t>Lindokuhle Haarmans</t>
  </si>
  <si>
    <t>tl-Lindokuhle.Haarmans@masinyusane.org</t>
  </si>
  <si>
    <t>0511070476086</t>
  </si>
  <si>
    <t>0735189065</t>
  </si>
  <si>
    <t>0737742550</t>
  </si>
  <si>
    <t>S11451 Veeplaas</t>
  </si>
  <si>
    <t>Quattro</t>
  </si>
  <si>
    <t>NMU, Fort Hare</t>
  </si>
  <si>
    <t>Linomusa</t>
  </si>
  <si>
    <t>Mene</t>
  </si>
  <si>
    <t>Linomusa Mene</t>
  </si>
  <si>
    <t>tl-Linomusa.Mene@masinyusane.org</t>
  </si>
  <si>
    <t>0609210830087</t>
  </si>
  <si>
    <t>0730998999</t>
  </si>
  <si>
    <t>0631579407</t>
  </si>
  <si>
    <t>96 Maharaj Street</t>
  </si>
  <si>
    <t xml:space="preserve">UJ, UWC, WSU, NMU </t>
  </si>
  <si>
    <t xml:space="preserve">BA Psychology </t>
  </si>
  <si>
    <t>Donkini</t>
  </si>
  <si>
    <t>Lisakhanya Donkini</t>
  </si>
  <si>
    <t>tl-Lisakhanya.Donkini@masinyusane.org</t>
  </si>
  <si>
    <t>0706301053080</t>
  </si>
  <si>
    <t>0729576446</t>
  </si>
  <si>
    <t>0639779352</t>
  </si>
  <si>
    <t>109 Ranisi Street</t>
  </si>
  <si>
    <t>NMU, Fort Hare, UJ, Wits</t>
  </si>
  <si>
    <t>Payi</t>
  </si>
  <si>
    <t>Yonela Payi</t>
  </si>
  <si>
    <t>tl-Yonela.Payi@masinyusane.org</t>
  </si>
  <si>
    <t>30/09/2007</t>
  </si>
  <si>
    <t>Komani</t>
  </si>
  <si>
    <t>Lisakhanya Komani</t>
  </si>
  <si>
    <t>tl-Lisakhanya.Komani@masinyusane.org</t>
  </si>
  <si>
    <t>0703160872080</t>
  </si>
  <si>
    <t>0835401271</t>
  </si>
  <si>
    <t>0711299573</t>
  </si>
  <si>
    <t>21354 Boesak Street</t>
  </si>
  <si>
    <t>Logistics Management</t>
  </si>
  <si>
    <t>Lithalethu</t>
  </si>
  <si>
    <t>Mqengqwa</t>
  </si>
  <si>
    <t>Lithalethu Mqengqwa</t>
  </si>
  <si>
    <t>tl-Lithalethu.Mqengqwa@masinyusane.org</t>
  </si>
  <si>
    <t>20/03/2005</t>
  </si>
  <si>
    <t>0603206003080</t>
  </si>
  <si>
    <t>0799263009</t>
  </si>
  <si>
    <t>0713138919</t>
  </si>
  <si>
    <t>30734 Joe Slovo West</t>
  </si>
  <si>
    <t>Thorburn Security</t>
  </si>
  <si>
    <t>Software Development</t>
  </si>
  <si>
    <t>Cyber Security</t>
  </si>
  <si>
    <t xml:space="preserve">Litsatsi </t>
  </si>
  <si>
    <t>Kalase</t>
  </si>
  <si>
    <t>Litsatsi Kalase</t>
  </si>
  <si>
    <t>tl-Litsatsi .Kalase@masinyusane.org</t>
  </si>
  <si>
    <t>0609126724085</t>
  </si>
  <si>
    <t>0736732510</t>
  </si>
  <si>
    <t>0839850574</t>
  </si>
  <si>
    <t>28407 Hillside Street</t>
  </si>
  <si>
    <t xml:space="preserve">TC Woodworks </t>
  </si>
  <si>
    <t xml:space="preserve">Tradelane Investment </t>
  </si>
  <si>
    <t xml:space="preserve">BA Extended in Linguistics </t>
  </si>
  <si>
    <t xml:space="preserve">Communication and Media </t>
  </si>
  <si>
    <t>Dingane</t>
  </si>
  <si>
    <t>Liyabona Dingane</t>
  </si>
  <si>
    <t>tl-Liyabona.Dingane@masinyusane.org</t>
  </si>
  <si>
    <t>0601035874085</t>
  </si>
  <si>
    <t>0721397882</t>
  </si>
  <si>
    <t>0730955053</t>
  </si>
  <si>
    <t xml:space="preserve">62728 Bukayi Street, KwaZakhele </t>
  </si>
  <si>
    <t xml:space="preserve">Best Drive </t>
  </si>
  <si>
    <t xml:space="preserve">Media and Communication </t>
  </si>
  <si>
    <t xml:space="preserve">Political Sciences </t>
  </si>
  <si>
    <t>Mashaya</t>
  </si>
  <si>
    <t>Liyema Mashaya</t>
  </si>
  <si>
    <t>tl-Liyema.Mashaya@masinyusane.org</t>
  </si>
  <si>
    <t>20/11/2005</t>
  </si>
  <si>
    <t>0511205301084</t>
  </si>
  <si>
    <t>0680892122</t>
  </si>
  <si>
    <t>0722948562</t>
  </si>
  <si>
    <t xml:space="preserve">10 Ngonya Street, Zwide </t>
  </si>
  <si>
    <t>Tshambuluka</t>
  </si>
  <si>
    <t>Liyema Tshambuluka</t>
  </si>
  <si>
    <t>tl-Liyema.Tshambuluka@masinyusane.org</t>
  </si>
  <si>
    <t>19/05/2005</t>
  </si>
  <si>
    <t>0505195827082</t>
  </si>
  <si>
    <t>M,B,E,H</t>
  </si>
  <si>
    <t>0731323538</t>
  </si>
  <si>
    <t>0788341229</t>
  </si>
  <si>
    <t xml:space="preserve">5 Simangweni street, Joe Slovo </t>
  </si>
  <si>
    <t>Dynamic Amic Cleaner</t>
  </si>
  <si>
    <t>Humanities</t>
  </si>
  <si>
    <t>Maliza</t>
  </si>
  <si>
    <t>Liyema Maliza</t>
  </si>
  <si>
    <t>tl-Liyema.Maliza@masinyusane.org</t>
  </si>
  <si>
    <t>0503061144088</t>
  </si>
  <si>
    <t>0780559859</t>
  </si>
  <si>
    <t>0835102208</t>
  </si>
  <si>
    <t>0612553890/0724166253</t>
  </si>
  <si>
    <t>3041 Myoli Street, KwaZakhele</t>
  </si>
  <si>
    <t>Lolwetu</t>
  </si>
  <si>
    <t>Lolwetu Sithole</t>
  </si>
  <si>
    <t>tl-Lolwetu.Sithole@masinyusane.org</t>
  </si>
  <si>
    <t>30/5/2006</t>
  </si>
  <si>
    <t>0605301197089</t>
  </si>
  <si>
    <t>0687290813</t>
  </si>
  <si>
    <t>0732667662</t>
  </si>
  <si>
    <t xml:space="preserve">1160 Boqo Street, KwaZakhele </t>
  </si>
  <si>
    <t>NMU, UCT</t>
  </si>
  <si>
    <t>Makuala</t>
  </si>
  <si>
    <t>Lukhanyo Makuala</t>
  </si>
  <si>
    <t>tl-Lukhanyo.Makuala@masinyusane.org</t>
  </si>
  <si>
    <t>0815834931</t>
  </si>
  <si>
    <t>0726826750</t>
  </si>
  <si>
    <t>473 Lutshaba street</t>
  </si>
  <si>
    <t>Lukholo</t>
  </si>
  <si>
    <t>Namba</t>
  </si>
  <si>
    <t>Lukholo Namba</t>
  </si>
  <si>
    <t>tl-Lukholo.Namba@masinyusane.org</t>
  </si>
  <si>
    <t>0801070371084</t>
  </si>
  <si>
    <t>0608688472</t>
  </si>
  <si>
    <t>0733403498</t>
  </si>
  <si>
    <t xml:space="preserve">6827 Ngwendu Street, KwaZakhele </t>
  </si>
  <si>
    <t>Lulama</t>
  </si>
  <si>
    <t>Duda</t>
  </si>
  <si>
    <t>Lulama Duda</t>
  </si>
  <si>
    <t>tl-Lulama.Duda@masinyusane.org</t>
  </si>
  <si>
    <t>01/09/2005</t>
  </si>
  <si>
    <t>0509015974082</t>
  </si>
  <si>
    <t>0714282541</t>
  </si>
  <si>
    <t>0782180048</t>
  </si>
  <si>
    <t>37 Nozuko Street, Joe Slovo West</t>
  </si>
  <si>
    <t>Lumanyano</t>
  </si>
  <si>
    <t>Mama</t>
  </si>
  <si>
    <t>Lumanyano Mama</t>
  </si>
  <si>
    <t>tl-Lumanyano.Mama@masinyusane.org</t>
  </si>
  <si>
    <t>0607045898089</t>
  </si>
  <si>
    <t>0734394611</t>
  </si>
  <si>
    <t>0833548750</t>
  </si>
  <si>
    <t>01 Nqabara Street, Motherwell</t>
  </si>
  <si>
    <t>Biddulphs Removal</t>
  </si>
  <si>
    <t>Education (FET &amp; SP)</t>
  </si>
  <si>
    <t>Lunathuzuko</t>
  </si>
  <si>
    <t>Jamela</t>
  </si>
  <si>
    <t>Lunathuzuko Jamela</t>
  </si>
  <si>
    <t>tl-Lunathuzuko.Jamela@masinyusane.org</t>
  </si>
  <si>
    <t>0504100848085</t>
  </si>
  <si>
    <t>0665766759</t>
  </si>
  <si>
    <t>0763406588</t>
  </si>
  <si>
    <t>03 Ben Mazwi Street</t>
  </si>
  <si>
    <t>Ntando tours and transport</t>
  </si>
  <si>
    <t>UFS, UWC</t>
  </si>
  <si>
    <t>BSC Sport and exercise science</t>
  </si>
  <si>
    <t>Lusenathi</t>
  </si>
  <si>
    <t>Moli</t>
  </si>
  <si>
    <t>Lusenathi Moli</t>
  </si>
  <si>
    <t>tl-Lusenathi.Moli@masinyusane.org</t>
  </si>
  <si>
    <t>0702130768089</t>
  </si>
  <si>
    <t>0672925830</t>
  </si>
  <si>
    <t>0810524139</t>
  </si>
  <si>
    <t xml:space="preserve">63 Mabopa Street, Zwide </t>
  </si>
  <si>
    <t xml:space="preserve">Home From Home </t>
  </si>
  <si>
    <t>Rhodes, NMU, Fort Hare</t>
  </si>
  <si>
    <t>Luthando</t>
  </si>
  <si>
    <t>Mnuno</t>
  </si>
  <si>
    <t>Luthando Mnuno</t>
  </si>
  <si>
    <t>tl-Luthando.Mnuno@masinyusane.org</t>
  </si>
  <si>
    <t>0309096407080</t>
  </si>
  <si>
    <t xml:space="preserve">232 Ngoma Street </t>
  </si>
  <si>
    <t>Visual Arts</t>
  </si>
  <si>
    <t>Acting</t>
  </si>
  <si>
    <t>Johannes</t>
  </si>
  <si>
    <t>Lutho Johannes</t>
  </si>
  <si>
    <t>tl-Lutho.Johannes@masinyusane.org</t>
  </si>
  <si>
    <t>0408056104081</t>
  </si>
  <si>
    <t>0655542882</t>
  </si>
  <si>
    <t>0673457652</t>
  </si>
  <si>
    <t>0710451047</t>
  </si>
  <si>
    <t>105 Songololo Street, Walmer</t>
  </si>
  <si>
    <t>CPUT, NWU, NMU, UFS, UJ</t>
  </si>
  <si>
    <t>Lwando</t>
  </si>
  <si>
    <t>Dyalvani</t>
  </si>
  <si>
    <t>Lwando Dyalvani</t>
  </si>
  <si>
    <t>tl-Lwando.Dyalvani@masinyusane.org</t>
  </si>
  <si>
    <t>13/08/2003</t>
  </si>
  <si>
    <t>0308135293089</t>
  </si>
  <si>
    <t>0640812717</t>
  </si>
  <si>
    <t>0685236534</t>
  </si>
  <si>
    <t>111 Ncwazi Street</t>
  </si>
  <si>
    <t>Mammello Rose</t>
  </si>
  <si>
    <t>Mazele</t>
  </si>
  <si>
    <t>Mammello Rose Mazele</t>
  </si>
  <si>
    <t>tl-Mammello Rose.Mazele@masinyusane.org</t>
  </si>
  <si>
    <t>0611140657085</t>
  </si>
  <si>
    <t>0810763962</t>
  </si>
  <si>
    <t>0786071764</t>
  </si>
  <si>
    <t>11 Sweeden Street</t>
  </si>
  <si>
    <t>UFH, NMU, UFS</t>
  </si>
  <si>
    <t>Bachelor of Social Sciences</t>
  </si>
  <si>
    <t>Bachelor of Social Work</t>
  </si>
  <si>
    <t xml:space="preserve">Mamurele </t>
  </si>
  <si>
    <t xml:space="preserve">Twana </t>
  </si>
  <si>
    <t>Mamurele Twana</t>
  </si>
  <si>
    <t>tl-Mamurele .Twana @masinyusane.org</t>
  </si>
  <si>
    <t>27/05/06</t>
  </si>
  <si>
    <t>0605271297083</t>
  </si>
  <si>
    <t>0781313140</t>
  </si>
  <si>
    <t>0783058685</t>
  </si>
  <si>
    <t xml:space="preserve">40 Ngcayisa Street, Walmer </t>
  </si>
  <si>
    <t>Business Administration</t>
  </si>
  <si>
    <t>Masixole Leabona</t>
  </si>
  <si>
    <t>Nyendwana</t>
  </si>
  <si>
    <t>Masixole Leabona Nyendwana</t>
  </si>
  <si>
    <t>tl-Masixole.Nyendwana@masinyusane.org</t>
  </si>
  <si>
    <t>0609216071082</t>
  </si>
  <si>
    <t>0730137356</t>
  </si>
  <si>
    <t>32317 Nkandla Joe Slovo West, Gqeberha</t>
  </si>
  <si>
    <t>Xoki</t>
  </si>
  <si>
    <t>Mbali Xoki</t>
  </si>
  <si>
    <t>tl-Mbali.Xoki@masinyusane.org</t>
  </si>
  <si>
    <t>0706081277081</t>
  </si>
  <si>
    <t>0710149713</t>
  </si>
  <si>
    <t>0786747794</t>
  </si>
  <si>
    <t>09 Tube Street</t>
  </si>
  <si>
    <t>Bcom</t>
  </si>
  <si>
    <t>Mngqesha</t>
  </si>
  <si>
    <t>Lihle Mngqesha</t>
  </si>
  <si>
    <t>tl-Lihle.Mngqesha@masinyusane.org</t>
  </si>
  <si>
    <t>0511211150087</t>
  </si>
  <si>
    <t>0622146114</t>
  </si>
  <si>
    <t xml:space="preserve">1524 Mbilini Road </t>
  </si>
  <si>
    <t xml:space="preserve">Business Administration </t>
  </si>
  <si>
    <t>Mihlali Peter</t>
  </si>
  <si>
    <t>tl-Mihlali.Peter@masinyusane.org</t>
  </si>
  <si>
    <t>17/02/2007</t>
  </si>
  <si>
    <t xml:space="preserve">0702170292081 </t>
  </si>
  <si>
    <t>0731752054</t>
  </si>
  <si>
    <t xml:space="preserve">0674449871 </t>
  </si>
  <si>
    <t xml:space="preserve">28824 Chicken Farm Street, Missionvale </t>
  </si>
  <si>
    <t>Teaching (SP)</t>
  </si>
  <si>
    <t>Sizani</t>
  </si>
  <si>
    <t>Mihle Sizani</t>
  </si>
  <si>
    <t>tl-Mihle.Sizani@masinyusane.org</t>
  </si>
  <si>
    <t>20/05/2006</t>
  </si>
  <si>
    <t>0605206195089</t>
  </si>
  <si>
    <t>0655703916</t>
  </si>
  <si>
    <t>0676612567</t>
  </si>
  <si>
    <t>38 Gongo Street</t>
  </si>
  <si>
    <t>Faw</t>
  </si>
  <si>
    <t>UJ, UWC, CPUT</t>
  </si>
  <si>
    <t>Milani Busakwe</t>
  </si>
  <si>
    <t>tl-Milani.Busakwe@masinyusane.org</t>
  </si>
  <si>
    <t>0607200859082</t>
  </si>
  <si>
    <t>0638894156</t>
  </si>
  <si>
    <t>0729168116/0788178993</t>
  </si>
  <si>
    <t xml:space="preserve">28871 GG Ground, Missionvale </t>
  </si>
  <si>
    <t xml:space="preserve">NMU, Rhodes, Stellenbosch </t>
  </si>
  <si>
    <t>Misokuhle</t>
  </si>
  <si>
    <t>Gedze</t>
  </si>
  <si>
    <t>Misokuhle Gedze</t>
  </si>
  <si>
    <t>tl-Misokuhle.Gedze@masinyusane.org</t>
  </si>
  <si>
    <t>0703026365089</t>
  </si>
  <si>
    <t>0733055753</t>
  </si>
  <si>
    <t>0832481270</t>
  </si>
  <si>
    <t xml:space="preserve">5585 Meke Street </t>
  </si>
  <si>
    <t xml:space="preserve">Mechatronics Engineering </t>
  </si>
  <si>
    <t xml:space="preserve">Automative Engineering </t>
  </si>
  <si>
    <t>Tyali</t>
  </si>
  <si>
    <t>Mivuyo Tyali</t>
  </si>
  <si>
    <t>tl-Mivuyo.Tyali@masinyusane.org</t>
  </si>
  <si>
    <t>0705226200081</t>
  </si>
  <si>
    <t>0633181988</t>
  </si>
  <si>
    <t>0781096872</t>
  </si>
  <si>
    <t>851 Reserve Street</t>
  </si>
  <si>
    <t xml:space="preserve">Citrus Rand </t>
  </si>
  <si>
    <t>BCom</t>
  </si>
  <si>
    <t xml:space="preserve">Mivuyo </t>
  </si>
  <si>
    <t xml:space="preserve">Halana </t>
  </si>
  <si>
    <t>Mivuyo Halana</t>
  </si>
  <si>
    <t>tl-Mivuyo .Halana @masinyusane.org</t>
  </si>
  <si>
    <t>0601100336085</t>
  </si>
  <si>
    <t xml:space="preserve">Walmer </t>
  </si>
  <si>
    <t>0694753719</t>
  </si>
  <si>
    <t>0785803544/0690175006</t>
  </si>
  <si>
    <t>62 Lungiso Mlandu Street, Walmer, 6070</t>
  </si>
  <si>
    <t>C. Steinweg Manne</t>
  </si>
  <si>
    <t>NMU, UFS, UFH, NW, WSU, UJ</t>
  </si>
  <si>
    <t>Teaching(SP)</t>
  </si>
  <si>
    <t>Moroka</t>
  </si>
  <si>
    <t>Moroka Matiwane</t>
  </si>
  <si>
    <t>tl-Moroka.Matiwane@masinyusane.org</t>
  </si>
  <si>
    <t>0709020358083</t>
  </si>
  <si>
    <t>0687006338</t>
  </si>
  <si>
    <t>0630975727</t>
  </si>
  <si>
    <t>09 Nkwenta Street, Zwide, Gqeberha 6201</t>
  </si>
  <si>
    <t>NMU, UWC, UFS, RHODES, CPUT, UFH</t>
  </si>
  <si>
    <t>BA Social Work</t>
  </si>
  <si>
    <t>Muhle</t>
  </si>
  <si>
    <t>Betele</t>
  </si>
  <si>
    <t>Muhle Betele</t>
  </si>
  <si>
    <t>tl-Muhle.Betele@masinyusane.org</t>
  </si>
  <si>
    <t>0607220818084</t>
  </si>
  <si>
    <t>0692701781</t>
  </si>
  <si>
    <t>0745334656</t>
  </si>
  <si>
    <t>111 Henderson Road, Zwide</t>
  </si>
  <si>
    <t>Mc Donalds</t>
  </si>
  <si>
    <t xml:space="preserve">NMU, UJ, UWC, CPUT </t>
  </si>
  <si>
    <t xml:space="preserve">Education (FET) </t>
  </si>
  <si>
    <t>Bcom Economics</t>
  </si>
  <si>
    <t>Nakhane</t>
  </si>
  <si>
    <t>Isaac</t>
  </si>
  <si>
    <t>Nakhane Isaac</t>
  </si>
  <si>
    <t>tl-Nakhane.Isaac@masinyusane.org</t>
  </si>
  <si>
    <t>0703270961088</t>
  </si>
  <si>
    <t>0788767101</t>
  </si>
  <si>
    <t>0719996501</t>
  </si>
  <si>
    <t>181 Hintsa Street</t>
  </si>
  <si>
    <t>Dora Nginza Hospital</t>
  </si>
  <si>
    <t>UJ,UFS,NWU</t>
  </si>
  <si>
    <t>Ngcayisa</t>
  </si>
  <si>
    <t>Lisakhanya Ngcayisa</t>
  </si>
  <si>
    <t>tl-Lisakhanya.Ngcayisa@masinyusane.org</t>
  </si>
  <si>
    <t>23/02/2006</t>
  </si>
  <si>
    <t>0602235485086</t>
  </si>
  <si>
    <t>0692840772</t>
  </si>
  <si>
    <t>0728200974</t>
  </si>
  <si>
    <t>45 Malcomson Road, Zwide</t>
  </si>
  <si>
    <t xml:space="preserve">Sentech </t>
  </si>
  <si>
    <t xml:space="preserve">Nomathamsanqa </t>
  </si>
  <si>
    <t xml:space="preserve">Mkomazi </t>
  </si>
  <si>
    <t>Nomathamsanqa Mkomazi</t>
  </si>
  <si>
    <t>tl-Mkomazi.@masinyusane.org</t>
  </si>
  <si>
    <t>0703201153086</t>
  </si>
  <si>
    <t>0604919552</t>
  </si>
  <si>
    <t>0631532873</t>
  </si>
  <si>
    <t>0737368718</t>
  </si>
  <si>
    <t>S14119 Lingwa Street</t>
  </si>
  <si>
    <t>Carer</t>
  </si>
  <si>
    <t>Nonkosazana</t>
  </si>
  <si>
    <t>Stofile</t>
  </si>
  <si>
    <t>Nonkosazana Stofile</t>
  </si>
  <si>
    <t>tl-Nonkosazana.Stofile@masinyusane.org</t>
  </si>
  <si>
    <t>0701180128087</t>
  </si>
  <si>
    <t>0720960245</t>
  </si>
  <si>
    <t>0679343421</t>
  </si>
  <si>
    <t>25818 majombozi street</t>
  </si>
  <si>
    <t>Ntlahla</t>
  </si>
  <si>
    <t>Dokolwana</t>
  </si>
  <si>
    <t>Ntlahla Dokolwana</t>
  </si>
  <si>
    <t>tl-Ntlahla.Dokolwana@masinyusane.org</t>
  </si>
  <si>
    <t>0703045113080</t>
  </si>
  <si>
    <t>M,L,H,E</t>
  </si>
  <si>
    <t>0606821017</t>
  </si>
  <si>
    <t>0661060887</t>
  </si>
  <si>
    <t>14292 Marikana, Chatty</t>
  </si>
  <si>
    <t>UFS, UJ</t>
  </si>
  <si>
    <t>Ntombikayise</t>
  </si>
  <si>
    <t>Ntombikayise Madiki</t>
  </si>
  <si>
    <t>tl-Ntombikayise.Madiki@masinyusane.org</t>
  </si>
  <si>
    <t>22/04/2006</t>
  </si>
  <si>
    <t>0604220072086</t>
  </si>
  <si>
    <t>0687354797</t>
  </si>
  <si>
    <t>0733187506</t>
  </si>
  <si>
    <t>0744239048</t>
  </si>
  <si>
    <t>7768 Ntakumba Street</t>
  </si>
  <si>
    <t>UWC, NMU</t>
  </si>
  <si>
    <t>Gebu</t>
  </si>
  <si>
    <t>Ntsika Gebu</t>
  </si>
  <si>
    <t>tl-Ntsika.Gebu@masinyusane.org</t>
  </si>
  <si>
    <t>19/10/2005</t>
  </si>
  <si>
    <t>0510195783087</t>
  </si>
  <si>
    <t>0712253657</t>
  </si>
  <si>
    <t>0731441689</t>
  </si>
  <si>
    <t>698 Packham Street, Rivinia</t>
  </si>
  <si>
    <t>General Worker</t>
  </si>
  <si>
    <t>Construction Engineering</t>
  </si>
  <si>
    <t>Ketani</t>
  </si>
  <si>
    <t>Ntsika Ketani</t>
  </si>
  <si>
    <t>tl-Ntsika.Ketani@masinyusane.org</t>
  </si>
  <si>
    <t>13/07/2006</t>
  </si>
  <si>
    <t>0607135544080</t>
  </si>
  <si>
    <t>0716641369</t>
  </si>
  <si>
    <t>0714488796</t>
  </si>
  <si>
    <t>14 Ndlovu Street</t>
  </si>
  <si>
    <t>Hintsabe Cleaning</t>
  </si>
  <si>
    <t>Beta Chemicals</t>
  </si>
  <si>
    <t>Education (FET )</t>
  </si>
  <si>
    <t>Nombewu</t>
  </si>
  <si>
    <t>Ntsika Nombewu</t>
  </si>
  <si>
    <t>tl-Ntsika.Nombewu@masinyusane.org</t>
  </si>
  <si>
    <t>0603016010085</t>
  </si>
  <si>
    <t>0760587748</t>
  </si>
  <si>
    <t>0768822019</t>
  </si>
  <si>
    <t>6 Rharhabe street</t>
  </si>
  <si>
    <t>Vaaltyn</t>
  </si>
  <si>
    <t>Okuhle Vaaltyn</t>
  </si>
  <si>
    <t>tl-Okuhle.Vaaltyn@masinyusane.org</t>
  </si>
  <si>
    <t>17/02/2006</t>
  </si>
  <si>
    <t>0602171247080</t>
  </si>
  <si>
    <t>0685407247</t>
  </si>
  <si>
    <t>0635054370</t>
  </si>
  <si>
    <t xml:space="preserve">11669 Chatty 11, Booysen Park </t>
  </si>
  <si>
    <t xml:space="preserve">Plascon </t>
  </si>
  <si>
    <t>CPUT, UFS, NMU, UJ</t>
  </si>
  <si>
    <t>Futa</t>
  </si>
  <si>
    <t>Okuhle Futa</t>
  </si>
  <si>
    <t>tl-Okuhle.Futa@masinyusane.org</t>
  </si>
  <si>
    <t>0704070951089</t>
  </si>
  <si>
    <t>0783367929</t>
  </si>
  <si>
    <t>0638146230</t>
  </si>
  <si>
    <t>1542 Zola Street</t>
  </si>
  <si>
    <t>Okuhle Lisa</t>
  </si>
  <si>
    <t>Xalanga</t>
  </si>
  <si>
    <t>Okuhle Lisa Xalanga</t>
  </si>
  <si>
    <t>tl-Okuhle Lisa.Xalanga@masinyusane.org</t>
  </si>
  <si>
    <t>0605190730081</t>
  </si>
  <si>
    <t>ML,L,B</t>
  </si>
  <si>
    <t>0849696116</t>
  </si>
  <si>
    <t>104 Mhlolokotshane Street, KwaDwesi Port Elizabeth</t>
  </si>
  <si>
    <t>Olwethu</t>
  </si>
  <si>
    <t>Lubelwana</t>
  </si>
  <si>
    <t>Olwethu Lubelwana</t>
  </si>
  <si>
    <t>tl-Olwethu.Lubelwana@masinyusane.org</t>
  </si>
  <si>
    <t>25/08/2005</t>
  </si>
  <si>
    <t>0508256273089</t>
  </si>
  <si>
    <t>0655510853</t>
  </si>
  <si>
    <t>0799457480</t>
  </si>
  <si>
    <t>3 Yoweli Street</t>
  </si>
  <si>
    <t>UFS, NWU, UWC, UJ</t>
  </si>
  <si>
    <t>BEd (FET Phase)</t>
  </si>
  <si>
    <t>BEd (Intermediate Phase)</t>
  </si>
  <si>
    <t>Marwana</t>
  </si>
  <si>
    <t>Olwethu Marwana</t>
  </si>
  <si>
    <t>tl-Olwethu.Marwana@masinyusane.org</t>
  </si>
  <si>
    <t>0703070221089</t>
  </si>
  <si>
    <t>0691554699</t>
  </si>
  <si>
    <t>0691939028</t>
  </si>
  <si>
    <t>107 Mcelu Street</t>
  </si>
  <si>
    <t>UJ, UFS, NMU, UCT, CPUT</t>
  </si>
  <si>
    <t>Dlepu</t>
  </si>
  <si>
    <t>Olwethu Dlepu</t>
  </si>
  <si>
    <t>tl-Olwethu.Dlepu@masinyusane.org</t>
  </si>
  <si>
    <t>0611160084087</t>
  </si>
  <si>
    <t>0640305046</t>
  </si>
  <si>
    <t>0682601483</t>
  </si>
  <si>
    <t>29 Kama street, Motherwell nu2</t>
  </si>
  <si>
    <t>Forvia</t>
  </si>
  <si>
    <t xml:space="preserve">Human Resource </t>
  </si>
  <si>
    <t>Makatesi</t>
  </si>
  <si>
    <t>Ongezwa Makatesi</t>
  </si>
  <si>
    <t>tl-Ongezwa.Makatesi@masinyusane.org</t>
  </si>
  <si>
    <t>0609091181089</t>
  </si>
  <si>
    <t>0647213450</t>
  </si>
  <si>
    <t>0620459093</t>
  </si>
  <si>
    <t xml:space="preserve">43 Mabope Street, Zwide </t>
  </si>
  <si>
    <t>CPUT, VUT, NMU, UWC, UFH</t>
  </si>
  <si>
    <t xml:space="preserve">Bcom Economics </t>
  </si>
  <si>
    <t xml:space="preserve">Bcom General </t>
  </si>
  <si>
    <t xml:space="preserve">Ongezwa </t>
  </si>
  <si>
    <t xml:space="preserve">Hlalu </t>
  </si>
  <si>
    <t>Ongezwa Hlalu</t>
  </si>
  <si>
    <t>tl-Ongezwa .Hlalu @masinyusane.org</t>
  </si>
  <si>
    <t>14/09/2006</t>
  </si>
  <si>
    <t>0609140496082</t>
  </si>
  <si>
    <t>0656819025</t>
  </si>
  <si>
    <t>0733736057</t>
  </si>
  <si>
    <t>287 Ntsizwa Street</t>
  </si>
  <si>
    <t>NMU, CPUT, UWC, NWU</t>
  </si>
  <si>
    <t>BEd (Senior Phase)</t>
  </si>
  <si>
    <t>Onwabe</t>
  </si>
  <si>
    <t>Nondlwana</t>
  </si>
  <si>
    <t>Onwabe Nondlwana</t>
  </si>
  <si>
    <t>tl-Onwabe.Nondlwana@masinyusane.org</t>
  </si>
  <si>
    <t>0608211259080</t>
  </si>
  <si>
    <t>0715358274</t>
  </si>
  <si>
    <t>0640216978</t>
  </si>
  <si>
    <t>8115 Sgcawu Street</t>
  </si>
  <si>
    <t>NMU, UWC, CPUT, UFS, WSU</t>
  </si>
  <si>
    <t>Teaching (Senior Phase)</t>
  </si>
  <si>
    <t>Othandwayo</t>
  </si>
  <si>
    <t>Othandwayo Dywili</t>
  </si>
  <si>
    <t>tl-Othandwayo.Dywili@masinyusane.org</t>
  </si>
  <si>
    <t>0610050523089</t>
  </si>
  <si>
    <t>0735542226</t>
  </si>
  <si>
    <t>0794078303</t>
  </si>
  <si>
    <t>69 Bhobhoyi  Street</t>
  </si>
  <si>
    <t>UJ, UFH</t>
  </si>
  <si>
    <t>Mthongana</t>
  </si>
  <si>
    <t>Owam Mthongana</t>
  </si>
  <si>
    <t>tl-Owam.Mthongana@masinyusane.org</t>
  </si>
  <si>
    <t>23/11/2005</t>
  </si>
  <si>
    <t>0511235625080</t>
  </si>
  <si>
    <t>0632271110</t>
  </si>
  <si>
    <t>0737146463</t>
  </si>
  <si>
    <t xml:space="preserve">164 Ngxothwana Street, Motherwell </t>
  </si>
  <si>
    <t xml:space="preserve">CRH Africa </t>
  </si>
  <si>
    <t>Qhomfo</t>
  </si>
  <si>
    <t>Owam Qhomfo</t>
  </si>
  <si>
    <t>tl-Owam.Qhomfo@masinyusane.org</t>
  </si>
  <si>
    <t>0610190865085</t>
  </si>
  <si>
    <t>0678600824</t>
  </si>
  <si>
    <t>0787984846</t>
  </si>
  <si>
    <t>204 Mpenzu Street, Motherwell</t>
  </si>
  <si>
    <t>Politics</t>
  </si>
  <si>
    <t>Mzayiya</t>
  </si>
  <si>
    <t>Owam Mzayiya</t>
  </si>
  <si>
    <t>tl-Owam.Mzayiya@masinyusane.org</t>
  </si>
  <si>
    <t>0703110141081</t>
  </si>
  <si>
    <t>0692341130</t>
  </si>
  <si>
    <t>0788210541</t>
  </si>
  <si>
    <t>0676868850</t>
  </si>
  <si>
    <t>43 Ntloni Street, Motherwell</t>
  </si>
  <si>
    <t>UJ, CUT, CPUT</t>
  </si>
  <si>
    <t>Katuli</t>
  </si>
  <si>
    <t>Owam Katuli</t>
  </si>
  <si>
    <t>tl-Owam.Katuli@masinyusane.org</t>
  </si>
  <si>
    <t>0704180345081</t>
  </si>
  <si>
    <t>0797531272</t>
  </si>
  <si>
    <t>0784339009</t>
  </si>
  <si>
    <t>50 Maphikela street</t>
  </si>
  <si>
    <t>UJ,UWC</t>
  </si>
  <si>
    <t xml:space="preserve">Diploma in Auditing </t>
  </si>
  <si>
    <t xml:space="preserve">Owen </t>
  </si>
  <si>
    <t xml:space="preserve">Mdlankomo </t>
  </si>
  <si>
    <t>Owen Mdlankomo</t>
  </si>
  <si>
    <t>tl-Owen .Mdlankomo @masinyusane.org</t>
  </si>
  <si>
    <t>0611235149089</t>
  </si>
  <si>
    <t>0714577999</t>
  </si>
  <si>
    <t>0630021793</t>
  </si>
  <si>
    <t>0604311068</t>
  </si>
  <si>
    <t xml:space="preserve">4186 Sali Street </t>
  </si>
  <si>
    <t>Owethu</t>
  </si>
  <si>
    <t>Mgibe</t>
  </si>
  <si>
    <t>Owethu Mgibe</t>
  </si>
  <si>
    <t>tl-Owethu.Mgibe@masinyusane.org</t>
  </si>
  <si>
    <t>0612210084082</t>
  </si>
  <si>
    <t>0724085104</t>
  </si>
  <si>
    <t>0640639972</t>
  </si>
  <si>
    <t>355 Vinjiwe Street</t>
  </si>
  <si>
    <t>Oyama</t>
  </si>
  <si>
    <t>Sakati</t>
  </si>
  <si>
    <t>Oyama Sakati</t>
  </si>
  <si>
    <t>tl-Oyama.Sakati@masinyusane.org</t>
  </si>
  <si>
    <t>0701060096081</t>
  </si>
  <si>
    <t>0731687945</t>
  </si>
  <si>
    <t>0836610221</t>
  </si>
  <si>
    <t xml:space="preserve">78 Nkolo Street </t>
  </si>
  <si>
    <t xml:space="preserve">Oyisa </t>
  </si>
  <si>
    <t>Allah</t>
  </si>
  <si>
    <t>Oyisa Allah</t>
  </si>
  <si>
    <t>tl-oyisa.allah@masinyusane.org</t>
  </si>
  <si>
    <t>0706080379086</t>
  </si>
  <si>
    <t>0679432982</t>
  </si>
  <si>
    <t>0798485076</t>
  </si>
  <si>
    <t>93 Mpofu Street, Motherwell</t>
  </si>
  <si>
    <t xml:space="preserve">Architecture </t>
  </si>
  <si>
    <t xml:space="preserve">Geography and Environmental Sciences </t>
  </si>
  <si>
    <t>Phaphama</t>
  </si>
  <si>
    <t>Sondzaba</t>
  </si>
  <si>
    <t>Phaphama Sondzaba</t>
  </si>
  <si>
    <t>tl-Phaphama.Sondzaba@masinyusane.org</t>
  </si>
  <si>
    <t>0706080212089</t>
  </si>
  <si>
    <t>0794977383</t>
  </si>
  <si>
    <t xml:space="preserve">106 Nqabarha Street </t>
  </si>
  <si>
    <t>Bcom Financial Accounting</t>
  </si>
  <si>
    <t>Bsc Microbiology</t>
  </si>
  <si>
    <t>Philasande</t>
  </si>
  <si>
    <t>Stefana</t>
  </si>
  <si>
    <t>Philasande Stefana</t>
  </si>
  <si>
    <t>tl-Philasande.Stefana@masinyusane.org</t>
  </si>
  <si>
    <t>07/05/2006</t>
  </si>
  <si>
    <t>0605070733080</t>
  </si>
  <si>
    <t>0738921869</t>
  </si>
  <si>
    <t>0789613502</t>
  </si>
  <si>
    <t>3110 Makhaleni Valencia, ADDO</t>
  </si>
  <si>
    <t>ARC</t>
  </si>
  <si>
    <t>UFS, CPUT, UWC, UJ, Stellenbosh</t>
  </si>
  <si>
    <t xml:space="preserve">Clinical Associate </t>
  </si>
  <si>
    <t>Mafumana</t>
  </si>
  <si>
    <t>Mbalentle Mafumana</t>
  </si>
  <si>
    <t>tl-mbalentle.mafumana@khumnyusnae.org</t>
  </si>
  <si>
    <t>0739071423</t>
  </si>
  <si>
    <t>0784145124/0786798802</t>
  </si>
  <si>
    <t>16 Bethlehem Street, Walmer location</t>
  </si>
  <si>
    <t>Aiport Menzies Company</t>
  </si>
  <si>
    <t xml:space="preserve">Phiwokuhle </t>
  </si>
  <si>
    <t>Nkomombini</t>
  </si>
  <si>
    <t>Phiwokuhle Nkomombini</t>
  </si>
  <si>
    <t>tl-Phiwokuhle .Nkomombini@masinyusane.org</t>
  </si>
  <si>
    <t>25/04/2007</t>
  </si>
  <si>
    <t>0704251164080</t>
  </si>
  <si>
    <t>0814239060</t>
  </si>
  <si>
    <t>0790597417</t>
  </si>
  <si>
    <t>03 Sinqokwana Street</t>
  </si>
  <si>
    <t>Edward Snell &amp; Co</t>
  </si>
  <si>
    <t>Bcom in HR and Logistics</t>
  </si>
  <si>
    <t>Bcom in Economics</t>
  </si>
  <si>
    <t>Prince</t>
  </si>
  <si>
    <t>Gebenga</t>
  </si>
  <si>
    <t>Prince Gebenga</t>
  </si>
  <si>
    <t>tl-Prince.Gebenga@masinyusane.org</t>
  </si>
  <si>
    <t>0609086184080</t>
  </si>
  <si>
    <t>0640194223</t>
  </si>
  <si>
    <t>0717485169</t>
  </si>
  <si>
    <t>150 Kama Street</t>
  </si>
  <si>
    <t>NMU, UWC, UFS, NWU</t>
  </si>
  <si>
    <t>Rukayah</t>
  </si>
  <si>
    <t>Witbooi</t>
  </si>
  <si>
    <t>Rukayah Witbooi</t>
  </si>
  <si>
    <t>tl-Rukayah.Witbooi@masinyusane.org</t>
  </si>
  <si>
    <t>0607161410081</t>
  </si>
  <si>
    <t>0787611159</t>
  </si>
  <si>
    <t>0782301405</t>
  </si>
  <si>
    <t>0635359058</t>
  </si>
  <si>
    <t>S14121 Lingwa Street, Veeplaas</t>
  </si>
  <si>
    <t xml:space="preserve">NMU </t>
  </si>
  <si>
    <t>Mbelekana</t>
  </si>
  <si>
    <t>Sanelisiwe Mbelekana</t>
  </si>
  <si>
    <t>tl-Sanelisiwe.Mbelekana@masinyusane.org</t>
  </si>
  <si>
    <t>0611260620087</t>
  </si>
  <si>
    <t>0640411749</t>
  </si>
  <si>
    <t>0837825834</t>
  </si>
  <si>
    <t>99 Nqabara Street</t>
  </si>
  <si>
    <t>UJ, UCT, NMU</t>
  </si>
  <si>
    <t>Mhletywa</t>
  </si>
  <si>
    <t>Sanelisiwe Mhletywa</t>
  </si>
  <si>
    <t>tl-Sanelisiwe.Mhletywa@masinyusane.org</t>
  </si>
  <si>
    <t>0703151709085</t>
  </si>
  <si>
    <t>0747955886</t>
  </si>
  <si>
    <t>0843218866</t>
  </si>
  <si>
    <t>225 Khama Street</t>
  </si>
  <si>
    <t>Rage</t>
  </si>
  <si>
    <t>Industrial Psychology</t>
  </si>
  <si>
    <t>Mphiti</t>
  </si>
  <si>
    <t>Sanelisiwe Mphiti</t>
  </si>
  <si>
    <t>tl-Sanelisiwe.Mphiti@masinyusane.org</t>
  </si>
  <si>
    <t>31/05/2007</t>
  </si>
  <si>
    <t>0705310594084</t>
  </si>
  <si>
    <t>0789902382</t>
  </si>
  <si>
    <t>34 Lawulani Street, KwaDwesi Extension</t>
  </si>
  <si>
    <t>Film making</t>
  </si>
  <si>
    <t>Tena</t>
  </si>
  <si>
    <t>Sesethu Tena</t>
  </si>
  <si>
    <t>tl-Sesethu.Tena@masinyusane.org</t>
  </si>
  <si>
    <t>0609260462088</t>
  </si>
  <si>
    <t>0791516135</t>
  </si>
  <si>
    <t>0783918172</t>
  </si>
  <si>
    <t>21 Sokabo Street, Wells Estate</t>
  </si>
  <si>
    <t>UCT, UKZN, UJ, NMU</t>
  </si>
  <si>
    <t>Ndingane</t>
  </si>
  <si>
    <t>Sesethu Ndingane</t>
  </si>
  <si>
    <t>tl-Sesethu.Ndingane@masinyusane.org</t>
  </si>
  <si>
    <t>0609271599084</t>
  </si>
  <si>
    <t>0815360182</t>
  </si>
  <si>
    <t>0736106476</t>
  </si>
  <si>
    <t>108 Tsewu Street, New Brighton</t>
  </si>
  <si>
    <t>Clinical Psychology</t>
  </si>
  <si>
    <t>Dip IT Software</t>
  </si>
  <si>
    <t xml:space="preserve">Sesethu </t>
  </si>
  <si>
    <t>Tebekwana</t>
  </si>
  <si>
    <t>Sesethu Tebekwana</t>
  </si>
  <si>
    <t>tl-Sesethu .Tebekwana@masinyusane.org</t>
  </si>
  <si>
    <t>0605190608089</t>
  </si>
  <si>
    <t>0635901649</t>
  </si>
  <si>
    <t xml:space="preserve">63772 Tshabalala Street </t>
  </si>
  <si>
    <t xml:space="preserve">Hospitality </t>
  </si>
  <si>
    <t>Fashion Designing</t>
  </si>
  <si>
    <t>Nyengane</t>
  </si>
  <si>
    <t>Sibabalwe Nyengane</t>
  </si>
  <si>
    <t>tl-Sibabalwe.Nyengane@masinyusane.org</t>
  </si>
  <si>
    <t>0706201321082</t>
  </si>
  <si>
    <t>0660316199</t>
  </si>
  <si>
    <t>0662965496</t>
  </si>
  <si>
    <t xml:space="preserve">163 Matanzima Street, Motherwell </t>
  </si>
  <si>
    <t>NMU, UJ, NWU</t>
  </si>
  <si>
    <t>Zibi</t>
  </si>
  <si>
    <t>Sibabalwe Zibi</t>
  </si>
  <si>
    <t>tl-Sibabalwe.Zibi@masinyusane.org</t>
  </si>
  <si>
    <t>15/05/2006</t>
  </si>
  <si>
    <t>0605155326081</t>
  </si>
  <si>
    <t>0677425736</t>
  </si>
  <si>
    <t>0633048053</t>
  </si>
  <si>
    <t>73 Mzwandile Street</t>
  </si>
  <si>
    <t>WSU, NMU, UFS</t>
  </si>
  <si>
    <t>Architectural Technology</t>
  </si>
  <si>
    <t>Sonti</t>
  </si>
  <si>
    <t>Asakhe Sonti</t>
  </si>
  <si>
    <t>tl-Asakhe.Sonti@masinyusane.org</t>
  </si>
  <si>
    <t>0611066248083</t>
  </si>
  <si>
    <t>0715370482</t>
  </si>
  <si>
    <t>0720710371</t>
  </si>
  <si>
    <t xml:space="preserve">516-215 Lukhanyo Street, Veeplaas </t>
  </si>
  <si>
    <t>NMMB</t>
  </si>
  <si>
    <t>LLb</t>
  </si>
  <si>
    <t>Bcom (Law)</t>
  </si>
  <si>
    <t>Sibonokuhle</t>
  </si>
  <si>
    <t>Bhudaza</t>
  </si>
  <si>
    <t>Sibonokuhle Bhudaza</t>
  </si>
  <si>
    <t>tl-Sibonokuhle.Bhudaza@masinyusane.org</t>
  </si>
  <si>
    <t>0511135047088</t>
  </si>
  <si>
    <t>0734262053</t>
  </si>
  <si>
    <t>26 Nozuko Street</t>
  </si>
  <si>
    <t>Malgas</t>
  </si>
  <si>
    <t>Sibulele Malgas</t>
  </si>
  <si>
    <t>tl-Sibulele.Malgas@masinyusane.org</t>
  </si>
  <si>
    <t>0610090816089</t>
  </si>
  <si>
    <t>0675638140</t>
  </si>
  <si>
    <t>0735545996</t>
  </si>
  <si>
    <t>4 Mbengashe Street, Zwide</t>
  </si>
  <si>
    <t>Red Arlet</t>
  </si>
  <si>
    <t>NMU, WSU</t>
  </si>
  <si>
    <t>Graphic Design</t>
  </si>
  <si>
    <t>Hospitality Management</t>
  </si>
  <si>
    <t>Tontsi</t>
  </si>
  <si>
    <t>Sibulele Tontsi</t>
  </si>
  <si>
    <t>tl-Sibulele.Tontsi@masinyusane.org</t>
  </si>
  <si>
    <t>0706235945088</t>
  </si>
  <si>
    <t>0735292246</t>
  </si>
  <si>
    <t>0842841191</t>
  </si>
  <si>
    <t>10 Gotyibi Street</t>
  </si>
  <si>
    <t>Sikholiwe</t>
  </si>
  <si>
    <t>Mboyo</t>
  </si>
  <si>
    <t>Sikholiwe Mboyo</t>
  </si>
  <si>
    <t>tl-Sikholiwe.Mboyo@masinyusane.org</t>
  </si>
  <si>
    <t>0708095777080</t>
  </si>
  <si>
    <t>0792080074</t>
  </si>
  <si>
    <t>0646975476</t>
  </si>
  <si>
    <t xml:space="preserve">56 Mlonji Street, Motherwell </t>
  </si>
  <si>
    <t>Translation and Interpreting Practise</t>
  </si>
  <si>
    <t>Silakhe</t>
  </si>
  <si>
    <t>Majeke</t>
  </si>
  <si>
    <t>Silakhe Majeke</t>
  </si>
  <si>
    <t>tl-Silakhe.Majeke@masinyusane.org</t>
  </si>
  <si>
    <t>0608186098083</t>
  </si>
  <si>
    <t>0738138228</t>
  </si>
  <si>
    <t>0739152494</t>
  </si>
  <si>
    <t>92 Namibia Street, KwaNoxolo</t>
  </si>
  <si>
    <t>Motorvia Trucks</t>
  </si>
  <si>
    <t>Silindokuhle</t>
  </si>
  <si>
    <t>Maginxa</t>
  </si>
  <si>
    <t>Silindokuhle Maginxa</t>
  </si>
  <si>
    <t>tl-Silindokuhle.Maginxa@masinyusane.org</t>
  </si>
  <si>
    <t>0702031272082</t>
  </si>
  <si>
    <t>0635774003</t>
  </si>
  <si>
    <t>0719139714</t>
  </si>
  <si>
    <t>58 Regina Mfula Street, Walmer</t>
  </si>
  <si>
    <t>Addo : Sunriver</t>
  </si>
  <si>
    <t>NMU, UJ, UFS, NWU, UWC, WSU</t>
  </si>
  <si>
    <t>Forensic Analysis</t>
  </si>
  <si>
    <t>Oliphant</t>
  </si>
  <si>
    <t>Aviwe Oliphant</t>
  </si>
  <si>
    <t>tl-Aviwe .Oliphant@masinyusane.org</t>
  </si>
  <si>
    <t>0703250163085</t>
  </si>
  <si>
    <t>0670613316</t>
  </si>
  <si>
    <t>0718314449</t>
  </si>
  <si>
    <t>9674 Buyambo Street</t>
  </si>
  <si>
    <t>Nkume</t>
  </si>
  <si>
    <t>Simamkele Nkume</t>
  </si>
  <si>
    <t>tl-Simamkele.Nkume@masinyusane.org</t>
  </si>
  <si>
    <t>06/03/2006</t>
  </si>
  <si>
    <t>0603061114089</t>
  </si>
  <si>
    <t xml:space="preserve">M,A,B,E </t>
  </si>
  <si>
    <t>0604479924</t>
  </si>
  <si>
    <t>59 Koliti Street</t>
  </si>
  <si>
    <t>RU, Wits, UFS, NWU</t>
  </si>
  <si>
    <t>Qoyi</t>
  </si>
  <si>
    <t>Simamkele Qoyi</t>
  </si>
  <si>
    <t>tl-Simamakele.Qoyi@masinyusane.org</t>
  </si>
  <si>
    <t>13/05/2007</t>
  </si>
  <si>
    <t>0705135895088</t>
  </si>
  <si>
    <t>0722987206</t>
  </si>
  <si>
    <t>0735966310</t>
  </si>
  <si>
    <t>01 Nqina Street</t>
  </si>
  <si>
    <t>UWC, NWU, UFS, RHODES</t>
  </si>
  <si>
    <t xml:space="preserve">Paralegal Studies </t>
  </si>
  <si>
    <t>Magwekwa</t>
  </si>
  <si>
    <t>Simamkele Magwekwa</t>
  </si>
  <si>
    <t>tl-Simamkele.Magwekwa@masinyusane.org</t>
  </si>
  <si>
    <t>19/01/2007</t>
  </si>
  <si>
    <t>070119075087</t>
  </si>
  <si>
    <t>0763602736</t>
  </si>
  <si>
    <t>0788858503</t>
  </si>
  <si>
    <t>33352 Nkandla, Joe Slovo West</t>
  </si>
  <si>
    <t>UJ, CPUT, WSU</t>
  </si>
  <si>
    <t xml:space="preserve">Media </t>
  </si>
  <si>
    <t>Shumpa</t>
  </si>
  <si>
    <t>Simamkele Shumpa</t>
  </si>
  <si>
    <t>tl-Simamkele.Shumpa@masinyusane.org</t>
  </si>
  <si>
    <t>26/08/2006</t>
  </si>
  <si>
    <t>0608266368083</t>
  </si>
  <si>
    <t>0768714411</t>
  </si>
  <si>
    <t>0666950596</t>
  </si>
  <si>
    <t>76 Bolo Street</t>
  </si>
  <si>
    <t>Bcom General</t>
  </si>
  <si>
    <t>Mbasane</t>
  </si>
  <si>
    <t>Sinalo Mbasane</t>
  </si>
  <si>
    <t>tl-Sinalo.Mbasane@masinyusane.org</t>
  </si>
  <si>
    <t>0706231033087</t>
  </si>
  <si>
    <t>M,B,P,G</t>
  </si>
  <si>
    <t>0712645472</t>
  </si>
  <si>
    <t>0761264082</t>
  </si>
  <si>
    <t xml:space="preserve">101 Ethembeni Street </t>
  </si>
  <si>
    <t>Teaching (Intermediate Phase)</t>
  </si>
  <si>
    <t>Sinandze</t>
  </si>
  <si>
    <t>Ngcayi</t>
  </si>
  <si>
    <t>Sinandze Ngcayi</t>
  </si>
  <si>
    <t>tl-Sinandze.Ngcayi@masinyusane.org</t>
  </si>
  <si>
    <t>0611236219089</t>
  </si>
  <si>
    <t>0730043421</t>
  </si>
  <si>
    <t>0838914776</t>
  </si>
  <si>
    <t>11459 Chatty 11, Booysen Park</t>
  </si>
  <si>
    <t>Azande</t>
  </si>
  <si>
    <t>Nombombo</t>
  </si>
  <si>
    <t>Azande Nombombo</t>
  </si>
  <si>
    <t>tl-Azande.Nombombo@masinyusane.org</t>
  </si>
  <si>
    <t>23/01/2007</t>
  </si>
  <si>
    <t>0701235805085</t>
  </si>
  <si>
    <t>0653389620</t>
  </si>
  <si>
    <t>0606013121</t>
  </si>
  <si>
    <t>88 Masoka Street, Zwide</t>
  </si>
  <si>
    <t>Ace</t>
  </si>
  <si>
    <t>CPUT, UJ, NMU</t>
  </si>
  <si>
    <t>Sinazo</t>
  </si>
  <si>
    <t>Ncula</t>
  </si>
  <si>
    <t>Sinazo Ncula</t>
  </si>
  <si>
    <t>tl-Sinazo.Ncula@masinyusane.org</t>
  </si>
  <si>
    <t>16/10/2006</t>
  </si>
  <si>
    <t>0610160947087</t>
  </si>
  <si>
    <t>0673709744</t>
  </si>
  <si>
    <t>0735236144</t>
  </si>
  <si>
    <t>36968 Ntshiyane street</t>
  </si>
  <si>
    <t>Endinaso</t>
  </si>
  <si>
    <t>Vaba</t>
  </si>
  <si>
    <t>Endinaso Vaba</t>
  </si>
  <si>
    <t>tl-Endinaso.Vaba@masinyusane.org</t>
  </si>
  <si>
    <t>13/11/2006</t>
  </si>
  <si>
    <t>0611131004081</t>
  </si>
  <si>
    <t>0710940114</t>
  </si>
  <si>
    <t>0836432417</t>
  </si>
  <si>
    <t xml:space="preserve">9457 Ntanta Street </t>
  </si>
  <si>
    <t xml:space="preserve">Bidvest </t>
  </si>
  <si>
    <t xml:space="preserve">Sinethemba </t>
  </si>
  <si>
    <t>Sinethemba Mahlelehlele</t>
  </si>
  <si>
    <t>tl-Sinethemba .Mahlelehlele@masinyusane.org</t>
  </si>
  <si>
    <t>0705060615089</t>
  </si>
  <si>
    <t>0738902124</t>
  </si>
  <si>
    <t>0694955077</t>
  </si>
  <si>
    <t>0799084700</t>
  </si>
  <si>
    <t>359 New Rest Kareedouw, 6400</t>
  </si>
  <si>
    <t>Law (LLB)</t>
  </si>
  <si>
    <t>Ndodashe</t>
  </si>
  <si>
    <t>Sinothando Ndodashe</t>
  </si>
  <si>
    <t>tl-Sinothando.Ndodashe@masinyusane.org</t>
  </si>
  <si>
    <t>30/11/2006</t>
  </si>
  <si>
    <t>0611300796087</t>
  </si>
  <si>
    <t>0687974314</t>
  </si>
  <si>
    <t>0785723704</t>
  </si>
  <si>
    <t>34619 Sisulu Street, Motherwell</t>
  </si>
  <si>
    <t>4</t>
  </si>
  <si>
    <t>BA (Human Resource Management)</t>
  </si>
  <si>
    <t>Agriculture</t>
  </si>
  <si>
    <t>BA (Development Studies)</t>
  </si>
  <si>
    <t>Yoyo</t>
  </si>
  <si>
    <t>Sinothando Yoyo</t>
  </si>
  <si>
    <t>tl-Sinothando.Yoyo@masinyusane.org</t>
  </si>
  <si>
    <t>25/06/2007</t>
  </si>
  <si>
    <t>0706251103083</t>
  </si>
  <si>
    <t>0810605195</t>
  </si>
  <si>
    <t>133 Mpunzi street, NU1 Motherwell</t>
  </si>
  <si>
    <t>Botha</t>
  </si>
  <si>
    <t>Sinovuyo Botha</t>
  </si>
  <si>
    <t>tl-Sinovuyo.Botha@masinyusane.org</t>
  </si>
  <si>
    <t>0607180650089</t>
  </si>
  <si>
    <t>0606015911</t>
  </si>
  <si>
    <t xml:space="preserve">98 Avenue A, New Brighton </t>
  </si>
  <si>
    <t xml:space="preserve">Bachelor of Tourism Management </t>
  </si>
  <si>
    <t xml:space="preserve">Diploma in Tourism Management </t>
  </si>
  <si>
    <t xml:space="preserve">Diploma in Architectural Technology </t>
  </si>
  <si>
    <t>Ncanywa</t>
  </si>
  <si>
    <t>Lisakhanya Ncanywa</t>
  </si>
  <si>
    <t>tl-Lisakhanya.Ncanywa@masinyusane.org</t>
  </si>
  <si>
    <t>0706040034086</t>
  </si>
  <si>
    <t>0788003971</t>
  </si>
  <si>
    <t>0658123932</t>
  </si>
  <si>
    <t xml:space="preserve">185 Vuku Street </t>
  </si>
  <si>
    <t xml:space="preserve">Marketing Management </t>
  </si>
  <si>
    <t>Mente</t>
  </si>
  <si>
    <t>Sinovuyo Mente</t>
  </si>
  <si>
    <t>tl-Sinovuyo.Mente@masinyusane.org</t>
  </si>
  <si>
    <t>0609080483082</t>
  </si>
  <si>
    <t>0823414645</t>
  </si>
  <si>
    <t>0768925386</t>
  </si>
  <si>
    <t>54 Nokwe Street</t>
  </si>
  <si>
    <t>CPUT, VUT</t>
  </si>
  <si>
    <t>Logistics and Supply Chain Management</t>
  </si>
  <si>
    <t xml:space="preserve">Business and Information Administration </t>
  </si>
  <si>
    <t>Makoki</t>
  </si>
  <si>
    <t>Siphelele Makoki</t>
  </si>
  <si>
    <t>tl-Siphelele.Makoki@masinyusane.org</t>
  </si>
  <si>
    <t>0610101304083</t>
  </si>
  <si>
    <t>0665107207</t>
  </si>
  <si>
    <t>0732591727</t>
  </si>
  <si>
    <t xml:space="preserve">25 Bisset Street, Zwide </t>
  </si>
  <si>
    <t xml:space="preserve">NMU, UJ, UCT, CPUT, UP </t>
  </si>
  <si>
    <t>Bobbie</t>
  </si>
  <si>
    <t>Siphesihle Bobbie</t>
  </si>
  <si>
    <t>tl-Siphesihle.Bobbie@masinyusane.org</t>
  </si>
  <si>
    <t>0512020354084</t>
  </si>
  <si>
    <t>0769969848</t>
  </si>
  <si>
    <t>0675448301</t>
  </si>
  <si>
    <t>59 Mbabala Street</t>
  </si>
  <si>
    <t>3</t>
  </si>
  <si>
    <t>Sobekwa</t>
  </si>
  <si>
    <t>Siphesihle Sobekwa</t>
  </si>
  <si>
    <t>tl-Siphesihle.Sobekwa@masinyusane.org</t>
  </si>
  <si>
    <t>19/11/2004</t>
  </si>
  <si>
    <t>0411195830057</t>
  </si>
  <si>
    <t>0683903708</t>
  </si>
  <si>
    <t>0736891474</t>
  </si>
  <si>
    <t>55 Pawulosi Sreet</t>
  </si>
  <si>
    <t>AIRPORT</t>
  </si>
  <si>
    <t>Oral Health</t>
  </si>
  <si>
    <t>Meko</t>
  </si>
  <si>
    <t>Siphesihle Meko</t>
  </si>
  <si>
    <t>tl-Siphesihle.Meko@masinyusane.org</t>
  </si>
  <si>
    <t>0603120487088</t>
  </si>
  <si>
    <t>0763797906</t>
  </si>
  <si>
    <t>0717470664</t>
  </si>
  <si>
    <t xml:space="preserve">25 Hewana Street, Zwide </t>
  </si>
  <si>
    <t>Mnyungula</t>
  </si>
  <si>
    <t>Siphesihle Mnyungula</t>
  </si>
  <si>
    <t>tl-Siphesihle.Mnyungula@masinyusane.org</t>
  </si>
  <si>
    <t>06/02/2007</t>
  </si>
  <si>
    <t>0702061421088</t>
  </si>
  <si>
    <t>0604823384</t>
  </si>
  <si>
    <t>0788444641</t>
  </si>
  <si>
    <t>C11 Mpunzi Street, Walmer, Gqeberha</t>
  </si>
  <si>
    <t>Bhonga</t>
  </si>
  <si>
    <t>Sisipho Bhonga</t>
  </si>
  <si>
    <t>tl-Asisipho.Bhonga@masinyusane.org</t>
  </si>
  <si>
    <t>02/10/2006</t>
  </si>
  <si>
    <t>0610020924086</t>
  </si>
  <si>
    <t>0791821335</t>
  </si>
  <si>
    <t>0717874891/0603232615</t>
  </si>
  <si>
    <t xml:space="preserve">65247 Pendla Street, New Brighton </t>
  </si>
  <si>
    <t>Sivuyisiwe</t>
  </si>
  <si>
    <t>Sikani</t>
  </si>
  <si>
    <t>Sivuyisiwe Sikani</t>
  </si>
  <si>
    <t>tl-Sivuyisiwe.Sikani@masinyusane.org</t>
  </si>
  <si>
    <t>15/12/2006</t>
  </si>
  <si>
    <t>0612150497081</t>
  </si>
  <si>
    <t>0737645918</t>
  </si>
  <si>
    <t>0633993249</t>
  </si>
  <si>
    <t>173 Njakazi Street</t>
  </si>
  <si>
    <t>NMU, RHODES, UWC</t>
  </si>
  <si>
    <t>Nomacethe</t>
  </si>
  <si>
    <t>Zenzile</t>
  </si>
  <si>
    <t>Nomacethe Zenzile</t>
  </si>
  <si>
    <t>tl-Nomacethe.Zenzile@masinyusane.org</t>
  </si>
  <si>
    <t>13/03/2006</t>
  </si>
  <si>
    <t>0603130529085</t>
  </si>
  <si>
    <t>0656171049</t>
  </si>
  <si>
    <t>0656901115</t>
  </si>
  <si>
    <t>0664105856</t>
  </si>
  <si>
    <t xml:space="preserve">120 Dondolo Street </t>
  </si>
  <si>
    <t>UJ, CPUT, UFS</t>
  </si>
  <si>
    <t>Fashion Designer</t>
  </si>
  <si>
    <t xml:space="preserve">Interior Design </t>
  </si>
  <si>
    <t>Siyamthanda</t>
  </si>
  <si>
    <t>Wendu</t>
  </si>
  <si>
    <t>Siyamthanda Wendu</t>
  </si>
  <si>
    <t>tl-Siyamthanda.Wendu@masinyusane.org</t>
  </si>
  <si>
    <t>06/ 01/2006</t>
  </si>
  <si>
    <t>06010752115088</t>
  </si>
  <si>
    <t>Kwa Dwesi</t>
  </si>
  <si>
    <t>0787617690</t>
  </si>
  <si>
    <t>4 Nolumanyano street, Joe Slovo</t>
  </si>
  <si>
    <t>Climatologist</t>
  </si>
  <si>
    <t>Ngqina</t>
  </si>
  <si>
    <t>Siyolise Ngqina</t>
  </si>
  <si>
    <t>tl-Siyolise.Ngqina@masinyusane.org</t>
  </si>
  <si>
    <t>24/01/2006</t>
  </si>
  <si>
    <t>0601246549088</t>
  </si>
  <si>
    <t>0732440803</t>
  </si>
  <si>
    <t>0789919976</t>
  </si>
  <si>
    <t xml:space="preserve">13 Mvimbeli Street, Joe Slovo </t>
  </si>
  <si>
    <t xml:space="preserve">Cubana </t>
  </si>
  <si>
    <t>Rhodes, UJ</t>
  </si>
  <si>
    <t>Bcom (Economics)</t>
  </si>
  <si>
    <t>Bcom (General )</t>
  </si>
  <si>
    <t>BA (Economics)</t>
  </si>
  <si>
    <t>Mfunzana</t>
  </si>
  <si>
    <t>Siyolise Mfunzana</t>
  </si>
  <si>
    <t>tl-Siyolise.Mfunzana@masinyusane.org</t>
  </si>
  <si>
    <t>0611291006082</t>
  </si>
  <si>
    <t>0739065624</t>
  </si>
  <si>
    <t xml:space="preserve">135 Ngwekazi Street, Zwide </t>
  </si>
  <si>
    <t xml:space="preserve">Stheshy's Fast Foods </t>
  </si>
  <si>
    <t>Fort Hare</t>
  </si>
  <si>
    <t>Somangaye</t>
  </si>
  <si>
    <t>Sonandzi</t>
  </si>
  <si>
    <t>Somangaye Sonandzi</t>
  </si>
  <si>
    <t>tl-Somangaye.Sonandzi@masinyusane.org</t>
  </si>
  <si>
    <t>0608220876080</t>
  </si>
  <si>
    <t>0798090255</t>
  </si>
  <si>
    <t>0656681571</t>
  </si>
  <si>
    <t>18343 Mkhonto Street, Govan Mbeki, Gqeberha 6059</t>
  </si>
  <si>
    <t>Tyhilulwazi</t>
  </si>
  <si>
    <t>RU, UCT</t>
  </si>
  <si>
    <t>Someleze</t>
  </si>
  <si>
    <t>Gubayo</t>
  </si>
  <si>
    <t>Someleze Gubayo</t>
  </si>
  <si>
    <t>tl-Someleze.Gubayo@masinyusane.org</t>
  </si>
  <si>
    <t>26/08/2005</t>
  </si>
  <si>
    <t>0508261252086</t>
  </si>
  <si>
    <t>0634145994</t>
  </si>
  <si>
    <t>0686522646</t>
  </si>
  <si>
    <t>17442 Mbeki Street</t>
  </si>
  <si>
    <t>Sonwabile</t>
  </si>
  <si>
    <t>Madlwabinga</t>
  </si>
  <si>
    <t>Sonwabile Madlwabinga</t>
  </si>
  <si>
    <t>tl-Sonwabile.Madlwabinga@masinyusane.org</t>
  </si>
  <si>
    <t>0409085741080</t>
  </si>
  <si>
    <t>0799891684</t>
  </si>
  <si>
    <t>0792370890</t>
  </si>
  <si>
    <t>112 Mpukane Street, Walmer Township, PE 6070</t>
  </si>
  <si>
    <t>UWC, NMU, UFS, CPUT</t>
  </si>
  <si>
    <t>Thabiso</t>
  </si>
  <si>
    <t>Ncamiso</t>
  </si>
  <si>
    <t>Thabiso Ncamiso</t>
  </si>
  <si>
    <t>tl-Thabiso.Ncamiso@masinyusane.org</t>
  </si>
  <si>
    <t>29/05/2006</t>
  </si>
  <si>
    <t>0605295903088</t>
  </si>
  <si>
    <t>0692997387</t>
  </si>
  <si>
    <t>0733317915</t>
  </si>
  <si>
    <t>21 Ncanda street</t>
  </si>
  <si>
    <t>UFS,CPUT,UP</t>
  </si>
  <si>
    <t>Thandiwe</t>
  </si>
  <si>
    <t>Mdluli</t>
  </si>
  <si>
    <t>Thandiwe Mdluli</t>
  </si>
  <si>
    <t>tl-Thandiwe.Mdluli@masinyusane.org</t>
  </si>
  <si>
    <t>14/10/2006</t>
  </si>
  <si>
    <t>0610140342086</t>
  </si>
  <si>
    <t>0677578343</t>
  </si>
  <si>
    <t>0699969508</t>
  </si>
  <si>
    <t>A2 Yoyo Street, Walmer Location</t>
  </si>
  <si>
    <t>Caregiving</t>
  </si>
  <si>
    <t>Doctor</t>
  </si>
  <si>
    <t>Capuka</t>
  </si>
  <si>
    <t>Thimna Capuka</t>
  </si>
  <si>
    <t>tl-Thimna.Capuka@masinyusane.org</t>
  </si>
  <si>
    <t>0606091493084</t>
  </si>
  <si>
    <t>0717894730</t>
  </si>
  <si>
    <t>Vergenoeg, KwaNomzamo Humansdorp, 6300</t>
  </si>
  <si>
    <t>Noruka</t>
  </si>
  <si>
    <t>Sibabalwe Noruka</t>
  </si>
  <si>
    <t>tl-Sibabalwe.Noruka@masinyusane.org</t>
  </si>
  <si>
    <t>0508260156080</t>
  </si>
  <si>
    <t>0718415651</t>
  </si>
  <si>
    <t>0736906314</t>
  </si>
  <si>
    <t xml:space="preserve">119 Langalibalele Street </t>
  </si>
  <si>
    <t xml:space="preserve">Education (IP) </t>
  </si>
  <si>
    <t>Animal Welfare</t>
  </si>
  <si>
    <t>Umelwe</t>
  </si>
  <si>
    <t>Mngambi</t>
  </si>
  <si>
    <t>Umelwe Mngambi</t>
  </si>
  <si>
    <t>tl-Umelwe.Mngambi@masinyusane.org</t>
  </si>
  <si>
    <t>01/12/2006</t>
  </si>
  <si>
    <t>0612011058080</t>
  </si>
  <si>
    <t>0639934339</t>
  </si>
  <si>
    <t>0651237033</t>
  </si>
  <si>
    <t>62390 Buffalo Street, KwaZakhele</t>
  </si>
  <si>
    <t>Airport</t>
  </si>
  <si>
    <t>Chiroplastic</t>
  </si>
  <si>
    <t>Usekho</t>
  </si>
  <si>
    <t>Pongolo</t>
  </si>
  <si>
    <t>Usekho Pongolo</t>
  </si>
  <si>
    <t>tl-Usekho.Pongolo@masinyusane.org</t>
  </si>
  <si>
    <t>18/02/2006</t>
  </si>
  <si>
    <t>0602180498084</t>
  </si>
  <si>
    <t>0814598597</t>
  </si>
  <si>
    <t>0717409250</t>
  </si>
  <si>
    <t>42 Andile street</t>
  </si>
  <si>
    <t>Gyneacologist</t>
  </si>
  <si>
    <t>Usisipho Bulelwa</t>
  </si>
  <si>
    <t>Ngaleka</t>
  </si>
  <si>
    <t>Usisipho Bulelwa Ngaleka</t>
  </si>
  <si>
    <t>tl-Usisipho.Ngaleka@masinyusane.org</t>
  </si>
  <si>
    <t>0611120970086</t>
  </si>
  <si>
    <t>0648330371</t>
  </si>
  <si>
    <t>0732365706</t>
  </si>
  <si>
    <t>30 Solomon Mahlangu Street</t>
  </si>
  <si>
    <t>Taxi Driver</t>
  </si>
  <si>
    <t>Uviwe</t>
  </si>
  <si>
    <t xml:space="preserve">Tshengele </t>
  </si>
  <si>
    <t>Uviwe Tshengele</t>
  </si>
  <si>
    <t>tl-Uviwe.Thengele@masinyusane.org</t>
  </si>
  <si>
    <t>0608106295082</t>
  </si>
  <si>
    <t>0724585703</t>
  </si>
  <si>
    <t>0799783565</t>
  </si>
  <si>
    <t>67399 Ntsangana Street</t>
  </si>
  <si>
    <t xml:space="preserve">NMU, UFS, UJ </t>
  </si>
  <si>
    <t>Bambiso</t>
  </si>
  <si>
    <t>Uviwe Bambiso</t>
  </si>
  <si>
    <t>tl-Uviwe.Bambiso@masinyusane.org</t>
  </si>
  <si>
    <t>060914147086</t>
  </si>
  <si>
    <t>0783116006</t>
  </si>
  <si>
    <t>0677506181</t>
  </si>
  <si>
    <t>10 Thokazi Street, Motherwell</t>
  </si>
  <si>
    <t>Uyathandwa Peter</t>
  </si>
  <si>
    <t>tl-Uyathandwa.Peter@masinyusane.org</t>
  </si>
  <si>
    <t>13/06/2007</t>
  </si>
  <si>
    <t>0706130738083</t>
  </si>
  <si>
    <t>0633003231</t>
  </si>
  <si>
    <t>9949 Arries Street, Booysen Park</t>
  </si>
  <si>
    <t>Homesweet Home</t>
  </si>
  <si>
    <t>Mbanga</t>
  </si>
  <si>
    <t>Yonela Mbanga</t>
  </si>
  <si>
    <t>tl-Yonela.Mbanga@masinyusane.org</t>
  </si>
  <si>
    <t>24/3/2006</t>
  </si>
  <si>
    <t>0603241101089</t>
  </si>
  <si>
    <t>0786128991</t>
  </si>
  <si>
    <t>0710165657</t>
  </si>
  <si>
    <t xml:space="preserve">S16/195 Simunye Street, Veeplaas </t>
  </si>
  <si>
    <t xml:space="preserve">Logistics and Management Chain </t>
  </si>
  <si>
    <t>Yonwaba</t>
  </si>
  <si>
    <t>Mandimo</t>
  </si>
  <si>
    <t>Yonwaba Mandimo</t>
  </si>
  <si>
    <t>tl-Yonwaba.Mandimo@masinyusane.org</t>
  </si>
  <si>
    <t>0606140932082</t>
  </si>
  <si>
    <t>0793466950</t>
  </si>
  <si>
    <t>0664001548</t>
  </si>
  <si>
    <t xml:space="preserve">28631 JSW Hillside, Joe Slovo </t>
  </si>
  <si>
    <t>Ndlela</t>
  </si>
  <si>
    <t>Zikhona Ndlela</t>
  </si>
  <si>
    <t>tl-Zikhona.Ndlela@masinyusane.org</t>
  </si>
  <si>
    <t>0610160861080</t>
  </si>
  <si>
    <t>0782976923</t>
  </si>
  <si>
    <t>0604164034</t>
  </si>
  <si>
    <t>47 Sigcawu street</t>
  </si>
  <si>
    <t>Factory</t>
  </si>
  <si>
    <t>NMU,UJ,UFH,UWC</t>
  </si>
  <si>
    <t>Zimkhitha</t>
  </si>
  <si>
    <t>Mbalo</t>
  </si>
  <si>
    <t>Zimkhitha Mbalo</t>
  </si>
  <si>
    <t>tl-Zimkhita.Mbalo@masinyusane.org</t>
  </si>
  <si>
    <t>0612160276080</t>
  </si>
  <si>
    <t>0663948449</t>
  </si>
  <si>
    <t>0695234539</t>
  </si>
  <si>
    <t>268 Sigcawu Street, Walmer</t>
  </si>
  <si>
    <t>Health Administrator</t>
  </si>
  <si>
    <t>Zithulele Ayema</t>
  </si>
  <si>
    <t>Gumba</t>
  </si>
  <si>
    <t>Zithulele Ayema Gumba</t>
  </si>
  <si>
    <t>tl-Zithulele.Gumba@masinyusane.org</t>
  </si>
  <si>
    <t>0612305500086</t>
  </si>
  <si>
    <t>0719789713</t>
  </si>
  <si>
    <t>36 Gumede street, kwaDwesi</t>
  </si>
  <si>
    <t>Lactalis</t>
  </si>
  <si>
    <t>UWC, CUT, WSU, UFS</t>
  </si>
  <si>
    <t>BA Community Development</t>
  </si>
  <si>
    <t>Ziyanda</t>
  </si>
  <si>
    <t>Metshe</t>
  </si>
  <si>
    <t>Ziyanda Metshe</t>
  </si>
  <si>
    <t>tl-Ziyanda.Metshe@masinyusane.org</t>
  </si>
  <si>
    <t>0612271803088</t>
  </si>
  <si>
    <t>0630126693</t>
  </si>
  <si>
    <t>0722009763</t>
  </si>
  <si>
    <t>52 Nkume Street</t>
  </si>
  <si>
    <t>TUT, WSU, CPUT</t>
  </si>
  <si>
    <t>Business Development Management</t>
  </si>
  <si>
    <t>Lloyd</t>
  </si>
  <si>
    <t>Zukhanye Lloyd</t>
  </si>
  <si>
    <t>tl-Zukhanye.Lloyd@masinyusane.org</t>
  </si>
  <si>
    <t>0511040701084</t>
  </si>
  <si>
    <t>0815398589</t>
  </si>
  <si>
    <t>0746728031</t>
  </si>
  <si>
    <t>14413 Marikana</t>
  </si>
  <si>
    <t xml:space="preserve">Bidvest Prestage </t>
  </si>
  <si>
    <t xml:space="preserve">Zwanael </t>
  </si>
  <si>
    <t>Mashiga</t>
  </si>
  <si>
    <t>Zwanael Mashiga</t>
  </si>
  <si>
    <t>tl-Zwanael .Mashiga@masinyusane.org</t>
  </si>
  <si>
    <t>0703030907082</t>
  </si>
  <si>
    <t>0635393595</t>
  </si>
  <si>
    <t>0656729677</t>
  </si>
  <si>
    <t>0769523094</t>
  </si>
  <si>
    <t>289 Nompumelelo Vilage, Tsitsikama</t>
  </si>
  <si>
    <t>Untouched Adventuress</t>
  </si>
  <si>
    <t>Mahali</t>
  </si>
  <si>
    <t>Achumile Mahali</t>
  </si>
  <si>
    <t>tl-Achumile.Mahali@masinyusane.org</t>
  </si>
  <si>
    <t>0702036207083</t>
  </si>
  <si>
    <t>0656305011</t>
  </si>
  <si>
    <t>0812540488</t>
  </si>
  <si>
    <t>560 Mkhuzangwe street</t>
  </si>
  <si>
    <t>NO</t>
  </si>
  <si>
    <t>Bill</t>
  </si>
  <si>
    <t>Amahle Bill</t>
  </si>
  <si>
    <t>tl-Amahle.Bill@masinyusane.org</t>
  </si>
  <si>
    <t>29/06/2005</t>
  </si>
  <si>
    <t>0506295706085</t>
  </si>
  <si>
    <t>0739004347</t>
  </si>
  <si>
    <t>9797 Mthikrakra Street</t>
  </si>
  <si>
    <t>Anebhongo</t>
  </si>
  <si>
    <t>Solani</t>
  </si>
  <si>
    <t>Anebhongo Solani</t>
  </si>
  <si>
    <t>tl-Anebhongo.Solani@masinyusane.org</t>
  </si>
  <si>
    <t>20/10/2006</t>
  </si>
  <si>
    <t>0601315580</t>
  </si>
  <si>
    <t>0697042306</t>
  </si>
  <si>
    <t>28 Jeremiya Street</t>
  </si>
  <si>
    <t>Unifruit at kirkwood</t>
  </si>
  <si>
    <t>NMU, CPUT, CUT, NWU, WSU</t>
  </si>
  <si>
    <t>Curlinary Arts</t>
  </si>
  <si>
    <t>Asahluma</t>
  </si>
  <si>
    <t>Sambane</t>
  </si>
  <si>
    <t>Asahluma Sambane</t>
  </si>
  <si>
    <t>tl-Asahluma.Sambane@masinyusane.org</t>
  </si>
  <si>
    <t>16/04/2007</t>
  </si>
  <si>
    <t>0704161390080</t>
  </si>
  <si>
    <t>0739100685</t>
  </si>
  <si>
    <t>0783805834</t>
  </si>
  <si>
    <t>31 Quinira Street</t>
  </si>
  <si>
    <t>Meteorologist</t>
  </si>
  <si>
    <t>Nkiqana</t>
  </si>
  <si>
    <t>Asemahle Nkiqana</t>
  </si>
  <si>
    <t>tl-Asemahle.Nkiqana@masinyusane.org</t>
  </si>
  <si>
    <t>0609150142089</t>
  </si>
  <si>
    <t>0630953445</t>
  </si>
  <si>
    <t>0713667231</t>
  </si>
  <si>
    <t xml:space="preserve">8 Mxhaxha Street, Soweto On Sea </t>
  </si>
  <si>
    <t>Galeni</t>
  </si>
  <si>
    <t>Asemahle Galeni</t>
  </si>
  <si>
    <t>tl-Asemahle.Galeni@masinyusane.org</t>
  </si>
  <si>
    <t>0610200910087</t>
  </si>
  <si>
    <t>M,L,H</t>
  </si>
  <si>
    <t>0739097737</t>
  </si>
  <si>
    <t>0734771090</t>
  </si>
  <si>
    <t xml:space="preserve">10 Mayile Street, Wells Estate, Port Elizabeth </t>
  </si>
  <si>
    <t>Aseza</t>
  </si>
  <si>
    <t>Patiwe</t>
  </si>
  <si>
    <t>Aseza Patiwe</t>
  </si>
  <si>
    <t>tl-Aseza.Patiwe@masinyusane.org</t>
  </si>
  <si>
    <t>17/01/2005</t>
  </si>
  <si>
    <t>0501175662086</t>
  </si>
  <si>
    <t>0784390226</t>
  </si>
  <si>
    <t>0737545851</t>
  </si>
  <si>
    <t>28026 Missionvale Khan's Ground</t>
  </si>
  <si>
    <t xml:space="preserve">Civil Engineering </t>
  </si>
  <si>
    <t>Bongani</t>
  </si>
  <si>
    <t>Kula</t>
  </si>
  <si>
    <t>Bongani Kula</t>
  </si>
  <si>
    <t>tl-Bongani.Kula@masinyusane.org</t>
  </si>
  <si>
    <t>0639931022</t>
  </si>
  <si>
    <t>0790955055</t>
  </si>
  <si>
    <t>78 Kruisman Street</t>
  </si>
  <si>
    <t>NMU, CPUT, NWU</t>
  </si>
  <si>
    <t>Kasi</t>
  </si>
  <si>
    <t>Bunono Kasi</t>
  </si>
  <si>
    <t>tl-Bunono.Kasi@masinyusane.org</t>
  </si>
  <si>
    <t>0609150674081</t>
  </si>
  <si>
    <t>0630332865</t>
  </si>
  <si>
    <t>17 Mazotshweni street, KwaNoxolo</t>
  </si>
  <si>
    <t xml:space="preserve">Emihle </t>
  </si>
  <si>
    <t xml:space="preserve">Rawana </t>
  </si>
  <si>
    <t>Emihle Rawana</t>
  </si>
  <si>
    <t>tl-Emihle .Rawana @masinyusane.org</t>
  </si>
  <si>
    <t>0609280950088</t>
  </si>
  <si>
    <t>0834232580</t>
  </si>
  <si>
    <t>0639251712</t>
  </si>
  <si>
    <t>19 Godongwana Street, IKamvelihle</t>
  </si>
  <si>
    <t>The Fix Retail Store</t>
  </si>
  <si>
    <t>231863098</t>
  </si>
  <si>
    <t>Majoja</t>
  </si>
  <si>
    <t>Inam Majoja</t>
  </si>
  <si>
    <t>tl-Inam.Majoja@masinyusane.org</t>
  </si>
  <si>
    <t>17/05/2007</t>
  </si>
  <si>
    <t>0785806830</t>
  </si>
  <si>
    <t>0699612598</t>
  </si>
  <si>
    <t>95 Manga</t>
  </si>
  <si>
    <t>Hoyana</t>
  </si>
  <si>
    <t>Inganathi Hoyana</t>
  </si>
  <si>
    <t>tl-Inganathi.Hoyana@masinyusane.org</t>
  </si>
  <si>
    <t>0505010842084</t>
  </si>
  <si>
    <t>0710542709</t>
  </si>
  <si>
    <t>37764 Mgcibilitsha street</t>
  </si>
  <si>
    <t>Audilogy</t>
  </si>
  <si>
    <t>Lamla</t>
  </si>
  <si>
    <t>Ngamntwini</t>
  </si>
  <si>
    <t>Lamla Ngamntwini</t>
  </si>
  <si>
    <t>tl-Lamla.Ngamntwini@masinyusane.org</t>
  </si>
  <si>
    <t>0783175947</t>
  </si>
  <si>
    <t>0789322499</t>
  </si>
  <si>
    <t>478 Tengo street</t>
  </si>
  <si>
    <t>Omega</t>
  </si>
  <si>
    <t>Ntutu</t>
  </si>
  <si>
    <t>Liyabona Ntutu</t>
  </si>
  <si>
    <t>tl-Liyabona.Ntutu@masinyusane.org</t>
  </si>
  <si>
    <t>0609245925084</t>
  </si>
  <si>
    <t>0685485199</t>
  </si>
  <si>
    <t>0833407553</t>
  </si>
  <si>
    <t>0692784400</t>
  </si>
  <si>
    <t>34 Sithongwa Street</t>
  </si>
  <si>
    <t xml:space="preserve">Rhodes University </t>
  </si>
  <si>
    <t xml:space="preserve">Social Work </t>
  </si>
  <si>
    <t>Lwazi</t>
  </si>
  <si>
    <t>Nompuma</t>
  </si>
  <si>
    <t>Lwazi Nompuma</t>
  </si>
  <si>
    <t>tl-Lwazi.Nompuma@masinyusane.org</t>
  </si>
  <si>
    <t>28/05/2006</t>
  </si>
  <si>
    <t>0605285819088</t>
  </si>
  <si>
    <t>0682467295</t>
  </si>
  <si>
    <t>5 Ntlobo street</t>
  </si>
  <si>
    <t>UCT,UFS,UJ</t>
  </si>
  <si>
    <t xml:space="preserve">Masixole </t>
  </si>
  <si>
    <t>Ndoni</t>
  </si>
  <si>
    <t>Masixole Ndoni</t>
  </si>
  <si>
    <t>tl-Masixole .Ndoni@masinyusane.org</t>
  </si>
  <si>
    <t>08/09/2006</t>
  </si>
  <si>
    <t>0609085861084</t>
  </si>
  <si>
    <t>0635527728</t>
  </si>
  <si>
    <t>51 Matolana Street</t>
  </si>
  <si>
    <t>UJ, WSU, UCT, VUT, MU</t>
  </si>
  <si>
    <t>Public Management</t>
  </si>
  <si>
    <t>Mkhokheli</t>
  </si>
  <si>
    <t>Dibaza</t>
  </si>
  <si>
    <t>Mkhokheli Dibaza</t>
  </si>
  <si>
    <t>tl-Mkhokheli.Dibaza@masinyusane.org</t>
  </si>
  <si>
    <t>10/10/2005</t>
  </si>
  <si>
    <t>0510105642084</t>
  </si>
  <si>
    <t>0693263791</t>
  </si>
  <si>
    <t>2542 Duka Street</t>
  </si>
  <si>
    <t xml:space="preserve">UFH, WSU, NWU, UWC </t>
  </si>
  <si>
    <t>Ngcanjana</t>
  </si>
  <si>
    <t>tl-Ngcanjana.@masinyusane.org</t>
  </si>
  <si>
    <t>0704071672080</t>
  </si>
  <si>
    <t>0799595001</t>
  </si>
  <si>
    <t>0798102009</t>
  </si>
  <si>
    <t>0730906749</t>
  </si>
  <si>
    <t>89 Indwe Street</t>
  </si>
  <si>
    <t>Political Science</t>
  </si>
  <si>
    <t>Nkululeko</t>
  </si>
  <si>
    <t>Ketye</t>
  </si>
  <si>
    <t>Nkululeko Ketye</t>
  </si>
  <si>
    <t>tl-Nkululeko.Ketye@masinyusane.org</t>
  </si>
  <si>
    <t>16/06/2004</t>
  </si>
  <si>
    <t>0406165508085</t>
  </si>
  <si>
    <t>0639726693</t>
  </si>
  <si>
    <t>0789371607</t>
  </si>
  <si>
    <t>44 Tuswa Street, Zwide</t>
  </si>
  <si>
    <t>Welding Engineering</t>
  </si>
  <si>
    <t>Nqaba</t>
  </si>
  <si>
    <t>Yamaphi</t>
  </si>
  <si>
    <t>Nqaba Yamaphi</t>
  </si>
  <si>
    <t>tl-Nqaba.Yamaphi@masinyusane.org</t>
  </si>
  <si>
    <t>21/04/2006</t>
  </si>
  <si>
    <t>0604216432087</t>
  </si>
  <si>
    <t>0780710185</t>
  </si>
  <si>
    <t>0834955826</t>
  </si>
  <si>
    <t>28390 Hillside, Joe Slovo</t>
  </si>
  <si>
    <t>Business management</t>
  </si>
  <si>
    <t>Law Enforcement</t>
  </si>
  <si>
    <t>Olothando</t>
  </si>
  <si>
    <t>Alwyn</t>
  </si>
  <si>
    <t>Olothando Alwyn</t>
  </si>
  <si>
    <t>tl-Olothando.Alwyn@masinyusane.org</t>
  </si>
  <si>
    <t>0503206069083</t>
  </si>
  <si>
    <t>0714915644</t>
  </si>
  <si>
    <t>179 Ntloni street</t>
  </si>
  <si>
    <t>Information technology</t>
  </si>
  <si>
    <t>Owam Pretty</t>
  </si>
  <si>
    <t>Kate</t>
  </si>
  <si>
    <t>Owam Pretty Kate</t>
  </si>
  <si>
    <t>tl-Owam.Kate@masinyusane.org</t>
  </si>
  <si>
    <t>0701040654082</t>
  </si>
  <si>
    <t>0725425111/ 0604325481</t>
  </si>
  <si>
    <t>0604325481</t>
  </si>
  <si>
    <t>30 Zanezwe Street, KwaDesi-Extension</t>
  </si>
  <si>
    <t>BEd (FET &amp; SP)</t>
  </si>
  <si>
    <t>Oyama Peter</t>
  </si>
  <si>
    <t>tl-Oyama.Peter@masinyusane.org</t>
  </si>
  <si>
    <t>0610156383081</t>
  </si>
  <si>
    <t>0738677304</t>
  </si>
  <si>
    <t>21 Mpofu Street, NU 1, Motherwell</t>
  </si>
  <si>
    <t>Precious</t>
  </si>
  <si>
    <t>Gxekwa</t>
  </si>
  <si>
    <t>Precious Gxekwa</t>
  </si>
  <si>
    <t>tl-Precious.Gxekwa@masinyusane.org</t>
  </si>
  <si>
    <t>26/01/2005</t>
  </si>
  <si>
    <t>0501261221086</t>
  </si>
  <si>
    <t>0682543500</t>
  </si>
  <si>
    <t>21354 Boesak Tree</t>
  </si>
  <si>
    <t>NMU, UFH, UL, Sol Plaatjie University</t>
  </si>
  <si>
    <t>Bonakele</t>
  </si>
  <si>
    <t>Sihle Bonakele</t>
  </si>
  <si>
    <t>tl-Sihle.Bonakele@masinyusane.org</t>
  </si>
  <si>
    <t>31/08/2004</t>
  </si>
  <si>
    <t>0408315854087</t>
  </si>
  <si>
    <t>0636713545</t>
  </si>
  <si>
    <t>0634340708</t>
  </si>
  <si>
    <t>15 Khalendula street</t>
  </si>
  <si>
    <t>BEd Foundation phase</t>
  </si>
  <si>
    <t>Logistics and Chain Management</t>
  </si>
  <si>
    <t>Sihle Adonisi</t>
  </si>
  <si>
    <t>tl-Sihle.Adonisi@masinyusane.org</t>
  </si>
  <si>
    <t>27/11/2005</t>
  </si>
  <si>
    <t>0511270779081</t>
  </si>
  <si>
    <t>0713458567</t>
  </si>
  <si>
    <t>04 Mpongoshe Street</t>
  </si>
  <si>
    <t>Teyise</t>
  </si>
  <si>
    <t>Sihle Teyise</t>
  </si>
  <si>
    <t>tl-Sihle.Teyise@masinyusane.org</t>
  </si>
  <si>
    <t>27/12/2004</t>
  </si>
  <si>
    <t>0412270958082</t>
  </si>
  <si>
    <t>0728010763</t>
  </si>
  <si>
    <t>0767104981</t>
  </si>
  <si>
    <t>12881 Chatty 12, Booysen Park</t>
  </si>
  <si>
    <t>St Andrews College (Contract)</t>
  </si>
  <si>
    <t>Silathiwe</t>
  </si>
  <si>
    <t>Silathiwe Tsoko</t>
  </si>
  <si>
    <t>tl-Silathiwe.Tsoko@masinyusane.org</t>
  </si>
  <si>
    <t>06/09/2007</t>
  </si>
  <si>
    <t>0709060442080</t>
  </si>
  <si>
    <t>0630301245</t>
  </si>
  <si>
    <t>18 Heshu Street</t>
  </si>
  <si>
    <t xml:space="preserve">UWC </t>
  </si>
  <si>
    <t>Mpi</t>
  </si>
  <si>
    <t>Silindokuhle Mpi</t>
  </si>
  <si>
    <t>tl-Silindokuhle.Mpi@masinyusane.org</t>
  </si>
  <si>
    <t>26/03/2006</t>
  </si>
  <si>
    <t>0603261476080</t>
  </si>
  <si>
    <t>0698524918</t>
  </si>
  <si>
    <t>0604203513</t>
  </si>
  <si>
    <t xml:space="preserve">S17163 Mlotheni Street, Veeplaas </t>
  </si>
  <si>
    <t xml:space="preserve">Development Studies </t>
  </si>
  <si>
    <t>Screectch</t>
  </si>
  <si>
    <t>Simthandile Screectch</t>
  </si>
  <si>
    <t>tl-Simthandile.Screectch@masinyusane.org</t>
  </si>
  <si>
    <t>29/12/2006</t>
  </si>
  <si>
    <t>0612291052084</t>
  </si>
  <si>
    <t>0762604105</t>
  </si>
  <si>
    <t xml:space="preserve">N/A </t>
  </si>
  <si>
    <t xml:space="preserve">32 Msengane Street, Zwide </t>
  </si>
  <si>
    <t xml:space="preserve">Supply Chain Management </t>
  </si>
  <si>
    <t>Sinengomso</t>
  </si>
  <si>
    <t>Nqwaba</t>
  </si>
  <si>
    <t>Sinengomso Nqwaba</t>
  </si>
  <si>
    <t>tl-Sinengomso.Nqwaba@masinyusane.org</t>
  </si>
  <si>
    <t>0606056063088</t>
  </si>
  <si>
    <t>0789614519</t>
  </si>
  <si>
    <t>0766589713</t>
  </si>
  <si>
    <t>0782718829</t>
  </si>
  <si>
    <t>101 Ngolosa Street</t>
  </si>
  <si>
    <t>Siphokuhle Febana</t>
  </si>
  <si>
    <t>tl-Siphokuhle.Febana@masinyusane.org</t>
  </si>
  <si>
    <t>0601041079083</t>
  </si>
  <si>
    <t>ML,L,A,B</t>
  </si>
  <si>
    <t>0721981688</t>
  </si>
  <si>
    <t>0835050176</t>
  </si>
  <si>
    <t>0723532425</t>
  </si>
  <si>
    <t>7301 Blade Ndzimande</t>
  </si>
  <si>
    <t>Spur</t>
  </si>
  <si>
    <t>NMU, UWC,UFC,NWU</t>
  </si>
  <si>
    <t>BA Administration</t>
  </si>
  <si>
    <t>Siphosihle</t>
  </si>
  <si>
    <t>Mfanta</t>
  </si>
  <si>
    <t>Siphosihle Mfanta</t>
  </si>
  <si>
    <t>tl-Siphosihle.Mfanta@masinyusane.org</t>
  </si>
  <si>
    <t>0605060852080</t>
  </si>
  <si>
    <t xml:space="preserve">7 Maya Street </t>
  </si>
  <si>
    <t xml:space="preserve">CPUT, UFS </t>
  </si>
  <si>
    <t>Mrwebi</t>
  </si>
  <si>
    <t>Siyamthanda Mrwebi</t>
  </si>
  <si>
    <t>tl-Siyamthanda.Mrwebi@masinyusane.org</t>
  </si>
  <si>
    <t>28/02/2006</t>
  </si>
  <si>
    <t>0602281326085</t>
  </si>
  <si>
    <t>0661468065</t>
  </si>
  <si>
    <t>0609024278</t>
  </si>
  <si>
    <t>NU29 36414 Savu street</t>
  </si>
  <si>
    <t>UJ,CPUT,UFS,NMU,UCT</t>
  </si>
  <si>
    <t>Agricultural management</t>
  </si>
  <si>
    <t>Shoni</t>
  </si>
  <si>
    <t>Siyamthanda Shoni</t>
  </si>
  <si>
    <t>tl-Siyamthanda.Shoni@masinyusane.org</t>
  </si>
  <si>
    <t>0502066102086</t>
  </si>
  <si>
    <t>0698938354</t>
  </si>
  <si>
    <t>0731909798</t>
  </si>
  <si>
    <t>5572 Mpukane Street</t>
  </si>
  <si>
    <t>NMU, UWC, UJ, CPUT, UFS</t>
  </si>
  <si>
    <t>Monentsela</t>
  </si>
  <si>
    <t>Silindokuhle Monentsela</t>
  </si>
  <si>
    <t>tl-.Monentsela@masinyusane.org</t>
  </si>
  <si>
    <t>27/07/2006</t>
  </si>
  <si>
    <t>0607270526082</t>
  </si>
  <si>
    <t>0782332395</t>
  </si>
  <si>
    <t>0834449614</t>
  </si>
  <si>
    <t>S11245 Mkhunkqwana Street, Veeplaas</t>
  </si>
  <si>
    <t xml:space="preserve">Modular Communications </t>
  </si>
  <si>
    <t xml:space="preserve">Contractor </t>
  </si>
  <si>
    <t>Education (FET)</t>
  </si>
  <si>
    <t>Lebita</t>
  </si>
  <si>
    <t>Siyolise Lebita</t>
  </si>
  <si>
    <t>tl-Siyolise.Lebita@masinyusane.org</t>
  </si>
  <si>
    <t>0612220830089</t>
  </si>
  <si>
    <t>0780729603</t>
  </si>
  <si>
    <t>0837741250</t>
  </si>
  <si>
    <t>25 Mandela Street, Tokyo Sexwale, Jeffreys Bay</t>
  </si>
  <si>
    <t>Nurse</t>
  </si>
  <si>
    <t>NWU,CPUT,NMU,UFS,UWC,CUT,UKZN,DUT,Unizulu,</t>
  </si>
  <si>
    <r>
      <rPr>
        <rFont val="Calibri"/>
        <color rgb="FF212529"/>
        <sz val="11.0"/>
      </rPr>
      <t>BAdmin</t>
    </r>
  </si>
  <si>
    <t>Sonwabise</t>
  </si>
  <si>
    <t>Tshisumti</t>
  </si>
  <si>
    <t>Sonwabise Tshisumti</t>
  </si>
  <si>
    <t>tl-Sonwabise.Tshisumti@masinyusane.org</t>
  </si>
  <si>
    <t>0705150149080</t>
  </si>
  <si>
    <t>0720433409</t>
  </si>
  <si>
    <t>0748534921</t>
  </si>
  <si>
    <t xml:space="preserve">S17334 Ngcungcu Street, Veeplaas </t>
  </si>
  <si>
    <t xml:space="preserve">Financial Management </t>
  </si>
  <si>
    <t xml:space="preserve">Industrial Psychology </t>
  </si>
  <si>
    <t>Mlindi</t>
  </si>
  <si>
    <t>Thimna Mlindi</t>
  </si>
  <si>
    <t>tl-Thimna.Mlindi@masinyusane.org</t>
  </si>
  <si>
    <t>0606101429086</t>
  </si>
  <si>
    <t>0836508901</t>
  </si>
  <si>
    <t>0796183557</t>
  </si>
  <si>
    <t>303 Ingwe street, Motherwell</t>
  </si>
  <si>
    <t>F.W.T</t>
  </si>
  <si>
    <t>Uzukhanye</t>
  </si>
  <si>
    <t>Januarie</t>
  </si>
  <si>
    <t>Uzukhanye Januarie</t>
  </si>
  <si>
    <t>tl-Uzukhanye.Januarie@masinyusane.org</t>
  </si>
  <si>
    <t>0610210715088</t>
  </si>
  <si>
    <t>0603807647</t>
  </si>
  <si>
    <t>56 Ngendle Street</t>
  </si>
  <si>
    <t>Viwe</t>
  </si>
  <si>
    <t>Nenene</t>
  </si>
  <si>
    <t>Viwe Nenene</t>
  </si>
  <si>
    <t>tl-Viwe.Nenene@masinyusane.org</t>
  </si>
  <si>
    <t>18/08/2005</t>
  </si>
  <si>
    <t>0508181291081</t>
  </si>
  <si>
    <t>0658049002</t>
  </si>
  <si>
    <t>0743545021</t>
  </si>
  <si>
    <t>14843 Marikana Booysen Park, Gqeberha</t>
  </si>
  <si>
    <t>Zintle</t>
  </si>
  <si>
    <t>Zintle Matomela</t>
  </si>
  <si>
    <t>tl-Zintle.Matomela@masinyusane.org</t>
  </si>
  <si>
    <t>0612150872085</t>
  </si>
  <si>
    <t>ML,H,A</t>
  </si>
  <si>
    <t>0780131841</t>
  </si>
  <si>
    <t>0785314182</t>
  </si>
  <si>
    <t>3753 Madiba Street, KwaNoxolo</t>
  </si>
  <si>
    <t xml:space="preserve">Zuko </t>
  </si>
  <si>
    <t>Dimengo</t>
  </si>
  <si>
    <t>Zuko Dimengo</t>
  </si>
  <si>
    <t>tl-Zuko .Dimengo@masinyusane.org</t>
  </si>
  <si>
    <t>25/01/2006</t>
  </si>
  <si>
    <t>0601255643087</t>
  </si>
  <si>
    <t>0795989761</t>
  </si>
  <si>
    <t>0794134608</t>
  </si>
  <si>
    <t>88 Ekuphumleni Guava Juice</t>
  </si>
  <si>
    <t xml:space="preserve">Geologist </t>
  </si>
  <si>
    <t>Ngxowa</t>
  </si>
  <si>
    <t>Ahlumile Ngxowa</t>
  </si>
  <si>
    <t>tl-Ahlumile.Ngxowa@masinyusane.org</t>
  </si>
  <si>
    <t>0708100946084</t>
  </si>
  <si>
    <t>0780086270</t>
  </si>
  <si>
    <t>0734035114</t>
  </si>
  <si>
    <t>Guna Street, Motherwell N.U 10</t>
  </si>
  <si>
    <t>Chemical Engineer</t>
  </si>
  <si>
    <r>
      <rPr>
        <rFont val="Calibri"/>
        <color rgb="FF212529"/>
        <sz val="11.0"/>
      </rPr>
      <t>BNurs</t>
    </r>
  </si>
  <si>
    <t>Dumela</t>
  </si>
  <si>
    <t>Anesipho Dumela</t>
  </si>
  <si>
    <t>tl-anesipho.dumela@qaphnyusane.org</t>
  </si>
  <si>
    <t>0504071235080</t>
  </si>
  <si>
    <t>0823954155</t>
  </si>
  <si>
    <t>0728779184</t>
  </si>
  <si>
    <t>84 Kulati Street, Kwazakhele</t>
  </si>
  <si>
    <t>Macro-economics</t>
  </si>
  <si>
    <r>
      <rPr>
        <rFont val="Calibri"/>
        <color rgb="FF212529"/>
        <sz val="11.0"/>
      </rPr>
      <t>BCom (General - Tourism) Extended</t>
    </r>
  </si>
  <si>
    <t>Aphilile</t>
  </si>
  <si>
    <t>Aphilile Mbanga</t>
  </si>
  <si>
    <t>tl-Aphilile.Mbanga@masinyusane.org</t>
  </si>
  <si>
    <t>0611141315089</t>
  </si>
  <si>
    <t>0747458959</t>
  </si>
  <si>
    <t>0675393660</t>
  </si>
  <si>
    <t>224 Airport Valley Street</t>
  </si>
  <si>
    <r>
      <rPr>
        <rFont val="Calibri"/>
        <color rgb="FF212529"/>
        <sz val="11.0"/>
      </rPr>
      <t>BHSc (Medical Laboratory Science)</t>
    </r>
  </si>
  <si>
    <t>Hewana</t>
  </si>
  <si>
    <t>Emihle Hewana</t>
  </si>
  <si>
    <t>tl-emihle.hewana@soqhnyusane.org</t>
  </si>
  <si>
    <t>0705130616083</t>
  </si>
  <si>
    <t>0790959903</t>
  </si>
  <si>
    <t>0814096563</t>
  </si>
  <si>
    <t>90 Norawuzana Street, Kamvelihle, 6211</t>
  </si>
  <si>
    <t>Discovery</t>
  </si>
  <si>
    <t>BSc Electrical Engineering</t>
  </si>
  <si>
    <r>
      <rPr>
        <rFont val="Calibri"/>
        <color rgb="FF212529"/>
        <sz val="11.0"/>
      </rPr>
      <t>BEngTech (Electrical Engineering)</t>
    </r>
  </si>
  <si>
    <t>Hlokoma</t>
  </si>
  <si>
    <t>Hluma Hlokoma</t>
  </si>
  <si>
    <t>tl-hluma.hlokoma@dougnyusane.org</t>
  </si>
  <si>
    <t>26/01/2007</t>
  </si>
  <si>
    <t>0701260534089</t>
  </si>
  <si>
    <t>0832379573</t>
  </si>
  <si>
    <t>0710100594</t>
  </si>
  <si>
    <t>40188 Skhova Street. Motherwell nu30</t>
  </si>
  <si>
    <t>Complimentary Medicine</t>
  </si>
  <si>
    <t>Medical Laboratory Science</t>
  </si>
  <si>
    <t>Mangisa</t>
  </si>
  <si>
    <t>Kamvalethu Mangisa</t>
  </si>
  <si>
    <t>tl-kamvalethu.mangisa@kwa nyusane.org</t>
  </si>
  <si>
    <t>0704160093081</t>
  </si>
  <si>
    <t>0745589874</t>
  </si>
  <si>
    <t>0661033003</t>
  </si>
  <si>
    <t>0743850505</t>
  </si>
  <si>
    <t>Sonjica Street,Khayamnandi, Despatch</t>
  </si>
  <si>
    <r>
      <rPr>
        <rFont val="Calibri"/>
        <color rgb="FF212529"/>
        <sz val="11.0"/>
      </rPr>
      <t>HCert (IT) (User Support Services)</t>
    </r>
  </si>
  <si>
    <t>Ntlombe</t>
  </si>
  <si>
    <t>Kamvalethu Ntlombe</t>
  </si>
  <si>
    <t>tl-Kamvalethu.Ntlombe@masinyusane.org</t>
  </si>
  <si>
    <t>0837234939</t>
  </si>
  <si>
    <t>Security</t>
  </si>
  <si>
    <t>Mathematical Statistics</t>
  </si>
  <si>
    <t>Lathitha Maginxa</t>
  </si>
  <si>
    <t>tl-Lathitha.Maginxa@masinyusane.org</t>
  </si>
  <si>
    <t>0609100495082</t>
  </si>
  <si>
    <t>0697003581</t>
  </si>
  <si>
    <t>0604220440</t>
  </si>
  <si>
    <t>1220 Mkele Street</t>
  </si>
  <si>
    <t>BCMP</t>
  </si>
  <si>
    <t>Phlebotomy</t>
  </si>
  <si>
    <t>Linamandla</t>
  </si>
  <si>
    <t>Yengo</t>
  </si>
  <si>
    <t>Linamandla Yengo</t>
  </si>
  <si>
    <t>tl-Linamandla.Yengo@masinyusane.org</t>
  </si>
  <si>
    <t>070704020289084</t>
  </si>
  <si>
    <t>0719516505</t>
  </si>
  <si>
    <t>0710459931</t>
  </si>
  <si>
    <t>31 Sarah Baartman Street, Mandela Bay, Jeffreys Bay</t>
  </si>
  <si>
    <t>Oral Health Science</t>
  </si>
  <si>
    <t>Clinical Nursing</t>
  </si>
  <si>
    <r>
      <rPr>
        <rFont val="Calibri"/>
        <color rgb="FF212529"/>
        <sz val="11.0"/>
      </rPr>
      <t>BHms</t>
    </r>
  </si>
  <si>
    <t>Hobo</t>
  </si>
  <si>
    <t>Linathi Hobo</t>
  </si>
  <si>
    <t>tl-linathi.hobo@cingnyusane.org</t>
  </si>
  <si>
    <t>31/10/2007</t>
  </si>
  <si>
    <t>0710310743087</t>
  </si>
  <si>
    <t>0790384223</t>
  </si>
  <si>
    <t>0721507840</t>
  </si>
  <si>
    <t>173 Ntloni Street, Motherwell nu12</t>
  </si>
  <si>
    <t>BCom (General-Economics)</t>
  </si>
  <si>
    <t>Mketo</t>
  </si>
  <si>
    <t>Lisakhanya Mketo</t>
  </si>
  <si>
    <t>tl-Lisakhanya.Mketo@masinyusane.org</t>
  </si>
  <si>
    <t>0711050658089</t>
  </si>
  <si>
    <t>0657150327</t>
  </si>
  <si>
    <t>0738342000</t>
  </si>
  <si>
    <t>0762104850</t>
  </si>
  <si>
    <t>161 Asinavalo Squatter Camp, Kamvelihle, Motherwell</t>
  </si>
  <si>
    <t>Lisolethu</t>
  </si>
  <si>
    <t>Makrosi</t>
  </si>
  <si>
    <t>Lisolethu Makrosi</t>
  </si>
  <si>
    <t>tl-lisolethu.makrosi@masinyusane.org</t>
  </si>
  <si>
    <t>0605065725083</t>
  </si>
  <si>
    <t>0733050393</t>
  </si>
  <si>
    <t>0657019194</t>
  </si>
  <si>
    <t>G112 Golf Course</t>
  </si>
  <si>
    <t>Surgery (Cardio-vascular)</t>
  </si>
  <si>
    <r>
      <rPr>
        <rFont val="Calibri"/>
        <color rgb="FF212529"/>
        <sz val="11.0"/>
      </rPr>
      <t>Dip (Operations Management)</t>
    </r>
  </si>
  <si>
    <t>Luvo</t>
  </si>
  <si>
    <t>Tebeka</t>
  </si>
  <si>
    <t>Luvo Tebeka</t>
  </si>
  <si>
    <t>tl-Luvo.Tebeka@masinyusane.org</t>
  </si>
  <si>
    <t>15/06/2005</t>
  </si>
  <si>
    <t>0506155899087</t>
  </si>
  <si>
    <t>0640590772</t>
  </si>
  <si>
    <t>0717283106</t>
  </si>
  <si>
    <t>3536 Phaphanani Street, KwaNoxolo, Gqeberha 6059</t>
  </si>
  <si>
    <t>Mbali Breakfast</t>
  </si>
  <si>
    <t>tl-mbali.breakfast@soqhnyusnae.org</t>
  </si>
  <si>
    <t>0701170820081</t>
  </si>
  <si>
    <t>0719715934</t>
  </si>
  <si>
    <t>0836218024</t>
  </si>
  <si>
    <t>86 Ngolosa Street, NU 9, Motherwell</t>
  </si>
  <si>
    <r>
      <rPr>
        <rFont val="Calibri"/>
        <color rgb="FF212529"/>
        <sz val="11.0"/>
      </rPr>
      <t>MBChB</t>
    </r>
  </si>
  <si>
    <t>Mihla</t>
  </si>
  <si>
    <t>Morrison</t>
  </si>
  <si>
    <t>Mihla Morrison</t>
  </si>
  <si>
    <t>tl-Mihla.Morrison@masinyusane.org</t>
  </si>
  <si>
    <t>0738552486</t>
  </si>
  <si>
    <t>270 Mvemve Street, NU 29</t>
  </si>
  <si>
    <t>Geoscience</t>
  </si>
  <si>
    <t>Namhla</t>
  </si>
  <si>
    <t>Mbadla</t>
  </si>
  <si>
    <t>Namhla Mbadla</t>
  </si>
  <si>
    <t>tl-Ntsika.Mbadla@masinyusane.org</t>
  </si>
  <si>
    <t>0605270545086</t>
  </si>
  <si>
    <t>0638216687</t>
  </si>
  <si>
    <t>0835814243</t>
  </si>
  <si>
    <t>46 Vukani Street, NU9 Motherwell</t>
  </si>
  <si>
    <t>Farmer Brown</t>
  </si>
  <si>
    <t>Local Shop</t>
  </si>
  <si>
    <t>Educatin</t>
  </si>
  <si>
    <t>Aeronutical Science</t>
  </si>
  <si>
    <t>Ngawethu</t>
  </si>
  <si>
    <t>Chula</t>
  </si>
  <si>
    <t>Ngawethu Chula</t>
  </si>
  <si>
    <t>tl-ngawethu.chula@jeffnyusane.org</t>
  </si>
  <si>
    <t>15/08/2007</t>
  </si>
  <si>
    <t>0708150961082</t>
  </si>
  <si>
    <t>M,A,L,B</t>
  </si>
  <si>
    <t>0710767849</t>
  </si>
  <si>
    <t>0633055447</t>
  </si>
  <si>
    <t>FL 221 London Informal Settlement 6330</t>
  </si>
  <si>
    <t>Contract Worker:Waste Municipality</t>
  </si>
  <si>
    <t>Fisherman</t>
  </si>
  <si>
    <t>Bcom Financial planning</t>
  </si>
  <si>
    <r>
      <rPr>
        <rFont val="Calibri"/>
        <color rgb="FF212529"/>
        <sz val="11.0"/>
      </rPr>
      <t>BCom (General Accounting) Extended</t>
    </r>
  </si>
  <si>
    <t>Paballo</t>
  </si>
  <si>
    <t>Mlomzale</t>
  </si>
  <si>
    <t>Paballo Mlomzale</t>
  </si>
  <si>
    <t>tl-Paballo.Mlomzale@masinyusane.org</t>
  </si>
  <si>
    <t>0610300916083</t>
  </si>
  <si>
    <t>069 133 3692</t>
  </si>
  <si>
    <t>078 425 8676</t>
  </si>
  <si>
    <t>WVB 89 Westville, KwaDwesi</t>
  </si>
  <si>
    <t>Dischem Pharmacist , Walmer</t>
  </si>
  <si>
    <t>Dischem Pharmacist, Summerstrand</t>
  </si>
  <si>
    <r>
      <rPr>
        <rFont val="Calibri"/>
        <color rgb="FF212529"/>
        <sz val="11.0"/>
      </rPr>
      <t>BAdmin</t>
    </r>
  </si>
  <si>
    <t>Phiwokuhle</t>
  </si>
  <si>
    <t>Totyi</t>
  </si>
  <si>
    <t>Phiwokuhle Totyi</t>
  </si>
  <si>
    <t>tl-phiwokuhle.totyi@mfesnyusane.org</t>
  </si>
  <si>
    <t>0611240938088</t>
  </si>
  <si>
    <t>0781645368</t>
  </si>
  <si>
    <t>0620915702</t>
  </si>
  <si>
    <t>110 Khalendula Street NU 11, Motherwell</t>
  </si>
  <si>
    <t>H2O International</t>
  </si>
  <si>
    <t>Glendore Sand &amp; Stone</t>
  </si>
  <si>
    <t>Logistics and Supply management</t>
  </si>
  <si>
    <r>
      <rPr>
        <rFont val="Calibri"/>
        <color rgb="FF212529"/>
        <sz val="11.0"/>
      </rPr>
      <t>Bachelor of Education in IP Teaching</t>
    </r>
  </si>
  <si>
    <t>Rethabile</t>
  </si>
  <si>
    <t>Ntseoane</t>
  </si>
  <si>
    <t>Rethabile Ntseoane</t>
  </si>
  <si>
    <t>tl-Rethabile.Ntseoane@masinyusane.org</t>
  </si>
  <si>
    <t>0705135518086</t>
  </si>
  <si>
    <t>0691823085</t>
  </si>
  <si>
    <t>0655742249</t>
  </si>
  <si>
    <t>0610991699</t>
  </si>
  <si>
    <t>32 Ngaba-ngaba Street</t>
  </si>
  <si>
    <t>P.E Harbour</t>
  </si>
  <si>
    <r>
      <rPr>
        <rFont val="Calibri"/>
        <color rgb="FF212529"/>
        <sz val="11.0"/>
      </rPr>
      <t>Dip (Economics) Extended Programme</t>
    </r>
  </si>
  <si>
    <t>Ngcwayi</t>
  </si>
  <si>
    <t>Sesona Ngcwayi</t>
  </si>
  <si>
    <t>tl-Sesona.Ngcwayi@masinyusane.org</t>
  </si>
  <si>
    <t>13/10/2007</t>
  </si>
  <si>
    <t>0710130924081</t>
  </si>
  <si>
    <t>0823460418</t>
  </si>
  <si>
    <t>0712703803</t>
  </si>
  <si>
    <t>72 Phendla Street</t>
  </si>
  <si>
    <t>BCom Architecture</t>
  </si>
  <si>
    <t>Shaun Buhle</t>
  </si>
  <si>
    <t>Pityana</t>
  </si>
  <si>
    <t>Shaun Buhle Pityana</t>
  </si>
  <si>
    <t>tl-shaun buhle.pityana@jeffnyusane.org</t>
  </si>
  <si>
    <t>0703056531089</t>
  </si>
  <si>
    <t>0673286456</t>
  </si>
  <si>
    <t>0781118108</t>
  </si>
  <si>
    <t>7568 Dukie September Ocean View</t>
  </si>
  <si>
    <t>Occupation</t>
  </si>
  <si>
    <t>Human resource management</t>
  </si>
  <si>
    <r>
      <rPr>
        <rFont val="Calibri"/>
        <color rgb="FF212529"/>
        <sz val="11.0"/>
      </rPr>
      <t>Dip (Management)</t>
    </r>
  </si>
  <si>
    <t>Sheron Amanda</t>
  </si>
  <si>
    <t>Nkosi</t>
  </si>
  <si>
    <t>Sheron Amanda Nkosi</t>
  </si>
  <si>
    <t>tl-sheron amanda.nkosi@jeffnyusane.org</t>
  </si>
  <si>
    <t>13-11-2006</t>
  </si>
  <si>
    <t>0611130125085</t>
  </si>
  <si>
    <t>0685902973</t>
  </si>
  <si>
    <t>0710129571</t>
  </si>
  <si>
    <t>68 Ebumnyameni Ocean View Jeffreys Bay</t>
  </si>
  <si>
    <r>
      <rPr>
        <rFont val="Calibri"/>
        <color rgb="FF212529"/>
        <sz val="11.0"/>
      </rPr>
      <t>BHms</t>
    </r>
  </si>
  <si>
    <t>Jokani</t>
  </si>
  <si>
    <t>Silindokuhle Jokani</t>
  </si>
  <si>
    <t>tl-Silindokuhle.Jokani@masinyusane.org</t>
  </si>
  <si>
    <t>0607100628082</t>
  </si>
  <si>
    <t>0637060332</t>
  </si>
  <si>
    <t>0732906756</t>
  </si>
  <si>
    <t>17976 Mkwayi Street</t>
  </si>
  <si>
    <t>Weldamax</t>
  </si>
  <si>
    <t>Computer engineering</t>
  </si>
  <si>
    <t>Data analyst</t>
  </si>
  <si>
    <r>
      <rPr>
        <rFont val="Calibri"/>
        <color rgb="FF212529"/>
        <sz val="11.0"/>
      </rPr>
      <t>Dip (Information Technology)</t>
    </r>
  </si>
  <si>
    <t>Sinoyolo</t>
  </si>
  <si>
    <t>Mayoba</t>
  </si>
  <si>
    <t>Sinoyolo Mayoba</t>
  </si>
  <si>
    <t>tl-Sinoyolo.Mayoba@masinyusane.org</t>
  </si>
  <si>
    <t>0607030659082</t>
  </si>
  <si>
    <t>068 684 7070</t>
  </si>
  <si>
    <t>073 656 7138</t>
  </si>
  <si>
    <t>230 Johnson Road Soweto-On-Sea</t>
  </si>
  <si>
    <t>Mehluko</t>
  </si>
  <si>
    <t>Siphosethu Mehluko</t>
  </si>
  <si>
    <t>tl-siphosethu.mehluko@cosenyusane.org</t>
  </si>
  <si>
    <t>23/06/2006</t>
  </si>
  <si>
    <t>0606230272084</t>
  </si>
  <si>
    <t>0633079881</t>
  </si>
  <si>
    <t>0783701388</t>
  </si>
  <si>
    <t>830 Khayelisha Steve Tswete Village Motherwell</t>
  </si>
  <si>
    <t>Forecaster</t>
  </si>
  <si>
    <t>Dip(Tourism Management)</t>
  </si>
  <si>
    <t>Tafadzwa</t>
  </si>
  <si>
    <t>Ranjisi</t>
  </si>
  <si>
    <t>Tafadzwa Ranjisi</t>
  </si>
  <si>
    <t>tl-Nombuso.Ranjisi@masinyusane.org</t>
  </si>
  <si>
    <t>11200097211CT1M</t>
  </si>
  <si>
    <t>0817026315</t>
  </si>
  <si>
    <t>0619171813</t>
  </si>
  <si>
    <t>169 Makoti Street, Walmer</t>
  </si>
  <si>
    <t>Hello It's Me Restuarant</t>
  </si>
  <si>
    <t>Vuyolwethu</t>
  </si>
  <si>
    <t>Tshikini</t>
  </si>
  <si>
    <t>Vuyolwethu Tshikini</t>
  </si>
  <si>
    <t>tl-vuyolwethu.tshikini@cosenyusane.org</t>
  </si>
  <si>
    <t>0703050613081</t>
  </si>
  <si>
    <t>0631438763</t>
  </si>
  <si>
    <t>0739131350</t>
  </si>
  <si>
    <t>135 Ngadla Street Motherwell NU 9</t>
  </si>
  <si>
    <t>BEd SP &amp; FET (Commerce)</t>
  </si>
  <si>
    <t>Mabayi</t>
  </si>
  <si>
    <t>Akhona Mabayi</t>
  </si>
  <si>
    <t>tl-Akhona.Mabayi@masinyusane.org</t>
  </si>
  <si>
    <t>20/08/2005</t>
  </si>
  <si>
    <t>0508200904086</t>
  </si>
  <si>
    <t>0695183246</t>
  </si>
  <si>
    <t>0783506900</t>
  </si>
  <si>
    <t>93 Cube, Kwanokuthula Plettnberg Bay</t>
  </si>
  <si>
    <t>UFS, WSU, NWU</t>
  </si>
  <si>
    <t xml:space="preserve">Anako </t>
  </si>
  <si>
    <t>Mvinjelwa</t>
  </si>
  <si>
    <t>Anako Mvinjelwa</t>
  </si>
  <si>
    <t>tl-Anako .Mvinjelwa@masinyusane.org</t>
  </si>
  <si>
    <t>24/08/2005</t>
  </si>
  <si>
    <t>0508241046087</t>
  </si>
  <si>
    <t>0836215327</t>
  </si>
  <si>
    <t>0833184997</t>
  </si>
  <si>
    <t>63847 Kweda Street</t>
  </si>
  <si>
    <t>Mkhombe security company</t>
  </si>
  <si>
    <t>UJ, NMU, UFS, UWC, CPUT,UCT</t>
  </si>
  <si>
    <t>Dlula</t>
  </si>
  <si>
    <t>Anesipho Dlula</t>
  </si>
  <si>
    <t>tl-Anesipho.Dlula@masinyusane.org</t>
  </si>
  <si>
    <t>0605200904080</t>
  </si>
  <si>
    <t>0655038730</t>
  </si>
  <si>
    <t>0839902462</t>
  </si>
  <si>
    <t>07 Msundulu Street</t>
  </si>
  <si>
    <t>Athenkosi</t>
  </si>
  <si>
    <t>Beta</t>
  </si>
  <si>
    <t>Athenkosi Beta</t>
  </si>
  <si>
    <t>tl-Athenkosi.Beta@masinyusane.org</t>
  </si>
  <si>
    <t>0408101473085</t>
  </si>
  <si>
    <t>0832557339</t>
  </si>
  <si>
    <t>0725961802</t>
  </si>
  <si>
    <t>559 Luthando Street</t>
  </si>
  <si>
    <t>Hitgerhem</t>
  </si>
  <si>
    <t>Ayabulela</t>
  </si>
  <si>
    <t>Aba</t>
  </si>
  <si>
    <t>Ayabulela Aba</t>
  </si>
  <si>
    <t>tl-Ayabulela.Aba@masinyusane.org</t>
  </si>
  <si>
    <t>29/09/2005</t>
  </si>
  <si>
    <t>0509295222087</t>
  </si>
  <si>
    <t>0638422745</t>
  </si>
  <si>
    <t>0739785166</t>
  </si>
  <si>
    <t>8 Zamdela street, Joe slovo</t>
  </si>
  <si>
    <t>NMU, UP</t>
  </si>
  <si>
    <t>Babalo</t>
  </si>
  <si>
    <t>Nyase</t>
  </si>
  <si>
    <t>Babalo Nyase</t>
  </si>
  <si>
    <t>tl-Babalo.Nyase@masinyusane.org</t>
  </si>
  <si>
    <t>0702175780080</t>
  </si>
  <si>
    <t>101 Songololo Street</t>
  </si>
  <si>
    <t>Busisiwe</t>
  </si>
  <si>
    <t>Soga</t>
  </si>
  <si>
    <t>Busisiwe Soga</t>
  </si>
  <si>
    <t>tl-Busisiwe.Soga@masinyusane.org</t>
  </si>
  <si>
    <t>0604091203082</t>
  </si>
  <si>
    <t>0769055402</t>
  </si>
  <si>
    <t>0646946614</t>
  </si>
  <si>
    <t>47 Regina Mfula Street</t>
  </si>
  <si>
    <t>MRP Home</t>
  </si>
  <si>
    <t>Media Studies (Journalism)</t>
  </si>
  <si>
    <t>Elethu</t>
  </si>
  <si>
    <t>Gwaxula</t>
  </si>
  <si>
    <t>Elethu Gwaxula</t>
  </si>
  <si>
    <t>tl-Elethu.Gwaxula@masinyusane.org</t>
  </si>
  <si>
    <t>0607130334081</t>
  </si>
  <si>
    <t>0672570058</t>
  </si>
  <si>
    <t>0638168509</t>
  </si>
  <si>
    <t>56 Koyana Street</t>
  </si>
  <si>
    <t>UCT, UFS, NMU</t>
  </si>
  <si>
    <t>Therapy</t>
  </si>
  <si>
    <t>Qangule</t>
  </si>
  <si>
    <t>Emihle Qangule</t>
  </si>
  <si>
    <t>tl-Emihle.Qangule@masinyusane.org</t>
  </si>
  <si>
    <t>0609301256085</t>
  </si>
  <si>
    <t>0649400552</t>
  </si>
  <si>
    <t>0826144824</t>
  </si>
  <si>
    <t>325 Airport Valley</t>
  </si>
  <si>
    <t>HUME International</t>
  </si>
  <si>
    <t>BCom Business Science</t>
  </si>
  <si>
    <t>Faku</t>
  </si>
  <si>
    <t>Emihle Faku</t>
  </si>
  <si>
    <t>tl-Emihle.Faku@masinyusane.org</t>
  </si>
  <si>
    <t>0612040199087</t>
  </si>
  <si>
    <t>0733585795</t>
  </si>
  <si>
    <t>0786004555</t>
  </si>
  <si>
    <t>16 Mahakana Street</t>
  </si>
  <si>
    <t>BKB</t>
  </si>
  <si>
    <t>Kondile</t>
  </si>
  <si>
    <t>Emihle Kondile</t>
  </si>
  <si>
    <t>tl-Emihle.Kondile@masinyusane.org</t>
  </si>
  <si>
    <t>0706081335087</t>
  </si>
  <si>
    <t>0787951365</t>
  </si>
  <si>
    <t>0619267869</t>
  </si>
  <si>
    <t xml:space="preserve">312 Njoli Street </t>
  </si>
  <si>
    <t>Sekembe</t>
  </si>
  <si>
    <t>Endinako Sekembe</t>
  </si>
  <si>
    <t>tl-Endinako.Sekembe@masinyusane.org</t>
  </si>
  <si>
    <t>0612040095087</t>
  </si>
  <si>
    <t>0664908473</t>
  </si>
  <si>
    <t>0787760248</t>
  </si>
  <si>
    <t>FORT HARE, UWC</t>
  </si>
  <si>
    <t>Inganathi Gqozo</t>
  </si>
  <si>
    <t>tl-Inganathi.Gqozo@masinyusane.org</t>
  </si>
  <si>
    <t>0602050587081</t>
  </si>
  <si>
    <t>0724890382</t>
  </si>
  <si>
    <t>0788199025</t>
  </si>
  <si>
    <t>58 Ranisi Street</t>
  </si>
  <si>
    <t>Air Hostess</t>
  </si>
  <si>
    <t>Isipho Buli</t>
  </si>
  <si>
    <t>Jantjies</t>
  </si>
  <si>
    <t>Isipho Buli Jantjies</t>
  </si>
  <si>
    <t>tl-Isipho.Jantjies@mainyusane.org</t>
  </si>
  <si>
    <t>0608260877089</t>
  </si>
  <si>
    <t>M,B,H</t>
  </si>
  <si>
    <t>0656030087</t>
  </si>
  <si>
    <t>0739660889</t>
  </si>
  <si>
    <t>154 Ebumnyameni Informal Area, Ocean View, 6330</t>
  </si>
  <si>
    <t>UWC,UJ,NMU,UFS,NWU,CAO</t>
  </si>
  <si>
    <t>Media &amp; Communication</t>
  </si>
  <si>
    <t>Ngqushu</t>
  </si>
  <si>
    <t>Lisakhanya Ngqushu</t>
  </si>
  <si>
    <t>tl-Lisakhanya.Ngqushu@masinyusane.org</t>
  </si>
  <si>
    <t>0612050541087</t>
  </si>
  <si>
    <t>0789006726</t>
  </si>
  <si>
    <t>0720307791</t>
  </si>
  <si>
    <t>0738801194</t>
  </si>
  <si>
    <t>58 Nkqubela Street, Wells Estate</t>
  </si>
  <si>
    <t>BP Garage</t>
  </si>
  <si>
    <t>Nyanga</t>
  </si>
  <si>
    <t>Lithemba Nyanga</t>
  </si>
  <si>
    <t>tl-Lithemba.Nyanga@masinyusane.org</t>
  </si>
  <si>
    <t>24/04/2005</t>
  </si>
  <si>
    <t>0504245910089</t>
  </si>
  <si>
    <t>0761924656</t>
  </si>
  <si>
    <t>0722455525</t>
  </si>
  <si>
    <t>266 Sigcawu Street</t>
  </si>
  <si>
    <t>Solar Parnel</t>
  </si>
  <si>
    <t>Teaching (Senior and FET Phase)</t>
  </si>
  <si>
    <t>Hebe</t>
  </si>
  <si>
    <t>Liyabona Hebe</t>
  </si>
  <si>
    <t>tl-Liyabona.Hebe@masinyusane.org</t>
  </si>
  <si>
    <t>0612150966085</t>
  </si>
  <si>
    <t>0717364382</t>
  </si>
  <si>
    <t>0680509019</t>
  </si>
  <si>
    <t>163 Mbabala Street</t>
  </si>
  <si>
    <t xml:space="preserve">Temporal meal server </t>
  </si>
  <si>
    <t xml:space="preserve">Food engineering </t>
  </si>
  <si>
    <t>Potwana</t>
  </si>
  <si>
    <t>Mbali Potwana</t>
  </si>
  <si>
    <t>tl-Mbali.Potwana@masinyusane.org</t>
  </si>
  <si>
    <t>22/06/2005</t>
  </si>
  <si>
    <t>0506221262088</t>
  </si>
  <si>
    <t>0683531401</t>
  </si>
  <si>
    <t>0693631322</t>
  </si>
  <si>
    <t>93 Nkwenkwezi Street, Ikamvelihle</t>
  </si>
  <si>
    <t>Mhluleli</t>
  </si>
  <si>
    <t>Jozela</t>
  </si>
  <si>
    <t>Mhluleli Jozela</t>
  </si>
  <si>
    <t>tl-Mhluleli.Jozela@masinyusane.org</t>
  </si>
  <si>
    <t>25/01/2005</t>
  </si>
  <si>
    <t>0630954664</t>
  </si>
  <si>
    <t>0725980722</t>
  </si>
  <si>
    <t>Area Q 106</t>
  </si>
  <si>
    <t>UJ, CPUT</t>
  </si>
  <si>
    <t>Teaching (SP &amp; Life Science)</t>
  </si>
  <si>
    <t>Mavata</t>
  </si>
  <si>
    <t>Mivuyo Mavata</t>
  </si>
  <si>
    <t>tl-Mivuyo.Mavata@masinyusane.org</t>
  </si>
  <si>
    <t>0606215392089</t>
  </si>
  <si>
    <t>0697435410</t>
  </si>
  <si>
    <t>20 Ntloni street</t>
  </si>
  <si>
    <t>Albany</t>
  </si>
  <si>
    <t>Nkcubeko</t>
  </si>
  <si>
    <t>Nkcubeko Cuba</t>
  </si>
  <si>
    <t>tl-Nkcubeko.Cuba@masinyusane.org</t>
  </si>
  <si>
    <t>0609225528080</t>
  </si>
  <si>
    <t>0633895150</t>
  </si>
  <si>
    <t>0788846128</t>
  </si>
  <si>
    <t>574 Aiport Valley</t>
  </si>
  <si>
    <t>UJ, UWC</t>
  </si>
  <si>
    <t>BEducation</t>
  </si>
  <si>
    <t>Olwam</t>
  </si>
  <si>
    <t>Polo</t>
  </si>
  <si>
    <t>Olwam Polo</t>
  </si>
  <si>
    <t>tl-Olwam.Polo@masinyusane.org</t>
  </si>
  <si>
    <t>26/07/2006</t>
  </si>
  <si>
    <t>0607261241089</t>
  </si>
  <si>
    <t>0810209529</t>
  </si>
  <si>
    <t>0619108991</t>
  </si>
  <si>
    <t>327 Zwelitsha,Sea Vista, St Francis Bay</t>
  </si>
  <si>
    <t>Ovayo</t>
  </si>
  <si>
    <t>Mpendu</t>
  </si>
  <si>
    <t>Ovayo Mpendu</t>
  </si>
  <si>
    <t>tl-Ovayo.Mpendu@masinyusane.org</t>
  </si>
  <si>
    <t>0706035075086</t>
  </si>
  <si>
    <t>0835520643</t>
  </si>
  <si>
    <t>0663297354</t>
  </si>
  <si>
    <t>62 Vivingane Street, Walmer</t>
  </si>
  <si>
    <t>Omega Buildings</t>
  </si>
  <si>
    <t>Menzies</t>
  </si>
  <si>
    <t>UJ, NMU, UWC, NWU, UP, UFS</t>
  </si>
  <si>
    <t xml:space="preserve">Raldenio </t>
  </si>
  <si>
    <t>Prinsloo</t>
  </si>
  <si>
    <t>Raldenio Prinsloo</t>
  </si>
  <si>
    <t>tl-Raldenio .Prinsloo@masinyusane.org</t>
  </si>
  <si>
    <t>0607106583083</t>
  </si>
  <si>
    <t>0792282992</t>
  </si>
  <si>
    <t>0606348275</t>
  </si>
  <si>
    <t>599 Woodlands, Tsitsikama</t>
  </si>
  <si>
    <t>National Park</t>
  </si>
  <si>
    <t>Mafanya</t>
  </si>
  <si>
    <t>Sesona Mafanya</t>
  </si>
  <si>
    <t>tl-Sesona.Mafanya@masinyusane.org</t>
  </si>
  <si>
    <t>0749632970</t>
  </si>
  <si>
    <t xml:space="preserve">25564 Sixwila Street, Motherwell </t>
  </si>
  <si>
    <t>Sichumiso</t>
  </si>
  <si>
    <t>Tumani</t>
  </si>
  <si>
    <t>Sichumiso Tumani</t>
  </si>
  <si>
    <t>tl-Sichumiso.Tumani@masinyusane.org</t>
  </si>
  <si>
    <t>0736187982</t>
  </si>
  <si>
    <t>0671913624</t>
  </si>
  <si>
    <t xml:space="preserve">63042 Simunye Street, KwaZakhele </t>
  </si>
  <si>
    <t xml:space="preserve">Law Enforcement </t>
  </si>
  <si>
    <t xml:space="preserve">Political Scientist </t>
  </si>
  <si>
    <t>Xolo</t>
  </si>
  <si>
    <t>Simamkele Xolo</t>
  </si>
  <si>
    <t>tl-Simamkele.Xolo@masinyusane.org</t>
  </si>
  <si>
    <t>0701181308084</t>
  </si>
  <si>
    <t>0639708187</t>
  </si>
  <si>
    <t>0718774697</t>
  </si>
  <si>
    <t>73 Airport Valley Walmer</t>
  </si>
  <si>
    <t>AFRI SECURE</t>
  </si>
  <si>
    <t>NMU, US, WSU, CPUT</t>
  </si>
  <si>
    <t>Psychologist</t>
  </si>
  <si>
    <t>Nkonjane</t>
  </si>
  <si>
    <t>Sinalo Nkonjane</t>
  </si>
  <si>
    <t>tl-Sinalo.Nkonjane@masinyusane.org</t>
  </si>
  <si>
    <t xml:space="preserve">19/11/2006 </t>
  </si>
  <si>
    <t>0611190115083</t>
  </si>
  <si>
    <t>0697512389</t>
  </si>
  <si>
    <t>0723490133</t>
  </si>
  <si>
    <t xml:space="preserve">33 Bira Street, Motherwell </t>
  </si>
  <si>
    <t xml:space="preserve">Security Officer </t>
  </si>
  <si>
    <t>NMU, UFS, UFH, NWU</t>
  </si>
  <si>
    <t>Kaleni</t>
  </si>
  <si>
    <t>Sisipho Kaleni</t>
  </si>
  <si>
    <t>tl-Sisipho.Kaleni@masinyusane.org</t>
  </si>
  <si>
    <t>0603141481086</t>
  </si>
  <si>
    <t>0725535795</t>
  </si>
  <si>
    <t>10 Vukuzenzele Street, KwaDwesi Extension</t>
  </si>
  <si>
    <t xml:space="preserve">Khanya's cleaning company </t>
  </si>
  <si>
    <t>Dyontana</t>
  </si>
  <si>
    <t>Sisipho Dyontana</t>
  </si>
  <si>
    <t>tl-Sisipho.Dyontana@masinyusane.org</t>
  </si>
  <si>
    <t>0412101361084</t>
  </si>
  <si>
    <t>0718881562</t>
  </si>
  <si>
    <t>0782027567</t>
  </si>
  <si>
    <t>325 Bloekom Street</t>
  </si>
  <si>
    <t>NMU, CPUT, UFS, NWU</t>
  </si>
  <si>
    <t>Bachelor of Nursing</t>
  </si>
  <si>
    <t>BEd in FET Phase</t>
  </si>
  <si>
    <t>BEd in Intermidiate Phase</t>
  </si>
  <si>
    <t>Sinandile</t>
  </si>
  <si>
    <t>Sisispho Sinandile</t>
  </si>
  <si>
    <t>tl-Sisispho.Sinandile@masinyusane.org</t>
  </si>
  <si>
    <t>0606031086089</t>
  </si>
  <si>
    <t>0657232869</t>
  </si>
  <si>
    <t>0718289539</t>
  </si>
  <si>
    <t>3177 Khanyo Street, Joe Slovo</t>
  </si>
  <si>
    <t>Political Sciences</t>
  </si>
  <si>
    <t>Siyanda</t>
  </si>
  <si>
    <t>Krafa</t>
  </si>
  <si>
    <t>Siyanda Krafa</t>
  </si>
  <si>
    <t>tl-Siyanda.Krafa@masinyusane.org</t>
  </si>
  <si>
    <t>0608165629080</t>
  </si>
  <si>
    <t>0763525396</t>
  </si>
  <si>
    <t>0687299627</t>
  </si>
  <si>
    <t>310 Beda Street, KwaNomzamo Humansdorp</t>
  </si>
  <si>
    <t>UJ,CPUT,CUT,NWU,UL,WSU,UWC</t>
  </si>
  <si>
    <t>BEd Senior phase and FET</t>
  </si>
  <si>
    <t>Diploma in Journalism</t>
  </si>
  <si>
    <t>APP2025-102208</t>
  </si>
  <si>
    <t>Siyavuya</t>
  </si>
  <si>
    <t>Msweli</t>
  </si>
  <si>
    <t>Siyavuya Msweli</t>
  </si>
  <si>
    <t>tl-Siyavuya.Msweli@masinyusane.org</t>
  </si>
  <si>
    <t>05/10/2007</t>
  </si>
  <si>
    <t>0510276145081</t>
  </si>
  <si>
    <t>0647249356</t>
  </si>
  <si>
    <t>0788731987</t>
  </si>
  <si>
    <t>28 Gord Nombiba Street</t>
  </si>
  <si>
    <t>NMU, CPUT, CUT, UJ, UMP</t>
  </si>
  <si>
    <t>Thando</t>
  </si>
  <si>
    <t>Nxayipi</t>
  </si>
  <si>
    <t>Thando Nxayipi</t>
  </si>
  <si>
    <t>tl-Thando.Nxayipi@masinyusane.org</t>
  </si>
  <si>
    <t>0606021304088</t>
  </si>
  <si>
    <t>0789114696</t>
  </si>
  <si>
    <t>0719302665</t>
  </si>
  <si>
    <t>17567 Albertina Street</t>
  </si>
  <si>
    <t xml:space="preserve">Tourism development </t>
  </si>
  <si>
    <t xml:space="preserve">Yangasive </t>
  </si>
  <si>
    <t xml:space="preserve">Tyamka </t>
  </si>
  <si>
    <t>Yangasive Tyamka</t>
  </si>
  <si>
    <t>tl-Yangasive .Tyamka @masinyusane.org</t>
  </si>
  <si>
    <t>0707120988084</t>
  </si>
  <si>
    <t>0743880253</t>
  </si>
  <si>
    <t>0738250245</t>
  </si>
  <si>
    <t>0768074958</t>
  </si>
  <si>
    <t>18193 Goniwe Street</t>
  </si>
  <si>
    <t xml:space="preserve">WITS </t>
  </si>
  <si>
    <t>Bachelor of social work</t>
  </si>
  <si>
    <t>Bachelor of laws</t>
  </si>
  <si>
    <t>Smilton</t>
  </si>
  <si>
    <t>Mzileni</t>
  </si>
  <si>
    <t>Smilton Mzileni</t>
  </si>
  <si>
    <t>tl-smilton.mzileni@dougnyusane.org</t>
  </si>
  <si>
    <t>0602185842088</t>
  </si>
  <si>
    <t>0784258335</t>
  </si>
  <si>
    <t>0787433973</t>
  </si>
  <si>
    <t>13 Thamsangqa Street, Wells Estate</t>
  </si>
  <si>
    <t>ESKOM</t>
  </si>
  <si>
    <t xml:space="preserve">Asemahle </t>
  </si>
  <si>
    <t xml:space="preserve">Sofuthe </t>
  </si>
  <si>
    <t>Asemahle Sofuthe</t>
  </si>
  <si>
    <t>tl-Asemahle .Sofuthe @masinyusane.org</t>
  </si>
  <si>
    <t>20/02/2006</t>
  </si>
  <si>
    <t>0602200342080</t>
  </si>
  <si>
    <t>M,B,E</t>
  </si>
  <si>
    <t>0649838530</t>
  </si>
  <si>
    <t>0603626590</t>
  </si>
  <si>
    <t>PP212 Polar Park, Wells Estate</t>
  </si>
  <si>
    <t>Newsinterpreter</t>
  </si>
  <si>
    <t>Ayanda</t>
  </si>
  <si>
    <t>Magwala</t>
  </si>
  <si>
    <t>Ayanda Magwala</t>
  </si>
  <si>
    <t>tl-Ayanda.Magwala@masinyusane.org</t>
  </si>
  <si>
    <t>050701636089</t>
  </si>
  <si>
    <t>0785334908</t>
  </si>
  <si>
    <t>21390 Boesak Street</t>
  </si>
  <si>
    <t>Bulumko</t>
  </si>
  <si>
    <t>Tshantshi</t>
  </si>
  <si>
    <t>Bulumko Tshantshi</t>
  </si>
  <si>
    <t>tl-Bulumko.Tshantshi@masinyusane.org</t>
  </si>
  <si>
    <t>0701151626085</t>
  </si>
  <si>
    <t>0674871601</t>
  </si>
  <si>
    <t>0608787749</t>
  </si>
  <si>
    <t xml:space="preserve">338 Elephant Park </t>
  </si>
  <si>
    <t>CPUT, NMU, UJ, UFS</t>
  </si>
  <si>
    <t xml:space="preserve">Health and Safety </t>
  </si>
  <si>
    <t>Sidonti</t>
  </si>
  <si>
    <t>Mbalentle Sidonti</t>
  </si>
  <si>
    <t>tl-Mbalentle.Sidonti@masinyusane.org</t>
  </si>
  <si>
    <t>0608161098082</t>
  </si>
  <si>
    <t>0655982788</t>
  </si>
  <si>
    <t>NMC 100 Nomakanjani, Ikamvelihle</t>
  </si>
  <si>
    <t>Nomfusi</t>
  </si>
  <si>
    <t>Hogwana</t>
  </si>
  <si>
    <t>Nomfusi Hogwana</t>
  </si>
  <si>
    <t>tl-Nomfusi.Hogwana@masinyusane.org</t>
  </si>
  <si>
    <t>28/02/2005</t>
  </si>
  <si>
    <t>0502281458088</t>
  </si>
  <si>
    <t>0604051004</t>
  </si>
  <si>
    <t>0647346070</t>
  </si>
  <si>
    <t>580 G-West</t>
  </si>
  <si>
    <t>Education (GET)</t>
  </si>
  <si>
    <t>Sixolise</t>
  </si>
  <si>
    <t>Nkohla</t>
  </si>
  <si>
    <t>Sixolise Nkohla</t>
  </si>
  <si>
    <t>tl-Sixolise.Nkohla@masinyusane.org</t>
  </si>
  <si>
    <t>0704100333084</t>
  </si>
  <si>
    <t>0784869903</t>
  </si>
  <si>
    <t>0787236589</t>
  </si>
  <si>
    <t xml:space="preserve">MVB 320 Ramaphosa </t>
  </si>
  <si>
    <t>UJ, WSU, UFS, CPUT, CUT, NWU, UWC</t>
  </si>
  <si>
    <t xml:space="preserve">Diploma in accountancy </t>
  </si>
  <si>
    <t>Diploma in logistics</t>
  </si>
  <si>
    <t>Manyathi</t>
  </si>
  <si>
    <t>Siyolise Manyathi</t>
  </si>
  <si>
    <t>tl-Siyolise.Manyathi@masinyusane.org</t>
  </si>
  <si>
    <t>0511081022085</t>
  </si>
  <si>
    <t>0797365487</t>
  </si>
  <si>
    <t>0788584214</t>
  </si>
  <si>
    <t>38635 Nocofu</t>
  </si>
  <si>
    <t xml:space="preserve">Salon </t>
  </si>
  <si>
    <t>Hlelokuhle</t>
  </si>
  <si>
    <t>Gabhayi</t>
  </si>
  <si>
    <t>Hlelokuhle Gabhayi</t>
  </si>
  <si>
    <t>tl-hlelokuhle.gabhayi@soqhnyusane.org</t>
  </si>
  <si>
    <t>0703040592080</t>
  </si>
  <si>
    <t>0665759341</t>
  </si>
  <si>
    <t>0839999233</t>
  </si>
  <si>
    <t>49 Ngini Street, NU10 Motherwell</t>
  </si>
  <si>
    <t>Pick n Pay</t>
  </si>
  <si>
    <r>
      <rPr>
        <rFont val="Calibri"/>
        <color rgb="FF212529"/>
        <sz val="11.0"/>
      </rPr>
      <t>BR (Diagnostics)</t>
    </r>
  </si>
  <si>
    <t>Mbuqu</t>
  </si>
  <si>
    <t>Inam Mbuqu</t>
  </si>
  <si>
    <t>tl-Inam.Mbuqu@masinyusane.org</t>
  </si>
  <si>
    <t>0611141460083</t>
  </si>
  <si>
    <t>0760421387</t>
  </si>
  <si>
    <t>0733999773</t>
  </si>
  <si>
    <t>42 Tutura Street nu4B Motherwell</t>
  </si>
  <si>
    <t>Aspen Pharmacare</t>
  </si>
  <si>
    <r>
      <rPr>
        <rFont val="Calibri"/>
        <color rgb="FF212529"/>
        <sz val="11.0"/>
      </rPr>
      <t>MBChB</t>
    </r>
  </si>
  <si>
    <t>Mpengezi</t>
  </si>
  <si>
    <t>Inga Mpengezi</t>
  </si>
  <si>
    <t>tl-inga.mpengezi@cowanyusnae.org</t>
  </si>
  <si>
    <t>0601020848086</t>
  </si>
  <si>
    <t>Nkatha</t>
  </si>
  <si>
    <t>Inganathi Nkatha</t>
  </si>
  <si>
    <t>tl-Inganathi.Nkatha@masinyusane.org</t>
  </si>
  <si>
    <t>0701190674088</t>
  </si>
  <si>
    <t>0738697740</t>
  </si>
  <si>
    <t>0838796117</t>
  </si>
  <si>
    <t>27 Kalusha Kamvelihle</t>
  </si>
  <si>
    <t>Geomatics</t>
  </si>
  <si>
    <r>
      <rPr>
        <rFont val="Calibri"/>
        <color rgb="FF212529"/>
        <sz val="11.0"/>
      </rPr>
      <t>Dip (Public Relations Management)</t>
    </r>
  </si>
  <si>
    <t>Liviwe</t>
  </si>
  <si>
    <t>Makhinza</t>
  </si>
  <si>
    <t>Liviwe Makhinza</t>
  </si>
  <si>
    <t>tl-liviwe.makhinza@mothnyusane.org</t>
  </si>
  <si>
    <t>0607280121080</t>
  </si>
  <si>
    <t>0673610141</t>
  </si>
  <si>
    <t>0656560270</t>
  </si>
  <si>
    <t>0765161977</t>
  </si>
  <si>
    <t>29 Leboa Street, Steve Tshwete Village</t>
  </si>
  <si>
    <t>Genetics</t>
  </si>
  <si>
    <t>Mila Tonia</t>
  </si>
  <si>
    <t>Seti</t>
  </si>
  <si>
    <t>Mila Tonia Seti</t>
  </si>
  <si>
    <t>tl-Mila.Seti@masinyusane.org</t>
  </si>
  <si>
    <t>0612120887080</t>
  </si>
  <si>
    <t>0823948399</t>
  </si>
  <si>
    <t>0739312890</t>
  </si>
  <si>
    <t>10 Mlangeni Street, NU10 Motherwell</t>
  </si>
  <si>
    <r>
      <rPr>
        <rFont val="Calibri"/>
        <color rgb="FF212529"/>
        <sz val="11.0"/>
      </rPr>
      <t>MBChB</t>
    </r>
  </si>
  <si>
    <t>Nikho</t>
  </si>
  <si>
    <t>Mgqaliso</t>
  </si>
  <si>
    <t>Nikho Mgqaliso</t>
  </si>
  <si>
    <t>tl-Khazimla.Mgqaliso@masinyusane.org</t>
  </si>
  <si>
    <t>0610200102081</t>
  </si>
  <si>
    <t>0739337041</t>
  </si>
  <si>
    <t>0784992325</t>
  </si>
  <si>
    <t>21 Sinethemba Street, Wells Estate</t>
  </si>
  <si>
    <t>Sindiswa</t>
  </si>
  <si>
    <t>Mbube</t>
  </si>
  <si>
    <t>Sindiswa Mbube</t>
  </si>
  <si>
    <t>tl-Sindiswa.Mbube@masinyusane.org</t>
  </si>
  <si>
    <t>070713100084</t>
  </si>
  <si>
    <t>0848259181</t>
  </si>
  <si>
    <t>0685688020</t>
  </si>
  <si>
    <t>0652348052</t>
  </si>
  <si>
    <t>25 Madala Street, New Brighton, Gqeberha</t>
  </si>
  <si>
    <t>Meridian</t>
  </si>
  <si>
    <t>Swapi</t>
  </si>
  <si>
    <t>Sisipho Swapi</t>
  </si>
  <si>
    <t>tl-Sisipho.Swapi@masinyusane.org</t>
  </si>
  <si>
    <t>0411010745080</t>
  </si>
  <si>
    <t>0838828147</t>
  </si>
  <si>
    <t>0731908620</t>
  </si>
  <si>
    <t>18195 Goniwe Street, Govan Mbeki, Bethelsdorp.</t>
  </si>
  <si>
    <r>
      <rPr>
        <rFont val="Calibri"/>
        <color rgb="FF212529"/>
        <sz val="11.0"/>
      </rPr>
      <t>Dip (Architectural Technology)</t>
    </r>
  </si>
  <si>
    <t>Siyamthanda Jacobs</t>
  </si>
  <si>
    <t>tl-siyamthanda.jacobs@mothnyusane.org</t>
  </si>
  <si>
    <t>0704150795083</t>
  </si>
  <si>
    <t>0679364752</t>
  </si>
  <si>
    <t>0658616180</t>
  </si>
  <si>
    <t>76 Sadyini Street, NU10 Motherwell</t>
  </si>
  <si>
    <t>Takealot</t>
  </si>
  <si>
    <t>Vela</t>
  </si>
  <si>
    <t>Sibhozo</t>
  </si>
  <si>
    <t>Vela Sibhozo</t>
  </si>
  <si>
    <t>tl-Vela.Sibhozo@masinyusane.org</t>
  </si>
  <si>
    <t>0612121543088</t>
  </si>
  <si>
    <t>0686578558</t>
  </si>
  <si>
    <t>0655818330</t>
  </si>
  <si>
    <t>Nkqonkqweni Village</t>
  </si>
  <si>
    <t>Nut Link</t>
  </si>
  <si>
    <r>
      <rPr>
        <rFont val="Calibri"/>
        <color rgb="FF212529"/>
        <sz val="11.0"/>
      </rPr>
      <t>Dip (Tourism Management)</t>
    </r>
  </si>
  <si>
    <t xml:space="preserve">Akhona </t>
  </si>
  <si>
    <t xml:space="preserve">Majale </t>
  </si>
  <si>
    <t>Akhona Majale</t>
  </si>
  <si>
    <t>tl-Akhona .Majale @masinyusane.org</t>
  </si>
  <si>
    <t>29/04/2004</t>
  </si>
  <si>
    <t>0404290600083</t>
  </si>
  <si>
    <t>0732690792</t>
  </si>
  <si>
    <t>3554 Tonjeni Street</t>
  </si>
  <si>
    <t>Stellenbosch</t>
  </si>
  <si>
    <t>Bisholo</t>
  </si>
  <si>
    <t>Asakhe Bisholo</t>
  </si>
  <si>
    <t>tl-Asakhe.Bisholo@masinyusane.org</t>
  </si>
  <si>
    <t>0507046131086</t>
  </si>
  <si>
    <t>33748 Joe Slovo West</t>
  </si>
  <si>
    <t>Asipe Sobekwa</t>
  </si>
  <si>
    <t>tl-Asipe.Sobekwa@masinyusane.org</t>
  </si>
  <si>
    <t>060431467086</t>
  </si>
  <si>
    <t>0818951355</t>
  </si>
  <si>
    <t>0747556610</t>
  </si>
  <si>
    <t>32 Cwili Street</t>
  </si>
  <si>
    <t>UFS, RHODES</t>
  </si>
  <si>
    <t>Ayavuya</t>
  </si>
  <si>
    <t>Ntsomboyi</t>
  </si>
  <si>
    <t>Ayavuya Ntsomboyi</t>
  </si>
  <si>
    <t>tl-Ayavuya.Ntsomboyi@masinyusane.org</t>
  </si>
  <si>
    <t>0510070259088</t>
  </si>
  <si>
    <t>0739720040</t>
  </si>
  <si>
    <t>0688861315</t>
  </si>
  <si>
    <t>0604131531</t>
  </si>
  <si>
    <t>58 Mtati Street</t>
  </si>
  <si>
    <t>Elihle</t>
  </si>
  <si>
    <t>Landu</t>
  </si>
  <si>
    <t>Elihle Landu</t>
  </si>
  <si>
    <t>tl-Elihle.Landu@masinyusane.org</t>
  </si>
  <si>
    <t>27/06/2007</t>
  </si>
  <si>
    <t>0706270395082</t>
  </si>
  <si>
    <t>0747691071</t>
  </si>
  <si>
    <t>0774275881</t>
  </si>
  <si>
    <t>0837561175</t>
  </si>
  <si>
    <t>503 Khuzwayo Street</t>
  </si>
  <si>
    <t>BEd (IP)</t>
  </si>
  <si>
    <t>Manyisana</t>
  </si>
  <si>
    <t>Emihle Manyisana</t>
  </si>
  <si>
    <t>tl-Emihle.Manyisana@masinyusane.org</t>
  </si>
  <si>
    <t>0612200547083</t>
  </si>
  <si>
    <t>0732842116</t>
  </si>
  <si>
    <t>0647341005</t>
  </si>
  <si>
    <t>122 Hintsa Street, Motherwell</t>
  </si>
  <si>
    <t>Mpongoshe</t>
  </si>
  <si>
    <t>Khanyisa Mpongoshe</t>
  </si>
  <si>
    <t>tl-Khanyisa.Mpongoshe@masinyusane.org</t>
  </si>
  <si>
    <t>0608125813089</t>
  </si>
  <si>
    <t>0813119368</t>
  </si>
  <si>
    <t>0695073183</t>
  </si>
  <si>
    <t xml:space="preserve">24 Magi Street, Zwide </t>
  </si>
  <si>
    <t>Latita</t>
  </si>
  <si>
    <t>Zinto</t>
  </si>
  <si>
    <t>Latita Zinto</t>
  </si>
  <si>
    <t>tl-Latita.Zinto@masinyusane.org</t>
  </si>
  <si>
    <t>0603055609086</t>
  </si>
  <si>
    <t>0720951822</t>
  </si>
  <si>
    <t>0614319601</t>
  </si>
  <si>
    <t>86 Masangwana Street</t>
  </si>
  <si>
    <t>Sinawo</t>
  </si>
  <si>
    <t>Tyibilika</t>
  </si>
  <si>
    <t>Sinawo Tyibilika</t>
  </si>
  <si>
    <t>tl-Sinawo.Tyibilika@masinyusane.org</t>
  </si>
  <si>
    <t>0609125802080</t>
  </si>
  <si>
    <t>0681743255</t>
  </si>
  <si>
    <t>0682313833</t>
  </si>
  <si>
    <t xml:space="preserve">97A Henderson Road, Zwide </t>
  </si>
  <si>
    <t>UJ, UWC, UFS, UKZN</t>
  </si>
  <si>
    <t xml:space="preserve">Public Management </t>
  </si>
  <si>
    <t xml:space="preserve">Bachelor of Arts </t>
  </si>
  <si>
    <t>Nhlonipho</t>
  </si>
  <si>
    <t>Diamond</t>
  </si>
  <si>
    <t>Nhlonipho Diamond</t>
  </si>
  <si>
    <t>tl-Nhlonipho.Diamond@masinyusane.org</t>
  </si>
  <si>
    <t>0701045626085</t>
  </si>
  <si>
    <t>ML,G,H</t>
  </si>
  <si>
    <t>0698645968</t>
  </si>
  <si>
    <t>0795564624</t>
  </si>
  <si>
    <t>0692812991</t>
  </si>
  <si>
    <t>49 Yokwe Street, New Brighton</t>
  </si>
  <si>
    <t>Fire Station</t>
  </si>
  <si>
    <t>UWC, UJ, NMU, CPUT</t>
  </si>
  <si>
    <t xml:space="preserve">Othandwayo </t>
  </si>
  <si>
    <t xml:space="preserve">Mgolozeli </t>
  </si>
  <si>
    <t>Othandwayo Mgolozeli</t>
  </si>
  <si>
    <t>tl-Mgolozeli.@masinyusane.org</t>
  </si>
  <si>
    <t>0706170425088</t>
  </si>
  <si>
    <t>0799177883</t>
  </si>
  <si>
    <t>0676107880</t>
  </si>
  <si>
    <t>85 Vanderkemp Street, Zwide</t>
  </si>
  <si>
    <t xml:space="preserve">BBF Safety Group </t>
  </si>
  <si>
    <t>NMU, UJ, UWC, UFS, CPUT</t>
  </si>
  <si>
    <t>Ntsikelelo</t>
  </si>
  <si>
    <t>Mbenga</t>
  </si>
  <si>
    <t>Ntsikelelo Mbenga</t>
  </si>
  <si>
    <t>tl-Ntsikelelo.Mbenga@masinyusane.org</t>
  </si>
  <si>
    <t>0605216081</t>
  </si>
  <si>
    <t>Mlisa</t>
  </si>
  <si>
    <t>Sinovuyo Mlisa</t>
  </si>
  <si>
    <t>tl-Sinovuyo.Mlisa@masinyusane.org</t>
  </si>
  <si>
    <t>20/06/2006</t>
  </si>
  <si>
    <t>0605201268089</t>
  </si>
  <si>
    <t>0660682798</t>
  </si>
  <si>
    <t>0724961347</t>
  </si>
  <si>
    <t>Vvo 270 Rholihlahla Street, Missionvale</t>
  </si>
  <si>
    <t>Mzayifani</t>
  </si>
  <si>
    <t>Iminathi Mzayifani</t>
  </si>
  <si>
    <t>tl-Iminathi.Mzayifani@masinyusane.org</t>
  </si>
  <si>
    <t>0612275446088</t>
  </si>
  <si>
    <t>0698272526</t>
  </si>
  <si>
    <t>0764440071/0604187000</t>
  </si>
  <si>
    <t xml:space="preserve">62374 Jacaranda Street, Straundale </t>
  </si>
  <si>
    <t>Rhodes, NMU, UJ, UWC, CUT, CPUT</t>
  </si>
  <si>
    <t xml:space="preserve">BA </t>
  </si>
  <si>
    <t>Ntamo</t>
  </si>
  <si>
    <t>Siphesihle Ntamo</t>
  </si>
  <si>
    <t>tl-Siphesihle.Ntamo@masinyusane.org</t>
  </si>
  <si>
    <t>0603111180080</t>
  </si>
  <si>
    <t>0789222724</t>
  </si>
  <si>
    <t>0786733393</t>
  </si>
  <si>
    <t>76 Tambo Street, New Brighton</t>
  </si>
  <si>
    <t>Politics and governance</t>
  </si>
  <si>
    <t>Ababalwe</t>
  </si>
  <si>
    <t>Apleyini</t>
  </si>
  <si>
    <t>Ababalwe Apleyini</t>
  </si>
  <si>
    <t>tl-Ababalwe.Apleyini@masinyusane.org</t>
  </si>
  <si>
    <t>0611120651082</t>
  </si>
  <si>
    <t>Agcobile Lisa</t>
  </si>
  <si>
    <t>Josiah</t>
  </si>
  <si>
    <t>Agcobile Lisa Josiah</t>
  </si>
  <si>
    <t>tl-Agcobile Lisa.Josiah@masinyusane.org</t>
  </si>
  <si>
    <t>Despatch</t>
  </si>
  <si>
    <t>Luzipho</t>
  </si>
  <si>
    <t>Ahlumile Luzipho</t>
  </si>
  <si>
    <t>tl-Ahlumile.Luzipho@masinyusane.org</t>
  </si>
  <si>
    <t>0704255055086</t>
  </si>
  <si>
    <t>Manyela</t>
  </si>
  <si>
    <t>Akhona Manyela</t>
  </si>
  <si>
    <t>tl-Akhona .Manyela@masinyusane.org</t>
  </si>
  <si>
    <t>25/08/2007</t>
  </si>
  <si>
    <t>0708250617089</t>
  </si>
  <si>
    <t>Mancapha</t>
  </si>
  <si>
    <t>Alizwa Mancapha</t>
  </si>
  <si>
    <t>tl-Alizwa.Mancapha@masinyusane.org</t>
  </si>
  <si>
    <t>Sitheth</t>
  </si>
  <si>
    <t>Alulutho Sitheth</t>
  </si>
  <si>
    <t>tl-Alulutho.Sitheth@masinyusane.org</t>
  </si>
  <si>
    <t>26/07/2007</t>
  </si>
  <si>
    <t>07041002680082</t>
  </si>
  <si>
    <t>Qasana</t>
  </si>
  <si>
    <t>Alulutho Qasana</t>
  </si>
  <si>
    <t>tl-Alulutho.Qasana@masinyusane.org</t>
  </si>
  <si>
    <t>0226071441084</t>
  </si>
  <si>
    <t xml:space="preserve">Sinazo </t>
  </si>
  <si>
    <t>Sinazo Tyibilika</t>
  </si>
  <si>
    <t>tl-Sinazo .Tyibilika@masinyusane.org</t>
  </si>
  <si>
    <t>0609120839087</t>
  </si>
  <si>
    <t>0814897001</t>
  </si>
  <si>
    <t xml:space="preserve">Political Studies </t>
  </si>
  <si>
    <t>Mashalaba</t>
  </si>
  <si>
    <t>Amahle Mashalaba</t>
  </si>
  <si>
    <t>tl-Amahle.Mashalaba@masinyusane.org</t>
  </si>
  <si>
    <t>0706175481086</t>
  </si>
  <si>
    <t>Mntushe</t>
  </si>
  <si>
    <t>Ambesa Mntushe</t>
  </si>
  <si>
    <t>tl-Ambesa.Mntushe@masinyusane.org</t>
  </si>
  <si>
    <t>Ntloya</t>
  </si>
  <si>
    <t>Anathi Ntloya</t>
  </si>
  <si>
    <t>tl-Anathi.Ntloya@masinyusane.org</t>
  </si>
  <si>
    <t>15/10/2005</t>
  </si>
  <si>
    <t>Anaye Liyema</t>
  </si>
  <si>
    <t>Hlekani</t>
  </si>
  <si>
    <t>Anaye Liyema Hlekani</t>
  </si>
  <si>
    <t>tl-Anaye Liyema.Hlekani@masinyusane.org</t>
  </si>
  <si>
    <t>Anelisa January</t>
  </si>
  <si>
    <t>tl-Anelisa.January@masinyusane.org</t>
  </si>
  <si>
    <t>Mbelekane</t>
  </si>
  <si>
    <t>Anovuyo Mbelekane</t>
  </si>
  <si>
    <t>tl-Anovuyo.Mbelekane@masinyusane.org</t>
  </si>
  <si>
    <t>0610120239088</t>
  </si>
  <si>
    <t>Newbrighton</t>
  </si>
  <si>
    <t>0712224582</t>
  </si>
  <si>
    <t>0789435966</t>
  </si>
  <si>
    <t xml:space="preserve">53 Aggrey Road, New Brighton </t>
  </si>
  <si>
    <t xml:space="preserve">Sunridge Superspar </t>
  </si>
  <si>
    <t xml:space="preserve">UFS, NMU, UWC, UJ, NWU </t>
  </si>
  <si>
    <t xml:space="preserve">Bachelor of Laws </t>
  </si>
  <si>
    <t>Philokuhle</t>
  </si>
  <si>
    <t>Kuhlane</t>
  </si>
  <si>
    <t>Philokuhle Kuhlane</t>
  </si>
  <si>
    <t>tl-Philokuhle.Kuhlane@masinyusane.org</t>
  </si>
  <si>
    <t>0701230901087</t>
  </si>
  <si>
    <t>0626028224</t>
  </si>
  <si>
    <t>0635210049</t>
  </si>
  <si>
    <t>58 Mntanezulu Street</t>
  </si>
  <si>
    <t>CPUT, NMU, UP</t>
  </si>
  <si>
    <t>Mendile</t>
  </si>
  <si>
    <t>Aphelele Mendile</t>
  </si>
  <si>
    <t>tl-Aphelele.Mendile@masinyusane.org</t>
  </si>
  <si>
    <t>Speelman</t>
  </si>
  <si>
    <t>Aphelele Speelman</t>
  </si>
  <si>
    <t>tl-Aphelele.Speelman@masinyusane.org</t>
  </si>
  <si>
    <t>Aphiwe</t>
  </si>
  <si>
    <t>Aphiwe Matina</t>
  </si>
  <si>
    <t>tl-Aphiwe.Matina@masinyusane.org</t>
  </si>
  <si>
    <t>13/12/2006</t>
  </si>
  <si>
    <t>0612135773085</t>
  </si>
  <si>
    <t>Apiwe</t>
  </si>
  <si>
    <t>Mgolombane</t>
  </si>
  <si>
    <t>Apiwe Mgolombane</t>
  </si>
  <si>
    <t>tl-Apiwe.Mgolombane@masinyusane.org</t>
  </si>
  <si>
    <t>Arletha Takunda</t>
  </si>
  <si>
    <t>Tsvai</t>
  </si>
  <si>
    <t>Arletha Takunda Tsvai</t>
  </si>
  <si>
    <t>tl-Arletha Takunda.Tsvai@masinyusane.org</t>
  </si>
  <si>
    <t>Asamkele</t>
  </si>
  <si>
    <t>Tsamani</t>
  </si>
  <si>
    <t>Asamkele Tsamani</t>
  </si>
  <si>
    <t>tl-Asamkele.Tsamani@masinyusane.org</t>
  </si>
  <si>
    <t>23/07/2007</t>
  </si>
  <si>
    <t>Gcazimbana</t>
  </si>
  <si>
    <t>Asanele Gcazimbana</t>
  </si>
  <si>
    <t>tl-Asanele.Gcazimbana@masinyusane.org</t>
  </si>
  <si>
    <t>0703210980081</t>
  </si>
  <si>
    <t>Asekhona Amina</t>
  </si>
  <si>
    <t>Ntingo</t>
  </si>
  <si>
    <t>Asekhona Amina Ntingo</t>
  </si>
  <si>
    <t>tl-Asekhona.Ntingo@masinyusane.org</t>
  </si>
  <si>
    <t>0702010465087</t>
  </si>
  <si>
    <t>0638029525</t>
  </si>
  <si>
    <t>0835090961</t>
  </si>
  <si>
    <t xml:space="preserve">52 Johnson Road, Zwide </t>
  </si>
  <si>
    <t xml:space="preserve">Unemployed </t>
  </si>
  <si>
    <t>CPUT, NMU, UJ, UWC, NWU, WSU, UFS</t>
  </si>
  <si>
    <t>Education (IP)</t>
  </si>
  <si>
    <t>Gwebushe</t>
  </si>
  <si>
    <t>Asemahle Gwebushe</t>
  </si>
  <si>
    <t>tl-Asemahle.Gwebushe@masinyusane.org</t>
  </si>
  <si>
    <t>Asiphe Ndlela</t>
  </si>
  <si>
    <t>tl-Asiphe.Ndlela@masinyusane.org</t>
  </si>
  <si>
    <t>09/12/2005</t>
  </si>
  <si>
    <t>Marwanqa</t>
  </si>
  <si>
    <t>Asisipho Marwanqa</t>
  </si>
  <si>
    <t>tl-Asisipho.Marwanqa@masinyusane.org</t>
  </si>
  <si>
    <t>Gqatsiwe</t>
  </si>
  <si>
    <t>Asive Gqatsiwe</t>
  </si>
  <si>
    <t>tl-Asive.Gqatsiwe@masinyusane.org</t>
  </si>
  <si>
    <t>Athabile</t>
  </si>
  <si>
    <t>Athabile Adonisi</t>
  </si>
  <si>
    <t>tl-Athabile.Adonisi@masinyusane.org</t>
  </si>
  <si>
    <t>28/06/2006</t>
  </si>
  <si>
    <t>0606286180082</t>
  </si>
  <si>
    <t>Aviwe Onge</t>
  </si>
  <si>
    <t>Matebe</t>
  </si>
  <si>
    <t>Aviwe Onge Matebe</t>
  </si>
  <si>
    <t>tl-Aviwe.Matebe@masinyusane.org</t>
  </si>
  <si>
    <t>20/02/2007</t>
  </si>
  <si>
    <t>Masiza</t>
  </si>
  <si>
    <t>Ayabonga Masiza</t>
  </si>
  <si>
    <t>tl-Ayabonga.Masiza@masinyusane.org</t>
  </si>
  <si>
    <t xml:space="preserve">Ayathandwa </t>
  </si>
  <si>
    <t>Gqomose</t>
  </si>
  <si>
    <t>Ayathandwa Gqomose</t>
  </si>
  <si>
    <t>tl-.Gqomose@masinyusane.org</t>
  </si>
  <si>
    <t>ML,L</t>
  </si>
  <si>
    <t>Azuza</t>
  </si>
  <si>
    <t>Malahla</t>
  </si>
  <si>
    <t>Azuza Malahla</t>
  </si>
  <si>
    <t>tl-Azuza.Malahla@masinyusane.org</t>
  </si>
  <si>
    <t>28/02/2007</t>
  </si>
  <si>
    <t>Buhle</t>
  </si>
  <si>
    <t>Mankayi</t>
  </si>
  <si>
    <t>Buhle Mankayi</t>
  </si>
  <si>
    <t>tl-Buhle.Mankayi@masinyusane.org</t>
  </si>
  <si>
    <t>24/05/2006</t>
  </si>
  <si>
    <t>0605241434089</t>
  </si>
  <si>
    <t>Buhle Ntombi</t>
  </si>
  <si>
    <t>tl-Buhle.Ntombi@masinyusane.org</t>
  </si>
  <si>
    <t>0612040331086</t>
  </si>
  <si>
    <t>Qamba</t>
  </si>
  <si>
    <t>Buhle Qamba</t>
  </si>
  <si>
    <t>tl-Buhle.Qamba@masinyusane.org</t>
  </si>
  <si>
    <t>30/09/2005</t>
  </si>
  <si>
    <t>Malunga</t>
  </si>
  <si>
    <t>Buhle Malunga</t>
  </si>
  <si>
    <t>tl-Buhle.Malunga@masinyusane.org</t>
  </si>
  <si>
    <t>31/07/2006</t>
  </si>
  <si>
    <t>Buhleni</t>
  </si>
  <si>
    <t>Nqayi</t>
  </si>
  <si>
    <t>Buhleni Nqayi</t>
  </si>
  <si>
    <t>tl-Buhleni.Nqayi@masinyusane.org</t>
  </si>
  <si>
    <t>Chidimma</t>
  </si>
  <si>
    <t>Onyebuchi</t>
  </si>
  <si>
    <t>Chidimma Onyebuchi</t>
  </si>
  <si>
    <t>tl-Chidimma.Onyebuchi@masinyusane.org</t>
  </si>
  <si>
    <t>Nela</t>
  </si>
  <si>
    <t>Sinovuyo Nela</t>
  </si>
  <si>
    <t>tl-Sinovuyo.Nela@masinyusane.org</t>
  </si>
  <si>
    <t>0609131259085</t>
  </si>
  <si>
    <t>0634735610</t>
  </si>
  <si>
    <t>0795265456</t>
  </si>
  <si>
    <t xml:space="preserve">46 Thumani Street </t>
  </si>
  <si>
    <t xml:space="preserve">UJ, UWC, NWU, NMU </t>
  </si>
  <si>
    <t>Bcom (Logistics Management)</t>
  </si>
  <si>
    <t>Cwenga</t>
  </si>
  <si>
    <t>Hoko</t>
  </si>
  <si>
    <t>Cwenga Hoko</t>
  </si>
  <si>
    <t>tl-Cwenga.Hoko@masinyusane.org</t>
  </si>
  <si>
    <t>18/5/2006</t>
  </si>
  <si>
    <t>0609181200080</t>
  </si>
  <si>
    <t>0602134190</t>
  </si>
  <si>
    <t>0731387311</t>
  </si>
  <si>
    <t xml:space="preserve">537 Maqwalane Street, KwaZakhele </t>
  </si>
  <si>
    <t xml:space="preserve">Ithembelihle </t>
  </si>
  <si>
    <t>Rhodes, UJ, Wits, UFS, UP, CPUT, UFH</t>
  </si>
  <si>
    <t>Sofolo</t>
  </si>
  <si>
    <t>Elethu Sofolo</t>
  </si>
  <si>
    <t>tl-Elethu.Sofolo@masinyusane.org</t>
  </si>
  <si>
    <t>26/12/2006</t>
  </si>
  <si>
    <t>0612260351987</t>
  </si>
  <si>
    <t>Mbilana</t>
  </si>
  <si>
    <t>Emihle Mbilana</t>
  </si>
  <si>
    <t>tl-Emihle.Mbilana@masinyusane.org</t>
  </si>
  <si>
    <t>Pikoli</t>
  </si>
  <si>
    <t>Emihle Pikoli</t>
  </si>
  <si>
    <t>tl-Emihle.Pikoli@masinyusane.org</t>
  </si>
  <si>
    <t>18/07/2005</t>
  </si>
  <si>
    <t>0507180095089</t>
  </si>
  <si>
    <t>0604229273</t>
  </si>
  <si>
    <t>0839594697</t>
  </si>
  <si>
    <t xml:space="preserve">67 Msimka Street, New Brighton </t>
  </si>
  <si>
    <t>New Brighton Spar</t>
  </si>
  <si>
    <t xml:space="preserve">Hospitality Management </t>
  </si>
  <si>
    <t>Manitshana</t>
  </si>
  <si>
    <t>Endinaso Manitshana</t>
  </si>
  <si>
    <t>tl-Endinaso.Manitshana@masinyusane.org</t>
  </si>
  <si>
    <t>14/07/2007</t>
  </si>
  <si>
    <t>Siyo</t>
  </si>
  <si>
    <t>Siyabonga Siyo</t>
  </si>
  <si>
    <t>tl-Siyabonga.Siyo@masinyusane.org</t>
  </si>
  <si>
    <t>0607265991085</t>
  </si>
  <si>
    <t>0728792381</t>
  </si>
  <si>
    <t>0725816782</t>
  </si>
  <si>
    <t>VPS</t>
  </si>
  <si>
    <t>NMU, NWU, Rhodes</t>
  </si>
  <si>
    <t>Hlengiwe</t>
  </si>
  <si>
    <t>Zono</t>
  </si>
  <si>
    <t>Hlengiwe Zono</t>
  </si>
  <si>
    <t>tl-Hlengiwe.Zono@masinyusane.org</t>
  </si>
  <si>
    <t>18/05/2007</t>
  </si>
  <si>
    <t>Hlonela</t>
  </si>
  <si>
    <t>Joni</t>
  </si>
  <si>
    <t>Hlonela Joni</t>
  </si>
  <si>
    <t>tl-Hlonela.Joni@masinyusane.org</t>
  </si>
  <si>
    <t>Hlumelo Malahla</t>
  </si>
  <si>
    <t>tl-Hlumelo.Malahla@masinyusane.org</t>
  </si>
  <si>
    <t>27/04/2007</t>
  </si>
  <si>
    <t>Mtshakazi</t>
  </si>
  <si>
    <t>Hlumelo Mtshakazi</t>
  </si>
  <si>
    <t>tl-Hlumelo.Mtshakazi@masinyusane.org</t>
  </si>
  <si>
    <t>04/12/2006</t>
  </si>
  <si>
    <t>Ibanathi</t>
  </si>
  <si>
    <t>Zwengu</t>
  </si>
  <si>
    <t>Ibanathi Zwengu</t>
  </si>
  <si>
    <t>tl-Ibanathi.Zwengu@masinyusane.org</t>
  </si>
  <si>
    <t>Cumakala</t>
  </si>
  <si>
    <t>Inathi Cumakala</t>
  </si>
  <si>
    <t>tl-Inathi.Cumakala@masinyusane.org</t>
  </si>
  <si>
    <t>Lokwe</t>
  </si>
  <si>
    <t>Ingamihle Lokwe</t>
  </si>
  <si>
    <t>tl-Ingamihle.Lokwe@masinyusane.org</t>
  </si>
  <si>
    <t>0703021386080</t>
  </si>
  <si>
    <t>Mdanyana</t>
  </si>
  <si>
    <t>Inganathi Mdanyana</t>
  </si>
  <si>
    <t>tl-Inganathi.Mdanyana@masinyusane.org</t>
  </si>
  <si>
    <t>Kamva</t>
  </si>
  <si>
    <t>Mpalala</t>
  </si>
  <si>
    <t>Kamva Mpalala</t>
  </si>
  <si>
    <t>tl-Kamva.Mpalala@masinyusane.org</t>
  </si>
  <si>
    <t>Lose</t>
  </si>
  <si>
    <t>Kamva Lose</t>
  </si>
  <si>
    <t>tl-Kamva.Lose@masinyusane.org</t>
  </si>
  <si>
    <t>Katlego</t>
  </si>
  <si>
    <t>Molale</t>
  </si>
  <si>
    <t>Katlego Molale</t>
  </si>
  <si>
    <t>tl-Katlego.Molale@masinyusane.org</t>
  </si>
  <si>
    <t>Chola</t>
  </si>
  <si>
    <t>Kwakhanya Chola</t>
  </si>
  <si>
    <t>tl-Kwakhanya.Chola@masinyusane.org</t>
  </si>
  <si>
    <t>Landise Olwethu</t>
  </si>
  <si>
    <t>Siko</t>
  </si>
  <si>
    <t>Landise Olwethu Siko</t>
  </si>
  <si>
    <t>tl-Landise.Siko@masinyusane.org</t>
  </si>
  <si>
    <t>17/09/2006</t>
  </si>
  <si>
    <t>Tuswa</t>
  </si>
  <si>
    <t>Lathitha Tuswa</t>
  </si>
  <si>
    <t>tl-Lathitha.Tuswa@masinyusane.org</t>
  </si>
  <si>
    <t>Mjamba</t>
  </si>
  <si>
    <t>Thimna Mjamba</t>
  </si>
  <si>
    <t>tl-Thimna.Mjamba@masinyusane.org</t>
  </si>
  <si>
    <t>0605201105083</t>
  </si>
  <si>
    <t>0722808091</t>
  </si>
  <si>
    <t>0651136725</t>
  </si>
  <si>
    <t>27801 Mase Street, KwaZakhele</t>
  </si>
  <si>
    <t xml:space="preserve">Bcom Law </t>
  </si>
  <si>
    <t>Lelihle</t>
  </si>
  <si>
    <t>Nelo</t>
  </si>
  <si>
    <t>Lelihle Nelo</t>
  </si>
  <si>
    <t>tl-Lelihle.Nelo@masinyusane.org</t>
  </si>
  <si>
    <t>27/01/2004</t>
  </si>
  <si>
    <t>0401271268088</t>
  </si>
  <si>
    <t>Manoni</t>
  </si>
  <si>
    <t>Likhona Manoni</t>
  </si>
  <si>
    <t>tl-Likhona.Manoni@masinyusane.org</t>
  </si>
  <si>
    <t>0704051068085</t>
  </si>
  <si>
    <t>Nelani</t>
  </si>
  <si>
    <t>Sanelisiwe Nelani</t>
  </si>
  <si>
    <t>tl-Sanelisiwe.Nelani@masinyusane.org</t>
  </si>
  <si>
    <t>15/06/2006</t>
  </si>
  <si>
    <t>0733650955</t>
  </si>
  <si>
    <t>0833741222</t>
  </si>
  <si>
    <t>46 Mokgatho Street, NU 10, Motherwell</t>
  </si>
  <si>
    <t>Mhlaba</t>
  </si>
  <si>
    <t>Likhona Mhlaba</t>
  </si>
  <si>
    <t>tl-Likhona.Mhlaba@masinyusane.org</t>
  </si>
  <si>
    <t>28/12/2006</t>
  </si>
  <si>
    <t>0612280732084</t>
  </si>
  <si>
    <t>0789850453</t>
  </si>
  <si>
    <t>0637259497</t>
  </si>
  <si>
    <t>10524 Tsotsobe Street, KwaZakhele</t>
  </si>
  <si>
    <t xml:space="preserve">Feedem </t>
  </si>
  <si>
    <t xml:space="preserve">UFH, Rhodes, Wits </t>
  </si>
  <si>
    <t xml:space="preserve">Likhona Aidon </t>
  </si>
  <si>
    <t>Likhona Aidon Jonas</t>
  </si>
  <si>
    <t>tl-Lelethu Angel.Jonas@masinyusane.org</t>
  </si>
  <si>
    <t>14/07/2006</t>
  </si>
  <si>
    <t>0607146243086</t>
  </si>
  <si>
    <t>Maxengana</t>
  </si>
  <si>
    <t>Lilitha Maxengana</t>
  </si>
  <si>
    <t>tl-Lilitha.Maxengana@masinyusane.org</t>
  </si>
  <si>
    <t>25/05/2007</t>
  </si>
  <si>
    <t>Lilitha Olwethu</t>
  </si>
  <si>
    <t>Luti</t>
  </si>
  <si>
    <t>Lilitha Olwethu Luti</t>
  </si>
  <si>
    <t>tl-Lilitha Olwethu.Luti@masinyusane.org</t>
  </si>
  <si>
    <t>Beyimani</t>
  </si>
  <si>
    <t>Linathi Beyimani</t>
  </si>
  <si>
    <t>tl-Linathi.Beyimani@masinyusane.org</t>
  </si>
  <si>
    <t>Bobane</t>
  </si>
  <si>
    <t>Linomtha Bobane</t>
  </si>
  <si>
    <t>tl-Linomtha.Bobane@masinyusane.org</t>
  </si>
  <si>
    <t>Sikelela</t>
  </si>
  <si>
    <t>Matshebe</t>
  </si>
  <si>
    <t>Sikelela Matshebe</t>
  </si>
  <si>
    <t>tl-Sikelela.Matshebe@masinyusane.org</t>
  </si>
  <si>
    <t>0606126413081</t>
  </si>
  <si>
    <t>0735732039</t>
  </si>
  <si>
    <t>0785436449</t>
  </si>
  <si>
    <t>290 Walmer Link</t>
  </si>
  <si>
    <t>SIYAYA</t>
  </si>
  <si>
    <r>
      <rPr>
        <rFont val="Calibri"/>
        <color rgb="FF212529"/>
        <sz val="11.0"/>
      </rPr>
      <t>BEngTech (Electrical Engineering)</t>
    </r>
  </si>
  <si>
    <t>Mathodlana</t>
  </si>
  <si>
    <t>Lisakhanya Mathodlana</t>
  </si>
  <si>
    <t>tl-Lisakhanya.Mathodlana@masinyusane.org</t>
  </si>
  <si>
    <t>27/06/2005</t>
  </si>
  <si>
    <t>0506275472088</t>
  </si>
  <si>
    <t>Mzalamzala</t>
  </si>
  <si>
    <t>Lisakhanya Mzalamzala</t>
  </si>
  <si>
    <t>tl-Lisakhanya.Mzalamzala@masinyusane.org</t>
  </si>
  <si>
    <t>31/03/2005</t>
  </si>
  <si>
    <t>Mnyengeza</t>
  </si>
  <si>
    <t>Siyamthanda Mnyengeza</t>
  </si>
  <si>
    <t>tl-.Mnyengeza@masinyusane.org</t>
  </si>
  <si>
    <t>0602051389081</t>
  </si>
  <si>
    <t>0792964946</t>
  </si>
  <si>
    <t>0786292361</t>
  </si>
  <si>
    <t>60695 Mbilini Street</t>
  </si>
  <si>
    <t xml:space="preserve">Bcom General Accounting </t>
  </si>
  <si>
    <t xml:space="preserve">Taxation </t>
  </si>
  <si>
    <t>Gcobisa</t>
  </si>
  <si>
    <t>Nabo</t>
  </si>
  <si>
    <t>Gcobisa Nabo</t>
  </si>
  <si>
    <t>tl-Gcobisa.Nabo@masinyusane.org</t>
  </si>
  <si>
    <t>27/04/2006</t>
  </si>
  <si>
    <t>Faxi</t>
  </si>
  <si>
    <t>Lithemba Faxi</t>
  </si>
  <si>
    <t>tl-Lithemba.Faxi@masinyusane.org</t>
  </si>
  <si>
    <t>0606166026082</t>
  </si>
  <si>
    <t>0635173748</t>
  </si>
  <si>
    <t xml:space="preserve">24 Kruisman Street, Zwide </t>
  </si>
  <si>
    <t>Gatya</t>
  </si>
  <si>
    <t>Lithemba Gatya</t>
  </si>
  <si>
    <t>tl-Lithemba.Gatya@masinyusane.org</t>
  </si>
  <si>
    <t>30/01/2007</t>
  </si>
  <si>
    <t>Dimbaza</t>
  </si>
  <si>
    <t>Liyabona Dimbaza</t>
  </si>
  <si>
    <t>tl-Liyabona.Dimbaza@masinyusane.org</t>
  </si>
  <si>
    <t>Liyahluma</t>
  </si>
  <si>
    <t>Ncwadi</t>
  </si>
  <si>
    <t>Liyahluma Ncwadi</t>
  </si>
  <si>
    <t>tl-Liyahluma.Ncwadi@masinyusane.org</t>
  </si>
  <si>
    <t>21/03/2006</t>
  </si>
  <si>
    <t>0603210990082</t>
  </si>
  <si>
    <t>0681577157</t>
  </si>
  <si>
    <t>0639525713</t>
  </si>
  <si>
    <t xml:space="preserve">64 Madala Street, New Brighton </t>
  </si>
  <si>
    <t>Land Surveying</t>
  </si>
  <si>
    <t>Lizolele</t>
  </si>
  <si>
    <t>Veto</t>
  </si>
  <si>
    <t>Lizolele Veto</t>
  </si>
  <si>
    <t>tl-Lizolele.Veto@masinyusane.org</t>
  </si>
  <si>
    <t>0631616902</t>
  </si>
  <si>
    <t>21 Kwenxura Street</t>
  </si>
  <si>
    <t xml:space="preserve">Niche Resturant </t>
  </si>
  <si>
    <t xml:space="preserve">No Financial Assistance </t>
  </si>
  <si>
    <t>UJ, CUT</t>
  </si>
  <si>
    <t xml:space="preserve">Lathitha </t>
  </si>
  <si>
    <t>Noyazi</t>
  </si>
  <si>
    <t>Lathitha Noyazi</t>
  </si>
  <si>
    <t>tl-Lathitha .Noyazi@masinyusane.org</t>
  </si>
  <si>
    <t>Lisakhanya Nelani</t>
  </si>
  <si>
    <t>tl-Lisakhanya.Nelani@masinyusane.org</t>
  </si>
  <si>
    <t>Makubalo</t>
  </si>
  <si>
    <t>tl-Makubalo.@masinyusane.org</t>
  </si>
  <si>
    <t>Masimakhe</t>
  </si>
  <si>
    <t>Masimakhe Ntamo</t>
  </si>
  <si>
    <t>tl-Masimakhe.Ntamo@masinyusane.org</t>
  </si>
  <si>
    <t>Mava</t>
  </si>
  <si>
    <t>Simamkele Mava</t>
  </si>
  <si>
    <t>tl-simamkele.mava@cosenyusane.org</t>
  </si>
  <si>
    <t>13/07/2005</t>
  </si>
  <si>
    <t>0507135136087</t>
  </si>
  <si>
    <t>0687649420</t>
  </si>
  <si>
    <t>0796605917</t>
  </si>
  <si>
    <t>164 Ngoma Street NU 9</t>
  </si>
  <si>
    <t>Bcom Forestry</t>
  </si>
  <si>
    <t>Research Scientist</t>
  </si>
  <si>
    <t>Mdunyiswa</t>
  </si>
  <si>
    <t>tl-Mdunyiswa.@masinyusane.org</t>
  </si>
  <si>
    <t xml:space="preserve">Melumzi </t>
  </si>
  <si>
    <t>Makasi</t>
  </si>
  <si>
    <t>Melumzi Makasi</t>
  </si>
  <si>
    <t>tl-Melumzi .Makasi@masinyusane.org</t>
  </si>
  <si>
    <t>Mihlali Akhona</t>
  </si>
  <si>
    <t>Marnie</t>
  </si>
  <si>
    <t>Mihlali Akhona Marnie</t>
  </si>
  <si>
    <t>tl-Mihlali Akhona.Marnie@masinyusane.org</t>
  </si>
  <si>
    <t>19/11/2006</t>
  </si>
  <si>
    <t>Ranana</t>
  </si>
  <si>
    <t>Mihle Ranana</t>
  </si>
  <si>
    <t>tl-Mihle.Ranana@masinyusane.org</t>
  </si>
  <si>
    <t>0707075328088</t>
  </si>
  <si>
    <t>0798423168</t>
  </si>
  <si>
    <t xml:space="preserve">10222 Madikana Street, KwaZakhele </t>
  </si>
  <si>
    <t>Tom</t>
  </si>
  <si>
    <t>Mihle Tom</t>
  </si>
  <si>
    <t>tl-Mihle.Tom@masinyusane.org</t>
  </si>
  <si>
    <t>Nqinekile</t>
  </si>
  <si>
    <t>Mila Nqinekile</t>
  </si>
  <si>
    <t>tl-Mila.Nqinekile@masinyusane.org</t>
  </si>
  <si>
    <t>17/05/2006</t>
  </si>
  <si>
    <t>Ngwaza</t>
  </si>
  <si>
    <t>Lisakhanya Ngwaza</t>
  </si>
  <si>
    <t>tl-Lisakhanya.Ngwaza@masinyusane.org</t>
  </si>
  <si>
    <t>23/09/2006</t>
  </si>
  <si>
    <t>Lolwethu Ndwayana</t>
  </si>
  <si>
    <t>tl-Lolwethu.Ndwayana@masinyusane.org</t>
  </si>
  <si>
    <t>Nande</t>
  </si>
  <si>
    <t>Mthwazi</t>
  </si>
  <si>
    <t>Nande Mthwazi</t>
  </si>
  <si>
    <t>tl-Nande.Mthwazi@masinyusane.org</t>
  </si>
  <si>
    <t>16/12/2006</t>
  </si>
  <si>
    <t>Nasisipho</t>
  </si>
  <si>
    <t>Qaba</t>
  </si>
  <si>
    <t>Nasisipho Qaba</t>
  </si>
  <si>
    <t>tl-Nasisipho.Qaba@masinyusane.org</t>
  </si>
  <si>
    <t>0609186676084</t>
  </si>
  <si>
    <t>Ngokuhle</t>
  </si>
  <si>
    <t>Nquma</t>
  </si>
  <si>
    <t>Ngokuhle Nquma</t>
  </si>
  <si>
    <t>tl-Ngokuhle.Nquma@masinyusane.org</t>
  </si>
  <si>
    <t>Nomtha</t>
  </si>
  <si>
    <t>Mkuli</t>
  </si>
  <si>
    <t>Nomtha Mkuli</t>
  </si>
  <si>
    <t>tl-Nomtha.Mkuli@masinyusane.org</t>
  </si>
  <si>
    <t>Dubha</t>
  </si>
  <si>
    <t>Okuhle Dubha</t>
  </si>
  <si>
    <t>tl-Okuhle.Dubha@masinyusane.org</t>
  </si>
  <si>
    <t>Olona</t>
  </si>
  <si>
    <t>Pepese</t>
  </si>
  <si>
    <t>Olona Pepese</t>
  </si>
  <si>
    <t>tl-Olona.Pepese@masinyusane.org</t>
  </si>
  <si>
    <t>Rhixana</t>
  </si>
  <si>
    <t>Lusanda Rhixana</t>
  </si>
  <si>
    <t>tl-Lusanda.Rhixana@masinyusane.org</t>
  </si>
  <si>
    <t>19/08/2006</t>
  </si>
  <si>
    <t>Oluthando</t>
  </si>
  <si>
    <t>Magam</t>
  </si>
  <si>
    <t>Oluthando Magam</t>
  </si>
  <si>
    <t>tl-Oluthando.Magam@masinyusane.org</t>
  </si>
  <si>
    <t>Onele</t>
  </si>
  <si>
    <t>Onele Dondashe</t>
  </si>
  <si>
    <t>tl-Onele.Dondashe@masinyusane.org</t>
  </si>
  <si>
    <t>Ongeziwe</t>
  </si>
  <si>
    <t>Ngodwane</t>
  </si>
  <si>
    <t>Ongeziwe Ngodwane</t>
  </si>
  <si>
    <t>tl-Ongeziwe.Ngodwane@masinyusane.org</t>
  </si>
  <si>
    <t>0607290589086</t>
  </si>
  <si>
    <t xml:space="preserve">Olona </t>
  </si>
  <si>
    <t>Mpinda</t>
  </si>
  <si>
    <t>Olona Mpinda</t>
  </si>
  <si>
    <t>tl-Olona .Mpinda@masinyusane.org</t>
  </si>
  <si>
    <t>Mbenzi</t>
  </si>
  <si>
    <t>Othandwayo Mbenzi</t>
  </si>
  <si>
    <t>tl-Othandwayo.Mbenzi@masinyusane.org</t>
  </si>
  <si>
    <t>0604025355081</t>
  </si>
  <si>
    <t>Owam Januarie</t>
  </si>
  <si>
    <t>tl-Owam.Januarie@masinyusane.org</t>
  </si>
  <si>
    <t>18/04/2005</t>
  </si>
  <si>
    <t>0504181334088</t>
  </si>
  <si>
    <t>Scritch</t>
  </si>
  <si>
    <t>Oyama Scritch</t>
  </si>
  <si>
    <t>tl-Oyama.Scritch@masinyusane.org</t>
  </si>
  <si>
    <t>Oyisa</t>
  </si>
  <si>
    <t>Oyisa Monentsela</t>
  </si>
  <si>
    <t>tl-Oyisa.Monentsela@masinyusane.org</t>
  </si>
  <si>
    <t>Phelela</t>
  </si>
  <si>
    <t xml:space="preserve">Mngeyana </t>
  </si>
  <si>
    <t>Phelela Mnyengana</t>
  </si>
  <si>
    <t>tl-Phelela.Mnyengana@masinyusane.org</t>
  </si>
  <si>
    <t>0610300856081</t>
  </si>
  <si>
    <t>Tindleni</t>
  </si>
  <si>
    <t>Philasande Tindleni</t>
  </si>
  <si>
    <t>tl-Philasande.Tindleni@masinyusane.org</t>
  </si>
  <si>
    <t>14/04/2007</t>
  </si>
  <si>
    <t>Philasande Chuma</t>
  </si>
  <si>
    <t>Gwavu</t>
  </si>
  <si>
    <t>Philasande Chuma Gwavu</t>
  </si>
  <si>
    <t>tl-Philasande.Gwavu@masinyusane.org</t>
  </si>
  <si>
    <t>Portia</t>
  </si>
  <si>
    <t>Portia Mpofu</t>
  </si>
  <si>
    <t>Mqamelo</t>
  </si>
  <si>
    <t>Qhama Mqamelo</t>
  </si>
  <si>
    <t>tl-Qhama.Mqamelo@masinyusane.org</t>
  </si>
  <si>
    <t>Sambesiwe</t>
  </si>
  <si>
    <t>Sambesiwe Ntabeni</t>
  </si>
  <si>
    <t>tl-Sambesiwe.Ntabeni@masinyusane.org</t>
  </si>
  <si>
    <t>Sanda</t>
  </si>
  <si>
    <t>Daweti</t>
  </si>
  <si>
    <t>Sanda Daweti</t>
  </si>
  <si>
    <t>tl-Sanda.Daweti@masinyusane.org</t>
  </si>
  <si>
    <t>0602280544084</t>
  </si>
  <si>
    <t>Simnikiwe</t>
  </si>
  <si>
    <t>Kayiyana</t>
  </si>
  <si>
    <t>Simnikiwe Kayiyana</t>
  </si>
  <si>
    <t>tl-simnikiwe.kayiyana@cingnyusnae.org</t>
  </si>
  <si>
    <t>0607185805084</t>
  </si>
  <si>
    <t>0723934764</t>
  </si>
  <si>
    <t>0736325343</t>
  </si>
  <si>
    <t>21 Koliti Street , Kamvelihle</t>
  </si>
  <si>
    <t>Selema</t>
  </si>
  <si>
    <t>Makosa</t>
  </si>
  <si>
    <t>Selema Makosa</t>
  </si>
  <si>
    <t>tl-Selema.Makosa@masinyusane.org</t>
  </si>
  <si>
    <t>Tokwe</t>
  </si>
  <si>
    <t>Sibahle Tokwe</t>
  </si>
  <si>
    <t>tl-Sibahle.Tokwe@masinyusane.org</t>
  </si>
  <si>
    <t>Mtanga</t>
  </si>
  <si>
    <t>Sibonokuhle Mtanga</t>
  </si>
  <si>
    <t>tl-Sibonokuhle.Mtanga@masinyusane.org</t>
  </si>
  <si>
    <t>Simamakele</t>
  </si>
  <si>
    <t>Koza</t>
  </si>
  <si>
    <t>Simamakele Koza</t>
  </si>
  <si>
    <t>tl-Simamakele.Koza@masinyusane.org</t>
  </si>
  <si>
    <t>Makana</t>
  </si>
  <si>
    <t>Simamkele Makana</t>
  </si>
  <si>
    <t>tl-Simamkele.Makana@masinyusane.org</t>
  </si>
  <si>
    <t>Ngwendu</t>
  </si>
  <si>
    <t>Simamkele Ngwendu</t>
  </si>
  <si>
    <t>tl-Simamkele.Ngwendu@masinyusane.org</t>
  </si>
  <si>
    <t>09/06/2006</t>
  </si>
  <si>
    <t xml:space="preserve">Simamkele </t>
  </si>
  <si>
    <t>Marashula</t>
  </si>
  <si>
    <t>Simamkele Marashula</t>
  </si>
  <si>
    <t>tl-Simamkele .Marashula@masinyusane.org</t>
  </si>
  <si>
    <t>20/04/2007</t>
  </si>
  <si>
    <t>0704200596085</t>
  </si>
  <si>
    <t>Simikiwe</t>
  </si>
  <si>
    <t>Wala</t>
  </si>
  <si>
    <t>Simikiwe Wala</t>
  </si>
  <si>
    <t>tl-Simikiwe.Wala@masinyusane.org</t>
  </si>
  <si>
    <t>23/02/2005</t>
  </si>
  <si>
    <t>0502230643087</t>
  </si>
  <si>
    <t>Similise</t>
  </si>
  <si>
    <t>Bokuva</t>
  </si>
  <si>
    <t>Similise Bokuva</t>
  </si>
  <si>
    <t>tl-Similise.Bokuva@masinyusane.org</t>
  </si>
  <si>
    <t>Matyhumza</t>
  </si>
  <si>
    <t>Simnikiwe Matyhumza</t>
  </si>
  <si>
    <t>tl-Simnikiwe.Matyhumza@masinyusane.org</t>
  </si>
  <si>
    <t>Mqulwana</t>
  </si>
  <si>
    <t>Sinesipho Mqulwana</t>
  </si>
  <si>
    <t>tl-Sinesipho.Mqulwana@masinyusane.org</t>
  </si>
  <si>
    <t>Sinesipho Baleni</t>
  </si>
  <si>
    <t>tl-Sinesipho.Baleni@masinyusane.org</t>
  </si>
  <si>
    <t>30/07/2007</t>
  </si>
  <si>
    <t>Sinothando Kula</t>
  </si>
  <si>
    <t>tl-Sinothando.Kula@masinyusane.org</t>
  </si>
  <si>
    <t>14/09/2007</t>
  </si>
  <si>
    <t>Fundakubi</t>
  </si>
  <si>
    <t>Sinovuyo Fundakubi</t>
  </si>
  <si>
    <t>tl-Sinovuyo.Fundakubi@masinyusane.org</t>
  </si>
  <si>
    <t>Sinovuyo Maneli</t>
  </si>
  <si>
    <t>tl-Sinovuyo.Maneli@masinyusane.org</t>
  </si>
  <si>
    <t>Mthembu</t>
  </si>
  <si>
    <t>Onwabe Mthembu</t>
  </si>
  <si>
    <t>tl-Onwabe.Mthembu@masinyusane.org</t>
  </si>
  <si>
    <t>13/05/2006</t>
  </si>
  <si>
    <t>Sinqobele</t>
  </si>
  <si>
    <t>Ngcobo</t>
  </si>
  <si>
    <t>Sinqobele Ngcobo</t>
  </si>
  <si>
    <t>tl-Sinqobele.Ngcobo@masinyusane.org</t>
  </si>
  <si>
    <t>0609245185085</t>
  </si>
  <si>
    <t>Siphelo</t>
  </si>
  <si>
    <t>Skade</t>
  </si>
  <si>
    <t>Siphelo Skade</t>
  </si>
  <si>
    <t>tl-Siphelo.Skade@masinyusane.org</t>
  </si>
  <si>
    <t>Saliso</t>
  </si>
  <si>
    <t>Siphenathi Saliso</t>
  </si>
  <si>
    <t>tl-Siphenathi.Saliso@masinyusane.org</t>
  </si>
  <si>
    <t>Mgodeli</t>
  </si>
  <si>
    <t>Siphesihle Mgodeli</t>
  </si>
  <si>
    <t>tl-Siphesihle.Mgodeli@masinyusane.org</t>
  </si>
  <si>
    <t>0610040864080</t>
  </si>
  <si>
    <t>Mehlo</t>
  </si>
  <si>
    <t>Siphesihle Mehlo</t>
  </si>
  <si>
    <t>tl-Siphesihle.Mehlo@masinyusane.org</t>
  </si>
  <si>
    <t>Sinovuyo Tshikini</t>
  </si>
  <si>
    <t>tl-Sinovuyo.Tshikini@masinyusane.org</t>
  </si>
  <si>
    <t>Ntlabeni</t>
  </si>
  <si>
    <t>Sisipho Ntlabeni</t>
  </si>
  <si>
    <t>tl-Sisipho.Ntlabeni@masinyusane.org</t>
  </si>
  <si>
    <t>Ketile</t>
  </si>
  <si>
    <t>Sisispho Ketile</t>
  </si>
  <si>
    <t>tl-Sisispho.Ketile@masinyusane.org</t>
  </si>
  <si>
    <t>0704050640082</t>
  </si>
  <si>
    <t>Mncam</t>
  </si>
  <si>
    <t>Sisispho Mncam</t>
  </si>
  <si>
    <t>tl-Sisispho.Mncam@masinyusane.org</t>
  </si>
  <si>
    <t>17/01/2007</t>
  </si>
  <si>
    <t>0701170833084</t>
  </si>
  <si>
    <t>Sisipho@2025</t>
  </si>
  <si>
    <t>Sivenathi Bisholo</t>
  </si>
  <si>
    <t>tl-Sivenathi.Bisholo@masinyusane.org</t>
  </si>
  <si>
    <t>0511270811082</t>
  </si>
  <si>
    <t xml:space="preserve">Ndubela </t>
  </si>
  <si>
    <t>Siyamthanda Ndubela</t>
  </si>
  <si>
    <t>tl-Siyamthanda.Ndubela @masinyusane.org</t>
  </si>
  <si>
    <t>0610096049081</t>
  </si>
  <si>
    <t>Hole</t>
  </si>
  <si>
    <t>Siyamthanda Hole</t>
  </si>
  <si>
    <t>tl-Siyamthanda.Hole@masinyusane.org</t>
  </si>
  <si>
    <t>Siphesihle Petros</t>
  </si>
  <si>
    <t>tl-Siphesihle.Petros@masinyusane.org</t>
  </si>
  <si>
    <t>Sweetness Zethu</t>
  </si>
  <si>
    <t>Makunga</t>
  </si>
  <si>
    <t>Sweetness Zethu Makunga</t>
  </si>
  <si>
    <t>tl-Sweetness.Makunga@masinyusane.org</t>
  </si>
  <si>
    <t>23/12/2006</t>
  </si>
  <si>
    <t>Thabo</t>
  </si>
  <si>
    <t>Makoshane</t>
  </si>
  <si>
    <t>Thabo Makoshane</t>
  </si>
  <si>
    <t>tl-Thabo.Makoshane@masinyusane.org</t>
  </si>
  <si>
    <t>0705235687088</t>
  </si>
  <si>
    <t>0813248227</t>
  </si>
  <si>
    <t>0646396920</t>
  </si>
  <si>
    <t>Thapelo</t>
  </si>
  <si>
    <t>Bele</t>
  </si>
  <si>
    <t>Thapelo Bele</t>
  </si>
  <si>
    <t>tl-Thapelo.Bele@masinyusane.org</t>
  </si>
  <si>
    <t>Unam</t>
  </si>
  <si>
    <t>Kali</t>
  </si>
  <si>
    <t>Unam Kali</t>
  </si>
  <si>
    <t>tl-Unam.Kali@masinyusane.org</t>
  </si>
  <si>
    <t>Qona</t>
  </si>
  <si>
    <t>Vuyolwethu Qona</t>
  </si>
  <si>
    <t>tl-Vuyolwethu.Qona@masinyusane.org</t>
  </si>
  <si>
    <t>Klaas</t>
  </si>
  <si>
    <t>Vuyolwethu Klaas</t>
  </si>
  <si>
    <t>tl-Vuyolwethu.Klaas@masinyusane.org</t>
  </si>
  <si>
    <t>0609055758088</t>
  </si>
  <si>
    <t>0614607690</t>
  </si>
  <si>
    <t xml:space="preserve">62 Sithonga Street, KwaDwesi </t>
  </si>
  <si>
    <t>UFH, CUT</t>
  </si>
  <si>
    <t>Wadzanai</t>
  </si>
  <si>
    <t>Zhuwao</t>
  </si>
  <si>
    <t>Wadzanai Zhuwao</t>
  </si>
  <si>
    <t>tl-Wadzanai.Zhuwao@masinyusane.org</t>
  </si>
  <si>
    <t>Fisanti</t>
  </si>
  <si>
    <t>Xabiso Fisanti</t>
  </si>
  <si>
    <t>tl-Xabiso.Fisanti@masinyusane.org</t>
  </si>
  <si>
    <t>Yibanathi</t>
  </si>
  <si>
    <t>Sidi</t>
  </si>
  <si>
    <t>Yibanathi Sidi</t>
  </si>
  <si>
    <t>tl-Yibanathi.Sidi@masinyusane.org</t>
  </si>
  <si>
    <t>Yolanda</t>
  </si>
  <si>
    <t>Maqana</t>
  </si>
  <si>
    <t>Yolanda Maqana</t>
  </si>
  <si>
    <t>tl-Yolanda.Maqana@masinyusane.org</t>
  </si>
  <si>
    <t>Jim</t>
  </si>
  <si>
    <t>Yolisa Jim</t>
  </si>
  <si>
    <t>tl-Yolisa.Jim@masinyusane.org</t>
  </si>
  <si>
    <t>0610086258080</t>
  </si>
  <si>
    <t>Yolisa Koboka</t>
  </si>
  <si>
    <t>tl-Yolisa.Koboka@masinyusane.org</t>
  </si>
  <si>
    <t>Nangu</t>
  </si>
  <si>
    <t>Yonela Nangu</t>
  </si>
  <si>
    <t>tl-Yonela.Nangu@masinyusane.org</t>
  </si>
  <si>
    <t>14/07/2004</t>
  </si>
  <si>
    <t>Moyake</t>
  </si>
  <si>
    <t>Siyamthanda Moyake</t>
  </si>
  <si>
    <t>tl-Siyamthanda.Moyake@masinyusane.org</t>
  </si>
  <si>
    <t>Zamikhaya</t>
  </si>
  <si>
    <t>Gama</t>
  </si>
  <si>
    <t>Zamikhaya Gama</t>
  </si>
  <si>
    <t>tl-Zamikhaya.Gama@masinyusane.org</t>
  </si>
  <si>
    <t>18/10/2004</t>
  </si>
  <si>
    <t>Zintle Mafanya</t>
  </si>
  <si>
    <t>tl-Zintle.Mafanya@masinyusane.org</t>
  </si>
  <si>
    <t>0705250822081</t>
  </si>
  <si>
    <t>Ziphozihle</t>
  </si>
  <si>
    <t>Ziphozihle Maliza</t>
  </si>
  <si>
    <t>tl-Ziphozihle.Maliza@masinyusane.org</t>
  </si>
  <si>
    <t>Zubenathi</t>
  </si>
  <si>
    <t>Gqeku</t>
  </si>
  <si>
    <t>Zubenathi Gqeku</t>
  </si>
  <si>
    <t>tl-Zubenathi.Gqeku@masinyusane.org</t>
  </si>
  <si>
    <t>Nkosinkulu</t>
  </si>
  <si>
    <t>tl-.Nkosinkulu@masinyusane.org</t>
  </si>
  <si>
    <t>21/05/2007</t>
  </si>
  <si>
    <t>Manyatlentle</t>
  </si>
  <si>
    <t>tl-.Manyatlentle@masinyusane.org</t>
  </si>
  <si>
    <t xml:space="preserve">Aqeelah </t>
  </si>
  <si>
    <t xml:space="preserve">Jobson </t>
  </si>
  <si>
    <t xml:space="preserve">Aqeelah Jobson </t>
  </si>
  <si>
    <t>0704121620089</t>
  </si>
  <si>
    <t xml:space="preserve">Lisakhanya </t>
  </si>
  <si>
    <t xml:space="preserve">Mateketa </t>
  </si>
  <si>
    <t xml:space="preserve">Lisakhanya Mateketa </t>
  </si>
  <si>
    <t>21/08/2005</t>
  </si>
  <si>
    <t>0508215041080</t>
  </si>
  <si>
    <t xml:space="preserve">Yolanda Precious </t>
  </si>
  <si>
    <t xml:space="preserve">Mhlatuzana </t>
  </si>
  <si>
    <t xml:space="preserve">Yolanda Precious Mhlatuzana </t>
  </si>
  <si>
    <t>0607051303081</t>
  </si>
  <si>
    <t>0711536883</t>
  </si>
  <si>
    <t>0818580125</t>
  </si>
  <si>
    <t>69 Nyenzane Street, Motherwell</t>
  </si>
  <si>
    <t>NMU, UFH</t>
  </si>
  <si>
    <t>Business and Economic Science</t>
  </si>
  <si>
    <t>Mkey Code</t>
  </si>
  <si>
    <t>School</t>
  </si>
  <si>
    <t>NMU Applied For</t>
  </si>
  <si>
    <t>Issue</t>
  </si>
  <si>
    <t>Student No.</t>
  </si>
  <si>
    <t>PIN</t>
  </si>
  <si>
    <t>Course Applied For</t>
  </si>
  <si>
    <t>UWC Applied for</t>
  </si>
  <si>
    <t>UJ Applied for</t>
  </si>
  <si>
    <t>Course Applied for</t>
  </si>
  <si>
    <t>Admission status</t>
  </si>
  <si>
    <t>CPUT Applied for</t>
  </si>
  <si>
    <t>CUT Applied for</t>
  </si>
  <si>
    <t>Student Numbers</t>
  </si>
  <si>
    <t>WSU Applied for</t>
  </si>
  <si>
    <t>Student Number</t>
  </si>
  <si>
    <t>Pin/Password</t>
  </si>
  <si>
    <t>WITS Applied for</t>
  </si>
  <si>
    <t>NWU Applied For</t>
  </si>
  <si>
    <t>UP Applied For</t>
  </si>
  <si>
    <t xml:space="preserve">First </t>
  </si>
  <si>
    <t>25CA62769A</t>
  </si>
  <si>
    <t>25GQ09754B</t>
  </si>
  <si>
    <t>25MA93957H</t>
  </si>
  <si>
    <t>25MK09812L</t>
  </si>
  <si>
    <t>25NT10051O</t>
  </si>
  <si>
    <t>25BO00035K</t>
  </si>
  <si>
    <t>25ME01187S</t>
  </si>
  <si>
    <t>25MA14663M</t>
  </si>
  <si>
    <t>25MN97994I</t>
  </si>
  <si>
    <t>25MR13926K</t>
  </si>
  <si>
    <t>25MZ13722S</t>
  </si>
  <si>
    <t>25ND15335L</t>
  </si>
  <si>
    <t>070226</t>
  </si>
  <si>
    <t>25NH15083L</t>
  </si>
  <si>
    <t>25TY14314K</t>
  </si>
  <si>
    <t>060430</t>
  </si>
  <si>
    <t>T1265259</t>
  </si>
  <si>
    <t>070721</t>
  </si>
  <si>
    <t>T1266738</t>
  </si>
  <si>
    <t>lisanele</t>
  </si>
  <si>
    <t>T1284606</t>
  </si>
  <si>
    <t>070203</t>
  </si>
  <si>
    <t>Does Not Qualify</t>
  </si>
  <si>
    <t>060403</t>
  </si>
  <si>
    <t>063404</t>
  </si>
  <si>
    <t>070131</t>
  </si>
  <si>
    <t>061002</t>
  </si>
  <si>
    <t>060418</t>
  </si>
  <si>
    <t>060527</t>
  </si>
  <si>
    <t>060516</t>
  </si>
  <si>
    <t>Matebese@16</t>
  </si>
  <si>
    <t>060829</t>
  </si>
  <si>
    <t>060425</t>
  </si>
  <si>
    <t>060825</t>
  </si>
  <si>
    <t>25HU81073A</t>
  </si>
  <si>
    <t>APP2025-071631</t>
  </si>
  <si>
    <t>Nokwayintombi1</t>
  </si>
  <si>
    <t>Dip. Sport Management</t>
  </si>
  <si>
    <t>#east11Goofy!@</t>
  </si>
  <si>
    <t>25NT37717K</t>
  </si>
  <si>
    <t>25MB311171</t>
  </si>
  <si>
    <t>T277735</t>
  </si>
  <si>
    <t>Workmail25</t>
  </si>
  <si>
    <t>25JA25738I</t>
  </si>
  <si>
    <t>25LE372145S</t>
  </si>
  <si>
    <t>25NY44698K</t>
  </si>
  <si>
    <t>DId not Submit Form</t>
  </si>
  <si>
    <t>25DL18922A</t>
  </si>
  <si>
    <t>25DY65222S</t>
  </si>
  <si>
    <t>25GA59990L</t>
  </si>
  <si>
    <t>25HO22242N</t>
  </si>
  <si>
    <t>25JA47944I</t>
  </si>
  <si>
    <t>25JO37982L</t>
  </si>
  <si>
    <t>Likhona Aidon  Jonas</t>
  </si>
  <si>
    <t>25JO43879L</t>
  </si>
  <si>
    <t>25KE91958N</t>
  </si>
  <si>
    <t>25KH94333A</t>
  </si>
  <si>
    <t>25LU494950</t>
  </si>
  <si>
    <t>25LU11491A</t>
  </si>
  <si>
    <t>25MA49190N</t>
  </si>
  <si>
    <t>25MD04415S</t>
  </si>
  <si>
    <t>25MA57882L</t>
  </si>
  <si>
    <t>25MA55700S</t>
  </si>
  <si>
    <t>25MB18039Z</t>
  </si>
  <si>
    <t>25MD19644T</t>
  </si>
  <si>
    <t>25MN11428S</t>
  </si>
  <si>
    <t>25MP11400O</t>
  </si>
  <si>
    <t>25MP20662P</t>
  </si>
  <si>
    <t>25ND12333C</t>
  </si>
  <si>
    <t>25NO3218O</t>
  </si>
  <si>
    <t>25NY02907L</t>
  </si>
  <si>
    <t>25MA04850A</t>
  </si>
  <si>
    <t>25QA76723E</t>
  </si>
  <si>
    <t>25WI07143A</t>
  </si>
  <si>
    <t>25SO01614B</t>
  </si>
  <si>
    <t>25TH11742I</t>
  </si>
  <si>
    <t>25XO25329S</t>
  </si>
  <si>
    <t>25SH83556S</t>
  </si>
  <si>
    <t>25MS28047S</t>
  </si>
  <si>
    <t>25MA16057A</t>
  </si>
  <si>
    <t>25MA67360L</t>
  </si>
  <si>
    <t>25JE89506K</t>
  </si>
  <si>
    <t>25MA90063A</t>
  </si>
  <si>
    <t>25NX89774T</t>
  </si>
  <si>
    <t>25PA89660A</t>
  </si>
  <si>
    <t>B3gQQU1r</t>
  </si>
  <si>
    <t>T2940077</t>
  </si>
  <si>
    <t>25BI35545S</t>
  </si>
  <si>
    <t>25BI36330A</t>
  </si>
  <si>
    <t>25MA36841S</t>
  </si>
  <si>
    <t>25MA35748S</t>
  </si>
  <si>
    <t>25MA35926S</t>
  </si>
  <si>
    <t>25MP36655S</t>
  </si>
  <si>
    <t xml:space="preserve">Email not working </t>
  </si>
  <si>
    <t>25PE36217U</t>
  </si>
  <si>
    <t>25SI37076S</t>
  </si>
  <si>
    <t>25AP14811A</t>
  </si>
  <si>
    <t>25DA98135S</t>
  </si>
  <si>
    <t>25GC56646A</t>
  </si>
  <si>
    <t>25JI99984Y</t>
  </si>
  <si>
    <t>25MB15921O</t>
  </si>
  <si>
    <t>25NG221395</t>
  </si>
  <si>
    <t>25NG62284O</t>
  </si>
  <si>
    <t>25NT33958B</t>
  </si>
  <si>
    <t>25WA76355S</t>
  </si>
  <si>
    <t>25MA58614A</t>
  </si>
  <si>
    <t>25KR51775S</t>
  </si>
  <si>
    <t xml:space="preserve">Does Not Qualify </t>
  </si>
  <si>
    <t>Masi@24</t>
  </si>
  <si>
    <t>25ND54316B</t>
  </si>
  <si>
    <t xml:space="preserve">Ngcanjana </t>
  </si>
  <si>
    <t>25NK61731A</t>
  </si>
  <si>
    <t>25BI75850A</t>
  </si>
  <si>
    <t>25GA779926A</t>
  </si>
  <si>
    <t>25MA76207L</t>
  </si>
  <si>
    <t>25MA76467I</t>
  </si>
  <si>
    <t>25NG77894L</t>
  </si>
  <si>
    <t>25NI92811A</t>
  </si>
  <si>
    <t>25NT77300A</t>
  </si>
  <si>
    <t>25SI46042Y</t>
  </si>
  <si>
    <t>25TS576791A</t>
  </si>
  <si>
    <t>25MA20799S</t>
  </si>
  <si>
    <t>25LU24526M</t>
  </si>
  <si>
    <t>25NG21276L</t>
  </si>
  <si>
    <t>25AB93075A</t>
  </si>
  <si>
    <t>25DL33538O</t>
  </si>
  <si>
    <t>25GO87089I</t>
  </si>
  <si>
    <t>25GU525223A</t>
  </si>
  <si>
    <t>25KA96416B</t>
  </si>
  <si>
    <t>25MA27554A</t>
  </si>
  <si>
    <t>25PO06128U</t>
  </si>
  <si>
    <t>25TS14441L</t>
  </si>
  <si>
    <t>25AL24873O</t>
  </si>
  <si>
    <t>25BO31515S</t>
  </si>
  <si>
    <t>25HO26013I</t>
  </si>
  <si>
    <t>6u542</t>
  </si>
  <si>
    <t>25MA95011M</t>
  </si>
  <si>
    <t>25MR30241S</t>
  </si>
  <si>
    <t>25NC224226S</t>
  </si>
  <si>
    <t>25ND45981Z</t>
  </si>
  <si>
    <t>25NO43756N</t>
  </si>
  <si>
    <t>25NO23569L</t>
  </si>
  <si>
    <t>25ST06759N</t>
  </si>
  <si>
    <t>25BA18068U</t>
  </si>
  <si>
    <t>25BU80355A</t>
  </si>
  <si>
    <t>25DU53240O</t>
  </si>
  <si>
    <t>25DY02247O</t>
  </si>
  <si>
    <t>25FI35543X</t>
  </si>
  <si>
    <t>25FU79956A</t>
  </si>
  <si>
    <t>25FU01087S</t>
  </si>
  <si>
    <t>Ayathandwa  Gqomose</t>
  </si>
  <si>
    <t>25GQ03038A</t>
  </si>
  <si>
    <t>25IS59774N</t>
  </si>
  <si>
    <t>25JA19956U</t>
  </si>
  <si>
    <t>25JA43957A</t>
  </si>
  <si>
    <t>25MA67686S</t>
  </si>
  <si>
    <t>25MA95050L</t>
  </si>
  <si>
    <t>25FO24673L</t>
  </si>
  <si>
    <t>25MA18463S</t>
  </si>
  <si>
    <t>25MA62533H</t>
  </si>
  <si>
    <t>25MA28653E</t>
  </si>
  <si>
    <t>25MB58640S</t>
  </si>
  <si>
    <t>25ME80890S</t>
  </si>
  <si>
    <t>25ML48224T</t>
  </si>
  <si>
    <t>25MQ66367Q</t>
  </si>
  <si>
    <t>25MT12111O</t>
  </si>
  <si>
    <t>25MZ77090O</t>
  </si>
  <si>
    <t>25NJ67345A</t>
  </si>
  <si>
    <t>25NK53760S</t>
  </si>
  <si>
    <t>25NT29997I</t>
  </si>
  <si>
    <t>25NY61990S</t>
  </si>
  <si>
    <t>25OT00634E</t>
  </si>
  <si>
    <t>25QH42303O</t>
  </si>
  <si>
    <t>25QO20888J</t>
  </si>
  <si>
    <t>25QO4995S</t>
  </si>
  <si>
    <t>25RE75830A</t>
  </si>
  <si>
    <t>25SE97219E</t>
  </si>
  <si>
    <t>25TE62165S</t>
  </si>
  <si>
    <t>25TO25687M</t>
  </si>
  <si>
    <t>25TO85684S</t>
  </si>
  <si>
    <t>25YO14388S</t>
  </si>
  <si>
    <t>25GQ11276Z</t>
  </si>
  <si>
    <t>25JO19120H</t>
  </si>
  <si>
    <t>25KH84064K</t>
  </si>
  <si>
    <t>25MF15443S</t>
  </si>
  <si>
    <t>Akumintomfanta</t>
  </si>
  <si>
    <t xml:space="preserve">Nomathamsanqa  Mkomazi </t>
  </si>
  <si>
    <t>25MK21294N</t>
  </si>
  <si>
    <t>25TI16212L</t>
  </si>
  <si>
    <t>25VA15670O</t>
  </si>
  <si>
    <t>25XE19640A</t>
  </si>
  <si>
    <t>25KE37765N</t>
  </si>
  <si>
    <t>25MP14651F</t>
  </si>
  <si>
    <t>Zuko  Dimengo</t>
  </si>
  <si>
    <t>Leozane  Kivido</t>
  </si>
  <si>
    <t>Phiwokuhle  Nkomombini</t>
  </si>
  <si>
    <t>25SA67382A</t>
  </si>
  <si>
    <t>25SI78828M</t>
  </si>
  <si>
    <t>36854\43898</t>
  </si>
  <si>
    <t>25NK08239S</t>
  </si>
  <si>
    <t>25AD58091S</t>
  </si>
  <si>
    <t>25GO02392H</t>
  </si>
  <si>
    <t>Chulumanco  Macakela</t>
  </si>
  <si>
    <t>25MA43352S</t>
  </si>
  <si>
    <t>25MA20640Y</t>
  </si>
  <si>
    <t xml:space="preserve"> Manyatlentle</t>
  </si>
  <si>
    <t xml:space="preserve">Liyema Mhlahlela </t>
  </si>
  <si>
    <t>25MH01808K</t>
  </si>
  <si>
    <t>Elethu Divine Gwaxula</t>
  </si>
  <si>
    <t>25JA48324L</t>
  </si>
  <si>
    <t>25HU63366O</t>
  </si>
  <si>
    <t>25FA63705E</t>
  </si>
  <si>
    <t>25MN70860U</t>
  </si>
  <si>
    <t>25KU80388B</t>
  </si>
  <si>
    <t>25JA53471S</t>
  </si>
  <si>
    <t>25MA63941A</t>
  </si>
  <si>
    <t>25MP54893S</t>
  </si>
  <si>
    <t>25MZ42975I</t>
  </si>
  <si>
    <t>25NK01176A</t>
  </si>
  <si>
    <t>25SC81834S</t>
  </si>
  <si>
    <t>25SN14642Z</t>
  </si>
  <si>
    <t>25TO85170T</t>
  </si>
  <si>
    <t>25WI86811R</t>
  </si>
  <si>
    <t>25BE97983M</t>
  </si>
  <si>
    <t>25BI43942A</t>
  </si>
  <si>
    <t>25BO48316S</t>
  </si>
  <si>
    <t>25BR28992A</t>
  </si>
  <si>
    <t>25BU17405S</t>
  </si>
  <si>
    <t>25BU56708L</t>
  </si>
  <si>
    <t>25DI48801A</t>
  </si>
  <si>
    <t>25DI43659L</t>
  </si>
  <si>
    <t>25BO75718E</t>
  </si>
  <si>
    <t>25MH48501Y</t>
  </si>
  <si>
    <t>25CH47978C</t>
  </si>
  <si>
    <t>25DU19705L</t>
  </si>
  <si>
    <t>25ML82774A</t>
  </si>
  <si>
    <t>25DY61495A</t>
  </si>
  <si>
    <t>25MQ87676L</t>
  </si>
  <si>
    <t>25GU61031S</t>
  </si>
  <si>
    <t>Cannot Proceed</t>
  </si>
  <si>
    <t>25KA47652S</t>
  </si>
  <si>
    <t>25KA12734O</t>
  </si>
  <si>
    <t>25NE44777V</t>
  </si>
  <si>
    <t>25LA05432E</t>
  </si>
  <si>
    <t>25LL16249Z</t>
  </si>
  <si>
    <t>25NG60724U</t>
  </si>
  <si>
    <t>25MA77670M</t>
  </si>
  <si>
    <t>25MA23128Z</t>
  </si>
  <si>
    <t>25MA56677E</t>
  </si>
  <si>
    <t>25NY82458M</t>
  </si>
  <si>
    <t>25PE87204L</t>
  </si>
  <si>
    <t>25TE26532S</t>
  </si>
  <si>
    <t>25NJ97178A</t>
  </si>
  <si>
    <t>25TO08669A</t>
  </si>
  <si>
    <t>25XA49011O</t>
  </si>
  <si>
    <t>25NO84167N</t>
  </si>
  <si>
    <t>25ZW45449I</t>
  </si>
  <si>
    <t>25NO47417L</t>
  </si>
  <si>
    <t>25WE28178S</t>
  </si>
  <si>
    <t>25YA28403N</t>
  </si>
  <si>
    <t>25NC25171T</t>
  </si>
  <si>
    <t>25NQ41989S</t>
  </si>
  <si>
    <t>25SO32905P</t>
  </si>
  <si>
    <t>25TI62152B</t>
  </si>
  <si>
    <t>25MA59314B</t>
  </si>
  <si>
    <t>25ME21123S</t>
  </si>
  <si>
    <t>25ME62340A</t>
  </si>
  <si>
    <t>25MG71089A</t>
  </si>
  <si>
    <t>25MT61839S</t>
  </si>
  <si>
    <t xml:space="preserve"> Nkosinkulu</t>
  </si>
  <si>
    <t>25NQ58391N</t>
  </si>
  <si>
    <t>25PE52507O</t>
  </si>
  <si>
    <t>25SK60177S</t>
  </si>
  <si>
    <t>25TS62219A</t>
  </si>
  <si>
    <t>25VE63522L</t>
  </si>
  <si>
    <t xml:space="preserve">Mivuyo  Halana </t>
  </si>
  <si>
    <t>25HA12074M</t>
  </si>
  <si>
    <t>24A521912G</t>
  </si>
  <si>
    <t>25KA88255U</t>
  </si>
  <si>
    <t>Jabulani  Koko</t>
  </si>
  <si>
    <t>25KO95349J</t>
  </si>
  <si>
    <t>Melumzi  Makasi</t>
  </si>
  <si>
    <t>25MA68979M</t>
  </si>
  <si>
    <t>Kuyintando@9</t>
  </si>
  <si>
    <t>25MA83289S</t>
  </si>
  <si>
    <t>25MA82500O</t>
  </si>
  <si>
    <t>25MB62459S</t>
  </si>
  <si>
    <t>25NW80726L</t>
  </si>
  <si>
    <t>25TA61893L</t>
  </si>
  <si>
    <t>Anako  Mvinjelwa</t>
  </si>
  <si>
    <t>25MV77018A</t>
  </si>
  <si>
    <t>25NA62167A</t>
  </si>
  <si>
    <t>25RA63217M</t>
  </si>
  <si>
    <t>Sesethu  Tebekwana</t>
  </si>
  <si>
    <t>25TE93106S</t>
  </si>
  <si>
    <t>25XO80847M</t>
  </si>
  <si>
    <t xml:space="preserve">Ambesiwe  Hoyi </t>
  </si>
  <si>
    <t>Masixole  Ndoni</t>
  </si>
  <si>
    <t>25ND77000M</t>
  </si>
  <si>
    <t>25NK95403S</t>
  </si>
  <si>
    <t>25NY93866A</t>
  </si>
  <si>
    <t xml:space="preserve">Yangasive  Tyamka </t>
  </si>
  <si>
    <t>25TY45825Y</t>
  </si>
  <si>
    <t xml:space="preserve">Mamurele  Twana </t>
  </si>
  <si>
    <t xml:space="preserve">Yaasmeen  Vertain </t>
  </si>
  <si>
    <t>25VE58314Y</t>
  </si>
  <si>
    <t>Carla  An Shene</t>
  </si>
  <si>
    <t>25AH62745C</t>
  </si>
  <si>
    <t>25PE59489O</t>
  </si>
  <si>
    <t xml:space="preserve">Emihle  Rawana </t>
  </si>
  <si>
    <t>25RA94247E</t>
  </si>
  <si>
    <t>Grace  Sadhiki</t>
  </si>
  <si>
    <t>Foreign Student</t>
  </si>
  <si>
    <t>25TS96763S</t>
  </si>
  <si>
    <t>25GE18063M</t>
  </si>
  <si>
    <t>Aviwe  Mkangeli</t>
  </si>
  <si>
    <t>25MK13953A</t>
  </si>
  <si>
    <t>25SI02538L</t>
  </si>
  <si>
    <t xml:space="preserve">Uviwe Tshengele </t>
  </si>
  <si>
    <t>25TSH76337U</t>
  </si>
  <si>
    <t>25TU00068S</t>
  </si>
  <si>
    <t>25ML56344S</t>
  </si>
  <si>
    <t>Sinovuyomlisa@123</t>
  </si>
  <si>
    <t>25MN59217L</t>
  </si>
  <si>
    <t>25NT61772S</t>
  </si>
  <si>
    <t>25ZI38488L</t>
  </si>
  <si>
    <t>Indiphile  Mnyazi</t>
  </si>
  <si>
    <t>25MN40724I</t>
  </si>
  <si>
    <t xml:space="preserve">Ongezwa  Hlalu </t>
  </si>
  <si>
    <t>25HL67658O</t>
  </si>
  <si>
    <t xml:space="preserve">Nathi  Qina </t>
  </si>
  <si>
    <t>25QI15438N</t>
  </si>
  <si>
    <t>NATHIqina298!</t>
  </si>
  <si>
    <t xml:space="preserve">Akhona  Majale </t>
  </si>
  <si>
    <t>25MA97386A</t>
  </si>
  <si>
    <t>Abenathi  Nduna</t>
  </si>
  <si>
    <t>25ND97937A</t>
  </si>
  <si>
    <t>Litsatsi  Kalashe</t>
  </si>
  <si>
    <t>25KA64688L</t>
  </si>
  <si>
    <t>25KA95097A</t>
  </si>
  <si>
    <t>4EF1195D</t>
  </si>
  <si>
    <t>25KO56651E</t>
  </si>
  <si>
    <t>25MA32896O</t>
  </si>
  <si>
    <t xml:space="preserve">Makubalo </t>
  </si>
  <si>
    <t>25MA98742L</t>
  </si>
  <si>
    <t>25MA44709L</t>
  </si>
  <si>
    <t>25MA85786L</t>
  </si>
  <si>
    <t>25MA57238R</t>
  </si>
  <si>
    <t>25MB58670Y</t>
  </si>
  <si>
    <t>Siyabulela  Mbolekwa</t>
  </si>
  <si>
    <t>25MB49346S</t>
  </si>
  <si>
    <t xml:space="preserve">Mdunyiswa </t>
  </si>
  <si>
    <t>25ME98613A</t>
  </si>
  <si>
    <t>C91020DF</t>
  </si>
  <si>
    <t>25ME24393L</t>
  </si>
  <si>
    <t xml:space="preserve">Akhokuhle Mfino </t>
  </si>
  <si>
    <t>25MF44506A</t>
  </si>
  <si>
    <t>25MF64240S</t>
  </si>
  <si>
    <t xml:space="preserve">Othandwayo  Mgolozeli </t>
  </si>
  <si>
    <t>25MG358800</t>
  </si>
  <si>
    <t>25MI44889L</t>
  </si>
  <si>
    <t>25MJ65391T</t>
  </si>
  <si>
    <t>25MN99155L</t>
  </si>
  <si>
    <t>Sinethemba  Mahlelehlele</t>
  </si>
  <si>
    <t>Zwanael  Mashiga</t>
  </si>
  <si>
    <t>Raldenio  Prinsloo</t>
  </si>
  <si>
    <t xml:space="preserve">Owen  Mdlankomo </t>
  </si>
  <si>
    <t>25MD33559O</t>
  </si>
  <si>
    <t>25MN22713S</t>
  </si>
  <si>
    <t>25MO63770S</t>
  </si>
  <si>
    <t>Olona  Mpinda</t>
  </si>
  <si>
    <t>25NC43391L</t>
  </si>
  <si>
    <t>25NE29623S</t>
  </si>
  <si>
    <t>25NG37774</t>
  </si>
  <si>
    <t>25NO20410A</t>
  </si>
  <si>
    <t>25NO65041S</t>
  </si>
  <si>
    <t>Lathitha  Noyazi</t>
  </si>
  <si>
    <t>Aviwe  Oliphant</t>
  </si>
  <si>
    <t>25OL53735A</t>
  </si>
  <si>
    <t>25SI65471S</t>
  </si>
  <si>
    <t>25SO21531A</t>
  </si>
  <si>
    <t xml:space="preserve">Asemahle  Sofuthe </t>
  </si>
  <si>
    <t xml:space="preserve">Ntsikelelo  Mbenga </t>
  </si>
  <si>
    <t>25TY86515S</t>
  </si>
  <si>
    <t>Sinazo  Tyibilika</t>
  </si>
  <si>
    <t>25TY55299S</t>
  </si>
  <si>
    <t>25VA65918E</t>
  </si>
  <si>
    <t>25ZE74552N</t>
  </si>
  <si>
    <t xml:space="preserve">Limamkele  Duma </t>
  </si>
  <si>
    <t xml:space="preserve">Asive  Mange </t>
  </si>
  <si>
    <t>25BE72359A</t>
  </si>
  <si>
    <t>25FU72667O</t>
  </si>
  <si>
    <t>Inathi  Nyanda</t>
  </si>
  <si>
    <t>25NY60035I</t>
  </si>
  <si>
    <t>25SL74327A</t>
  </si>
  <si>
    <t>25ST29654P</t>
  </si>
  <si>
    <t>25TY75866M</t>
  </si>
  <si>
    <t>25ZO30961E</t>
  </si>
  <si>
    <t>25KU75884P</t>
  </si>
  <si>
    <t>25BO82233S</t>
  </si>
  <si>
    <t>25DO66079S</t>
  </si>
  <si>
    <t>25HE24171L</t>
  </si>
  <si>
    <t>25KH32667K</t>
  </si>
  <si>
    <t>Akhona  Manyela</t>
  </si>
  <si>
    <t>25MA58975A</t>
  </si>
  <si>
    <t>Simamkele  Marashula</t>
  </si>
  <si>
    <t>25MA911085</t>
  </si>
  <si>
    <t>25MG32853S</t>
  </si>
  <si>
    <t>25MN62003N</t>
  </si>
  <si>
    <t>25MO81659T</t>
  </si>
  <si>
    <t xml:space="preserve">Siyamthanda Ndubela </t>
  </si>
  <si>
    <t>Dip(Accountancy</t>
  </si>
  <si>
    <t>Provisionally Accepted</t>
  </si>
  <si>
    <t>25ND16415S</t>
  </si>
  <si>
    <t>25DR05917M</t>
  </si>
  <si>
    <t>25DU37833A</t>
  </si>
  <si>
    <t>Mihali  Jonas</t>
  </si>
  <si>
    <t>25JO81395M</t>
  </si>
  <si>
    <t>25KI33644A</t>
  </si>
  <si>
    <t>25KI80681H</t>
  </si>
  <si>
    <t>Inam  Kleinbooi</t>
  </si>
  <si>
    <t>25KL53457I</t>
  </si>
  <si>
    <t>25MA27842Y</t>
  </si>
  <si>
    <t>25MA65489L</t>
  </si>
  <si>
    <t>25M059731E</t>
  </si>
  <si>
    <t>motlogeloa_emihle</t>
  </si>
  <si>
    <t>25MR80940L</t>
  </si>
  <si>
    <t>25NC28728M</t>
  </si>
  <si>
    <t>25WO81118L</t>
  </si>
  <si>
    <t>25JO42049A</t>
  </si>
  <si>
    <t>yes</t>
  </si>
  <si>
    <t>25KO94129I</t>
  </si>
  <si>
    <t>25MA11772L</t>
  </si>
  <si>
    <t>25WA13615L</t>
  </si>
  <si>
    <t>25AL20725O</t>
  </si>
  <si>
    <t>25MH50195Y</t>
  </si>
  <si>
    <t>MKey Codel</t>
  </si>
  <si>
    <t>Signed Consent Form by Parents</t>
  </si>
  <si>
    <t>Signed Disability Form</t>
  </si>
  <si>
    <t>NSFAS Profile Created</t>
  </si>
  <si>
    <t>Reference Number</t>
  </si>
  <si>
    <t>NSFAS Username</t>
  </si>
  <si>
    <t>NSFAS Password</t>
  </si>
  <si>
    <t>2025040</t>
  </si>
  <si>
    <t>2025041</t>
  </si>
  <si>
    <t>2025763</t>
  </si>
  <si>
    <t>2025764</t>
  </si>
  <si>
    <t>2025765</t>
  </si>
  <si>
    <t>2025766</t>
  </si>
  <si>
    <t>2025767</t>
  </si>
  <si>
    <t>2025799</t>
  </si>
  <si>
    <t>2025042</t>
  </si>
  <si>
    <t>2025043</t>
  </si>
  <si>
    <t>2025044</t>
  </si>
  <si>
    <t>2025045</t>
  </si>
  <si>
    <t>2025712</t>
  </si>
  <si>
    <t>2025713</t>
  </si>
  <si>
    <t>2025714</t>
  </si>
  <si>
    <t>2025715</t>
  </si>
  <si>
    <t>2025316</t>
  </si>
  <si>
    <t>2025318</t>
  </si>
  <si>
    <t>2025320</t>
  </si>
  <si>
    <t>2025321</t>
  </si>
  <si>
    <t>2025323</t>
  </si>
  <si>
    <t>2025324</t>
  </si>
  <si>
    <t>2025326</t>
  </si>
  <si>
    <t>2025327</t>
  </si>
  <si>
    <t>2025328</t>
  </si>
  <si>
    <t>2025329</t>
  </si>
  <si>
    <t>2025319</t>
  </si>
  <si>
    <t>2025332</t>
  </si>
  <si>
    <t>2025017</t>
  </si>
  <si>
    <t>2025018</t>
  </si>
  <si>
    <t>2025019</t>
  </si>
  <si>
    <t>2025020</t>
  </si>
  <si>
    <t>2025021</t>
  </si>
  <si>
    <t>2025022</t>
  </si>
  <si>
    <t>2025023</t>
  </si>
  <si>
    <t>2025024</t>
  </si>
  <si>
    <t>2025025</t>
  </si>
  <si>
    <t>2025026</t>
  </si>
  <si>
    <t>2025027</t>
  </si>
  <si>
    <t>2025716</t>
  </si>
  <si>
    <t>2025717</t>
  </si>
  <si>
    <t>2025718</t>
  </si>
  <si>
    <t>2025719</t>
  </si>
  <si>
    <t>2025720</t>
  </si>
  <si>
    <t>2025721</t>
  </si>
  <si>
    <t>2025722</t>
  </si>
  <si>
    <t>2025723</t>
  </si>
  <si>
    <t>2025724</t>
  </si>
  <si>
    <t>2025016</t>
  </si>
  <si>
    <t>2025205</t>
  </si>
  <si>
    <t>2025725</t>
  </si>
  <si>
    <t>2025001</t>
  </si>
  <si>
    <t>2025002</t>
  </si>
  <si>
    <t>2025054</t>
  </si>
  <si>
    <t>2025055</t>
  </si>
  <si>
    <t>2025056</t>
  </si>
  <si>
    <t>2025057</t>
  </si>
  <si>
    <t>2025058</t>
  </si>
  <si>
    <t>2025059</t>
  </si>
  <si>
    <t>2025060</t>
  </si>
  <si>
    <t>2025061</t>
  </si>
  <si>
    <t>2025062</t>
  </si>
  <si>
    <t>2025063</t>
  </si>
  <si>
    <t>2025064</t>
  </si>
  <si>
    <t>2025065</t>
  </si>
  <si>
    <t>2025066</t>
  </si>
  <si>
    <t>2025067</t>
  </si>
  <si>
    <t>2025068</t>
  </si>
  <si>
    <t>2025069</t>
  </si>
  <si>
    <t>2025070</t>
  </si>
  <si>
    <t>2025071</t>
  </si>
  <si>
    <t>2025072</t>
  </si>
  <si>
    <t>2025073</t>
  </si>
  <si>
    <t>2025074</t>
  </si>
  <si>
    <t>2025075</t>
  </si>
  <si>
    <t>2025076</t>
  </si>
  <si>
    <t>2025077</t>
  </si>
  <si>
    <t>2025078</t>
  </si>
  <si>
    <t>2025079</t>
  </si>
  <si>
    <t>2025080</t>
  </si>
  <si>
    <t>2025003</t>
  </si>
  <si>
    <t>2025004</t>
  </si>
  <si>
    <t>2025005</t>
  </si>
  <si>
    <t>2025006</t>
  </si>
  <si>
    <t>2025007</t>
  </si>
  <si>
    <t>2025008</t>
  </si>
  <si>
    <t>2025009</t>
  </si>
  <si>
    <t>2025010</t>
  </si>
  <si>
    <t>2025011</t>
  </si>
  <si>
    <t>2025012</t>
  </si>
  <si>
    <t>2025013</t>
  </si>
  <si>
    <t>2025014</t>
  </si>
  <si>
    <t>2025015</t>
  </si>
  <si>
    <t>2025733</t>
  </si>
  <si>
    <t>2025734</t>
  </si>
  <si>
    <t>2025735</t>
  </si>
  <si>
    <t>2025736</t>
  </si>
  <si>
    <t>2025741</t>
  </si>
  <si>
    <t>2025742</t>
  </si>
  <si>
    <t>2025743</t>
  </si>
  <si>
    <t>2025744</t>
  </si>
  <si>
    <t>2025745</t>
  </si>
  <si>
    <t>2025746</t>
  </si>
  <si>
    <t>2025779</t>
  </si>
  <si>
    <t>2025787</t>
  </si>
  <si>
    <t>2025792</t>
  </si>
  <si>
    <t>2025839</t>
  </si>
  <si>
    <t>2025840</t>
  </si>
  <si>
    <t>2025109</t>
  </si>
  <si>
    <t>2025110</t>
  </si>
  <si>
    <t>2025111</t>
  </si>
  <si>
    <t>2025112</t>
  </si>
  <si>
    <t>2025113</t>
  </si>
  <si>
    <t>2025114</t>
  </si>
  <si>
    <t>2025115</t>
  </si>
  <si>
    <t>2025118</t>
  </si>
  <si>
    <t>2025119</t>
  </si>
  <si>
    <t>2025485</t>
  </si>
  <si>
    <t>2025486</t>
  </si>
  <si>
    <t>2025841</t>
  </si>
  <si>
    <t>2025842</t>
  </si>
  <si>
    <t>2025487</t>
  </si>
  <si>
    <t>2025488</t>
  </si>
  <si>
    <t>2025124</t>
  </si>
  <si>
    <t>2025489</t>
  </si>
  <si>
    <t>2025490</t>
  </si>
  <si>
    <t>2025491</t>
  </si>
  <si>
    <t>2025492</t>
  </si>
  <si>
    <t>2025493</t>
  </si>
  <si>
    <t>2025494</t>
  </si>
  <si>
    <t>2025687</t>
  </si>
  <si>
    <t>2025688</t>
  </si>
  <si>
    <t>2025116</t>
  </si>
  <si>
    <t>2025117</t>
  </si>
  <si>
    <t>2025495</t>
  </si>
  <si>
    <t>2025496</t>
  </si>
  <si>
    <t>2025497</t>
  </si>
  <si>
    <t>2025498</t>
  </si>
  <si>
    <t>2025499</t>
  </si>
  <si>
    <t>2025500</t>
  </si>
  <si>
    <t>2025501</t>
  </si>
  <si>
    <t>2025502</t>
  </si>
  <si>
    <t>2025503</t>
  </si>
  <si>
    <t>2025504</t>
  </si>
  <si>
    <t>2025505</t>
  </si>
  <si>
    <t>2025506</t>
  </si>
  <si>
    <t>2025689</t>
  </si>
  <si>
    <t>2025122</t>
  </si>
  <si>
    <t>2025123</t>
  </si>
  <si>
    <t>2025482</t>
  </si>
  <si>
    <t>2025483</t>
  </si>
  <si>
    <t>2025484</t>
  </si>
  <si>
    <t>2025125</t>
  </si>
  <si>
    <t>2025126</t>
  </si>
  <si>
    <t>2025127</t>
  </si>
  <si>
    <t>2025128</t>
  </si>
  <si>
    <t>2025129</t>
  </si>
  <si>
    <t>2025130</t>
  </si>
  <si>
    <t>2025131</t>
  </si>
  <si>
    <t>2025132</t>
  </si>
  <si>
    <t>2025133</t>
  </si>
  <si>
    <t>2025134</t>
  </si>
  <si>
    <t>2025135</t>
  </si>
  <si>
    <t>2025136</t>
  </si>
  <si>
    <t>2025137</t>
  </si>
  <si>
    <t>2025138</t>
  </si>
  <si>
    <t>2025139</t>
  </si>
  <si>
    <t>2025140</t>
  </si>
  <si>
    <t>2025141</t>
  </si>
  <si>
    <t>2025142</t>
  </si>
  <si>
    <t>2025143</t>
  </si>
  <si>
    <t>2025144</t>
  </si>
  <si>
    <t>2025145</t>
  </si>
  <si>
    <t>2025146</t>
  </si>
  <si>
    <t>2025147</t>
  </si>
  <si>
    <t>2025148</t>
  </si>
  <si>
    <t>2025149</t>
  </si>
  <si>
    <t>2025150</t>
  </si>
  <si>
    <t>2025151</t>
  </si>
  <si>
    <t>2025152</t>
  </si>
  <si>
    <t>2025153</t>
  </si>
  <si>
    <t>2025154</t>
  </si>
  <si>
    <t>2025155</t>
  </si>
  <si>
    <t>2025156</t>
  </si>
  <si>
    <t>2025157</t>
  </si>
  <si>
    <t>2025158</t>
  </si>
  <si>
    <t>2025159</t>
  </si>
  <si>
    <t>2025160</t>
  </si>
  <si>
    <t>2025161</t>
  </si>
  <si>
    <t>2025162</t>
  </si>
  <si>
    <t>2025163</t>
  </si>
  <si>
    <t>2025164</t>
  </si>
  <si>
    <t>2025165</t>
  </si>
  <si>
    <t>2025166</t>
  </si>
  <si>
    <t>2025167</t>
  </si>
  <si>
    <t>2025168</t>
  </si>
  <si>
    <t>2025169</t>
  </si>
  <si>
    <t>2025170</t>
  </si>
  <si>
    <t>2025171</t>
  </si>
  <si>
    <t>2025172</t>
  </si>
  <si>
    <t>2025173</t>
  </si>
  <si>
    <t>2025174</t>
  </si>
  <si>
    <t>2025175</t>
  </si>
  <si>
    <t>2025176</t>
  </si>
  <si>
    <t>2025843</t>
  </si>
  <si>
    <t>2025028</t>
  </si>
  <si>
    <t>2025029</t>
  </si>
  <si>
    <t>2025030</t>
  </si>
  <si>
    <t>2025031</t>
  </si>
  <si>
    <t>2025853</t>
  </si>
  <si>
    <t>2025854</t>
  </si>
  <si>
    <t>2025855</t>
  </si>
  <si>
    <t>2025856</t>
  </si>
  <si>
    <t>2025857</t>
  </si>
  <si>
    <t>2025858</t>
  </si>
  <si>
    <t>2025216</t>
  </si>
  <si>
    <t>2025217</t>
  </si>
  <si>
    <t>2025218</t>
  </si>
  <si>
    <t>2025219</t>
  </si>
  <si>
    <t>tl-reneilwe.makwela@masinyusane.org</t>
  </si>
  <si>
    <t>Masinyusane@24</t>
  </si>
  <si>
    <t>2025220</t>
  </si>
  <si>
    <t>2025221</t>
  </si>
  <si>
    <t>2025222</t>
  </si>
  <si>
    <t>2025223</t>
  </si>
  <si>
    <t>2025224</t>
  </si>
  <si>
    <t>2025225</t>
  </si>
  <si>
    <t>tl-aphilile.mbanga@masinyusane.org</t>
  </si>
  <si>
    <t>2025226</t>
  </si>
  <si>
    <t>tl-kamvalethu.ntlombe@masinyusane.org</t>
  </si>
  <si>
    <t>2025227</t>
  </si>
  <si>
    <t>2025228</t>
  </si>
  <si>
    <t>2025229</t>
  </si>
  <si>
    <t>2025230</t>
  </si>
  <si>
    <t>2025231</t>
  </si>
  <si>
    <t>2025232</t>
  </si>
  <si>
    <t>2025233</t>
  </si>
  <si>
    <t>2025234</t>
  </si>
  <si>
    <t>2025235</t>
  </si>
  <si>
    <t>2025236</t>
  </si>
  <si>
    <t>2025237</t>
  </si>
  <si>
    <t>2025238</t>
  </si>
  <si>
    <t>2025239</t>
  </si>
  <si>
    <t>2025240</t>
  </si>
  <si>
    <t>2025241</t>
  </si>
  <si>
    <t>2025242</t>
  </si>
  <si>
    <t>2025243</t>
  </si>
  <si>
    <t>2025244</t>
  </si>
  <si>
    <t>2025245</t>
  </si>
  <si>
    <t>2025246</t>
  </si>
  <si>
    <t>2025247</t>
  </si>
  <si>
    <t>2025248</t>
  </si>
  <si>
    <t>2025249</t>
  </si>
  <si>
    <t>2025250</t>
  </si>
  <si>
    <t>2025251</t>
  </si>
  <si>
    <t>2025252</t>
  </si>
  <si>
    <t>2025253</t>
  </si>
  <si>
    <t>2025254</t>
  </si>
  <si>
    <t>2025255</t>
  </si>
  <si>
    <t>2025256</t>
  </si>
  <si>
    <t>2025257</t>
  </si>
  <si>
    <t>2025258</t>
  </si>
  <si>
    <t>2025259</t>
  </si>
  <si>
    <t>2025260</t>
  </si>
  <si>
    <t>2025261</t>
  </si>
  <si>
    <t>2025262</t>
  </si>
  <si>
    <t>2025263</t>
  </si>
  <si>
    <t>2025264</t>
  </si>
  <si>
    <t>2025265</t>
  </si>
  <si>
    <t>2025266</t>
  </si>
  <si>
    <t>2025267</t>
  </si>
  <si>
    <t>2025268</t>
  </si>
  <si>
    <t>2025269</t>
  </si>
  <si>
    <t>2025270</t>
  </si>
  <si>
    <t>2025271</t>
  </si>
  <si>
    <t>2025272</t>
  </si>
  <si>
    <t>2025273</t>
  </si>
  <si>
    <t>2025274</t>
  </si>
  <si>
    <t>2025275</t>
  </si>
  <si>
    <t>2025276</t>
  </si>
  <si>
    <t>2025277</t>
  </si>
  <si>
    <t>2025278</t>
  </si>
  <si>
    <t>2025279</t>
  </si>
  <si>
    <t>2025280</t>
  </si>
  <si>
    <t>2025281</t>
  </si>
  <si>
    <t>2025282</t>
  </si>
  <si>
    <t>2025283</t>
  </si>
  <si>
    <t>2025284</t>
  </si>
  <si>
    <t>2025285</t>
  </si>
  <si>
    <t>2025286</t>
  </si>
  <si>
    <t>2025287</t>
  </si>
  <si>
    <t>2025288</t>
  </si>
  <si>
    <t>2025289</t>
  </si>
  <si>
    <t>2025290</t>
  </si>
  <si>
    <t>2025291</t>
  </si>
  <si>
    <t>2025292</t>
  </si>
  <si>
    <t>2025293</t>
  </si>
  <si>
    <t>2025294</t>
  </si>
  <si>
    <t>2025295</t>
  </si>
  <si>
    <t>2025296</t>
  </si>
  <si>
    <t>2025297</t>
  </si>
  <si>
    <t>2025298</t>
  </si>
  <si>
    <t>2025299</t>
  </si>
  <si>
    <t>2025300</t>
  </si>
  <si>
    <t>2025301</t>
  </si>
  <si>
    <t>2025302</t>
  </si>
  <si>
    <t>2025303</t>
  </si>
  <si>
    <t>2025304</t>
  </si>
  <si>
    <t>2025305</t>
  </si>
  <si>
    <t>2025306</t>
  </si>
  <si>
    <t>2025307</t>
  </si>
  <si>
    <t>2025308</t>
  </si>
  <si>
    <t>2025309</t>
  </si>
  <si>
    <t>2025310</t>
  </si>
  <si>
    <t>2025311</t>
  </si>
  <si>
    <t>2025312</t>
  </si>
  <si>
    <t>2025313</t>
  </si>
  <si>
    <t>2025314</t>
  </si>
  <si>
    <t>2025844</t>
  </si>
  <si>
    <t>2025859</t>
  </si>
  <si>
    <t>2025317</t>
  </si>
  <si>
    <t>2025860</t>
  </si>
  <si>
    <t>2025861</t>
  </si>
  <si>
    <t>2025862</t>
  </si>
  <si>
    <t>2025863</t>
  </si>
  <si>
    <t>2025864</t>
  </si>
  <si>
    <t>2025865</t>
  </si>
  <si>
    <t>2025866</t>
  </si>
  <si>
    <t>2025867</t>
  </si>
  <si>
    <t>2025868</t>
  </si>
  <si>
    <t>2025869</t>
  </si>
  <si>
    <t>2025870</t>
  </si>
  <si>
    <t>2025828</t>
  </si>
  <si>
    <t>2025829</t>
  </si>
  <si>
    <t>2025032</t>
  </si>
  <si>
    <t>2025208</t>
  </si>
  <si>
    <t>2025333</t>
  </si>
  <si>
    <t>2025334</t>
  </si>
  <si>
    <t>2025335</t>
  </si>
  <si>
    <t>2025336</t>
  </si>
  <si>
    <t>2025337</t>
  </si>
  <si>
    <t>2025338</t>
  </si>
  <si>
    <t>2025339</t>
  </si>
  <si>
    <t>2025340</t>
  </si>
  <si>
    <t>2025341</t>
  </si>
  <si>
    <t>tl-anesipho.dlula@masinyusane.org</t>
  </si>
  <si>
    <t>2025342</t>
  </si>
  <si>
    <t>tl-sisipho.dyontana@masinyusane.org</t>
  </si>
  <si>
    <t>2025343</t>
  </si>
  <si>
    <t>2025344</t>
  </si>
  <si>
    <t>tl-nomfusi.hogwana@masinyusane.org</t>
  </si>
  <si>
    <t>2025345</t>
  </si>
  <si>
    <t>tl-iminathi.jack@masinyusane.org</t>
  </si>
  <si>
    <t>2025346</t>
  </si>
  <si>
    <t>2025347</t>
  </si>
  <si>
    <t>tl-likhona.jonas@masinyusane.org</t>
  </si>
  <si>
    <t>2025348</t>
  </si>
  <si>
    <t>2025349</t>
  </si>
  <si>
    <t>2025350</t>
  </si>
  <si>
    <t>tl-anathi.khaphetshu@masinyusane.org</t>
  </si>
  <si>
    <t>2025351</t>
  </si>
  <si>
    <t>2025352</t>
  </si>
  <si>
    <t>2025353</t>
  </si>
  <si>
    <t>tl-anam.lukwe@masinyusane.org</t>
  </si>
  <si>
    <t>2025354</t>
  </si>
  <si>
    <t>2025355</t>
  </si>
  <si>
    <t>2025356</t>
  </si>
  <si>
    <t>2025357</t>
  </si>
  <si>
    <t>tl-silindokuhle.maginxa@masinyusane.org</t>
  </si>
  <si>
    <t>2025358</t>
  </si>
  <si>
    <t>2025359</t>
  </si>
  <si>
    <t>2025360</t>
  </si>
  <si>
    <t>2025361</t>
  </si>
  <si>
    <t>2025362</t>
  </si>
  <si>
    <t>tl-siphesihle.mnyungula@masinyusane.org</t>
  </si>
  <si>
    <t>2025363</t>
  </si>
  <si>
    <t>2025364</t>
  </si>
  <si>
    <t>tl-portia.mpofu@masinyusane.org</t>
  </si>
  <si>
    <t>2025365</t>
  </si>
  <si>
    <t>2025366</t>
  </si>
  <si>
    <t>tl-onwabe.nondlwana@masinyusane.org</t>
  </si>
  <si>
    <t>2025367</t>
  </si>
  <si>
    <t>2025368</t>
  </si>
  <si>
    <t>2025369</t>
  </si>
  <si>
    <t>2025370</t>
  </si>
  <si>
    <t>tl-emihle.qangule@masinyusane.org</t>
  </si>
  <si>
    <t>2025371</t>
  </si>
  <si>
    <t>2025372</t>
  </si>
  <si>
    <t>2025373</t>
  </si>
  <si>
    <t>2025374</t>
  </si>
  <si>
    <t>tl-iviwe.thembani@masinyusane.org</t>
  </si>
  <si>
    <t>2025375</t>
  </si>
  <si>
    <t>tl-simamkele.xolo@masinyusane.org</t>
  </si>
  <si>
    <t>2025376</t>
  </si>
  <si>
    <t>2025377</t>
  </si>
  <si>
    <t>tl-siyavuya.msweli@masinyusane.org</t>
  </si>
  <si>
    <t>2025711</t>
  </si>
  <si>
    <t>Halana</t>
  </si>
  <si>
    <t>tl-mivuyo.halana@masinyusane.org</t>
  </si>
  <si>
    <t>tl-cleopatra.ndlovu@masinyusane.org</t>
  </si>
  <si>
    <t>tl-simamkele.dlodlo@masinyusane.org</t>
  </si>
  <si>
    <t>2025378</t>
  </si>
  <si>
    <t>2025379</t>
  </si>
  <si>
    <t>2025380</t>
  </si>
  <si>
    <t>2025381</t>
  </si>
  <si>
    <t>2025382</t>
  </si>
  <si>
    <t>2025383</t>
  </si>
  <si>
    <t>2025384</t>
  </si>
  <si>
    <t>2025385</t>
  </si>
  <si>
    <t>2025386</t>
  </si>
  <si>
    <t>2025387</t>
  </si>
  <si>
    <t>2025388</t>
  </si>
  <si>
    <t>2025389</t>
  </si>
  <si>
    <t>2025390</t>
  </si>
  <si>
    <t>2025391</t>
  </si>
  <si>
    <t>2025392</t>
  </si>
  <si>
    <t>2025393</t>
  </si>
  <si>
    <t>2025394</t>
  </si>
  <si>
    <t>2025395</t>
  </si>
  <si>
    <t>2025396</t>
  </si>
  <si>
    <t>2025397</t>
  </si>
  <si>
    <t>2025398</t>
  </si>
  <si>
    <t>2025399</t>
  </si>
  <si>
    <t>2025400</t>
  </si>
  <si>
    <t>2025401</t>
  </si>
  <si>
    <t>2025402</t>
  </si>
  <si>
    <t>2025403</t>
  </si>
  <si>
    <t>2025404</t>
  </si>
  <si>
    <t>2025405</t>
  </si>
  <si>
    <t>2025406</t>
  </si>
  <si>
    <t>2025407</t>
  </si>
  <si>
    <t>2025408</t>
  </si>
  <si>
    <t>2025409</t>
  </si>
  <si>
    <t>2025410</t>
  </si>
  <si>
    <t>2025411</t>
  </si>
  <si>
    <t>2025412</t>
  </si>
  <si>
    <t>2025413</t>
  </si>
  <si>
    <t>2025414</t>
  </si>
  <si>
    <t>2025415</t>
  </si>
  <si>
    <t>2025416</t>
  </si>
  <si>
    <t>2025417</t>
  </si>
  <si>
    <t>2025418</t>
  </si>
  <si>
    <t>2025419</t>
  </si>
  <si>
    <t>2025420</t>
  </si>
  <si>
    <t>2025421</t>
  </si>
  <si>
    <t>2025422</t>
  </si>
  <si>
    <t>2025423</t>
  </si>
  <si>
    <t>2025424</t>
  </si>
  <si>
    <t>2025425</t>
  </si>
  <si>
    <t>2025426</t>
  </si>
  <si>
    <t>2025427</t>
  </si>
  <si>
    <t>2025428</t>
  </si>
  <si>
    <t>2025429</t>
  </si>
  <si>
    <t>2025430</t>
  </si>
  <si>
    <t>2025431</t>
  </si>
  <si>
    <t>2025432</t>
  </si>
  <si>
    <t>2025433</t>
  </si>
  <si>
    <t>2025434</t>
  </si>
  <si>
    <t>2025435</t>
  </si>
  <si>
    <t>2025436</t>
  </si>
  <si>
    <t>2025437</t>
  </si>
  <si>
    <t>2025438</t>
  </si>
  <si>
    <t>2025439</t>
  </si>
  <si>
    <t>2025440</t>
  </si>
  <si>
    <t>2025441</t>
  </si>
  <si>
    <t>2025442</t>
  </si>
  <si>
    <t>2025443</t>
  </si>
  <si>
    <t>2025444</t>
  </si>
  <si>
    <t>2025445</t>
  </si>
  <si>
    <t>2025446</t>
  </si>
  <si>
    <t>2025447</t>
  </si>
  <si>
    <t>2025448</t>
  </si>
  <si>
    <t>2025449</t>
  </si>
  <si>
    <t>2025450</t>
  </si>
  <si>
    <t>2025451</t>
  </si>
  <si>
    <t>2025452</t>
  </si>
  <si>
    <t>2025453</t>
  </si>
  <si>
    <t>2025454</t>
  </si>
  <si>
    <t>2025455</t>
  </si>
  <si>
    <t>2025456</t>
  </si>
  <si>
    <t>2025457</t>
  </si>
  <si>
    <t>2025458</t>
  </si>
  <si>
    <t>2025459</t>
  </si>
  <si>
    <t>2025460</t>
  </si>
  <si>
    <t>2025461</t>
  </si>
  <si>
    <t>2025462</t>
  </si>
  <si>
    <t>2025463</t>
  </si>
  <si>
    <t>2025464</t>
  </si>
  <si>
    <t>2025465</t>
  </si>
  <si>
    <t>2025466</t>
  </si>
  <si>
    <t>2025467</t>
  </si>
  <si>
    <t>2025468</t>
  </si>
  <si>
    <t>2025469</t>
  </si>
  <si>
    <t>2025470</t>
  </si>
  <si>
    <t>2025471</t>
  </si>
  <si>
    <t>2025472</t>
  </si>
  <si>
    <t>2025473</t>
  </si>
  <si>
    <t>2025474</t>
  </si>
  <si>
    <t>2025475</t>
  </si>
  <si>
    <t>2025476</t>
  </si>
  <si>
    <t>2025477</t>
  </si>
  <si>
    <t>2025478</t>
  </si>
  <si>
    <t>2025479</t>
  </si>
  <si>
    <t>2025480</t>
  </si>
  <si>
    <t>2025481</t>
  </si>
  <si>
    <t>2025177</t>
  </si>
  <si>
    <t>2025178</t>
  </si>
  <si>
    <t>2025179</t>
  </si>
  <si>
    <t>2025180</t>
  </si>
  <si>
    <t>2025181</t>
  </si>
  <si>
    <t>2025182</t>
  </si>
  <si>
    <t>2025183</t>
  </si>
  <si>
    <t>2025184</t>
  </si>
  <si>
    <t>2025185</t>
  </si>
  <si>
    <t>2025186</t>
  </si>
  <si>
    <t>2025187</t>
  </si>
  <si>
    <t>2025188</t>
  </si>
  <si>
    <t>2025189</t>
  </si>
  <si>
    <t>2025190</t>
  </si>
  <si>
    <t>2025191</t>
  </si>
  <si>
    <t>2025192</t>
  </si>
  <si>
    <t>2025193</t>
  </si>
  <si>
    <t>2025194</t>
  </si>
  <si>
    <t>2025195</t>
  </si>
  <si>
    <t>2025196</t>
  </si>
  <si>
    <t>2025197</t>
  </si>
  <si>
    <t>2025198</t>
  </si>
  <si>
    <t>2025199</t>
  </si>
  <si>
    <t>2025200</t>
  </si>
  <si>
    <t>2025201</t>
  </si>
  <si>
    <t>2025202</t>
  </si>
  <si>
    <t>2025203</t>
  </si>
  <si>
    <t>2025204</t>
  </si>
  <si>
    <t>2025507</t>
  </si>
  <si>
    <t>2025508</t>
  </si>
  <si>
    <t>2025509</t>
  </si>
  <si>
    <t>2025510</t>
  </si>
  <si>
    <t>2025511</t>
  </si>
  <si>
    <t>2025512</t>
  </si>
  <si>
    <t>2025513</t>
  </si>
  <si>
    <t>2025514</t>
  </si>
  <si>
    <t>2025515</t>
  </si>
  <si>
    <t>2025516</t>
  </si>
  <si>
    <t>2025517</t>
  </si>
  <si>
    <t>2025518</t>
  </si>
  <si>
    <t>2025519</t>
  </si>
  <si>
    <t>2025520</t>
  </si>
  <si>
    <t>2025521</t>
  </si>
  <si>
    <t>2025522</t>
  </si>
  <si>
    <t>2025523</t>
  </si>
  <si>
    <t>2025524</t>
  </si>
  <si>
    <t>2025525</t>
  </si>
  <si>
    <t>2025526</t>
  </si>
  <si>
    <t>2025527</t>
  </si>
  <si>
    <t>2025528</t>
  </si>
  <si>
    <t>2025529</t>
  </si>
  <si>
    <t>2025530</t>
  </si>
  <si>
    <t>2025531</t>
  </si>
  <si>
    <t>2025532</t>
  </si>
  <si>
    <t>2025533</t>
  </si>
  <si>
    <t>2025534</t>
  </si>
  <si>
    <t>2025535</t>
  </si>
  <si>
    <t>2025536</t>
  </si>
  <si>
    <t>2025537</t>
  </si>
  <si>
    <t>2025538</t>
  </si>
  <si>
    <t>2025539</t>
  </si>
  <si>
    <t>2025540</t>
  </si>
  <si>
    <t>2025541</t>
  </si>
  <si>
    <t>2025542</t>
  </si>
  <si>
    <t>2025543</t>
  </si>
  <si>
    <t>2025544</t>
  </si>
  <si>
    <t>2025545</t>
  </si>
  <si>
    <t>2025546</t>
  </si>
  <si>
    <t>2025547</t>
  </si>
  <si>
    <t>2025551</t>
  </si>
  <si>
    <t>2025552</t>
  </si>
  <si>
    <t>2025553</t>
  </si>
  <si>
    <t>2025554</t>
  </si>
  <si>
    <t>2025555</t>
  </si>
  <si>
    <t>2025556</t>
  </si>
  <si>
    <t>2025557</t>
  </si>
  <si>
    <t>2025558</t>
  </si>
  <si>
    <t>2025559</t>
  </si>
  <si>
    <t>2025560</t>
  </si>
  <si>
    <t>2025561</t>
  </si>
  <si>
    <t>2025562</t>
  </si>
  <si>
    <t>2025563</t>
  </si>
  <si>
    <t>2025564</t>
  </si>
  <si>
    <t>2025565</t>
  </si>
  <si>
    <t>2025566</t>
  </si>
  <si>
    <t>2025567</t>
  </si>
  <si>
    <t>2025568</t>
  </si>
  <si>
    <t>2025569</t>
  </si>
  <si>
    <t>2025570</t>
  </si>
  <si>
    <t>2025571</t>
  </si>
  <si>
    <t>2025572</t>
  </si>
  <si>
    <t>2025573</t>
  </si>
  <si>
    <t>2025574</t>
  </si>
  <si>
    <t>2025575</t>
  </si>
  <si>
    <t>2025576</t>
  </si>
  <si>
    <t>2025577</t>
  </si>
  <si>
    <t>2025578</t>
  </si>
  <si>
    <t>2025579</t>
  </si>
  <si>
    <t>2025580</t>
  </si>
  <si>
    <t>2025581</t>
  </si>
  <si>
    <t>2025582</t>
  </si>
  <si>
    <t>2025583</t>
  </si>
  <si>
    <t>2025584</t>
  </si>
  <si>
    <t>2025585</t>
  </si>
  <si>
    <t>2025586</t>
  </si>
  <si>
    <t>2025587</t>
  </si>
  <si>
    <t>2025588</t>
  </si>
  <si>
    <t>2025589</t>
  </si>
  <si>
    <t>2025590</t>
  </si>
  <si>
    <t>2025591</t>
  </si>
  <si>
    <t>2025592</t>
  </si>
  <si>
    <t>2025593</t>
  </si>
  <si>
    <t>2025594</t>
  </si>
  <si>
    <t>2025595</t>
  </si>
  <si>
    <t>2025596</t>
  </si>
  <si>
    <t>2025597</t>
  </si>
  <si>
    <t>2025598</t>
  </si>
  <si>
    <t>2025599</t>
  </si>
  <si>
    <t>2025600</t>
  </si>
  <si>
    <t>2025601</t>
  </si>
  <si>
    <t>2025602</t>
  </si>
  <si>
    <t>2025603</t>
  </si>
  <si>
    <t>2025604</t>
  </si>
  <si>
    <t>2025605</t>
  </si>
  <si>
    <t>2025606</t>
  </si>
  <si>
    <t>2025607</t>
  </si>
  <si>
    <t>2025608</t>
  </si>
  <si>
    <t>2025609</t>
  </si>
  <si>
    <t>2025610</t>
  </si>
  <si>
    <t>2025611</t>
  </si>
  <si>
    <t>2025612</t>
  </si>
  <si>
    <t>2025613</t>
  </si>
  <si>
    <t>2025614</t>
  </si>
  <si>
    <t>2025615</t>
  </si>
  <si>
    <t>2025616</t>
  </si>
  <si>
    <t>2025617</t>
  </si>
  <si>
    <t>2025618</t>
  </si>
  <si>
    <t>2025619</t>
  </si>
  <si>
    <t>2025620</t>
  </si>
  <si>
    <t>2025621</t>
  </si>
  <si>
    <t>2025622</t>
  </si>
  <si>
    <t>2025623</t>
  </si>
  <si>
    <t>2025624</t>
  </si>
  <si>
    <t>2025625</t>
  </si>
  <si>
    <t>2025626</t>
  </si>
  <si>
    <t>2025627</t>
  </si>
  <si>
    <t>2025628</t>
  </si>
  <si>
    <t>2025629</t>
  </si>
  <si>
    <t>2025630</t>
  </si>
  <si>
    <t>2025631</t>
  </si>
  <si>
    <t>2025632</t>
  </si>
  <si>
    <t>2025633</t>
  </si>
  <si>
    <t>2025634</t>
  </si>
  <si>
    <t>2025635</t>
  </si>
  <si>
    <t>2025636</t>
  </si>
  <si>
    <t>2025637</t>
  </si>
  <si>
    <t>2025638</t>
  </si>
  <si>
    <t>2025639</t>
  </si>
  <si>
    <t>2025640</t>
  </si>
  <si>
    <t>2025641</t>
  </si>
  <si>
    <t>2025642</t>
  </si>
  <si>
    <t>2025643</t>
  </si>
  <si>
    <t>2025644</t>
  </si>
  <si>
    <t>2025645</t>
  </si>
  <si>
    <t>2025646</t>
  </si>
  <si>
    <t>2025650</t>
  </si>
  <si>
    <t>2025647</t>
  </si>
  <si>
    <t>2025648</t>
  </si>
  <si>
    <t>2025649</t>
  </si>
  <si>
    <t>2025651</t>
  </si>
  <si>
    <t>2025652</t>
  </si>
  <si>
    <t>2025653</t>
  </si>
  <si>
    <t>2025654</t>
  </si>
  <si>
    <t>2025655</t>
  </si>
  <si>
    <t>2025656</t>
  </si>
  <si>
    <t>2025657</t>
  </si>
  <si>
    <t>2025658</t>
  </si>
  <si>
    <t>2025659</t>
  </si>
  <si>
    <t>2025660</t>
  </si>
  <si>
    <t>2025661</t>
  </si>
  <si>
    <t>2025662</t>
  </si>
  <si>
    <t>2025663</t>
  </si>
  <si>
    <t>2025664</t>
  </si>
  <si>
    <t>2025665</t>
  </si>
  <si>
    <t>2025666</t>
  </si>
  <si>
    <t>2025667</t>
  </si>
  <si>
    <t>2025668</t>
  </si>
  <si>
    <t>2025669</t>
  </si>
  <si>
    <t>2025670</t>
  </si>
  <si>
    <t>2025671</t>
  </si>
  <si>
    <t>2025672</t>
  </si>
  <si>
    <t>2025673</t>
  </si>
  <si>
    <t>2025674</t>
  </si>
  <si>
    <t>2025675</t>
  </si>
  <si>
    <t>2025676</t>
  </si>
  <si>
    <t>2025677</t>
  </si>
  <si>
    <t>2025678</t>
  </si>
  <si>
    <t>2025679</t>
  </si>
  <si>
    <t>2025680</t>
  </si>
  <si>
    <t>2025681</t>
  </si>
  <si>
    <t>2025682</t>
  </si>
  <si>
    <t>2025683</t>
  </si>
  <si>
    <t>2025684</t>
  </si>
  <si>
    <t>2025685</t>
  </si>
  <si>
    <t>2025686</t>
  </si>
  <si>
    <t>2025548</t>
  </si>
  <si>
    <t>2025549</t>
  </si>
  <si>
    <t>2025550</t>
  </si>
  <si>
    <t>2025690</t>
  </si>
  <si>
    <t>2025691</t>
  </si>
  <si>
    <t>2025692</t>
  </si>
  <si>
    <t>2025693</t>
  </si>
  <si>
    <t>2025845</t>
  </si>
  <si>
    <t>2025846</t>
  </si>
  <si>
    <t>2025847</t>
  </si>
  <si>
    <t>2025848</t>
  </si>
  <si>
    <t>2025849</t>
  </si>
  <si>
    <t>2025850</t>
  </si>
  <si>
    <t>2025851</t>
  </si>
  <si>
    <t>2025046</t>
  </si>
  <si>
    <t>2025047</t>
  </si>
  <si>
    <t>2025048</t>
  </si>
  <si>
    <t>2025049</t>
  </si>
  <si>
    <t>2025050</t>
  </si>
  <si>
    <t>2025051</t>
  </si>
  <si>
    <t>2025052</t>
  </si>
  <si>
    <t>2025053</t>
  </si>
  <si>
    <t>2025081</t>
  </si>
  <si>
    <t>2025082</t>
  </si>
  <si>
    <t>2025083</t>
  </si>
  <si>
    <t>2025084</t>
  </si>
  <si>
    <t>2025085</t>
  </si>
  <si>
    <t>2025086</t>
  </si>
  <si>
    <t>2025087</t>
  </si>
  <si>
    <t>2025088</t>
  </si>
  <si>
    <t>2025089</t>
  </si>
  <si>
    <t>2025090</t>
  </si>
  <si>
    <t>2025091</t>
  </si>
  <si>
    <t>2025092</t>
  </si>
  <si>
    <t>2025093</t>
  </si>
  <si>
    <t>2025094</t>
  </si>
  <si>
    <t>2025095</t>
  </si>
  <si>
    <t>2025096</t>
  </si>
  <si>
    <t>2025097</t>
  </si>
  <si>
    <t>2025098</t>
  </si>
  <si>
    <t>2025099</t>
  </si>
  <si>
    <t>2025100</t>
  </si>
  <si>
    <t>2025101</t>
  </si>
  <si>
    <t>2025102</t>
  </si>
  <si>
    <t>2025732</t>
  </si>
  <si>
    <t>2025103</t>
  </si>
  <si>
    <t>2025104</t>
  </si>
  <si>
    <t>2025105</t>
  </si>
  <si>
    <t>2025106</t>
  </si>
  <si>
    <t>2025737</t>
  </si>
  <si>
    <t>2025738</t>
  </si>
  <si>
    <t>2025739</t>
  </si>
  <si>
    <t>2025740</t>
  </si>
  <si>
    <t>2025107</t>
  </si>
  <si>
    <t>2025108</t>
  </si>
  <si>
    <t>2025315</t>
  </si>
  <si>
    <t>2025694</t>
  </si>
  <si>
    <t>2025695</t>
  </si>
  <si>
    <t>2025696</t>
  </si>
  <si>
    <t>2025747</t>
  </si>
  <si>
    <t>2025748</t>
  </si>
  <si>
    <t>2025749</t>
  </si>
  <si>
    <t>2025750</t>
  </si>
  <si>
    <t>2025751</t>
  </si>
  <si>
    <t>2025752</t>
  </si>
  <si>
    <t>2025753</t>
  </si>
  <si>
    <t>2025754</t>
  </si>
  <si>
    <t>2025755</t>
  </si>
  <si>
    <t>2025756</t>
  </si>
  <si>
    <t>2025757</t>
  </si>
  <si>
    <t>2025758</t>
  </si>
  <si>
    <t>2025759</t>
  </si>
  <si>
    <t>2025760</t>
  </si>
  <si>
    <t>2025761</t>
  </si>
  <si>
    <t>2025762</t>
  </si>
  <si>
    <t>2025697</t>
  </si>
  <si>
    <t>2025698</t>
  </si>
  <si>
    <t>2025699</t>
  </si>
  <si>
    <t>2025700</t>
  </si>
  <si>
    <t>2025701</t>
  </si>
  <si>
    <t>2025768</t>
  </si>
  <si>
    <t>2025769</t>
  </si>
  <si>
    <t>2025770</t>
  </si>
  <si>
    <t>2025771</t>
  </si>
  <si>
    <t>2025772</t>
  </si>
  <si>
    <t>2025838</t>
  </si>
  <si>
    <t>2025773</t>
  </si>
  <si>
    <t>2025774</t>
  </si>
  <si>
    <t>2025775</t>
  </si>
  <si>
    <t>2025776</t>
  </si>
  <si>
    <t>2025777</t>
  </si>
  <si>
    <t>2025702</t>
  </si>
  <si>
    <t>2025778</t>
  </si>
  <si>
    <t>2025780</t>
  </si>
  <si>
    <t>2025781</t>
  </si>
  <si>
    <t>2025782</t>
  </si>
  <si>
    <t>2025783</t>
  </si>
  <si>
    <t>2025784</t>
  </si>
  <si>
    <t>2025785</t>
  </si>
  <si>
    <t>2025703</t>
  </si>
  <si>
    <t>2025786</t>
  </si>
  <si>
    <t>2025788</t>
  </si>
  <si>
    <t>2025789</t>
  </si>
  <si>
    <t>2025790</t>
  </si>
  <si>
    <t>2025704</t>
  </si>
  <si>
    <t>2025791</t>
  </si>
  <si>
    <t>2025793</t>
  </si>
  <si>
    <t>2025794</t>
  </si>
  <si>
    <t>2025796</t>
  </si>
  <si>
    <t>2025797</t>
  </si>
  <si>
    <t>2025798</t>
  </si>
  <si>
    <t>2025705</t>
  </si>
  <si>
    <t>2025795</t>
  </si>
  <si>
    <t>2025802</t>
  </si>
  <si>
    <t>2025803</t>
  </si>
  <si>
    <t>2025804</t>
  </si>
  <si>
    <t>2025805</t>
  </si>
  <si>
    <t>2025806</t>
  </si>
  <si>
    <t>2025807</t>
  </si>
  <si>
    <t>2025808</t>
  </si>
  <si>
    <t>2025809</t>
  </si>
  <si>
    <t>2025810</t>
  </si>
  <si>
    <t>2025811</t>
  </si>
  <si>
    <t>2025812</t>
  </si>
  <si>
    <t>2025813</t>
  </si>
  <si>
    <t>2025814</t>
  </si>
  <si>
    <t>2025833</t>
  </si>
  <si>
    <t>2025815</t>
  </si>
  <si>
    <t>2025816</t>
  </si>
  <si>
    <t>2025817</t>
  </si>
  <si>
    <t>2025818</t>
  </si>
  <si>
    <t>2025819</t>
  </si>
  <si>
    <t>2025820</t>
  </si>
  <si>
    <t>2025821</t>
  </si>
  <si>
    <t>2025822</t>
  </si>
  <si>
    <t>2025823</t>
  </si>
  <si>
    <t>2025824</t>
  </si>
  <si>
    <t>2025825</t>
  </si>
  <si>
    <t>2025826</t>
  </si>
  <si>
    <t>2025827</t>
  </si>
  <si>
    <t>2025209</t>
  </si>
  <si>
    <t>2025210</t>
  </si>
  <si>
    <t>2025211</t>
  </si>
  <si>
    <t>2025212</t>
  </si>
  <si>
    <t>2025213</t>
  </si>
  <si>
    <t>2025214</t>
  </si>
  <si>
    <t>2025215</t>
  </si>
  <si>
    <t>2025206</t>
  </si>
  <si>
    <t>2025207</t>
  </si>
  <si>
    <t>2025800</t>
  </si>
  <si>
    <t>2025801</t>
  </si>
  <si>
    <t>2025706</t>
  </si>
  <si>
    <t>2025707</t>
  </si>
  <si>
    <t>2025708</t>
  </si>
  <si>
    <t>2025709</t>
  </si>
  <si>
    <t>2025710</t>
  </si>
  <si>
    <t>2025120</t>
  </si>
  <si>
    <t>2025121</t>
  </si>
  <si>
    <t>2025726</t>
  </si>
  <si>
    <t>2025727</t>
  </si>
  <si>
    <t>2025728</t>
  </si>
  <si>
    <t>2025729</t>
  </si>
  <si>
    <t>2025730</t>
  </si>
  <si>
    <t>2025731</t>
  </si>
  <si>
    <t>2025322</t>
  </si>
  <si>
    <t>2025325</t>
  </si>
  <si>
    <t>2025830</t>
  </si>
  <si>
    <t>2025831</t>
  </si>
  <si>
    <t>2025832</t>
  </si>
  <si>
    <t>2025834</t>
  </si>
  <si>
    <t>2025835</t>
  </si>
  <si>
    <t>2025836</t>
  </si>
  <si>
    <t>2025837</t>
  </si>
  <si>
    <t>2025033</t>
  </si>
  <si>
    <t>2025034</t>
  </si>
  <si>
    <t>2025035</t>
  </si>
  <si>
    <t>2025036</t>
  </si>
  <si>
    <t>2025037</t>
  </si>
  <si>
    <t>2025038</t>
  </si>
  <si>
    <t>2025039</t>
  </si>
  <si>
    <t>2025852</t>
  </si>
  <si>
    <t>2025330</t>
  </si>
  <si>
    <t>2025331</t>
  </si>
  <si>
    <t>Name of School</t>
  </si>
  <si>
    <t>Area</t>
  </si>
  <si>
    <t>School Address</t>
  </si>
  <si>
    <t>Personnel</t>
  </si>
  <si>
    <t>Title</t>
  </si>
  <si>
    <t>Contact No.</t>
  </si>
  <si>
    <t>Schedule Collected (1st Intake)</t>
  </si>
  <si>
    <t>Schedule Collected (2nd Intake)</t>
  </si>
  <si>
    <t>KEY RINGS DELIVERED</t>
  </si>
  <si>
    <t>Nelson Mandela Bay</t>
  </si>
  <si>
    <t>Alizwa September</t>
  </si>
  <si>
    <t>0723608795</t>
  </si>
  <si>
    <t>Sine</t>
  </si>
  <si>
    <t>Kwazakhele</t>
  </si>
  <si>
    <t>KwaZakhele 3, Ibhayi</t>
  </si>
  <si>
    <t>Ms Mfuniselwa</t>
  </si>
  <si>
    <t>0820875998</t>
  </si>
  <si>
    <t>Cnr of Kempston Road, Uitenhage Rd</t>
  </si>
  <si>
    <t>5 Kwane Str NU6</t>
  </si>
  <si>
    <t xml:space="preserve">Mrs Koko </t>
  </si>
  <si>
    <t>0736042874</t>
  </si>
  <si>
    <t>Ngqokweni Street, NU9</t>
  </si>
  <si>
    <t>Ms Makeleni</t>
  </si>
  <si>
    <t>D/Principal</t>
  </si>
  <si>
    <t>0822686366</t>
  </si>
  <si>
    <t>95 Madala Str</t>
  </si>
  <si>
    <t>Noluthando</t>
  </si>
  <si>
    <t>Secretary</t>
  </si>
  <si>
    <t>0785263803</t>
  </si>
  <si>
    <t>1 Matanzima Str</t>
  </si>
  <si>
    <t>Mrs Nkumanda</t>
  </si>
  <si>
    <t>0632410765</t>
  </si>
  <si>
    <t>Kwa-Dwesi</t>
  </si>
  <si>
    <t>Ngundwana Str</t>
  </si>
  <si>
    <t>Ms Ngele</t>
  </si>
  <si>
    <t>0837334237</t>
  </si>
  <si>
    <t>1 Marwanqa Str, KwaFord</t>
  </si>
  <si>
    <t>Mrs Mbotshelwa</t>
  </si>
  <si>
    <t>HOD</t>
  </si>
  <si>
    <t>0731933710</t>
  </si>
  <si>
    <t>Nyara Str NU6</t>
  </si>
  <si>
    <t>Ms Wopa</t>
  </si>
  <si>
    <t>0726879681</t>
  </si>
  <si>
    <t>10 Qumza Str</t>
  </si>
  <si>
    <t xml:space="preserve">Mrs Jafta </t>
  </si>
  <si>
    <t>0832419095</t>
  </si>
  <si>
    <t>Lutman Str</t>
  </si>
  <si>
    <t>Ms Manyathi</t>
  </si>
  <si>
    <t>0836866013</t>
  </si>
  <si>
    <t>2 Zwide</t>
  </si>
  <si>
    <t>Ms Mosola</t>
  </si>
  <si>
    <t>Deputy</t>
  </si>
  <si>
    <t>0727606794</t>
  </si>
  <si>
    <t>Kwa-Magxaki</t>
  </si>
  <si>
    <t xml:space="preserve">2 Kwa-Magxaki </t>
  </si>
  <si>
    <t xml:space="preserve">Ms Fasi </t>
  </si>
  <si>
    <t>Principal</t>
  </si>
  <si>
    <t>0817075124/0834837347</t>
  </si>
  <si>
    <t>Jakavula Str</t>
  </si>
  <si>
    <t>Ms Andries</t>
  </si>
  <si>
    <t>0782462940</t>
  </si>
  <si>
    <t>Spondo Str, Koyana Rd; Zwide</t>
  </si>
  <si>
    <t>Mr Mali</t>
  </si>
  <si>
    <t>0796174526</t>
  </si>
  <si>
    <t>61 Qumza Str</t>
  </si>
  <si>
    <t>Ms Baleni</t>
  </si>
  <si>
    <t>0764299255</t>
  </si>
  <si>
    <t>Tshawuka Str, Mbilana Cres</t>
  </si>
  <si>
    <t>Mrs Pakati</t>
  </si>
  <si>
    <t>0783613910</t>
  </si>
  <si>
    <t>71 Ndlovu Str, Nu1</t>
  </si>
  <si>
    <t>Mrs Mangesi</t>
  </si>
  <si>
    <t>0836839671</t>
  </si>
  <si>
    <t>74 Inqu Str, NU12</t>
  </si>
  <si>
    <t>Ms Maphuma</t>
  </si>
  <si>
    <t>0834793154</t>
  </si>
  <si>
    <t>Mzwazwa Stre, Nu7</t>
  </si>
  <si>
    <t>Ms Sinuka</t>
  </si>
  <si>
    <t>0833040199</t>
  </si>
  <si>
    <t>Matodlana Str</t>
  </si>
  <si>
    <t>Mr Shongwe</t>
  </si>
  <si>
    <t>0796175457</t>
  </si>
  <si>
    <t>10 Mnenga Str</t>
  </si>
  <si>
    <t>Ms Ndimande</t>
  </si>
  <si>
    <t>0608339429</t>
  </si>
  <si>
    <t>Nkobongo Str, NU9</t>
  </si>
  <si>
    <t>Ms Manangela</t>
  </si>
  <si>
    <t>0605803034</t>
  </si>
  <si>
    <t>Koyana Str</t>
  </si>
  <si>
    <t>Mrs Nkosana</t>
  </si>
  <si>
    <t>0829771920</t>
  </si>
  <si>
    <t>9 Jolobe  Str</t>
  </si>
  <si>
    <t>Ms Mandimo</t>
  </si>
  <si>
    <t>0614600265</t>
  </si>
  <si>
    <t>Khatyu Str</t>
  </si>
  <si>
    <t>Mrs Mtukela</t>
  </si>
  <si>
    <t>0711729368</t>
  </si>
  <si>
    <t>Kulati Street</t>
  </si>
  <si>
    <t>Ms Fali</t>
  </si>
  <si>
    <t>Mingo Street</t>
  </si>
  <si>
    <t>Ms Tonsi</t>
  </si>
  <si>
    <t>0730351428</t>
  </si>
  <si>
    <t>Ms Balfour</t>
  </si>
  <si>
    <t>0680243010</t>
  </si>
  <si>
    <t>Schauderville</t>
  </si>
  <si>
    <t>Brown Str</t>
  </si>
  <si>
    <t>Mrs Mekutu</t>
  </si>
  <si>
    <t>0834130531</t>
  </si>
  <si>
    <t>Gelvindale</t>
  </si>
  <si>
    <t>71 Beetlestone Rd, Jarman</t>
  </si>
  <si>
    <t>Mrs Hufkie</t>
  </si>
  <si>
    <t>0737992339</t>
  </si>
  <si>
    <t>Ms Mafu</t>
  </si>
  <si>
    <t>0784705924</t>
  </si>
  <si>
    <t>19 Gaqa Str, NU5</t>
  </si>
  <si>
    <t>Ms Quza</t>
  </si>
  <si>
    <t>0833739766</t>
  </si>
  <si>
    <t>Cnr Heugh Rd &amp; 9th Ave</t>
  </si>
  <si>
    <t xml:space="preserve">Mr Dyani </t>
  </si>
  <si>
    <t>0746212985</t>
  </si>
  <si>
    <t xml:space="preserve">Humansdorp Senior Secondary </t>
  </si>
  <si>
    <t>Mr Shaun Felix</t>
  </si>
  <si>
    <t>0825429818</t>
  </si>
  <si>
    <t>Mabaleni Location</t>
  </si>
  <si>
    <t>Mr Nceba</t>
  </si>
  <si>
    <t>0727613117</t>
  </si>
  <si>
    <t>Jeffery's Bay</t>
  </si>
  <si>
    <t>Marginella Str</t>
  </si>
  <si>
    <t>Ms S Dlepu</t>
  </si>
  <si>
    <t>073 370 9131</t>
  </si>
  <si>
    <t>2 Mandela Str, KwaNomzamo</t>
  </si>
  <si>
    <t>Ms Noda</t>
  </si>
  <si>
    <t>0685096175</t>
  </si>
  <si>
    <t>Moses Mabhida High School</t>
  </si>
  <si>
    <t>Kirkwood</t>
  </si>
  <si>
    <t>Karedomme Str</t>
  </si>
  <si>
    <t>Secretary Williams</t>
  </si>
  <si>
    <t>0780006828</t>
  </si>
  <si>
    <t>124 Elands Rivier Rd</t>
  </si>
  <si>
    <t>Ms Fayo</t>
  </si>
  <si>
    <t>0824898162</t>
  </si>
  <si>
    <t>Samkelewe High School</t>
  </si>
  <si>
    <t>7422 Albert Luthuli Str</t>
  </si>
  <si>
    <t>Mr Tayiya</t>
  </si>
  <si>
    <t>0655312620</t>
  </si>
  <si>
    <t>Other Stakeholders</t>
  </si>
  <si>
    <t>Organisation Name</t>
  </si>
  <si>
    <t>Contact Person</t>
  </si>
  <si>
    <t>Contact Number</t>
  </si>
  <si>
    <t>Felancia Du Preez</t>
  </si>
  <si>
    <t>041 504 2014</t>
  </si>
  <si>
    <t>Rhodes Lecturer</t>
  </si>
  <si>
    <t>0827306341/ '0835998420</t>
  </si>
  <si>
    <t>SAICA Project Manager [EL}</t>
  </si>
  <si>
    <t>Olwethu Ketse</t>
  </si>
  <si>
    <t>0823482672</t>
  </si>
  <si>
    <t>Mathematics Level 5</t>
  </si>
  <si>
    <t>NMU Course Accepted For</t>
  </si>
  <si>
    <t>Sifundile Ntshota</t>
  </si>
  <si>
    <t>Provisionally accepted</t>
  </si>
  <si>
    <t>Thimna Matiwane</t>
  </si>
  <si>
    <t>Hlengiwe Zimasa</t>
  </si>
  <si>
    <t>Cowan</t>
  </si>
  <si>
    <t>Lilitha Brukwe</t>
  </si>
  <si>
    <t xml:space="preserve">BCom (General Accounting) Extended
</t>
  </si>
  <si>
    <t xml:space="preserve"> Provisionally accepted </t>
  </si>
  <si>
    <t>Phumelela Adam</t>
  </si>
  <si>
    <t>Okuhle Ngcolomba</t>
  </si>
  <si>
    <t xml:space="preserve"> BCom (General Accounting)</t>
  </si>
  <si>
    <t>Lutho Nodada</t>
  </si>
  <si>
    <t xml:space="preserve"> Zintle Mpolongwana</t>
  </si>
  <si>
    <t>Sihlumile Morano</t>
  </si>
  <si>
    <t>BCom (Accounting Science: Eco &amp; Bus Mgt)</t>
  </si>
  <si>
    <t>Zintle Kembu</t>
  </si>
  <si>
    <t>UJ Course Accepted for</t>
  </si>
  <si>
    <t xml:space="preserve">Bachelor of Commerce in Accounting&amp;BCom in Economics and Econometrics </t>
  </si>
  <si>
    <t>Provisionally Selected</t>
  </si>
  <si>
    <t>Douglas Mbopa HS</t>
  </si>
  <si>
    <t>Bachelor of Commerce in Accounting&amp;BCom in Economics and Econometrics</t>
  </si>
  <si>
    <t>Anathi Tshaka</t>
  </si>
  <si>
    <t>BEng Tech in Mechanical Engineering&amp;Bachelor of Commerce in Accounting</t>
  </si>
  <si>
    <t>Owam Jongola</t>
  </si>
  <si>
    <t>Zipho Miti</t>
  </si>
  <si>
    <t>Diploma in Accountancy&amp;BCom in Business Management</t>
  </si>
  <si>
    <t>Vuyokazi Khazimla Sinuka</t>
  </si>
  <si>
    <t>Bachelor of Accounting &amp;BHS in Complementary Medicine</t>
  </si>
  <si>
    <t>Mathole Athandwa</t>
  </si>
  <si>
    <t>KwaMagxaki HS</t>
  </si>
  <si>
    <t>Oyama Jim</t>
  </si>
  <si>
    <t>Diploma in Accountancy&amp;Dip in Public Relations &amp; Communication</t>
  </si>
  <si>
    <t>Ondela Faith Ndzwaiba</t>
  </si>
  <si>
    <t>Nokulunga Bokuva</t>
  </si>
  <si>
    <t>Vulumzi HS</t>
  </si>
  <si>
    <t>Diploma in Accountancy&amp;Dip in Business Information Technology</t>
  </si>
  <si>
    <t>Khanyisa Tsekoa</t>
  </si>
  <si>
    <t>Inathi Mashiqana</t>
  </si>
  <si>
    <t>Liyema Harmanus</t>
  </si>
  <si>
    <t>Motherwell High</t>
  </si>
  <si>
    <t>Tango Nabe</t>
  </si>
  <si>
    <t>Oyena Nongolwana</t>
  </si>
  <si>
    <t>Thando Mtwesi</t>
  </si>
  <si>
    <t>Ntombodidi Madikane</t>
  </si>
  <si>
    <t>Angela Thimna Stali</t>
  </si>
  <si>
    <t xml:space="preserve">Anelisiwe Budaza </t>
  </si>
  <si>
    <t>Lukhanyo Peter</t>
  </si>
  <si>
    <t>Liyahluma Gxaweni</t>
  </si>
  <si>
    <t>Qhama Tshangana</t>
  </si>
  <si>
    <t>Zusakhe Mayekiso</t>
  </si>
  <si>
    <t>Zenande Gwavu</t>
  </si>
  <si>
    <t>Anele Rubusana</t>
  </si>
  <si>
    <t>Amanda Nqinana</t>
  </si>
  <si>
    <t>Lilitha Mgidi</t>
  </si>
  <si>
    <t>Thandokazi Ncede</t>
  </si>
  <si>
    <t>Lunathi Bifu</t>
  </si>
  <si>
    <t>Asekho Somdaka</t>
  </si>
  <si>
    <t>Anga Mvimbeni</t>
  </si>
  <si>
    <t>Sibahle Nelani</t>
  </si>
  <si>
    <t>Asivenathi Hani</t>
  </si>
  <si>
    <t>Nasima Ngqamfana</t>
  </si>
  <si>
    <t>Asive Gwavu</t>
  </si>
  <si>
    <t>Avela Vela</t>
  </si>
  <si>
    <t>Kwakhanya Mati</t>
  </si>
  <si>
    <t>Melissa Sesona Sesman</t>
  </si>
  <si>
    <t>Liyabona Hloyi</t>
  </si>
  <si>
    <t>Nontlantla Myaleni</t>
  </si>
  <si>
    <t>Oviweyo Ngoyi</t>
  </si>
  <si>
    <t>Lukhanye Bangilifa</t>
  </si>
  <si>
    <t>Anathi Maranjana</t>
  </si>
  <si>
    <t>Lilitha Twani</t>
  </si>
  <si>
    <t>Somilangaye Siyalana</t>
  </si>
  <si>
    <t>Simamkele Magwa</t>
  </si>
  <si>
    <t>Hlumelo Tokwe</t>
  </si>
  <si>
    <t>Zenande Khonza</t>
  </si>
  <si>
    <t>Silindokuhle Mwahla</t>
  </si>
  <si>
    <t>Hluma Stemele</t>
  </si>
  <si>
    <t>Bongolethu Gibe</t>
  </si>
  <si>
    <t>Sinoxolo Mbola</t>
  </si>
  <si>
    <t>Esonasipho Zondi</t>
  </si>
  <si>
    <t>Ababalwe Gonise</t>
  </si>
  <si>
    <t>Lethu Kalipa</t>
  </si>
  <si>
    <t>ST Thomas SS</t>
  </si>
  <si>
    <t>Likhona Rala</t>
  </si>
  <si>
    <t>Sizwe Junior Apleni</t>
  </si>
  <si>
    <t>Thulisa Dume</t>
  </si>
  <si>
    <t>Mkey code</t>
  </si>
  <si>
    <t>Mentors</t>
  </si>
  <si>
    <t>Reference</t>
  </si>
  <si>
    <t>Username</t>
  </si>
  <si>
    <t>Password</t>
  </si>
  <si>
    <t>Status</t>
  </si>
  <si>
    <t>Bursary ID</t>
  </si>
  <si>
    <t xml:space="preserve">Password </t>
  </si>
  <si>
    <t>Combinations</t>
  </si>
  <si>
    <t>1st Intake Study Packs</t>
  </si>
  <si>
    <t>1st &amp; 2nd Intake Study Packs</t>
  </si>
  <si>
    <t>TBP</t>
  </si>
  <si>
    <t>M,A,B,H</t>
  </si>
  <si>
    <t>M,A,H,L</t>
  </si>
  <si>
    <t>M,B,A,G</t>
  </si>
  <si>
    <t>M,L,B,H</t>
  </si>
  <si>
    <t>M,P,G,B</t>
  </si>
  <si>
    <t>M,P,H,A</t>
  </si>
  <si>
    <t>M,P,L,A</t>
  </si>
  <si>
    <t>M,P,L,B</t>
  </si>
  <si>
    <t>M,P,L,H</t>
  </si>
  <si>
    <t>ML,B,A,L</t>
  </si>
  <si>
    <t>ML,B,G</t>
  </si>
  <si>
    <t>ML,B,H,E</t>
  </si>
  <si>
    <t>ML,H,E</t>
  </si>
  <si>
    <t>ML,P,G,H</t>
  </si>
  <si>
    <t>TOTAL=34</t>
  </si>
  <si>
    <t>Name &amp; Suname</t>
  </si>
  <si>
    <t>Contact no.</t>
  </si>
  <si>
    <t>Universities Applied At</t>
  </si>
  <si>
    <t>Mcode</t>
  </si>
  <si>
    <t xml:space="preserve">Surname </t>
  </si>
  <si>
    <t>Last updated</t>
  </si>
  <si>
    <t>Paid</t>
  </si>
  <si>
    <t>NMU Fees</t>
  </si>
  <si>
    <t>Amount</t>
  </si>
  <si>
    <t>WITS</t>
  </si>
  <si>
    <t>Amount2</t>
  </si>
  <si>
    <t>Student No.2</t>
  </si>
  <si>
    <t>Pin3</t>
  </si>
  <si>
    <t>Admission status4</t>
  </si>
  <si>
    <t xml:space="preserve">UP </t>
  </si>
  <si>
    <t>Amount3</t>
  </si>
  <si>
    <t>Student No</t>
  </si>
  <si>
    <t>Pin5</t>
  </si>
  <si>
    <t>Admission status6</t>
  </si>
  <si>
    <t>STELLENBOSCH</t>
  </si>
  <si>
    <t>Amount4</t>
  </si>
  <si>
    <t>Student No.7</t>
  </si>
  <si>
    <t>Pin8</t>
  </si>
  <si>
    <t>Admission Status9</t>
  </si>
  <si>
    <t>Amount5</t>
  </si>
  <si>
    <t>Student No.10</t>
  </si>
  <si>
    <t>Pin11</t>
  </si>
  <si>
    <t>Admission status12</t>
  </si>
  <si>
    <t>RHODES</t>
  </si>
  <si>
    <t>Amount6</t>
  </si>
  <si>
    <t>Student No.14</t>
  </si>
  <si>
    <t>Pin15</t>
  </si>
  <si>
    <t>Admission status16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</si>
</sst>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&quot;-&quot;dd&quot;-&quot;yyyy"/>
    <numFmt numFmtId="166" formatCode="mm/dd/yyyy"/>
    <numFmt numFmtId="167" formatCode="M/d/yyyy"/>
  </numFmts>
  <fonts count="41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sz val="11.0"/>
      <color rgb="FF222222"/>
      <name val="Calibri"/>
    </font>
    <font>
      <sz val="11.0"/>
      <color theme="10"/>
      <name val="Calibri"/>
    </font>
    <font>
      <sz val="11.0"/>
      <color rgb="FF0563C1"/>
      <name val="Calibri"/>
    </font>
    <font>
      <sz val="11.0"/>
      <color rgb="FF202124"/>
      <name val="Calibri"/>
    </font>
    <font>
      <sz val="11.0"/>
      <color rgb="FF212529"/>
      <name val="Nunito Sans"/>
    </font>
    <font>
      <sz val="11.0"/>
      <color rgb="FF212529"/>
      <name val="Calibri"/>
    </font>
    <font>
      <u/>
      <sz val="11.0"/>
      <color rgb="FF0563C1"/>
      <name val="Calibri"/>
    </font>
    <font>
      <sz val="11.0"/>
      <color rgb="FF212529"/>
      <name val="Arial"/>
    </font>
    <font>
      <u/>
      <sz val="11.0"/>
      <color rgb="FF1D1C1D"/>
      <name val="Calibri"/>
    </font>
    <font>
      <u/>
      <sz val="11.0"/>
      <color rgb="FF0563C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7.0"/>
      <color theme="1"/>
      <name val="Calibri"/>
    </font>
    <font>
      <b/>
      <sz val="11.0"/>
      <color rgb="FF000000"/>
      <name val="Verdana"/>
    </font>
    <font>
      <sz val="11.0"/>
      <color rgb="FF000000"/>
      <name val="Arial"/>
    </font>
    <font>
      <sz val="11.0"/>
      <color rgb="FF333333"/>
      <name val="Open Sans"/>
    </font>
    <font>
      <sz val="11.0"/>
      <color rgb="FF222222"/>
      <name val="Arial"/>
    </font>
    <font>
      <sz val="11.0"/>
      <color rgb="FF000080"/>
      <name val="Calibri"/>
    </font>
    <font>
      <sz val="11.0"/>
      <color rgb="FF333333"/>
      <name val="Calibri"/>
    </font>
    <font>
      <sz val="9.0"/>
      <color rgb="FF515151"/>
      <name val="Arial"/>
    </font>
    <font>
      <sz val="12.0"/>
      <color theme="1"/>
      <name val="Calibri"/>
    </font>
    <font>
      <sz val="11.0"/>
      <color rgb="FF333333"/>
      <name val="Arial"/>
    </font>
    <font>
      <sz val="9.0"/>
      <color theme="1"/>
      <name val="Calibri"/>
    </font>
    <font>
      <sz val="9.0"/>
      <color rgb="FF000000"/>
      <name val="Montserrat"/>
    </font>
    <font>
      <sz val="11.0"/>
      <color theme="1"/>
      <name val="Arial"/>
    </font>
    <font>
      <sz val="11.0"/>
      <color rgb="FF212529"/>
      <name val="Open Sans"/>
    </font>
    <font>
      <b/>
      <sz val="16.0"/>
      <color rgb="FF000000"/>
      <name val="Calibri"/>
    </font>
    <font>
      <b/>
      <sz val="12.0"/>
      <color rgb="FF000000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E69138"/>
        <bgColor rgb="FFE69138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8"/>
        <bgColor theme="8"/>
      </patternFill>
    </fill>
    <fill>
      <patternFill patternType="solid">
        <fgColor rgb="FF7030A0"/>
        <bgColor rgb="FF7030A0"/>
      </patternFill>
    </fill>
    <fill>
      <patternFill patternType="solid">
        <fgColor rgb="FF7F7F7F"/>
        <bgColor rgb="FF7F7F7F"/>
      </patternFill>
    </fill>
    <fill>
      <patternFill patternType="solid">
        <fgColor rgb="FF6C3250"/>
        <bgColor rgb="FF6C3250"/>
      </patternFill>
    </fill>
    <fill>
      <patternFill patternType="solid">
        <fgColor rgb="FFA8D08D"/>
        <bgColor rgb="FFA8D08D"/>
      </patternFill>
    </fill>
    <fill>
      <patternFill patternType="solid">
        <fgColor rgb="FF6D9EEB"/>
        <bgColor rgb="FF6D9EEB"/>
      </patternFill>
    </fill>
    <fill>
      <patternFill patternType="solid">
        <fgColor rgb="FFB7E1CD"/>
        <bgColor rgb="FFB7E1CD"/>
      </patternFill>
    </fill>
    <fill>
      <patternFill patternType="solid">
        <fgColor rgb="FF548135"/>
        <bgColor rgb="FF548135"/>
      </patternFill>
    </fill>
    <fill>
      <patternFill patternType="solid">
        <fgColor rgb="FFFEF2CB"/>
        <bgColor rgb="FFFEF2C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5E0B3"/>
        <bgColor rgb="FFC5E0B3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D9D9D9"/>
        <bgColor rgb="FFD9D9D9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DEE2E6"/>
      </top>
    </border>
  </borders>
  <cellStyleXfs count="1">
    <xf borderId="0" fillId="0" fontId="0" numFmtId="0" applyAlignment="1" applyFont="1"/>
  </cellStyleXfs>
  <cellXfs count="4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2" numFmtId="0" xfId="0" applyBorder="1" applyFont="1"/>
    <xf borderId="3" fillId="0" fontId="2" numFmtId="0" xfId="0" applyAlignment="1" applyBorder="1" applyFont="1">
      <alignment horizontal="right"/>
    </xf>
    <xf borderId="4" fillId="0" fontId="3" numFmtId="0" xfId="0" applyBorder="1" applyFont="1"/>
    <xf borderId="0" fillId="0" fontId="4" numFmtId="0" xfId="0" applyFont="1"/>
    <xf borderId="1" fillId="2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5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6" fillId="0" fontId="1" numFmtId="0" xfId="0" applyBorder="1" applyFont="1"/>
    <xf borderId="6" fillId="0" fontId="4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/>
    </xf>
    <xf borderId="7" fillId="0" fontId="4" numFmtId="0" xfId="0" applyAlignment="1" applyBorder="1" applyFont="1">
      <alignment horizontal="right"/>
    </xf>
    <xf borderId="8" fillId="0" fontId="3" numFmtId="0" xfId="0" applyBorder="1" applyFont="1"/>
    <xf borderId="9" fillId="0" fontId="3" numFmtId="0" xfId="0" applyBorder="1" applyFont="1"/>
    <xf borderId="10" fillId="0" fontId="4" numFmtId="0" xfId="0" applyBorder="1" applyFont="1"/>
    <xf borderId="1" fillId="3" fontId="4" numFmtId="0" xfId="0" applyBorder="1" applyFill="1" applyFont="1"/>
    <xf borderId="4" fillId="0" fontId="4" numFmtId="0" xfId="0" applyBorder="1" applyFont="1"/>
    <xf borderId="1" fillId="4" fontId="4" numFmtId="0" xfId="0" applyBorder="1" applyFill="1" applyFont="1"/>
    <xf borderId="11" fillId="0" fontId="4" numFmtId="0" xfId="0" applyBorder="1" applyFont="1"/>
    <xf borderId="12" fillId="5" fontId="4" numFmtId="0" xfId="0" applyBorder="1" applyFill="1" applyFont="1"/>
    <xf borderId="13" fillId="0" fontId="4" numFmtId="0" xfId="0" applyBorder="1" applyFont="1"/>
    <xf borderId="13" fillId="0" fontId="4" numFmtId="0" xfId="0" applyAlignment="1" applyBorder="1" applyFont="1">
      <alignment shrinkToFit="0" wrapText="1"/>
    </xf>
    <xf borderId="1" fillId="5" fontId="4" numFmtId="0" xfId="0" applyBorder="1" applyFont="1"/>
    <xf borderId="11" fillId="0" fontId="1" numFmtId="0" xfId="0" applyBorder="1" applyFont="1"/>
    <xf borderId="1" fillId="6" fontId="4" numFmtId="0" xfId="0" applyBorder="1" applyFill="1" applyFont="1"/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1" fillId="7" fontId="4" numFmtId="0" xfId="0" applyBorder="1" applyFill="1" applyFont="1"/>
    <xf borderId="6" fillId="2" fontId="4" numFmtId="0" xfId="0" applyBorder="1" applyFont="1"/>
    <xf borderId="14" fillId="0" fontId="1" numFmtId="0" xfId="0" applyBorder="1" applyFont="1"/>
    <xf borderId="15" fillId="0" fontId="1" numFmtId="0" xfId="0" applyBorder="1" applyFont="1"/>
    <xf borderId="15" fillId="0" fontId="4" numFmtId="0" xfId="0" applyBorder="1" applyFont="1"/>
    <xf borderId="16" fillId="7" fontId="4" numFmtId="0" xfId="0" applyAlignment="1" applyBorder="1" applyFont="1">
      <alignment horizontal="center"/>
    </xf>
    <xf borderId="17" fillId="7" fontId="4" numFmtId="0" xfId="0" applyAlignment="1" applyBorder="1" applyFont="1">
      <alignment horizontal="center"/>
    </xf>
    <xf borderId="18" fillId="7" fontId="4" numFmtId="0" xfId="0" applyAlignment="1" applyBorder="1" applyFont="1">
      <alignment horizontal="center"/>
    </xf>
    <xf borderId="19" fillId="0" fontId="4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6" fillId="8" fontId="6" numFmtId="0" xfId="0" applyAlignment="1" applyBorder="1" applyFill="1" applyFont="1">
      <alignment horizontal="center"/>
    </xf>
    <xf borderId="6" fillId="8" fontId="4" numFmtId="0" xfId="0" applyAlignment="1" applyBorder="1" applyFont="1">
      <alignment horizontal="center"/>
    </xf>
    <xf borderId="6" fillId="8" fontId="4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/>
    </xf>
    <xf borderId="6" fillId="9" fontId="1" numFmtId="0" xfId="0" applyAlignment="1" applyBorder="1" applyFill="1" applyFont="1">
      <alignment horizontal="center"/>
    </xf>
    <xf borderId="23" fillId="9" fontId="7" numFmtId="0" xfId="0" applyBorder="1" applyFont="1"/>
    <xf borderId="23" fillId="9" fontId="1" numFmtId="0" xfId="0" applyBorder="1" applyFont="1"/>
    <xf borderId="23" fillId="9" fontId="8" numFmtId="0" xfId="0" applyBorder="1" applyFont="1"/>
    <xf borderId="0" fillId="0" fontId="8" numFmtId="0" xfId="0" applyFont="1"/>
    <xf borderId="6" fillId="0" fontId="6" numFmtId="0" xfId="0" applyAlignment="1" applyBorder="1" applyFont="1">
      <alignment horizontal="center" vertical="center"/>
    </xf>
    <xf borderId="6" fillId="10" fontId="4" numFmtId="0" xfId="0" applyAlignment="1" applyBorder="1" applyFill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Font="1"/>
    <xf borderId="0" fillId="0" fontId="9" numFmtId="0" xfId="0" applyAlignment="1" applyFont="1">
      <alignment horizontal="center"/>
    </xf>
    <xf borderId="0" fillId="0" fontId="10" numFmtId="164" xfId="0" applyFont="1" applyNumberFormat="1"/>
    <xf borderId="0" fillId="0" fontId="10" numFmtId="0" xfId="0" applyAlignment="1" applyFont="1">
      <alignment horizontal="center"/>
    </xf>
    <xf borderId="23" fillId="11" fontId="10" numFmtId="0" xfId="0" applyBorder="1" applyFill="1" applyFont="1"/>
    <xf borderId="23" fillId="11" fontId="10" numFmtId="0" xfId="0" applyAlignment="1" applyBorder="1" applyFont="1">
      <alignment horizontal="center"/>
    </xf>
    <xf borderId="6" fillId="12" fontId="6" numFmtId="0" xfId="0" applyAlignment="1" applyBorder="1" applyFill="1" applyFont="1">
      <alignment horizontal="center" readingOrder="0" vertical="center"/>
    </xf>
    <xf borderId="6" fillId="12" fontId="6" numFmtId="0" xfId="0" applyAlignment="1" applyBorder="1" applyFont="1">
      <alignment horizontal="center" vertical="center"/>
    </xf>
    <xf borderId="6" fillId="12" fontId="11" numFmtId="0" xfId="0" applyAlignment="1" applyBorder="1" applyFont="1">
      <alignment horizontal="center" vertical="center"/>
    </xf>
    <xf borderId="6" fillId="12" fontId="6" numFmtId="165" xfId="0" applyAlignment="1" applyBorder="1" applyFont="1" applyNumberFormat="1">
      <alignment horizontal="center" vertical="center"/>
    </xf>
    <xf borderId="6" fillId="12" fontId="4" numFmtId="0" xfId="0" applyAlignment="1" applyBorder="1" applyFont="1">
      <alignment horizontal="center" vertical="center"/>
    </xf>
    <xf borderId="6" fillId="12" fontId="6" numFmtId="17" xfId="0" applyAlignment="1" applyBorder="1" applyFont="1" applyNumberFormat="1">
      <alignment horizontal="center" vertical="center"/>
    </xf>
    <xf borderId="23" fillId="12" fontId="6" numFmtId="0" xfId="0" applyAlignment="1" applyBorder="1" applyFont="1">
      <alignment horizontal="center" vertical="center"/>
    </xf>
    <xf borderId="6" fillId="0" fontId="1" numFmtId="1" xfId="0" applyAlignment="1" applyBorder="1" applyFont="1" applyNumberFormat="1">
      <alignment horizontal="left"/>
    </xf>
    <xf borderId="6" fillId="9" fontId="1" numFmtId="0" xfId="0" applyBorder="1" applyFont="1"/>
    <xf borderId="6" fillId="9" fontId="11" numFmtId="0" xfId="0" applyBorder="1" applyFont="1"/>
    <xf borderId="6" fillId="9" fontId="11" numFmtId="14" xfId="0" applyAlignment="1" applyBorder="1" applyFont="1" applyNumberFormat="1">
      <alignment horizontal="center"/>
    </xf>
    <xf quotePrefix="1" borderId="6" fillId="0" fontId="1" numFmtId="0" xfId="0" applyBorder="1" applyFont="1"/>
    <xf borderId="6" fillId="0" fontId="1" numFmtId="0" xfId="0" applyAlignment="1" applyBorder="1" applyFont="1">
      <alignment horizontal="left"/>
    </xf>
    <xf borderId="6" fillId="9" fontId="11" numFmtId="0" xfId="0" applyAlignment="1" applyBorder="1" applyFont="1">
      <alignment horizontal="center"/>
    </xf>
    <xf borderId="0" fillId="0" fontId="11" numFmtId="0" xfId="0" applyFont="1"/>
    <xf borderId="6" fillId="0" fontId="11" numFmtId="0" xfId="0" applyAlignment="1" applyBorder="1" applyFont="1">
      <alignment horizontal="center"/>
    </xf>
    <xf borderId="6" fillId="0" fontId="12" numFmtId="0" xfId="0" applyBorder="1" applyFont="1"/>
    <xf borderId="6" fillId="0" fontId="1" numFmtId="14" xfId="0" applyAlignment="1" applyBorder="1" applyFont="1" applyNumberFormat="1">
      <alignment horizontal="center"/>
    </xf>
    <xf borderId="6" fillId="0" fontId="11" numFmtId="0" xfId="0" applyBorder="1" applyFont="1"/>
    <xf quotePrefix="1" borderId="6" fillId="0" fontId="1" numFmtId="0" xfId="0" applyAlignment="1" applyBorder="1" applyFont="1">
      <alignment horizontal="left"/>
    </xf>
    <xf borderId="6" fillId="9" fontId="1" numFmtId="14" xfId="0" applyAlignment="1" applyBorder="1" applyFont="1" applyNumberFormat="1">
      <alignment horizontal="center"/>
    </xf>
    <xf quotePrefix="1" borderId="6" fillId="9" fontId="1" numFmtId="0" xfId="0" applyAlignment="1" applyBorder="1" applyFont="1">
      <alignment horizontal="left"/>
    </xf>
    <xf quotePrefix="1" borderId="6" fillId="9" fontId="1" numFmtId="0" xfId="0" applyBorder="1" applyFont="1"/>
    <xf borderId="6" fillId="9" fontId="1" numFmtId="0" xfId="0" applyAlignment="1" applyBorder="1" applyFont="1">
      <alignment horizontal="left"/>
    </xf>
    <xf borderId="6" fillId="0" fontId="11" numFmtId="0" xfId="0" applyAlignment="1" applyBorder="1" applyFont="1">
      <alignment horizontal="left"/>
    </xf>
    <xf borderId="6" fillId="9" fontId="1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quotePrefix="1" borderId="6" fillId="9" fontId="11" numFmtId="0" xfId="0" applyAlignment="1" applyBorder="1" applyFont="1">
      <alignment horizontal="left"/>
    </xf>
    <xf quotePrefix="1" borderId="6" fillId="9" fontId="11" numFmtId="0" xfId="0" applyBorder="1" applyFont="1"/>
    <xf borderId="6" fillId="9" fontId="11" numFmtId="0" xfId="0" applyAlignment="1" applyBorder="1" applyFont="1">
      <alignment horizontal="left"/>
    </xf>
    <xf borderId="23" fillId="9" fontId="11" numFmtId="0" xfId="0" applyBorder="1" applyFont="1"/>
    <xf borderId="23" fillId="9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6" fillId="0" fontId="11" numFmtId="0" xfId="0" applyAlignment="1" applyBorder="1" applyFont="1">
      <alignment horizontal="right"/>
    </xf>
    <xf borderId="6" fillId="0" fontId="14" numFmtId="0" xfId="0" applyBorder="1" applyFont="1"/>
    <xf borderId="6" fillId="0" fontId="1" numFmtId="165" xfId="0" applyAlignment="1" applyBorder="1" applyFont="1" applyNumberFormat="1">
      <alignment horizontal="center"/>
    </xf>
    <xf borderId="6" fillId="0" fontId="1" numFmtId="49" xfId="0" applyAlignment="1" applyBorder="1" applyFont="1" applyNumberFormat="1">
      <alignment horizontal="left"/>
    </xf>
    <xf borderId="6" fillId="0" fontId="1" numFmtId="49" xfId="0" applyBorder="1" applyFont="1" applyNumberFormat="1"/>
    <xf borderId="6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center" readingOrder="0"/>
    </xf>
    <xf borderId="0" fillId="0" fontId="11" numFmtId="0" xfId="0" applyAlignment="1" applyFont="1">
      <alignment horizontal="left"/>
    </xf>
    <xf borderId="23" fillId="11" fontId="11" numFmtId="0" xfId="0" applyBorder="1" applyFont="1"/>
    <xf borderId="6" fillId="0" fontId="11" numFmtId="166" xfId="0" applyAlignment="1" applyBorder="1" applyFont="1" applyNumberFormat="1">
      <alignment horizontal="center"/>
    </xf>
    <xf borderId="6" fillId="9" fontId="11" numFmtId="0" xfId="0" applyAlignment="1" applyBorder="1" applyFont="1">
      <alignment readingOrder="0"/>
    </xf>
    <xf borderId="6" fillId="0" fontId="15" numFmtId="0" xfId="0" applyBorder="1" applyFont="1"/>
    <xf borderId="6" fillId="0" fontId="1" numFmtId="49" xfId="0" applyAlignment="1" applyBorder="1" applyFont="1" applyNumberFormat="1">
      <alignment horizontal="center"/>
    </xf>
    <xf borderId="6" fillId="0" fontId="16" numFmtId="0" xfId="0" applyAlignment="1" applyBorder="1" applyFont="1">
      <alignment horizontal="left"/>
    </xf>
    <xf borderId="6" fillId="0" fontId="13" numFmtId="0" xfId="0" applyAlignment="1" applyBorder="1" applyFont="1">
      <alignment horizontal="center"/>
    </xf>
    <xf borderId="6" fillId="9" fontId="16" numFmtId="0" xfId="0" applyAlignment="1" applyBorder="1" applyFont="1">
      <alignment horizontal="left"/>
    </xf>
    <xf quotePrefix="1" borderId="6" fillId="0" fontId="11" numFmtId="0" xfId="0" applyBorder="1" applyFont="1"/>
    <xf borderId="23" fillId="11" fontId="1" numFmtId="0" xfId="0" applyBorder="1" applyFont="1"/>
    <xf borderId="6" fillId="0" fontId="1" numFmtId="0" xfId="0" applyAlignment="1" applyBorder="1" applyFont="1">
      <alignment horizontal="right"/>
    </xf>
    <xf quotePrefix="1" borderId="6" fillId="0" fontId="1" numFmtId="0" xfId="0" applyAlignment="1" applyBorder="1" applyFont="1">
      <alignment horizontal="center"/>
    </xf>
    <xf borderId="6" fillId="0" fontId="1" numFmtId="166" xfId="0" applyAlignment="1" applyBorder="1" applyFont="1" applyNumberFormat="1">
      <alignment horizontal="center"/>
    </xf>
    <xf borderId="6" fillId="9" fontId="1" numFmtId="166" xfId="0" applyAlignment="1" applyBorder="1" applyFont="1" applyNumberFormat="1">
      <alignment horizontal="center"/>
    </xf>
    <xf quotePrefix="1" borderId="6" fillId="0" fontId="11" numFmtId="0" xfId="0" applyAlignment="1" applyBorder="1" applyFont="1">
      <alignment horizontal="left"/>
    </xf>
    <xf borderId="5" fillId="0" fontId="1" numFmtId="0" xfId="0" applyAlignment="1" applyBorder="1" applyFont="1">
      <alignment horizontal="right"/>
    </xf>
    <xf borderId="24" fillId="9" fontId="1" numFmtId="0" xfId="0" applyBorder="1" applyFont="1"/>
    <xf borderId="23" fillId="9" fontId="1" numFmtId="0" xfId="0" applyAlignment="1" applyBorder="1" applyFont="1">
      <alignment horizontal="left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1" numFmtId="0" xfId="0" applyAlignment="1" applyBorder="1" applyFont="1">
      <alignment horizontal="right"/>
    </xf>
    <xf quotePrefix="1" borderId="6" fillId="0" fontId="1" numFmtId="49" xfId="0" applyBorder="1" applyFont="1" applyNumberFormat="1"/>
    <xf borderId="0" fillId="0" fontId="1" numFmtId="0" xfId="0" applyAlignment="1" applyFont="1">
      <alignment horizontal="center" readingOrder="0"/>
    </xf>
    <xf borderId="25" fillId="0" fontId="1" numFmtId="0" xfId="0" applyBorder="1" applyFont="1"/>
    <xf borderId="6" fillId="0" fontId="11" numFmtId="14" xfId="0" applyAlignment="1" applyBorder="1" applyFont="1" applyNumberFormat="1">
      <alignment horizontal="center"/>
    </xf>
    <xf borderId="6" fillId="9" fontId="17" numFmtId="0" xfId="0" applyAlignment="1" applyBorder="1" applyFont="1">
      <alignment horizontal="left" vertical="top"/>
    </xf>
    <xf borderId="0" fillId="0" fontId="11" numFmtId="0" xfId="0" applyAlignment="1" applyFont="1">
      <alignment vertical="top"/>
    </xf>
    <xf borderId="6" fillId="0" fontId="1" numFmtId="0" xfId="0" applyAlignment="1" applyBorder="1" applyFont="1">
      <alignment shrinkToFit="0" wrapText="1"/>
    </xf>
    <xf borderId="6" fillId="13" fontId="1" numFmtId="0" xfId="0" applyBorder="1" applyFill="1" applyFont="1"/>
    <xf borderId="6" fillId="13" fontId="1" numFmtId="0" xfId="0" applyAlignment="1" applyBorder="1" applyFont="1">
      <alignment horizontal="center"/>
    </xf>
    <xf borderId="6" fillId="13" fontId="1" numFmtId="14" xfId="0" applyAlignment="1" applyBorder="1" applyFont="1" applyNumberFormat="1">
      <alignment horizontal="center"/>
    </xf>
    <xf quotePrefix="1" borderId="6" fillId="13" fontId="1" numFmtId="0" xfId="0" applyAlignment="1" applyBorder="1" applyFont="1">
      <alignment horizontal="left"/>
    </xf>
    <xf borderId="5" fillId="0" fontId="11" numFmtId="0" xfId="0" applyBorder="1" applyFont="1"/>
    <xf borderId="6" fillId="0" fontId="1" numFmtId="166" xfId="0" applyBorder="1" applyFont="1" applyNumberFormat="1"/>
    <xf quotePrefix="1" borderId="0" fillId="0" fontId="1" numFmtId="0" xfId="0" applyAlignment="1" applyFont="1">
      <alignment horizontal="left"/>
    </xf>
    <xf borderId="23" fillId="9" fontId="18" numFmtId="0" xfId="0" applyAlignment="1" applyBorder="1" applyFont="1">
      <alignment horizontal="left"/>
    </xf>
    <xf quotePrefix="1" borderId="9" fillId="0" fontId="11" numFmtId="0" xfId="0" applyBorder="1" applyFont="1"/>
    <xf borderId="9" fillId="0" fontId="11" numFmtId="0" xfId="0" applyBorder="1" applyFont="1"/>
    <xf borderId="9" fillId="0" fontId="1" numFmtId="0" xfId="0" applyBorder="1" applyFont="1"/>
    <xf borderId="9" fillId="0" fontId="11" numFmtId="0" xfId="0" applyAlignment="1" applyBorder="1" applyFont="1">
      <alignment horizontal="left"/>
    </xf>
    <xf borderId="26" fillId="9" fontId="1" numFmtId="0" xfId="0" applyBorder="1" applyFont="1"/>
    <xf quotePrefix="1" borderId="5" fillId="0" fontId="1" numFmtId="0" xfId="0" applyAlignment="1" applyBorder="1" applyFont="1">
      <alignment horizontal="left"/>
    </xf>
    <xf quotePrefix="1" borderId="25" fillId="0" fontId="1" numFmtId="0" xfId="0" applyBorder="1" applyFont="1"/>
    <xf borderId="25" fillId="0" fontId="11" numFmtId="0" xfId="0" applyBorder="1" applyFont="1"/>
    <xf borderId="25" fillId="0" fontId="1" numFmtId="0" xfId="0" applyAlignment="1" applyBorder="1" applyFont="1">
      <alignment horizontal="left"/>
    </xf>
    <xf borderId="27" fillId="9" fontId="1" numFmtId="0" xfId="0" applyBorder="1" applyFont="1"/>
    <xf borderId="25" fillId="0" fontId="11" numFmtId="0" xfId="0" applyAlignment="1" applyBorder="1" applyFont="1">
      <alignment horizontal="left"/>
    </xf>
    <xf quotePrefix="1" borderId="24" fillId="9" fontId="11" numFmtId="0" xfId="0" applyAlignment="1" applyBorder="1" applyFont="1">
      <alignment horizontal="left"/>
    </xf>
    <xf quotePrefix="1" borderId="27" fillId="9" fontId="11" numFmtId="0" xfId="0" applyBorder="1" applyFont="1"/>
    <xf borderId="27" fillId="9" fontId="11" numFmtId="0" xfId="0" applyAlignment="1" applyBorder="1" applyFont="1">
      <alignment horizontal="left"/>
    </xf>
    <xf borderId="27" fillId="9" fontId="11" numFmtId="0" xfId="0" applyBorder="1" applyFont="1"/>
    <xf borderId="28" fillId="0" fontId="1" numFmtId="0" xfId="0" applyAlignment="1" applyBorder="1" applyFont="1">
      <alignment horizontal="left"/>
    </xf>
    <xf quotePrefix="1" borderId="5" fillId="0" fontId="1" numFmtId="0" xfId="0" applyBorder="1" applyFont="1"/>
    <xf borderId="5" fillId="0" fontId="1" numFmtId="0" xfId="0" applyAlignment="1" applyBorder="1" applyFont="1">
      <alignment horizontal="left"/>
    </xf>
    <xf borderId="6" fillId="0" fontId="1" numFmtId="14" xfId="0" applyBorder="1" applyFont="1" applyNumberFormat="1"/>
    <xf borderId="5" fillId="0" fontId="1" numFmtId="49" xfId="0" applyBorder="1" applyFont="1" applyNumberFormat="1"/>
    <xf quotePrefix="1" borderId="24" fillId="9" fontId="11" numFmtId="0" xfId="0" applyBorder="1" applyFont="1"/>
    <xf borderId="24" fillId="9" fontId="11" numFmtId="0" xfId="0" applyAlignment="1" applyBorder="1" applyFont="1">
      <alignment horizontal="left"/>
    </xf>
    <xf borderId="24" fillId="9" fontId="11" numFmtId="0" xfId="0" applyBorder="1" applyFont="1"/>
    <xf borderId="25" fillId="0" fontId="1" numFmtId="14" xfId="0" applyAlignment="1" applyBorder="1" applyFont="1" applyNumberFormat="1">
      <alignment horizontal="center"/>
    </xf>
    <xf quotePrefix="1" borderId="25" fillId="0" fontId="1" numFmtId="0" xfId="0" applyAlignment="1" applyBorder="1" applyFont="1">
      <alignment horizontal="left"/>
    </xf>
    <xf borderId="27" fillId="9" fontId="13" numFmtId="0" xfId="0" applyAlignment="1" applyBorder="1" applyFont="1">
      <alignment horizontal="center"/>
    </xf>
    <xf borderId="27" fillId="9" fontId="1" numFmtId="14" xfId="0" applyAlignment="1" applyBorder="1" applyFont="1" applyNumberFormat="1">
      <alignment horizontal="center"/>
    </xf>
    <xf quotePrefix="1" borderId="27" fillId="9" fontId="1" numFmtId="0" xfId="0" applyAlignment="1" applyBorder="1" applyFont="1">
      <alignment horizontal="left"/>
    </xf>
    <xf quotePrefix="1" borderId="27" fillId="9" fontId="1" numFmtId="0" xfId="0" applyBorder="1" applyFont="1"/>
    <xf borderId="27" fillId="9" fontId="1" numFmtId="0" xfId="0" applyAlignment="1" applyBorder="1" applyFont="1">
      <alignment horizontal="left"/>
    </xf>
    <xf borderId="27" fillId="9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6" fillId="0" fontId="19" numFmtId="0" xfId="0" applyBorder="1" applyFont="1"/>
    <xf borderId="28" fillId="0" fontId="1" numFmtId="0" xfId="0" applyBorder="1" applyFont="1"/>
    <xf quotePrefix="1" borderId="25" fillId="0" fontId="11" numFmtId="0" xfId="0" applyBorder="1" applyFont="1"/>
    <xf borderId="25" fillId="0" fontId="13" numFmtId="0" xfId="0" applyAlignment="1" applyBorder="1" applyFont="1">
      <alignment horizontal="center"/>
    </xf>
    <xf borderId="25" fillId="0" fontId="1" numFmtId="49" xfId="0" applyAlignment="1" applyBorder="1" applyFont="1" applyNumberFormat="1">
      <alignment horizontal="center"/>
    </xf>
    <xf borderId="25" fillId="0" fontId="1" numFmtId="49" xfId="0" applyBorder="1" applyFont="1" applyNumberFormat="1"/>
    <xf borderId="25" fillId="0" fontId="1" numFmtId="166" xfId="0" applyBorder="1" applyFont="1" applyNumberFormat="1"/>
    <xf borderId="27" fillId="9" fontId="11" numFmtId="14" xfId="0" applyAlignment="1" applyBorder="1" applyFont="1" applyNumberFormat="1">
      <alignment horizontal="center"/>
    </xf>
    <xf quotePrefix="1" borderId="27" fillId="9" fontId="11" numFmtId="0" xfId="0" applyAlignment="1" applyBorder="1" applyFont="1">
      <alignment horizontal="left"/>
    </xf>
    <xf borderId="27" fillId="9" fontId="11" numFmtId="0" xfId="0" applyAlignment="1" applyBorder="1" applyFont="1">
      <alignment horizontal="center"/>
    </xf>
    <xf quotePrefix="1" borderId="6" fillId="0" fontId="1" numFmtId="166" xfId="0" applyBorder="1" applyFont="1" applyNumberFormat="1"/>
    <xf borderId="25" fillId="0" fontId="1" numFmtId="0" xfId="0" applyAlignment="1" applyBorder="1" applyFont="1">
      <alignment readingOrder="0"/>
    </xf>
    <xf borderId="6" fillId="9" fontId="11" numFmtId="0" xfId="0" applyAlignment="1" applyBorder="1" applyFont="1">
      <alignment shrinkToFit="0" wrapText="1"/>
    </xf>
    <xf borderId="6" fillId="0" fontId="20" numFmtId="0" xfId="0" applyAlignment="1" applyBorder="1" applyFont="1">
      <alignment horizontal="left"/>
    </xf>
    <xf borderId="6" fillId="0" fontId="1" numFmtId="49" xfId="0" applyAlignment="1" applyBorder="1" applyFont="1" applyNumberFormat="1">
      <alignment readingOrder="0"/>
    </xf>
    <xf borderId="6" fillId="0" fontId="11" numFmtId="49" xfId="0" applyAlignment="1" applyBorder="1" applyFont="1" applyNumberFormat="1">
      <alignment horizontal="right"/>
    </xf>
    <xf borderId="6" fillId="0" fontId="1" numFmtId="49" xfId="0" applyAlignment="1" applyBorder="1" applyFont="1" applyNumberFormat="1">
      <alignment horizontal="left" readingOrder="0"/>
    </xf>
    <xf borderId="6" fillId="14" fontId="21" numFmtId="0" xfId="0" applyAlignment="1" applyBorder="1" applyFill="1" applyFont="1">
      <alignment horizontal="left"/>
    </xf>
    <xf borderId="5" fillId="0" fontId="1" numFmtId="0" xfId="0" applyAlignment="1" applyBorder="1" applyFont="1">
      <alignment horizontal="center"/>
    </xf>
    <xf quotePrefix="1" borderId="25" fillId="0" fontId="1" numFmtId="0" xfId="0" applyAlignment="1" applyBorder="1" applyFont="1">
      <alignment horizontal="center"/>
    </xf>
    <xf borderId="5" fillId="0" fontId="11" numFmtId="0" xfId="0" applyAlignment="1" applyBorder="1" applyFont="1">
      <alignment horizontal="center"/>
    </xf>
    <xf borderId="25" fillId="0" fontId="11" numFmtId="0" xfId="0" applyAlignment="1" applyBorder="1" applyFont="1">
      <alignment horizontal="center"/>
    </xf>
    <xf borderId="25" fillId="0" fontId="1" numFmtId="165" xfId="0" applyAlignment="1" applyBorder="1" applyFont="1" applyNumberFormat="1">
      <alignment horizontal="center"/>
    </xf>
    <xf borderId="25" fillId="0" fontId="11" numFmtId="166" xfId="0" applyAlignment="1" applyBorder="1" applyFont="1" applyNumberFormat="1">
      <alignment horizontal="center"/>
    </xf>
    <xf borderId="25" fillId="0" fontId="1" numFmtId="0" xfId="0" applyAlignment="1" applyBorder="1" applyFont="1">
      <alignment horizontal="center" readingOrder="0"/>
    </xf>
    <xf quotePrefix="1" borderId="0" fillId="0" fontId="1" numFmtId="0" xfId="0" applyFont="1"/>
    <xf borderId="25" fillId="0" fontId="1" numFmtId="166" xfId="0" applyAlignment="1" applyBorder="1" applyFont="1" applyNumberFormat="1">
      <alignment horizontal="center"/>
    </xf>
    <xf borderId="25" fillId="0" fontId="11" numFmtId="14" xfId="0" applyAlignment="1" applyBorder="1" applyFont="1" applyNumberFormat="1">
      <alignment horizontal="center"/>
    </xf>
    <xf borderId="23" fillId="2" fontId="1" numFmtId="0" xfId="0" applyBorder="1" applyFont="1"/>
    <xf borderId="5" fillId="0" fontId="1" numFmtId="49" xfId="0" applyAlignment="1" applyBorder="1" applyFont="1" applyNumberFormat="1">
      <alignment horizontal="left"/>
    </xf>
    <xf borderId="9" fillId="0" fontId="1" numFmtId="0" xfId="0" applyAlignment="1" applyBorder="1" applyFont="1">
      <alignment horizontal="center"/>
    </xf>
    <xf borderId="9" fillId="0" fontId="1" numFmtId="14" xfId="0" applyAlignment="1" applyBorder="1" applyFont="1" applyNumberFormat="1">
      <alignment horizontal="center"/>
    </xf>
    <xf borderId="9" fillId="0" fontId="1" numFmtId="49" xfId="0" applyAlignment="1" applyBorder="1" applyFont="1" applyNumberFormat="1">
      <alignment horizontal="left"/>
    </xf>
    <xf borderId="6" fillId="13" fontId="1" numFmtId="49" xfId="0" applyAlignment="1" applyBorder="1" applyFont="1" applyNumberFormat="1">
      <alignment horizontal="left"/>
    </xf>
    <xf borderId="6" fillId="13" fontId="1" numFmtId="49" xfId="0" applyBorder="1" applyFont="1" applyNumberFormat="1"/>
    <xf borderId="6" fillId="13" fontId="1" numFmtId="0" xfId="0" applyAlignment="1" applyBorder="1" applyFont="1">
      <alignment horizontal="left"/>
    </xf>
    <xf borderId="6" fillId="13" fontId="1" numFmtId="0" xfId="0" applyAlignment="1" applyBorder="1" applyFont="1">
      <alignment readingOrder="0"/>
    </xf>
    <xf borderId="6" fillId="15" fontId="1" numFmtId="0" xfId="0" applyBorder="1" applyFill="1" applyFont="1"/>
    <xf borderId="6" fillId="0" fontId="1" numFmtId="49" xfId="0" applyAlignment="1" applyBorder="1" applyFont="1" applyNumberFormat="1">
      <alignment horizontal="right" readingOrder="0"/>
    </xf>
    <xf borderId="6" fillId="9" fontId="1" numFmtId="1" xfId="0" applyAlignment="1" applyBorder="1" applyFont="1" applyNumberFormat="1">
      <alignment horizontal="left"/>
    </xf>
    <xf borderId="6" fillId="9" fontId="14" numFmtId="0" xfId="0" applyBorder="1" applyFont="1"/>
    <xf borderId="6" fillId="9" fontId="1" numFmtId="0" xfId="0" applyAlignment="1" applyBorder="1" applyFont="1">
      <alignment readingOrder="0"/>
    </xf>
    <xf borderId="6" fillId="9" fontId="1" numFmtId="0" xfId="0" applyAlignment="1" applyBorder="1" applyFont="1">
      <alignment horizontal="center" readingOrder="0"/>
    </xf>
    <xf quotePrefix="1" borderId="6" fillId="0" fontId="1" numFmtId="49" xfId="0" applyAlignment="1" applyBorder="1" applyFont="1" applyNumberFormat="1">
      <alignment horizontal="left"/>
    </xf>
    <xf borderId="6" fillId="0" fontId="11" numFmtId="0" xfId="0" applyAlignment="1" applyBorder="1" applyFont="1">
      <alignment horizontal="right" readingOrder="0"/>
    </xf>
    <xf borderId="6" fillId="11" fontId="1" numFmtId="0" xfId="0" applyBorder="1" applyFont="1"/>
    <xf borderId="6" fillId="2" fontId="1" numFmtId="0" xfId="0" applyBorder="1" applyFont="1"/>
    <xf borderId="6" fillId="0" fontId="11" numFmtId="0" xfId="0" applyAlignment="1" applyBorder="1" applyFont="1">
      <alignment readingOrder="0"/>
    </xf>
    <xf borderId="6" fillId="0" fontId="11" numFmtId="165" xfId="0" applyAlignment="1" applyBorder="1" applyFont="1" applyNumberFormat="1">
      <alignment horizontal="center"/>
    </xf>
    <xf borderId="6" fillId="0" fontId="1" numFmtId="0" xfId="0" applyAlignment="1" applyBorder="1" applyFont="1">
      <alignment horizontal="right" readingOrder="0"/>
    </xf>
    <xf borderId="9" fillId="0" fontId="1" numFmtId="165" xfId="0" applyAlignment="1" applyBorder="1" applyFont="1" applyNumberFormat="1">
      <alignment horizontal="center"/>
    </xf>
    <xf borderId="9" fillId="0" fontId="1" numFmtId="0" xfId="0" applyAlignment="1" applyBorder="1" applyFont="1">
      <alignment horizontal="left"/>
    </xf>
    <xf borderId="9" fillId="0" fontId="1" numFmtId="49" xfId="0" applyBorder="1" applyFont="1" applyNumberFormat="1"/>
    <xf borderId="9" fillId="0" fontId="1" numFmtId="0" xfId="0" applyAlignment="1" applyBorder="1" applyFont="1">
      <alignment readingOrder="0"/>
    </xf>
    <xf borderId="25" fillId="0" fontId="1" numFmtId="49" xfId="0" applyAlignment="1" applyBorder="1" applyFont="1" applyNumberFormat="1">
      <alignment horizontal="left"/>
    </xf>
    <xf borderId="25" fillId="0" fontId="11" numFmtId="0" xfId="0" applyAlignment="1" applyBorder="1" applyFont="1">
      <alignment horizontal="right"/>
    </xf>
    <xf borderId="0" fillId="0" fontId="14" numFmtId="0" xfId="0" applyFont="1"/>
    <xf borderId="5" fillId="0" fontId="1" numFmtId="1" xfId="0" applyAlignment="1" applyBorder="1" applyFont="1" applyNumberFormat="1">
      <alignment horizontal="left" readingOrder="0"/>
    </xf>
    <xf borderId="6" fillId="0" fontId="1" numFmtId="167" xfId="0" applyAlignment="1" applyBorder="1" applyFont="1" applyNumberFormat="1">
      <alignment horizontal="center" readingOrder="0"/>
    </xf>
    <xf borderId="6" fillId="9" fontId="1" numFmtId="1" xfId="0" applyAlignment="1" applyBorder="1" applyFont="1" applyNumberFormat="1">
      <alignment horizontal="left" vertical="bottom"/>
    </xf>
    <xf borderId="6" fillId="9" fontId="1" numFmtId="0" xfId="0" applyAlignment="1" applyBorder="1" applyFont="1">
      <alignment vertical="bottom"/>
    </xf>
    <xf borderId="6" fillId="9" fontId="1" numFmtId="0" xfId="0" applyAlignment="1" applyBorder="1" applyFont="1">
      <alignment horizontal="right" vertical="bottom"/>
    </xf>
    <xf borderId="6" fillId="9" fontId="1" numFmtId="0" xfId="0" applyAlignment="1" applyBorder="1" applyFont="1">
      <alignment horizontal="center" vertical="bottom"/>
    </xf>
    <xf borderId="6" fillId="9" fontId="1" numFmtId="165" xfId="0" applyAlignment="1" applyBorder="1" applyFont="1" applyNumberFormat="1">
      <alignment horizontal="center" vertical="bottom"/>
    </xf>
    <xf borderId="6" fillId="9" fontId="1" numFmtId="49" xfId="0" applyAlignment="1" applyBorder="1" applyFont="1" applyNumberFormat="1">
      <alignment vertical="bottom"/>
    </xf>
    <xf borderId="6" fillId="9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vertical="bottom"/>
    </xf>
    <xf borderId="6" fillId="0" fontId="22" numFmtId="0" xfId="0" applyAlignment="1" applyBorder="1" applyFont="1">
      <alignment vertical="bottom"/>
    </xf>
    <xf borderId="6" fillId="9" fontId="1" numFmtId="0" xfId="0" applyAlignment="1" applyBorder="1" applyFont="1">
      <alignment readingOrder="0" vertical="bottom"/>
    </xf>
    <xf borderId="6" fillId="9" fontId="1" numFmtId="14" xfId="0" applyAlignment="1" applyBorder="1" applyFont="1" applyNumberFormat="1">
      <alignment horizontal="center" readingOrder="0" vertical="bottom"/>
    </xf>
    <xf borderId="6" fillId="16" fontId="6" numFmtId="0" xfId="0" applyAlignment="1" applyBorder="1" applyFill="1" applyFont="1">
      <alignment horizontal="left" shrinkToFit="0" vertical="center" wrapText="1"/>
    </xf>
    <xf borderId="6" fillId="17" fontId="6" numFmtId="0" xfId="0" applyAlignment="1" applyBorder="1" applyFill="1" applyFont="1">
      <alignment horizontal="left" shrinkToFit="0" vertical="center" wrapText="1"/>
    </xf>
    <xf borderId="6" fillId="16" fontId="6" numFmtId="0" xfId="0" applyAlignment="1" applyBorder="1" applyFont="1">
      <alignment horizontal="left" readingOrder="0" shrinkToFit="0" vertical="center" wrapText="1"/>
    </xf>
    <xf borderId="6" fillId="18" fontId="6" numFmtId="0" xfId="0" applyAlignment="1" applyBorder="1" applyFill="1" applyFont="1">
      <alignment horizontal="left" readingOrder="0" shrinkToFit="0" vertical="center" wrapText="1"/>
    </xf>
    <xf borderId="6" fillId="19" fontId="6" numFmtId="0" xfId="0" applyAlignment="1" applyBorder="1" applyFill="1" applyFont="1">
      <alignment horizontal="left" readingOrder="0" shrinkToFit="0" vertical="center" wrapText="1"/>
    </xf>
    <xf borderId="6" fillId="19" fontId="6" numFmtId="0" xfId="0" applyAlignment="1" applyBorder="1" applyFont="1">
      <alignment horizontal="left" shrinkToFit="0" vertical="center" wrapText="1"/>
    </xf>
    <xf borderId="6" fillId="20" fontId="6" numFmtId="0" xfId="0" applyAlignment="1" applyBorder="1" applyFill="1" applyFont="1">
      <alignment horizontal="left" readingOrder="0" shrinkToFit="0" vertical="center" wrapText="1"/>
    </xf>
    <xf borderId="6" fillId="20" fontId="6" numFmtId="0" xfId="0" applyAlignment="1" applyBorder="1" applyFont="1">
      <alignment horizontal="left" shrinkToFit="0" vertical="center" wrapText="1"/>
    </xf>
    <xf borderId="6" fillId="21" fontId="6" numFmtId="0" xfId="0" applyAlignment="1" applyBorder="1" applyFill="1" applyFont="1">
      <alignment horizontal="left" readingOrder="0" shrinkToFit="0" vertical="center" wrapText="1"/>
    </xf>
    <xf borderId="6" fillId="21" fontId="6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left" readingOrder="0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6" fillId="22" fontId="4" numFmtId="0" xfId="0" applyAlignment="1" applyBorder="1" applyFill="1" applyFont="1">
      <alignment horizontal="left" readingOrder="0" shrinkToFit="0" vertical="center" wrapText="1"/>
    </xf>
    <xf borderId="6" fillId="22" fontId="4" numFmtId="0" xfId="0" applyAlignment="1" applyBorder="1" applyFont="1">
      <alignment horizontal="left" shrinkToFit="0" vertical="center" wrapText="1"/>
    </xf>
    <xf borderId="6" fillId="23" fontId="23" numFmtId="0" xfId="0" applyAlignment="1" applyBorder="1" applyFill="1" applyFont="1">
      <alignment horizontal="left" readingOrder="0" shrinkToFit="0" vertical="center" wrapText="1"/>
    </xf>
    <xf borderId="6" fillId="23" fontId="23" numFmtId="0" xfId="0" applyAlignment="1" applyBorder="1" applyFont="1">
      <alignment horizontal="left" shrinkToFit="0" vertical="center" wrapText="1"/>
    </xf>
    <xf borderId="6" fillId="23" fontId="4" numFmtId="0" xfId="0" applyAlignment="1" applyBorder="1" applyFont="1">
      <alignment horizontal="left" shrinkToFit="0" vertical="center" wrapText="1"/>
    </xf>
    <xf borderId="6" fillId="23" fontId="6" numFmtId="0" xfId="0" applyAlignment="1" applyBorder="1" applyFont="1">
      <alignment horizontal="left" readingOrder="0" shrinkToFit="0" vertical="center" wrapText="1"/>
    </xf>
    <xf borderId="6" fillId="24" fontId="4" numFmtId="0" xfId="0" applyAlignment="1" applyBorder="1" applyFill="1" applyFont="1">
      <alignment horizontal="left" readingOrder="0" shrinkToFit="0" vertical="center" wrapText="1"/>
    </xf>
    <xf borderId="6" fillId="24" fontId="4" numFmtId="0" xfId="0" applyAlignment="1" applyBorder="1" applyFont="1">
      <alignment horizontal="left" shrinkToFit="0" vertical="center" wrapText="1"/>
    </xf>
    <xf borderId="6" fillId="25" fontId="4" numFmtId="0" xfId="0" applyAlignment="1" applyBorder="1" applyFill="1" applyFont="1">
      <alignment horizontal="left" readingOrder="0" shrinkToFit="0" vertical="center" wrapText="1"/>
    </xf>
    <xf borderId="6" fillId="25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6" fillId="18" fontId="1" numFmtId="0" xfId="0" applyAlignment="1" applyBorder="1" applyFont="1">
      <alignment horizontal="center"/>
    </xf>
    <xf borderId="6" fillId="18" fontId="1" numFmtId="0" xfId="0" applyBorder="1" applyFont="1"/>
    <xf borderId="6" fillId="19" fontId="1" numFmtId="0" xfId="0" applyAlignment="1" applyBorder="1" applyFont="1">
      <alignment horizontal="center"/>
    </xf>
    <xf borderId="6" fillId="19" fontId="11" numFmtId="0" xfId="0" applyAlignment="1" applyBorder="1" applyFont="1">
      <alignment horizontal="center"/>
    </xf>
    <xf borderId="6" fillId="19" fontId="1" numFmtId="0" xfId="0" applyBorder="1" applyFont="1"/>
    <xf borderId="6" fillId="20" fontId="11" numFmtId="0" xfId="0" applyBorder="1" applyFont="1"/>
    <xf borderId="6" fillId="20" fontId="1" numFmtId="0" xfId="0" applyBorder="1" applyFont="1"/>
    <xf borderId="6" fillId="21" fontId="1" numFmtId="0" xfId="0" applyBorder="1" applyFont="1"/>
    <xf borderId="6" fillId="21" fontId="11" numFmtId="0" xfId="0" applyBorder="1" applyFont="1"/>
    <xf borderId="6" fillId="21" fontId="11" numFmtId="0" xfId="0" applyAlignment="1" applyBorder="1" applyFont="1">
      <alignment horizontal="right"/>
    </xf>
    <xf borderId="6" fillId="22" fontId="1" numFmtId="0" xfId="0" applyBorder="1" applyFont="1"/>
    <xf borderId="6" fillId="23" fontId="24" numFmtId="0" xfId="0" applyBorder="1" applyFont="1"/>
    <xf borderId="6" fillId="23" fontId="1" numFmtId="0" xfId="0" applyBorder="1" applyFont="1"/>
    <xf borderId="6" fillId="24" fontId="1" numFmtId="0" xfId="0" applyBorder="1" applyFont="1"/>
    <xf borderId="6" fillId="25" fontId="1" numFmtId="0" xfId="0" applyBorder="1" applyFont="1"/>
    <xf borderId="23" fillId="9" fontId="1" numFmtId="0" xfId="0" applyAlignment="1" applyBorder="1" applyFont="1">
      <alignment shrinkToFit="0" wrapText="1"/>
    </xf>
    <xf borderId="6" fillId="20" fontId="11" numFmtId="0" xfId="0" applyAlignment="1" applyBorder="1" applyFont="1">
      <alignment horizontal="right"/>
    </xf>
    <xf borderId="6" fillId="2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6" fillId="19" fontId="25" numFmtId="0" xfId="0" applyBorder="1" applyFont="1"/>
    <xf borderId="6" fillId="20" fontId="25" numFmtId="0" xfId="0" applyBorder="1" applyFont="1"/>
    <xf borderId="6" fillId="21" fontId="25" numFmtId="0" xfId="0" applyBorder="1" applyFont="1"/>
    <xf borderId="6" fillId="2" fontId="25" numFmtId="0" xfId="0" applyBorder="1" applyFont="1"/>
    <xf borderId="6" fillId="22" fontId="25" numFmtId="0" xfId="0" applyBorder="1" applyFont="1"/>
    <xf borderId="6" fillId="22" fontId="25" numFmtId="0" xfId="0" applyAlignment="1" applyBorder="1" applyFont="1">
      <alignment shrinkToFit="0" wrapText="1"/>
    </xf>
    <xf borderId="6" fillId="23" fontId="25" numFmtId="0" xfId="0" applyBorder="1" applyFont="1"/>
    <xf borderId="6" fillId="24" fontId="25" numFmtId="0" xfId="0" applyBorder="1" applyFont="1"/>
    <xf borderId="6" fillId="25" fontId="25" numFmtId="0" xfId="0" applyBorder="1" applyFont="1"/>
    <xf borderId="6" fillId="19" fontId="26" numFmtId="0" xfId="0" applyAlignment="1" applyBorder="1" applyFont="1">
      <alignment horizontal="center"/>
    </xf>
    <xf borderId="6" fillId="21" fontId="1" numFmtId="0" xfId="0" applyAlignment="1" applyBorder="1" applyFont="1">
      <alignment horizontal="right"/>
    </xf>
    <xf borderId="6" fillId="19" fontId="11" numFmtId="0" xfId="0" applyAlignment="1" applyBorder="1" applyFont="1">
      <alignment horizontal="left"/>
    </xf>
    <xf borderId="6" fillId="20" fontId="1" numFmtId="0" xfId="0" applyAlignment="1" applyBorder="1" applyFont="1">
      <alignment shrinkToFit="0" wrapText="1"/>
    </xf>
    <xf borderId="6" fillId="19" fontId="1" numFmtId="0" xfId="0" applyAlignment="1" applyBorder="1" applyFont="1">
      <alignment horizontal="center" readingOrder="0"/>
    </xf>
    <xf borderId="6" fillId="19" fontId="11" numFmtId="0" xfId="0" applyAlignment="1" applyBorder="1" applyFont="1">
      <alignment horizontal="center" readingOrder="0"/>
    </xf>
    <xf borderId="6" fillId="20" fontId="1" numFmtId="0" xfId="0" applyAlignment="1" applyBorder="1" applyFont="1">
      <alignment readingOrder="0"/>
    </xf>
    <xf borderId="6" fillId="21" fontId="1" numFmtId="0" xfId="0" applyAlignment="1" applyBorder="1" applyFont="1">
      <alignment readingOrder="0"/>
    </xf>
    <xf borderId="6" fillId="21" fontId="1" numFmtId="0" xfId="0" applyAlignment="1" applyBorder="1" applyFont="1">
      <alignment horizontal="right" readingOrder="0"/>
    </xf>
    <xf borderId="6" fillId="20" fontId="11" numFmtId="0" xfId="0" applyAlignment="1" applyBorder="1" applyFont="1">
      <alignment readingOrder="0"/>
    </xf>
    <xf borderId="6" fillId="21" fontId="11" numFmtId="0" xfId="0" applyAlignment="1" applyBorder="1" applyFont="1">
      <alignment readingOrder="0"/>
    </xf>
    <xf borderId="6" fillId="19" fontId="1" numFmtId="0" xfId="0" applyAlignment="1" applyBorder="1" applyFont="1">
      <alignment horizontal="left"/>
    </xf>
    <xf borderId="6" fillId="20" fontId="13" numFmtId="0" xfId="0" applyBorder="1" applyFont="1"/>
    <xf borderId="6" fillId="19" fontId="13" numFmtId="0" xfId="0" applyAlignment="1" applyBorder="1" applyFont="1">
      <alignment horizontal="center"/>
    </xf>
    <xf borderId="6" fillId="19" fontId="13" numFmtId="0" xfId="0" applyBorder="1" applyFont="1"/>
    <xf borderId="6" fillId="23" fontId="1" numFmtId="0" xfId="0" applyAlignment="1" applyBorder="1" applyFont="1">
      <alignment horizontal="right"/>
    </xf>
    <xf borderId="6" fillId="21" fontId="11" numFmtId="0" xfId="0" applyAlignment="1" applyBorder="1" applyFont="1">
      <alignment horizontal="center" readingOrder="0"/>
    </xf>
    <xf borderId="6" fillId="21" fontId="1" numFmtId="0" xfId="0" applyAlignment="1" applyBorder="1" applyFont="1">
      <alignment horizontal="center" readingOrder="0"/>
    </xf>
    <xf borderId="6" fillId="23" fontId="1" numFmtId="0" xfId="0" applyAlignment="1" applyBorder="1" applyFont="1">
      <alignment shrinkToFit="0" wrapText="1"/>
    </xf>
    <xf borderId="6" fillId="24" fontId="1" numFmtId="0" xfId="0" applyAlignment="1" applyBorder="1" applyFont="1">
      <alignment shrinkToFit="0" wrapText="1"/>
    </xf>
    <xf borderId="6" fillId="25" fontId="1" numFmtId="0" xfId="0" applyAlignment="1" applyBorder="1" applyFont="1">
      <alignment shrinkToFit="0" wrapText="1"/>
    </xf>
    <xf borderId="6" fillId="20" fontId="1" numFmtId="0" xfId="0" applyAlignment="1" applyBorder="1" applyFont="1">
      <alignment horizontal="right"/>
    </xf>
    <xf borderId="6" fillId="21" fontId="11" numFmtId="0" xfId="0" applyAlignment="1" applyBorder="1" applyFont="1">
      <alignment horizontal="center"/>
    </xf>
    <xf borderId="6" fillId="21" fontId="1" numFmtId="0" xfId="0" applyAlignment="1" applyBorder="1" applyFont="1">
      <alignment horizontal="center"/>
    </xf>
    <xf borderId="6" fillId="20" fontId="1" numFmtId="0" xfId="0" applyAlignment="1" applyBorder="1" applyFont="1">
      <alignment horizontal="right" readingOrder="0"/>
    </xf>
    <xf borderId="6" fillId="2" fontId="13" numFmtId="0" xfId="0" applyBorder="1" applyFont="1"/>
    <xf borderId="6" fillId="23" fontId="24" numFmtId="0" xfId="0" applyAlignment="1" applyBorder="1" applyFont="1">
      <alignment readingOrder="0"/>
    </xf>
    <xf quotePrefix="1" borderId="6" fillId="23" fontId="1" numFmtId="0" xfId="0" applyAlignment="1" applyBorder="1" applyFont="1">
      <alignment horizontal="right" shrinkToFit="0" wrapText="1"/>
    </xf>
    <xf borderId="6" fillId="20" fontId="1" numFmtId="0" xfId="0" applyAlignment="1" applyBorder="1" applyFont="1">
      <alignment horizontal="left"/>
    </xf>
    <xf borderId="6" fillId="21" fontId="11" numFmtId="0" xfId="0" applyAlignment="1" applyBorder="1" applyFont="1">
      <alignment horizontal="left"/>
    </xf>
    <xf borderId="6" fillId="2" fontId="1" numFmtId="0" xfId="0" applyAlignment="1" applyBorder="1" applyFont="1">
      <alignment horizontal="left"/>
    </xf>
    <xf borderId="6" fillId="22" fontId="1" numFmtId="0" xfId="0" applyAlignment="1" applyBorder="1" applyFont="1">
      <alignment horizontal="left"/>
    </xf>
    <xf borderId="6" fillId="22" fontId="1" numFmtId="0" xfId="0" applyAlignment="1" applyBorder="1" applyFont="1">
      <alignment horizontal="left" shrinkToFit="0" wrapText="1"/>
    </xf>
    <xf borderId="6" fillId="23" fontId="11" numFmtId="0" xfId="0" applyAlignment="1" applyBorder="1" applyFont="1">
      <alignment horizontal="left"/>
    </xf>
    <xf borderId="6" fillId="23" fontId="1" numFmtId="0" xfId="0" applyAlignment="1" applyBorder="1" applyFont="1">
      <alignment horizontal="left"/>
    </xf>
    <xf borderId="6" fillId="24" fontId="1" numFmtId="0" xfId="0" applyAlignment="1" applyBorder="1" applyFont="1">
      <alignment horizontal="left"/>
    </xf>
    <xf borderId="6" fillId="25" fontId="1" numFmtId="0" xfId="0" applyAlignment="1" applyBorder="1" applyFont="1">
      <alignment horizontal="left"/>
    </xf>
    <xf borderId="6" fillId="21" fontId="1" numFmtId="0" xfId="0" applyAlignment="1" applyBorder="1" applyFont="1">
      <alignment horizontal="left"/>
    </xf>
    <xf borderId="6" fillId="23" fontId="11" numFmtId="0" xfId="0" applyBorder="1" applyFont="1"/>
    <xf quotePrefix="1" borderId="6" fillId="23" fontId="1" numFmtId="0" xfId="0" applyAlignment="1" applyBorder="1" applyFont="1">
      <alignment horizontal="right"/>
    </xf>
    <xf borderId="6" fillId="19" fontId="13" numFmtId="0" xfId="0" applyAlignment="1" applyBorder="1" applyFont="1">
      <alignment horizontal="left"/>
    </xf>
    <xf borderId="6" fillId="20" fontId="11" numFmtId="0" xfId="0" applyAlignment="1" applyBorder="1" applyFont="1">
      <alignment horizontal="left"/>
    </xf>
    <xf borderId="6" fillId="2" fontId="11" numFmtId="0" xfId="0" applyBorder="1" applyFont="1"/>
    <xf borderId="6" fillId="19" fontId="11" numFmtId="0" xfId="0" applyAlignment="1" applyBorder="1" applyFont="1">
      <alignment shrinkToFit="0" wrapText="1"/>
    </xf>
    <xf borderId="6" fillId="2" fontId="27" numFmtId="0" xfId="0" applyBorder="1" applyFont="1"/>
    <xf quotePrefix="1" borderId="6" fillId="24" fontId="1" numFmtId="0" xfId="0" applyBorder="1" applyFont="1"/>
    <xf borderId="6" fillId="21" fontId="28" numFmtId="0" xfId="0" applyAlignment="1" applyBorder="1" applyFont="1">
      <alignment horizontal="left"/>
    </xf>
    <xf borderId="6" fillId="21" fontId="29" numFmtId="0" xfId="0" applyBorder="1" applyFont="1"/>
    <xf borderId="6" fillId="21" fontId="13" numFmtId="0" xfId="0" applyAlignment="1" applyBorder="1" applyFont="1">
      <alignment horizontal="right"/>
    </xf>
    <xf borderId="6" fillId="21" fontId="11" numFmtId="0" xfId="0" applyAlignment="1" applyBorder="1" applyFont="1">
      <alignment horizontal="right" readingOrder="0"/>
    </xf>
    <xf borderId="6" fillId="2" fontId="11" numFmtId="0" xfId="0" applyAlignment="1" applyBorder="1" applyFont="1">
      <alignment horizontal="right"/>
    </xf>
    <xf borderId="6" fillId="2" fontId="1" numFmtId="0" xfId="0" applyAlignment="1" applyBorder="1" applyFont="1">
      <alignment horizontal="right"/>
    </xf>
    <xf borderId="6" fillId="20" fontId="1" numFmtId="0" xfId="0" applyAlignment="1" applyBorder="1" applyFont="1">
      <alignment horizontal="left" shrinkToFit="0" wrapText="1"/>
    </xf>
    <xf borderId="5" fillId="20" fontId="1" numFmtId="0" xfId="0" applyAlignment="1" applyBorder="1" applyFont="1">
      <alignment horizontal="right"/>
    </xf>
    <xf borderId="25" fillId="20" fontId="1" numFmtId="0" xfId="0" applyAlignment="1" applyBorder="1" applyFont="1">
      <alignment horizontal="right"/>
    </xf>
    <xf borderId="6" fillId="19" fontId="30" numFmtId="0" xfId="0" applyBorder="1" applyFont="1"/>
    <xf borderId="0" fillId="0" fontId="25" numFmtId="0" xfId="0" applyFont="1"/>
    <xf borderId="6" fillId="21" fontId="28" numFmtId="0" xfId="0" applyAlignment="1" applyBorder="1" applyFont="1">
      <alignment horizontal="left" vertical="top"/>
    </xf>
    <xf borderId="6" fillId="21" fontId="31" numFmtId="0" xfId="0" applyAlignment="1" applyBorder="1" applyFont="1">
      <alignment horizontal="left"/>
    </xf>
    <xf borderId="6" fillId="20" fontId="29" numFmtId="0" xfId="0" applyBorder="1" applyFont="1"/>
    <xf borderId="24" fillId="20" fontId="1" numFmtId="0" xfId="0" applyAlignment="1" applyBorder="1" applyFont="1">
      <alignment horizontal="right"/>
    </xf>
    <xf borderId="6" fillId="21" fontId="31" numFmtId="0" xfId="0" applyAlignment="1" applyBorder="1" applyFont="1">
      <alignment horizontal="left" vertical="top"/>
    </xf>
    <xf borderId="6" fillId="23" fontId="1" numFmtId="0" xfId="0" applyAlignment="1" applyBorder="1" applyFont="1">
      <alignment horizontal="right" shrinkToFit="0" wrapText="1"/>
    </xf>
    <xf borderId="6" fillId="23" fontId="32" numFmtId="0" xfId="0" applyAlignment="1" applyBorder="1" applyFont="1">
      <alignment horizontal="left"/>
    </xf>
    <xf borderId="6" fillId="21" fontId="11" numFmtId="0" xfId="0" applyAlignment="1" applyBorder="1" applyFont="1">
      <alignment horizontal="left" vertical="top"/>
    </xf>
    <xf borderId="6" fillId="23" fontId="33" numFmtId="0" xfId="0" applyBorder="1" applyFont="1"/>
    <xf borderId="6" fillId="18" fontId="1" numFmtId="0" xfId="0" applyAlignment="1" applyBorder="1" applyFont="1">
      <alignment horizontal="center" readingOrder="0"/>
    </xf>
    <xf borderId="6" fillId="18" fontId="1" numFmtId="0" xfId="0" applyAlignment="1" applyBorder="1" applyFont="1">
      <alignment readingOrder="0"/>
    </xf>
    <xf borderId="6" fillId="22" fontId="10" numFmtId="0" xfId="0" applyBorder="1" applyFont="1"/>
    <xf borderId="6" fillId="22" fontId="10" numFmtId="0" xfId="0" applyAlignment="1" applyBorder="1" applyFont="1">
      <alignment shrinkToFit="0" wrapText="1"/>
    </xf>
    <xf borderId="6" fillId="23" fontId="10" numFmtId="0" xfId="0" applyBorder="1" applyFont="1"/>
    <xf borderId="6" fillId="22" fontId="1" numFmtId="0" xfId="0" applyAlignment="1" applyBorder="1" applyFont="1">
      <alignment horizontal="center"/>
    </xf>
    <xf borderId="6" fillId="19" fontId="1" numFmtId="0" xfId="0" applyAlignment="1" applyBorder="1" applyFont="1">
      <alignment readingOrder="0"/>
    </xf>
    <xf borderId="6" fillId="21" fontId="34" numFmtId="0" xfId="0" applyAlignment="1" applyBorder="1" applyFont="1">
      <alignment horizontal="left"/>
    </xf>
    <xf borderId="6" fillId="2" fontId="33" numFmtId="0" xfId="0" applyBorder="1" applyFont="1"/>
    <xf borderId="6" fillId="21" fontId="25" numFmtId="0" xfId="0" applyAlignment="1" applyBorder="1" applyFont="1">
      <alignment readingOrder="0"/>
    </xf>
    <xf borderId="6" fillId="22" fontId="1" numFmtId="0" xfId="0" applyAlignment="1" applyBorder="1" applyFont="1">
      <alignment readingOrder="0"/>
    </xf>
    <xf borderId="0" fillId="21" fontId="5" numFmtId="0" xfId="0" applyFont="1"/>
    <xf borderId="0" fillId="26" fontId="5" numFmtId="0" xfId="0" applyAlignment="1" applyFill="1" applyFont="1">
      <alignment readingOrder="0"/>
    </xf>
    <xf borderId="6" fillId="20" fontId="10" numFmtId="0" xfId="0" applyBorder="1" applyFont="1"/>
    <xf borderId="6" fillId="21" fontId="35" numFmtId="0" xfId="0" applyBorder="1" applyFont="1"/>
    <xf borderId="6" fillId="21" fontId="10" numFmtId="0" xfId="0" applyBorder="1" applyFont="1"/>
    <xf borderId="6" fillId="21" fontId="36" numFmtId="0" xfId="0" applyAlignment="1" applyBorder="1" applyFont="1">
      <alignment horizontal="left"/>
    </xf>
    <xf borderId="23" fillId="11" fontId="25" numFmtId="0" xfId="0" applyBorder="1" applyFont="1"/>
    <xf borderId="6" fillId="18" fontId="1" numFmtId="49" xfId="0" applyAlignment="1" applyBorder="1" applyFont="1" applyNumberFormat="1">
      <alignment horizontal="right"/>
    </xf>
    <xf borderId="5" fillId="0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/>
    </xf>
    <xf borderId="5" fillId="3" fontId="1" numFmtId="0" xfId="0" applyBorder="1" applyFont="1"/>
    <xf borderId="5" fillId="20" fontId="1" numFmtId="0" xfId="0" applyBorder="1" applyFont="1"/>
    <xf borderId="5" fillId="26" fontId="1" numFmtId="0" xfId="0" applyAlignment="1" applyBorder="1" applyFont="1">
      <alignment readingOrder="0"/>
    </xf>
    <xf borderId="5" fillId="26" fontId="1" numFmtId="0" xfId="0" applyBorder="1" applyFont="1"/>
    <xf borderId="5" fillId="0" fontId="25" numFmtId="0" xfId="0" applyBorder="1" applyFont="1"/>
    <xf borderId="5" fillId="0" fontId="33" numFmtId="0" xfId="0" applyBorder="1" applyFont="1"/>
    <xf borderId="6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/>
    </xf>
    <xf borderId="6" fillId="3" fontId="1" numFmtId="0" xfId="0" applyBorder="1" applyFont="1"/>
    <xf borderId="6" fillId="26" fontId="1" numFmtId="0" xfId="0" applyAlignment="1" applyBorder="1" applyFont="1">
      <alignment readingOrder="0"/>
    </xf>
    <xf borderId="6" fillId="26" fontId="1" numFmtId="0" xfId="0" applyBorder="1" applyFont="1"/>
    <xf borderId="6" fillId="0" fontId="25" numFmtId="0" xfId="0" applyBorder="1" applyFont="1"/>
    <xf borderId="6" fillId="0" fontId="33" numFmtId="0" xfId="0" applyBorder="1" applyFont="1"/>
    <xf borderId="6" fillId="27" fontId="1" numFmtId="0" xfId="0" applyAlignment="1" applyBorder="1" applyFill="1" applyFont="1">
      <alignment horizontal="center"/>
    </xf>
    <xf borderId="6" fillId="0" fontId="25" numFmtId="0" xfId="0" applyAlignment="1" applyBorder="1" applyFont="1">
      <alignment horizontal="center"/>
    </xf>
    <xf borderId="6" fillId="0" fontId="25" numFmtId="0" xfId="0" applyAlignment="1" applyBorder="1" applyFont="1">
      <alignment horizontal="left"/>
    </xf>
    <xf borderId="6" fillId="28" fontId="6" numFmtId="0" xfId="0" applyAlignment="1" applyBorder="1" applyFill="1" applyFont="1">
      <alignment horizontal="left" shrinkToFit="0" vertical="center" wrapText="1"/>
    </xf>
    <xf borderId="23" fillId="28" fontId="1" numFmtId="0" xfId="0" applyAlignment="1" applyBorder="1" applyFont="1">
      <alignment horizontal="left" shrinkToFit="0" vertical="center" wrapText="1"/>
    </xf>
    <xf borderId="23" fillId="28" fontId="1" numFmtId="0" xfId="0" applyBorder="1" applyFont="1"/>
    <xf borderId="5" fillId="0" fontId="11" numFmtId="0" xfId="0" applyAlignment="1" applyBorder="1" applyFont="1">
      <alignment horizontal="left"/>
    </xf>
    <xf borderId="6" fillId="0" fontId="18" numFmtId="0" xfId="0" applyBorder="1" applyFont="1"/>
    <xf borderId="6" fillId="0" fontId="18" numFmtId="0" xfId="0" applyAlignment="1" applyBorder="1" applyFont="1">
      <alignment vertical="top"/>
    </xf>
    <xf borderId="14" fillId="0" fontId="11" numFmtId="0" xfId="0" applyBorder="1" applyFont="1"/>
    <xf borderId="14" fillId="0" fontId="11" numFmtId="0" xfId="0" applyAlignment="1" applyBorder="1" applyFont="1">
      <alignment horizontal="left"/>
    </xf>
    <xf borderId="0" fillId="0" fontId="5" numFmtId="0" xfId="0" applyAlignment="1" applyFont="1">
      <alignment readingOrder="0"/>
    </xf>
    <xf borderId="14" fillId="0" fontId="1" numFmtId="0" xfId="0" applyAlignment="1" applyBorder="1" applyFont="1">
      <alignment horizontal="left"/>
    </xf>
    <xf borderId="15" fillId="0" fontId="11" numFmtId="0" xfId="0" applyBorder="1" applyFont="1"/>
    <xf borderId="15" fillId="0" fontId="11" numFmtId="0" xfId="0" applyAlignment="1" applyBorder="1" applyFont="1">
      <alignment horizontal="left"/>
    </xf>
    <xf borderId="15" fillId="0" fontId="1" numFmtId="0" xfId="0" applyAlignment="1" applyBorder="1" applyFont="1">
      <alignment horizontal="left"/>
    </xf>
    <xf borderId="6" fillId="0" fontId="11" numFmtId="0" xfId="0" applyAlignment="1" applyBorder="1" applyFont="1">
      <alignment horizontal="left" readingOrder="0"/>
    </xf>
    <xf borderId="6" fillId="0" fontId="1" numFmtId="0" xfId="0" applyAlignment="1" applyBorder="1" applyFont="1">
      <alignment shrinkToFit="0" vertical="top" wrapText="1"/>
    </xf>
    <xf borderId="6" fillId="29" fontId="6" numFmtId="0" xfId="0" applyAlignment="1" applyBorder="1" applyFill="1" applyFont="1">
      <alignment horizontal="left" shrinkToFit="0" vertical="center" wrapText="1"/>
    </xf>
    <xf borderId="6" fillId="29" fontId="6" numFmtId="0" xfId="0" applyAlignment="1" applyBorder="1" applyFont="1">
      <alignment horizontal="center" shrinkToFit="0" vertical="center" wrapText="1"/>
    </xf>
    <xf borderId="6" fillId="30" fontId="1" numFmtId="0" xfId="0" applyAlignment="1" applyBorder="1" applyFill="1" applyFont="1">
      <alignment horizontal="left" shrinkToFit="0" wrapText="1"/>
    </xf>
    <xf borderId="6" fillId="31" fontId="6" numFmtId="0" xfId="0" applyAlignment="1" applyBorder="1" applyFill="1" applyFont="1">
      <alignment horizontal="center"/>
    </xf>
    <xf quotePrefix="1" borderId="23" fillId="14" fontId="37" numFmtId="0" xfId="0" applyAlignment="1" applyBorder="1" applyFont="1">
      <alignment horizontal="left"/>
    </xf>
    <xf borderId="6" fillId="0" fontId="1" numFmtId="0" xfId="0" applyAlignment="1" applyBorder="1" applyFont="1">
      <alignment horizontal="center" vertical="center"/>
    </xf>
    <xf borderId="6" fillId="32" fontId="6" numFmtId="0" xfId="0" applyAlignment="1" applyBorder="1" applyFill="1" applyFont="1">
      <alignment horizontal="center"/>
    </xf>
    <xf quotePrefix="1" borderId="6" fillId="0" fontId="11" numFmtId="0" xfId="0" applyAlignment="1" applyBorder="1" applyFont="1">
      <alignment horizontal="center"/>
    </xf>
    <xf borderId="6" fillId="32" fontId="4" numFmtId="0" xfId="0" applyAlignment="1" applyBorder="1" applyFont="1">
      <alignment horizontal="center" vertical="center"/>
    </xf>
    <xf borderId="6" fillId="32" fontId="4" numFmtId="0" xfId="0" applyAlignment="1" applyBorder="1" applyFont="1">
      <alignment horizontal="center"/>
    </xf>
    <xf borderId="23" fillId="13" fontId="1" numFmtId="0" xfId="0" applyBorder="1" applyFont="1"/>
    <xf borderId="6" fillId="32" fontId="6" numFmtId="0" xfId="0" applyAlignment="1" applyBorder="1" applyFont="1">
      <alignment horizontal="center" vertical="center"/>
    </xf>
    <xf borderId="6" fillId="13" fontId="6" numFmtId="0" xfId="0" applyAlignment="1" applyBorder="1" applyFont="1">
      <alignment horizontal="center" vertical="center"/>
    </xf>
    <xf borderId="6" fillId="13" fontId="4" numFmtId="0" xfId="0" applyAlignment="1" applyBorder="1" applyFont="1">
      <alignment horizontal="center" vertical="center"/>
    </xf>
    <xf quotePrefix="1" borderId="6" fillId="13" fontId="1" numFmtId="0" xfId="0" applyAlignment="1" applyBorder="1" applyFont="1">
      <alignment horizontal="center"/>
    </xf>
    <xf borderId="6" fillId="0" fontId="1" numFmtId="0" xfId="0" applyAlignment="1" applyBorder="1" applyFont="1">
      <alignment vertical="center"/>
    </xf>
    <xf quotePrefix="1" borderId="6" fillId="0" fontId="1" numFmtId="0" xfId="0" applyAlignment="1" applyBorder="1" applyFont="1">
      <alignment horizontal="center" vertical="center"/>
    </xf>
    <xf borderId="6" fillId="16" fontId="6" numFmtId="0" xfId="0" applyAlignment="1" applyBorder="1" applyFont="1">
      <alignment horizontal="left" vertical="center"/>
    </xf>
    <xf borderId="6" fillId="16" fontId="6" numFmtId="0" xfId="0" applyAlignment="1" applyBorder="1" applyFont="1">
      <alignment horizontal="center" vertical="center"/>
    </xf>
    <xf borderId="6" fillId="16" fontId="4" numFmtId="0" xfId="0" applyAlignment="1" applyBorder="1" applyFont="1">
      <alignment horizontal="center" vertical="center"/>
    </xf>
    <xf borderId="6" fillId="16" fontId="6" numFmtId="0" xfId="0" applyAlignment="1" applyBorder="1" applyFont="1">
      <alignment horizontal="left"/>
    </xf>
    <xf borderId="6" fillId="10" fontId="6" numFmtId="0" xfId="0" applyAlignment="1" applyBorder="1" applyFont="1">
      <alignment horizontal="left"/>
    </xf>
    <xf borderId="6" fillId="0" fontId="1" numFmtId="0" xfId="0" applyAlignment="1" applyBorder="1" applyFont="1">
      <alignment horizontal="left" shrinkToFit="0" wrapText="1"/>
    </xf>
    <xf borderId="6" fillId="0" fontId="33" numFmtId="0" xfId="0" applyAlignment="1" applyBorder="1" applyFont="1">
      <alignment horizontal="left"/>
    </xf>
    <xf borderId="6" fillId="0" fontId="24" numFmtId="0" xfId="0" applyBorder="1" applyFont="1"/>
    <xf borderId="6" fillId="33" fontId="1" numFmtId="0" xfId="0" applyBorder="1" applyFill="1" applyFont="1"/>
    <xf borderId="6" fillId="34" fontId="11" numFmtId="0" xfId="0" applyAlignment="1" applyBorder="1" applyFill="1" applyFont="1">
      <alignment horizontal="left"/>
    </xf>
    <xf borderId="6" fillId="34" fontId="1" numFmtId="0" xfId="0" applyBorder="1" applyFont="1"/>
    <xf borderId="6" fillId="2" fontId="11" numFmtId="0" xfId="0" applyAlignment="1" applyBorder="1" applyFont="1">
      <alignment horizontal="left"/>
    </xf>
    <xf borderId="6" fillId="35" fontId="11" numFmtId="0" xfId="0" applyAlignment="1" applyBorder="1" applyFill="1" applyFont="1">
      <alignment horizontal="left"/>
    </xf>
    <xf borderId="6" fillId="35" fontId="1" numFmtId="0" xfId="0" applyBorder="1" applyFont="1"/>
    <xf borderId="6" fillId="9" fontId="18" numFmtId="0" xfId="0" applyBorder="1" applyFont="1"/>
    <xf borderId="23" fillId="9" fontId="38" numFmtId="0" xfId="0" applyAlignment="1" applyBorder="1" applyFont="1">
      <alignment vertical="top"/>
    </xf>
    <xf borderId="23" fillId="9" fontId="38" numFmtId="0" xfId="0" applyBorder="1" applyFont="1"/>
    <xf borderId="6" fillId="13" fontId="11" numFmtId="0" xfId="0" applyAlignment="1" applyBorder="1" applyFont="1">
      <alignment horizontal="left"/>
    </xf>
    <xf borderId="24" fillId="13" fontId="1" numFmtId="0" xfId="0" applyBorder="1" applyFont="1"/>
    <xf borderId="6" fillId="11" fontId="11" numFmtId="0" xfId="0" applyBorder="1" applyFont="1"/>
    <xf borderId="6" fillId="13" fontId="11" numFmtId="0" xfId="0" applyBorder="1" applyFont="1"/>
    <xf borderId="6" fillId="9" fontId="18" numFmtId="0" xfId="0" applyAlignment="1" applyBorder="1" applyFont="1">
      <alignment vertical="top"/>
    </xf>
    <xf borderId="6" fillId="0" fontId="11" numFmtId="0" xfId="0" applyAlignment="1" applyBorder="1" applyFont="1">
      <alignment horizontal="left" shrinkToFit="0" wrapText="1"/>
    </xf>
    <xf borderId="6" fillId="33" fontId="1" numFmtId="0" xfId="0" applyAlignment="1" applyBorder="1" applyFont="1">
      <alignment shrinkToFit="0" wrapText="1"/>
    </xf>
    <xf borderId="6" fillId="15" fontId="1" numFmtId="0" xfId="0" applyAlignment="1" applyBorder="1" applyFont="1">
      <alignment shrinkToFit="0" wrapText="1"/>
    </xf>
    <xf borderId="6" fillId="34" fontId="1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6" fillId="35" fontId="1" numFmtId="0" xfId="0" applyAlignment="1" applyBorder="1" applyFont="1">
      <alignment shrinkToFit="0" wrapText="1"/>
    </xf>
    <xf borderId="6" fillId="0" fontId="1" numFmtId="0" xfId="0" applyAlignment="1" applyBorder="1" applyFont="1">
      <alignment vertical="top"/>
    </xf>
    <xf borderId="23" fillId="9" fontId="11" numFmtId="0" xfId="0" applyAlignment="1" applyBorder="1" applyFont="1">
      <alignment horizontal="left"/>
    </xf>
    <xf borderId="6" fillId="0" fontId="1" numFmtId="166" xfId="0" applyAlignment="1" applyBorder="1" applyFont="1" applyNumberFormat="1">
      <alignment horizontal="left"/>
    </xf>
    <xf borderId="6" fillId="33" fontId="11" numFmtId="0" xfId="0" applyAlignment="1" applyBorder="1" applyFont="1">
      <alignment horizontal="left"/>
    </xf>
    <xf borderId="6" fillId="11" fontId="11" numFmtId="0" xfId="0" applyAlignment="1" applyBorder="1" applyFont="1">
      <alignment horizontal="left"/>
    </xf>
    <xf borderId="6" fillId="11" fontId="1" numFmtId="0" xfId="0" applyAlignment="1" applyBorder="1" applyFont="1">
      <alignment horizontal="left"/>
    </xf>
    <xf borderId="6" fillId="15" fontId="11" numFmtId="0" xfId="0" applyAlignment="1" applyBorder="1" applyFont="1">
      <alignment horizontal="left"/>
    </xf>
    <xf borderId="6" fillId="8" fontId="1" numFmtId="0" xfId="0" applyBorder="1" applyFont="1"/>
    <xf borderId="6" fillId="10" fontId="11" numFmtId="0" xfId="0" applyAlignment="1" applyBorder="1" applyFont="1">
      <alignment horizontal="left"/>
    </xf>
    <xf borderId="6" fillId="10" fontId="1" numFmtId="0" xfId="0" applyBorder="1" applyFont="1"/>
    <xf borderId="6" fillId="10" fontId="1" numFmtId="0" xfId="0" applyAlignment="1" applyBorder="1" applyFont="1">
      <alignment horizontal="left"/>
    </xf>
    <xf borderId="0" fillId="0" fontId="1" numFmtId="0" xfId="0" applyAlignment="1" applyFont="1">
      <alignment vertical="top"/>
    </xf>
    <xf borderId="23" fillId="15" fontId="1" numFmtId="0" xfId="0" applyBorder="1" applyFont="1"/>
    <xf borderId="23" fillId="34" fontId="1" numFmtId="0" xfId="0" applyBorder="1" applyFont="1"/>
    <xf borderId="23" fillId="35" fontId="1" numFmtId="0" xfId="0" applyBorder="1" applyFont="1"/>
    <xf borderId="6" fillId="36" fontId="39" numFmtId="0" xfId="0" applyBorder="1" applyFill="1" applyFont="1"/>
    <xf borderId="26" fillId="36" fontId="39" numFmtId="0" xfId="0" applyBorder="1" applyFont="1"/>
    <xf borderId="24" fillId="36" fontId="40" numFmtId="0" xfId="0" applyBorder="1" applyFont="1"/>
    <xf borderId="27" fillId="36" fontId="40" numFmtId="0" xfId="0" applyAlignment="1" applyBorder="1" applyFont="1">
      <alignment horizontal="right"/>
    </xf>
    <xf borderId="0" fillId="0" fontId="3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Dashboard!$B$86:$B$130</c:f>
            </c:numRef>
          </c:xVal>
          <c:yVal>
            <c:numRef>
              <c:f>Dashboard!$C$86:$C$130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01071"/>
        <c:axId val="728561992"/>
      </c:scatterChart>
      <c:valAx>
        <c:axId val="2642010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28561992"/>
      </c:valAx>
      <c:valAx>
        <c:axId val="728561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6420107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58</xdr:row>
      <xdr:rowOff>76200</xdr:rowOff>
    </xdr:from>
    <xdr:ext cx="7505700" cy="4648200"/>
    <xdr:graphicFrame>
      <xdr:nvGraphicFramePr>
        <xdr:cNvPr id="64864804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27BA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tl-amtandile.febana@mothnyusnae.org" TargetMode="External"/><Relationship Id="rId42" Type="http://schemas.openxmlformats.org/officeDocument/2006/relationships/hyperlink" Target="mailto:tl-anam.makeleni@mothnyusane.org" TargetMode="External"/><Relationship Id="rId41" Type="http://schemas.openxmlformats.org/officeDocument/2006/relationships/hyperlink" Target="mailto:tl-amyoli.kuse@mothnyusane.org" TargetMode="External"/><Relationship Id="rId44" Type="http://schemas.openxmlformats.org/officeDocument/2006/relationships/hyperlink" Target="mailto:tl-anele.matinyane@lungnyusnae.org" TargetMode="External"/><Relationship Id="rId43" Type="http://schemas.openxmlformats.org/officeDocument/2006/relationships/hyperlink" Target="mailto:tl-andile.caga@chubnyusane.org" TargetMode="External"/><Relationship Id="rId46" Type="http://schemas.openxmlformats.org/officeDocument/2006/relationships/hyperlink" Target="mailto:tl-anitha.mapekula@mothnyusane.org" TargetMode="External"/><Relationship Id="rId45" Type="http://schemas.openxmlformats.org/officeDocument/2006/relationships/hyperlink" Target="mailto:tl-angasakha.fexenge@soqhnyusane.org" TargetMode="External"/><Relationship Id="rId107" Type="http://schemas.openxmlformats.org/officeDocument/2006/relationships/hyperlink" Target="mailto:tl-siphesihle.matina@mothnyusane.org" TargetMode="External"/><Relationship Id="rId106" Type="http://schemas.openxmlformats.org/officeDocument/2006/relationships/hyperlink" Target="mailto:tl-siphamandla.njoba@chubnyusane.org" TargetMode="External"/><Relationship Id="rId105" Type="http://schemas.openxmlformats.org/officeDocument/2006/relationships/hyperlink" Target="mailto:tl-sinovuyo.mhlatyana@cingnyusane.org" TargetMode="External"/><Relationship Id="rId104" Type="http://schemas.openxmlformats.org/officeDocument/2006/relationships/hyperlink" Target="mailto:tl-sinomtha.daniel@dougnyusane.org" TargetMode="External"/><Relationship Id="rId109" Type="http://schemas.openxmlformats.org/officeDocument/2006/relationships/hyperlink" Target="mailto:tl-sisispho.maram@dougnyusnae.org" TargetMode="External"/><Relationship Id="rId108" Type="http://schemas.openxmlformats.org/officeDocument/2006/relationships/hyperlink" Target="mailto:tl-siphosethu.tsoni@masinyusane.org" TargetMode="External"/><Relationship Id="rId48" Type="http://schemas.openxmlformats.org/officeDocument/2006/relationships/hyperlink" Target="mailto:tl-aphelele.george@ndzonyusane.org" TargetMode="External"/><Relationship Id="rId47" Type="http://schemas.openxmlformats.org/officeDocument/2006/relationships/hyperlink" Target="mailto:tl-anovuyo.fose@soqhnyusane.org" TargetMode="External"/><Relationship Id="rId49" Type="http://schemas.openxmlformats.org/officeDocument/2006/relationships/hyperlink" Target="mailto:tl-aphelele.mahe@mothnyusane.org" TargetMode="External"/><Relationship Id="rId103" Type="http://schemas.openxmlformats.org/officeDocument/2006/relationships/hyperlink" Target="mailto:tl-simanye.fesi@khwenyusane.org" TargetMode="External"/><Relationship Id="rId102" Type="http://schemas.openxmlformats.org/officeDocument/2006/relationships/hyperlink" Target="mailto:tl-simamkele.mzongwana@ithenyusane.org" TargetMode="External"/><Relationship Id="rId101" Type="http://schemas.openxmlformats.org/officeDocument/2006/relationships/hyperlink" Target="mailto:tl-sibahle.malanga@ndzonyusane.org" TargetMode="External"/><Relationship Id="rId100" Type="http://schemas.openxmlformats.org/officeDocument/2006/relationships/hyperlink" Target="mailto:tl-sachuma.morano@dougnyusane.org" TargetMode="External"/><Relationship Id="rId31" Type="http://schemas.openxmlformats.org/officeDocument/2006/relationships/hyperlink" Target="mailto:tl-xabiso.mdala@cingnyusane.org" TargetMode="External"/><Relationship Id="rId30" Type="http://schemas.openxmlformats.org/officeDocument/2006/relationships/hyperlink" Target="mailto:tl-sihle.dekile@ndzonyusnae.org" TargetMode="External"/><Relationship Id="rId33" Type="http://schemas.openxmlformats.org/officeDocument/2006/relationships/hyperlink" Target="mailto:tl-achumile.hute@soqhnyusane.org" TargetMode="External"/><Relationship Id="rId32" Type="http://schemas.openxmlformats.org/officeDocument/2006/relationships/hyperlink" Target="mailto:tl-yonela.dyantyi@soqhnyusane.org" TargetMode="External"/><Relationship Id="rId35" Type="http://schemas.openxmlformats.org/officeDocument/2006/relationships/hyperlink" Target="mailto:tl-akhanani.gaveni@mothnyusane.org" TargetMode="External"/><Relationship Id="rId34" Type="http://schemas.openxmlformats.org/officeDocument/2006/relationships/hyperlink" Target="mailto:tl-aphelele.kama@cingnyusane.org" TargetMode="External"/><Relationship Id="rId37" Type="http://schemas.openxmlformats.org/officeDocument/2006/relationships/hyperlink" Target="mailto:tl-alizwa.dingela@soqhnyusane.org" TargetMode="External"/><Relationship Id="rId36" Type="http://schemas.openxmlformats.org/officeDocument/2006/relationships/hyperlink" Target="mailto:tl-akhanyile.mabelu@soqhnyusane.org" TargetMode="External"/><Relationship Id="rId39" Type="http://schemas.openxmlformats.org/officeDocument/2006/relationships/hyperlink" Target="mailto:tl-amele.longo@soqhnyusane.org" TargetMode="External"/><Relationship Id="rId38" Type="http://schemas.openxmlformats.org/officeDocument/2006/relationships/hyperlink" Target="mailto:tl-alwaba.mahlasela@soqhnyusane.org" TargetMode="External"/><Relationship Id="rId20" Type="http://schemas.openxmlformats.org/officeDocument/2006/relationships/hyperlink" Target="mailto:tl-khazimla.kalipa@mothnyusane.org" TargetMode="External"/><Relationship Id="rId22" Type="http://schemas.openxmlformats.org/officeDocument/2006/relationships/hyperlink" Target="mailto:tl-lihle.freddie@mothnyusane.org" TargetMode="External"/><Relationship Id="rId21" Type="http://schemas.openxmlformats.org/officeDocument/2006/relationships/hyperlink" Target="mailto:tl-lelethu.gaku@ndzonyusane.org" TargetMode="External"/><Relationship Id="rId24" Type="http://schemas.openxmlformats.org/officeDocument/2006/relationships/hyperlink" Target="mailto:tl-likhanye.busakhwe@khumnyusnae.org" TargetMode="External"/><Relationship Id="rId23" Type="http://schemas.openxmlformats.org/officeDocument/2006/relationships/hyperlink" Target="mailto:tl-likantu.mpotana@alexnyusane.org" TargetMode="External"/><Relationship Id="rId129" Type="http://schemas.openxmlformats.org/officeDocument/2006/relationships/hyperlink" Target="mailto:tl-emihle.hewana@soqhnyusane.org" TargetMode="External"/><Relationship Id="rId128" Type="http://schemas.openxmlformats.org/officeDocument/2006/relationships/hyperlink" Target="mailto:tl-anesipho.dumela@qaphnyusane.org" TargetMode="External"/><Relationship Id="rId127" Type="http://schemas.openxmlformats.org/officeDocument/2006/relationships/hyperlink" Target="mailto:tl-Owam.Kate@masinyusane.org" TargetMode="External"/><Relationship Id="rId126" Type="http://schemas.openxmlformats.org/officeDocument/2006/relationships/hyperlink" Target="mailto:tl-Usisipho.Ngaleka@masinyusane.org" TargetMode="External"/><Relationship Id="rId26" Type="http://schemas.openxmlformats.org/officeDocument/2006/relationships/hyperlink" Target="mailto:tl-liyema.gogi@isilnyusane.org" TargetMode="External"/><Relationship Id="rId121" Type="http://schemas.openxmlformats.org/officeDocument/2006/relationships/hyperlink" Target="mailto:tl-imani.koboka@masinyusane.org" TargetMode="External"/><Relationship Id="rId25" Type="http://schemas.openxmlformats.org/officeDocument/2006/relationships/hyperlink" Target="mailto:tl-linathi.dodolo@ndzonyusnae.org" TargetMode="External"/><Relationship Id="rId120" Type="http://schemas.openxmlformats.org/officeDocument/2006/relationships/hyperlink" Target="mailto:tl-Daconceicoa.Martin@masinyusane.org" TargetMode="External"/><Relationship Id="rId28" Type="http://schemas.openxmlformats.org/officeDocument/2006/relationships/hyperlink" Target="mailto:tl-nhlanhla.sibeko@cingnyusane.org" TargetMode="External"/><Relationship Id="rId27" Type="http://schemas.openxmlformats.org/officeDocument/2006/relationships/hyperlink" Target="mailto:tl-mihlali.mabote@ndzonyusnae.org" TargetMode="External"/><Relationship Id="rId125" Type="http://schemas.openxmlformats.org/officeDocument/2006/relationships/hyperlink" Target="mailto:tl-mbalentle.mafumana@khumnyusnae.org" TargetMode="External"/><Relationship Id="rId29" Type="http://schemas.openxmlformats.org/officeDocument/2006/relationships/hyperlink" Target="mailto:tl-ntsika.feni@mothnyusane.org" TargetMode="External"/><Relationship Id="rId124" Type="http://schemas.openxmlformats.org/officeDocument/2006/relationships/hyperlink" Target="mailto:tl-oyisa.allah@masinyusane.org" TargetMode="External"/><Relationship Id="rId123" Type="http://schemas.openxmlformats.org/officeDocument/2006/relationships/hyperlink" Target="mailto:tl-Masixole.Nyendwana@masinyusane.org" TargetMode="External"/><Relationship Id="rId122" Type="http://schemas.openxmlformats.org/officeDocument/2006/relationships/hyperlink" Target="mailto:tl-Lihle.Adams@masinyusane.org" TargetMode="External"/><Relationship Id="rId95" Type="http://schemas.openxmlformats.org/officeDocument/2006/relationships/hyperlink" Target="mailto:tl-ntlonipho.feni@soqhnyusane.org" TargetMode="External"/><Relationship Id="rId94" Type="http://schemas.openxmlformats.org/officeDocument/2006/relationships/hyperlink" Target="mailto:tl-mitchelle.makovere@cingnyusane.org" TargetMode="External"/><Relationship Id="rId97" Type="http://schemas.openxmlformats.org/officeDocument/2006/relationships/hyperlink" Target="mailto:tl-palesa.buhlungu@masinyusane.org" TargetMode="External"/><Relationship Id="rId96" Type="http://schemas.openxmlformats.org/officeDocument/2006/relationships/hyperlink" Target="mailto:tl-owam.lusiba@cingnyusane.org" TargetMode="External"/><Relationship Id="rId11" Type="http://schemas.openxmlformats.org/officeDocument/2006/relationships/hyperlink" Target="mailto:tl-Simthandile.Volibi@masinyusane.org" TargetMode="External"/><Relationship Id="rId99" Type="http://schemas.openxmlformats.org/officeDocument/2006/relationships/hyperlink" Target="mailto:tl-qhamani.fina@mothnyusane.org" TargetMode="External"/><Relationship Id="rId10" Type="http://schemas.openxmlformats.org/officeDocument/2006/relationships/hyperlink" Target="mailto:tl-ahlumile.ngesi@masinyusane.org" TargetMode="External"/><Relationship Id="rId98" Type="http://schemas.openxmlformats.org/officeDocument/2006/relationships/hyperlink" Target="mailto:tl-petros.matinha@jamenyusane.org" TargetMode="External"/><Relationship Id="rId13" Type="http://schemas.openxmlformats.org/officeDocument/2006/relationships/hyperlink" Target="mailto:tl-alizwe.magongo@ndzonyusane.org" TargetMode="External"/><Relationship Id="rId12" Type="http://schemas.openxmlformats.org/officeDocument/2006/relationships/hyperlink" Target="mailto:tl-abegail.mahe@mothnyusnae.org" TargetMode="External"/><Relationship Id="rId91" Type="http://schemas.openxmlformats.org/officeDocument/2006/relationships/hyperlink" Target="mailto:tl-mbalentle.matiwane@dougnyusane.org" TargetMode="External"/><Relationship Id="rId90" Type="http://schemas.openxmlformats.org/officeDocument/2006/relationships/hyperlink" Target="mailto:tl-lutho.stemele@masinyusane.org" TargetMode="External"/><Relationship Id="rId93" Type="http://schemas.openxmlformats.org/officeDocument/2006/relationships/hyperlink" Target="mailto:tl-mihle.alam@soqhnyusane.org" TargetMode="External"/><Relationship Id="rId92" Type="http://schemas.openxmlformats.org/officeDocument/2006/relationships/hyperlink" Target="mailto:tl-mbali.makapela@cingnyusane.org" TargetMode="External"/><Relationship Id="rId118" Type="http://schemas.openxmlformats.org/officeDocument/2006/relationships/hyperlink" Target="mailto:tl-linomtha.manisi@masinyusane.org" TargetMode="External"/><Relationship Id="rId117" Type="http://schemas.openxmlformats.org/officeDocument/2006/relationships/hyperlink" Target="mailto:tl-zama.january@ndzonyusane.org" TargetMode="External"/><Relationship Id="rId116" Type="http://schemas.openxmlformats.org/officeDocument/2006/relationships/hyperlink" Target="mailto:tl-valerie.west@jamenyusane.org" TargetMode="External"/><Relationship Id="rId115" Type="http://schemas.openxmlformats.org/officeDocument/2006/relationships/hyperlink" Target="mailto:tl-thimna.booi@soqhnyusane.org" TargetMode="External"/><Relationship Id="rId119" Type="http://schemas.openxmlformats.org/officeDocument/2006/relationships/hyperlink" Target="mailto:tl-Chulumanco.Charlie@masinyusane.org" TargetMode="External"/><Relationship Id="rId15" Type="http://schemas.openxmlformats.org/officeDocument/2006/relationships/hyperlink" Target="mailto:tl-athule.gomomo@mothnyusnae.org" TargetMode="External"/><Relationship Id="rId110" Type="http://schemas.openxmlformats.org/officeDocument/2006/relationships/hyperlink" Target="mailto:tl-sivenathi.mabudla@mothnyusnae.org" TargetMode="External"/><Relationship Id="rId14" Type="http://schemas.openxmlformats.org/officeDocument/2006/relationships/hyperlink" Target="mailto:tl-asanele.mabukana@ndzonyusane.org" TargetMode="External"/><Relationship Id="rId17" Type="http://schemas.openxmlformats.org/officeDocument/2006/relationships/hyperlink" Target="mailto:tl-caitlin.dampies@pearnyusane.org" TargetMode="External"/><Relationship Id="rId16" Type="http://schemas.openxmlformats.org/officeDocument/2006/relationships/hyperlink" Target="mailto:tl-babalwa.mahambehlala@soqhnyusane.org" TargetMode="External"/><Relationship Id="rId19" Type="http://schemas.openxmlformats.org/officeDocument/2006/relationships/hyperlink" Target="mailto:tl-ibenathi.malusi@khumnyusnae.org" TargetMode="External"/><Relationship Id="rId114" Type="http://schemas.openxmlformats.org/officeDocument/2006/relationships/hyperlink" Target="mailto:tl-stombo.madotyeni@khumnyusnae.org" TargetMode="External"/><Relationship Id="rId18" Type="http://schemas.openxmlformats.org/officeDocument/2006/relationships/hyperlink" Target="mailto:tl-chuma.magwada@ndzonyusnae.org" TargetMode="External"/><Relationship Id="rId113" Type="http://schemas.openxmlformats.org/officeDocument/2006/relationships/hyperlink" Target="mailto:tl-soyama.dayimani@ndzonyusane.org" TargetMode="External"/><Relationship Id="rId112" Type="http://schemas.openxmlformats.org/officeDocument/2006/relationships/hyperlink" Target="mailto:tl-siyolise.coko@jeffnyusane.org" TargetMode="External"/><Relationship Id="rId111" Type="http://schemas.openxmlformats.org/officeDocument/2006/relationships/hyperlink" Target="mailto:tl-siviwe.madikane@cingnyusane.org" TargetMode="External"/><Relationship Id="rId84" Type="http://schemas.openxmlformats.org/officeDocument/2006/relationships/hyperlink" Target="mailto:tl-lisanele.ngcanga@dougnyusane.org" TargetMode="External"/><Relationship Id="rId83" Type="http://schemas.openxmlformats.org/officeDocument/2006/relationships/hyperlink" Target="mailto:tl-asive.plaatjie@masinyusane.org" TargetMode="External"/><Relationship Id="rId86" Type="http://schemas.openxmlformats.org/officeDocument/2006/relationships/hyperlink" Target="mailto:tl-liyabona.fuzile@soqhnyusane.org" TargetMode="External"/><Relationship Id="rId85" Type="http://schemas.openxmlformats.org/officeDocument/2006/relationships/hyperlink" Target="mailto:tl-lithemba.gqozo@soqhnyusnae.org" TargetMode="External"/><Relationship Id="rId88" Type="http://schemas.openxmlformats.org/officeDocument/2006/relationships/hyperlink" Target="mailto:tl-lukhanyo.mkhontwana@masinyusane.org" TargetMode="External"/><Relationship Id="rId150" Type="http://schemas.openxmlformats.org/officeDocument/2006/relationships/vmlDrawing" Target="../drawings/vmlDrawing1.vml"/><Relationship Id="rId87" Type="http://schemas.openxmlformats.org/officeDocument/2006/relationships/hyperlink" Target="mailto:tl-liyema.madikane@cingnyusane.org" TargetMode="External"/><Relationship Id="rId89" Type="http://schemas.openxmlformats.org/officeDocument/2006/relationships/hyperlink" Target="mailto:tl-lusanda.mabopha@mothnyusane.org" TargetMode="External"/><Relationship Id="rId80" Type="http://schemas.openxmlformats.org/officeDocument/2006/relationships/hyperlink" Target="mailto:tl-linathi.majenge@soqhnyusane.org" TargetMode="External"/><Relationship Id="rId82" Type="http://schemas.openxmlformats.org/officeDocument/2006/relationships/hyperlink" Target="mailto:tl-lindokuhle.thembani@dougnyusane.org" TargetMode="External"/><Relationship Id="rId81" Type="http://schemas.openxmlformats.org/officeDocument/2006/relationships/hyperlink" Target="mailto:tl-linathi.hakula@soqhnyusane.org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tl-anesu.majoni@khumnyusane.org" TargetMode="External"/><Relationship Id="rId3" Type="http://schemas.openxmlformats.org/officeDocument/2006/relationships/hyperlink" Target="mailto:tl-asive.ngxatha@lungnyusane.org" TargetMode="External"/><Relationship Id="rId149" Type="http://schemas.openxmlformats.org/officeDocument/2006/relationships/drawing" Target="../drawings/drawing4.xml"/><Relationship Id="rId4" Type="http://schemas.openxmlformats.org/officeDocument/2006/relationships/hyperlink" Target="mailto:tl-avuzwa.matebese@khumnyusane.org" TargetMode="External"/><Relationship Id="rId148" Type="http://schemas.openxmlformats.org/officeDocument/2006/relationships/hyperlink" Target="mailto:tl-Sweetness.Makunga@masinyusane.org" TargetMode="External"/><Relationship Id="rId9" Type="http://schemas.openxmlformats.org/officeDocument/2006/relationships/hyperlink" Target="mailto:tl-nqobile.nobele@masinyusane.org" TargetMode="External"/><Relationship Id="rId143" Type="http://schemas.openxmlformats.org/officeDocument/2006/relationships/hyperlink" Target="mailto:tl-Aviwe.Matebe@masinyusane.org" TargetMode="External"/><Relationship Id="rId142" Type="http://schemas.openxmlformats.org/officeDocument/2006/relationships/hyperlink" Target="mailto:tl-Asekhona.Ntingo@masinyusane.org" TargetMode="External"/><Relationship Id="rId141" Type="http://schemas.openxmlformats.org/officeDocument/2006/relationships/hyperlink" Target="mailto:tl-siyamthanda.jacobs@mothnyusane.org" TargetMode="External"/><Relationship Id="rId140" Type="http://schemas.openxmlformats.org/officeDocument/2006/relationships/hyperlink" Target="mailto:tl-liviwe.makhinza@mothnyusane.org" TargetMode="External"/><Relationship Id="rId5" Type="http://schemas.openxmlformats.org/officeDocument/2006/relationships/hyperlink" Target="mailto:tl-avuzwa.kameni@mothnyusane.org" TargetMode="External"/><Relationship Id="rId147" Type="http://schemas.openxmlformats.org/officeDocument/2006/relationships/hyperlink" Target="mailto:tl-simnikiwe.kayiyana@cingnyusnae.org" TargetMode="External"/><Relationship Id="rId6" Type="http://schemas.openxmlformats.org/officeDocument/2006/relationships/hyperlink" Target="mailto:tl-dumisa.mqongana@lungnyusnae.org" TargetMode="External"/><Relationship Id="rId146" Type="http://schemas.openxmlformats.org/officeDocument/2006/relationships/hyperlink" Target="mailto:tl-Philasande.Gwavu@masinyusane.org" TargetMode="External"/><Relationship Id="rId7" Type="http://schemas.openxmlformats.org/officeDocument/2006/relationships/hyperlink" Target="mailto:tl-kimberly.wildschut@jeffnyusane.org" TargetMode="External"/><Relationship Id="rId145" Type="http://schemas.openxmlformats.org/officeDocument/2006/relationships/hyperlink" Target="mailto:tl-simamkele.mava@cosenyusane.org" TargetMode="External"/><Relationship Id="rId8" Type="http://schemas.openxmlformats.org/officeDocument/2006/relationships/hyperlink" Target="mailto:tl-litha.nhloko@dougnyusane.org" TargetMode="External"/><Relationship Id="rId144" Type="http://schemas.openxmlformats.org/officeDocument/2006/relationships/hyperlink" Target="mailto:tl-Landise.Siko@masinyusane.org" TargetMode="External"/><Relationship Id="rId73" Type="http://schemas.openxmlformats.org/officeDocument/2006/relationships/hyperlink" Target="mailto:tl-likhona.bonya@mothnyusane.org" TargetMode="External"/><Relationship Id="rId72" Type="http://schemas.openxmlformats.org/officeDocument/2006/relationships/hyperlink" Target="mailto:tl-likhanye.maholwane@soqhnyusane.org" TargetMode="External"/><Relationship Id="rId75" Type="http://schemas.openxmlformats.org/officeDocument/2006/relationships/hyperlink" Target="mailto:tl-lilitha.koyana@khumnyusnae.org" TargetMode="External"/><Relationship Id="rId74" Type="http://schemas.openxmlformats.org/officeDocument/2006/relationships/hyperlink" Target="mailto:tl-likuye.ndubela@dougnyusane.org" TargetMode="External"/><Relationship Id="rId77" Type="http://schemas.openxmlformats.org/officeDocument/2006/relationships/hyperlink" Target="mailto:tl-limnandi.mxaka@masinyusane.org" TargetMode="External"/><Relationship Id="rId76" Type="http://schemas.openxmlformats.org/officeDocument/2006/relationships/hyperlink" Target="mailto:tl-lilitha.mafanga@soqhnyusane.org" TargetMode="External"/><Relationship Id="rId79" Type="http://schemas.openxmlformats.org/officeDocument/2006/relationships/hyperlink" Target="mailto:tl-linathi.baleni@soqhnyusane.org" TargetMode="External"/><Relationship Id="rId78" Type="http://schemas.openxmlformats.org/officeDocument/2006/relationships/hyperlink" Target="mailto:tl-lina.mafuduka@soqhnyusane.org" TargetMode="External"/><Relationship Id="rId71" Type="http://schemas.openxmlformats.org/officeDocument/2006/relationships/hyperlink" Target="mailto:tl-lihlumelo.zondani@dougnyusane.org" TargetMode="External"/><Relationship Id="rId70" Type="http://schemas.openxmlformats.org/officeDocument/2006/relationships/hyperlink" Target="mailto:tl-kwakhe.lupuwana@khwenyusane.org" TargetMode="External"/><Relationship Id="rId139" Type="http://schemas.openxmlformats.org/officeDocument/2006/relationships/hyperlink" Target="mailto:tl-inga.mpengezi@cowanyusnae.org" TargetMode="External"/><Relationship Id="rId138" Type="http://schemas.openxmlformats.org/officeDocument/2006/relationships/hyperlink" Target="mailto:tl-hlelokuhle.gabhayi@soqhnyusane.org" TargetMode="External"/><Relationship Id="rId137" Type="http://schemas.openxmlformats.org/officeDocument/2006/relationships/hyperlink" Target="mailto:tl-smilton.mzileni@dougnyusane.org" TargetMode="External"/><Relationship Id="rId132" Type="http://schemas.openxmlformats.org/officeDocument/2006/relationships/hyperlink" Target="mailto:tl-mbali.breakfast@soqhnyusnae.org" TargetMode="External"/><Relationship Id="rId131" Type="http://schemas.openxmlformats.org/officeDocument/2006/relationships/hyperlink" Target="mailto:tl-linathi.hobo@cingnyusane.org" TargetMode="External"/><Relationship Id="rId130" Type="http://schemas.openxmlformats.org/officeDocument/2006/relationships/hyperlink" Target="mailto:tl-hluma.hlokoma@dougnyusane.org" TargetMode="External"/><Relationship Id="rId136" Type="http://schemas.openxmlformats.org/officeDocument/2006/relationships/hyperlink" Target="mailto:tl-vuyolwethu.tshikini@cosenyusane.org" TargetMode="External"/><Relationship Id="rId135" Type="http://schemas.openxmlformats.org/officeDocument/2006/relationships/hyperlink" Target="mailto:tl-siphosethu.mehluko@cosenyusane.org" TargetMode="External"/><Relationship Id="rId134" Type="http://schemas.openxmlformats.org/officeDocument/2006/relationships/hyperlink" Target="mailto:tl-phiwokuhle.totyi@mfesnyusane.org" TargetMode="External"/><Relationship Id="rId133" Type="http://schemas.openxmlformats.org/officeDocument/2006/relationships/hyperlink" Target="mailto:tl-ngawethu.chula@jeffnyusane.org" TargetMode="External"/><Relationship Id="rId62" Type="http://schemas.openxmlformats.org/officeDocument/2006/relationships/hyperlink" Target="mailto:tl-inganathi.mngceke@dougnyusane.org" TargetMode="External"/><Relationship Id="rId61" Type="http://schemas.openxmlformats.org/officeDocument/2006/relationships/hyperlink" Target="mailto:tl-indiphile.jacobs@soqhnyusane.org" TargetMode="External"/><Relationship Id="rId64" Type="http://schemas.openxmlformats.org/officeDocument/2006/relationships/hyperlink" Target="mailto:tl-iviwe.mafutha@cingnyusane.org" TargetMode="External"/><Relationship Id="rId63" Type="http://schemas.openxmlformats.org/officeDocument/2006/relationships/hyperlink" Target="mailto:tl-iviwe.bikiwe@soqhnyusane.org" TargetMode="External"/><Relationship Id="rId66" Type="http://schemas.openxmlformats.org/officeDocument/2006/relationships/hyperlink" Target="mailto:tl-kamvalethu.bolana@cosenyusane.org" TargetMode="External"/><Relationship Id="rId65" Type="http://schemas.openxmlformats.org/officeDocument/2006/relationships/hyperlink" Target="mailto:tl-kamvalethu.mrhaji@dougnyusane.org" TargetMode="External"/><Relationship Id="rId68" Type="http://schemas.openxmlformats.org/officeDocument/2006/relationships/hyperlink" Target="mailto:tl-khanya.tyesi@dougnyusane.org" TargetMode="External"/><Relationship Id="rId67" Type="http://schemas.openxmlformats.org/officeDocument/2006/relationships/hyperlink" Target="mailto:tl-khanya.jacobs@tyhinyusane.org" TargetMode="External"/><Relationship Id="rId60" Type="http://schemas.openxmlformats.org/officeDocument/2006/relationships/hyperlink" Target="mailto:tl-inam.nkabi@lungnyusane.org" TargetMode="External"/><Relationship Id="rId69" Type="http://schemas.openxmlformats.org/officeDocument/2006/relationships/hyperlink" Target="mailto:tl-khwezilomso.dywili@soqhnyusane.org" TargetMode="External"/><Relationship Id="rId51" Type="http://schemas.openxmlformats.org/officeDocument/2006/relationships/hyperlink" Target="mailto:tl-asibabale.mjayezi@cingnyusnae.org" TargetMode="External"/><Relationship Id="rId50" Type="http://schemas.openxmlformats.org/officeDocument/2006/relationships/hyperlink" Target="mailto:tl-asakhe.khethwa@masinyusane.org" TargetMode="External"/><Relationship Id="rId53" Type="http://schemas.openxmlformats.org/officeDocument/2006/relationships/hyperlink" Target="mailto:tl-avuyile.jack@masinyusnae.org" TargetMode="External"/><Relationship Id="rId52" Type="http://schemas.openxmlformats.org/officeDocument/2006/relationships/hyperlink" Target="mailto:tl-aviwe.majamani@masinyusnae.org" TargetMode="External"/><Relationship Id="rId55" Type="http://schemas.openxmlformats.org/officeDocument/2006/relationships/hyperlink" Target="mailto:tl-ayabonga.cuba@soqhnyusane.org" TargetMode="External"/><Relationship Id="rId54" Type="http://schemas.openxmlformats.org/officeDocument/2006/relationships/hyperlink" Target="mailto:tl-awonke.sithonga@dougnyusane.org" TargetMode="External"/><Relationship Id="rId57" Type="http://schemas.openxmlformats.org/officeDocument/2006/relationships/hyperlink" Target="mailto:tl-banathi.gqokoma@soqhnyusane.org" TargetMode="External"/><Relationship Id="rId56" Type="http://schemas.openxmlformats.org/officeDocument/2006/relationships/hyperlink" Target="mailto:tl-babalwa.kameni@soqhnyusnae.org" TargetMode="External"/><Relationship Id="rId59" Type="http://schemas.openxmlformats.org/officeDocument/2006/relationships/hyperlink" Target="mailto:tl-hlumelo.kani@soqhnyusane.org" TargetMode="External"/><Relationship Id="rId58" Type="http://schemas.openxmlformats.org/officeDocument/2006/relationships/hyperlink" Target="mailto:tl-dumisa.hombile@cingnyusane.or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7.14"/>
    <col customWidth="1" min="3" max="3" width="15.86"/>
    <col customWidth="1" min="4" max="4" width="10.43"/>
    <col customWidth="1" min="5" max="6" width="17.57"/>
    <col customWidth="1" min="7" max="7" width="24.14"/>
    <col customWidth="1" min="8" max="8" width="12.43"/>
    <col customWidth="1" min="9" max="9" width="17.43"/>
    <col customWidth="1" min="10" max="10" width="9.86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 t="s">
        <v>1</v>
      </c>
      <c r="C2" s="3" t="s">
        <v>2</v>
      </c>
      <c r="D2" s="4">
        <v>2025.0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7" t="s">
        <v>3</v>
      </c>
      <c r="C4" s="8" t="s">
        <v>4</v>
      </c>
      <c r="D4" s="8" t="s">
        <v>5</v>
      </c>
      <c r="E4" s="9" t="s">
        <v>6</v>
      </c>
      <c r="F4" s="10"/>
      <c r="G4" s="7" t="s">
        <v>7</v>
      </c>
      <c r="H4" s="8" t="s">
        <v>4</v>
      </c>
      <c r="I4" s="8" t="s">
        <v>5</v>
      </c>
      <c r="J4" s="8" t="s">
        <v>6</v>
      </c>
      <c r="K4" s="1"/>
      <c r="L4" s="1"/>
      <c r="M4" s="1"/>
      <c r="N4" s="1"/>
    </row>
    <row r="5">
      <c r="A5" s="1"/>
      <c r="B5" s="11" t="s">
        <v>8</v>
      </c>
      <c r="C5" s="12">
        <f>COUNTIFS('Contact List'!C:C,"Nelson Mandela Bay")</f>
        <v>35</v>
      </c>
      <c r="D5" s="12">
        <f>COUNTIFS('Contact List'!C:C,"Rurals")</f>
        <v>9</v>
      </c>
      <c r="E5" s="12">
        <f t="shared" ref="E5:E8" si="1">SUM(C5:D5)</f>
        <v>44</v>
      </c>
      <c r="F5" s="10"/>
      <c r="G5" s="11" t="s">
        <v>9</v>
      </c>
      <c r="H5" s="13">
        <f>COUNTIFS('High School'!M:M,"NMB",'High School'!AW:AW,"Yes")</f>
        <v>216</v>
      </c>
      <c r="I5" s="13">
        <f>COUNTIFS('High School'!M:M,"Rural",'High School'!AW:AW,"Yes")</f>
        <v>25</v>
      </c>
      <c r="J5" s="13">
        <f t="shared" ref="J5:J11" si="2">SUM(H5+I5)</f>
        <v>241</v>
      </c>
      <c r="K5" s="1"/>
      <c r="L5" s="1"/>
      <c r="M5" s="1"/>
      <c r="N5" s="1"/>
    </row>
    <row r="6">
      <c r="A6" s="1"/>
      <c r="B6" s="14" t="s">
        <v>10</v>
      </c>
      <c r="C6" s="13">
        <f>COUNTIFS('High School'!M:M,"NMB")</f>
        <v>808</v>
      </c>
      <c r="D6" s="13">
        <f>COUNTIFS('High School'!M:M,"Rural")</f>
        <v>50</v>
      </c>
      <c r="E6" s="15">
        <f t="shared" si="1"/>
        <v>858</v>
      </c>
      <c r="F6" s="6"/>
      <c r="G6" s="14" t="s">
        <v>11</v>
      </c>
      <c r="H6" s="13">
        <f>COUNTIFS('Other Universities'!F:F, "NMB",'Other Universities'!M:M,"Yes")</f>
        <v>402</v>
      </c>
      <c r="I6" s="13">
        <f>COUNTIFS('Other Universities'!F:F,"Rural",'Other Universities'!M:M,"Yes")</f>
        <v>21</v>
      </c>
      <c r="J6" s="13">
        <f t="shared" si="2"/>
        <v>423</v>
      </c>
      <c r="K6" s="1"/>
      <c r="L6" s="1"/>
      <c r="M6" s="1"/>
      <c r="N6" s="1"/>
    </row>
    <row r="7">
      <c r="A7" s="1"/>
      <c r="B7" s="14" t="s">
        <v>12</v>
      </c>
      <c r="C7" s="13">
        <f>COUNTIFS('High School'!M:M,"NMB",'High School'!AS:AS,"Yes")</f>
        <v>658</v>
      </c>
      <c r="D7" s="13">
        <f>COUNTIFS('High School'!M:M,"Rural",'High School'!AT:AT,"Yes")</f>
        <v>45</v>
      </c>
      <c r="E7" s="15">
        <f t="shared" si="1"/>
        <v>703</v>
      </c>
      <c r="F7" s="6"/>
      <c r="G7" s="14" t="s">
        <v>13</v>
      </c>
      <c r="H7" s="13">
        <f>COUNTIFS('Other Universities'!F:F, "NMB",'Other Universities'!S:S,"Yes")</f>
        <v>241</v>
      </c>
      <c r="I7" s="13">
        <f>COUNTIFS('Other Universities'!F:F,"Rural",'Other Universities'!S:S,"Yes")</f>
        <v>19</v>
      </c>
      <c r="J7" s="13">
        <f t="shared" si="2"/>
        <v>260</v>
      </c>
      <c r="K7" s="1"/>
      <c r="L7" s="1"/>
      <c r="M7" s="1"/>
      <c r="N7" s="1"/>
    </row>
    <row r="8">
      <c r="A8" s="1"/>
      <c r="B8" s="14" t="s">
        <v>14</v>
      </c>
      <c r="C8" s="13">
        <f>COUNTIFS('High School'!M:M,"NMB",'High School'!AU:AU,"Yes")</f>
        <v>679</v>
      </c>
      <c r="D8" s="13">
        <f>COUNTIFS('High School'!M:M,"Rural",'High School'!AU:AU,"Yes")</f>
        <v>41</v>
      </c>
      <c r="E8" s="15">
        <f t="shared" si="1"/>
        <v>720</v>
      </c>
      <c r="F8" s="6"/>
      <c r="G8" s="14" t="s">
        <v>15</v>
      </c>
      <c r="H8" s="13">
        <f>COUNTIFS('Other Universities'!F:F,"NMB",'Other Universities'!Y:Y,"Yes")</f>
        <v>274</v>
      </c>
      <c r="I8" s="13">
        <f>COUNTIFS('Other Universities'!F:F,"Rural",'Other Universities'!Y:Y,"Yes")</f>
        <v>15</v>
      </c>
      <c r="J8" s="13">
        <f t="shared" si="2"/>
        <v>289</v>
      </c>
      <c r="K8" s="1"/>
      <c r="L8" s="1"/>
      <c r="M8" s="1"/>
      <c r="N8" s="1"/>
    </row>
    <row r="9">
      <c r="A9" s="1"/>
      <c r="B9" s="14" t="s">
        <v>16</v>
      </c>
      <c r="C9" s="13">
        <f>COUNTIFS('High School'!M:M,"NMB",'High School'!P:P,"Yes")</f>
        <v>373</v>
      </c>
      <c r="D9" s="13">
        <f>COUNTIFS('High School'!M:M,"RURAL",'High School'!P:P,"Yes")</f>
        <v>24</v>
      </c>
      <c r="E9" s="15">
        <f>SUM(C9+D9)</f>
        <v>397</v>
      </c>
      <c r="F9" s="6"/>
      <c r="G9" s="16" t="s">
        <v>17</v>
      </c>
      <c r="H9" s="13">
        <f>COUNTIFS('Other Universities'!F:F,"NMB",'Other Universities'!AK:AK,"Yes")</f>
        <v>8</v>
      </c>
      <c r="I9" s="13">
        <f>COUNTIFS('Other Universities'!F:F,"Rural",'Other Universities'!AK:AK,"Yes")</f>
        <v>11</v>
      </c>
      <c r="J9" s="13">
        <f t="shared" si="2"/>
        <v>19</v>
      </c>
      <c r="K9" s="1"/>
      <c r="L9" s="1"/>
      <c r="M9" s="1"/>
      <c r="N9" s="1"/>
    </row>
    <row r="10">
      <c r="A10" s="1"/>
      <c r="B10" s="14" t="s">
        <v>18</v>
      </c>
      <c r="C10" s="17">
        <f>COUNTIF(E86:E129, "Yes")</f>
        <v>43</v>
      </c>
      <c r="D10" s="18"/>
      <c r="E10" s="19"/>
      <c r="F10" s="6"/>
      <c r="G10" s="16" t="s">
        <v>19</v>
      </c>
      <c r="H10" s="13">
        <f>COUNTIFS('Other Universities'!F:F,"NMB",'Other Universities'!AR:AR,"Yes")</f>
        <v>1</v>
      </c>
      <c r="I10" s="13">
        <f>COUNTIFS('Other Universities'!F:F,"Rural",'Other Universities'!AR:AR,"Yes")</f>
        <v>0</v>
      </c>
      <c r="J10" s="13">
        <f t="shared" si="2"/>
        <v>1</v>
      </c>
      <c r="K10" s="1"/>
      <c r="L10" s="1"/>
      <c r="M10" s="1"/>
      <c r="N10" s="1"/>
    </row>
    <row r="11">
      <c r="A11" s="1"/>
      <c r="B11" s="1"/>
      <c r="C11" s="6"/>
      <c r="D11" s="6"/>
      <c r="E11" s="6"/>
      <c r="F11" s="6"/>
      <c r="G11" s="16" t="s">
        <v>20</v>
      </c>
      <c r="H11" s="13">
        <f>COUNTIFS('Other Universities'!F:F,"NMB",'Other Universities'!AE:AE,"Yes")</f>
        <v>0</v>
      </c>
      <c r="I11" s="13">
        <f>COUNTIFS('Other Universities'!F:F,"Rural",'Other Universities'!AE:AE,"Yes")</f>
        <v>0</v>
      </c>
      <c r="J11" s="13">
        <f t="shared" si="2"/>
        <v>0</v>
      </c>
      <c r="K11" s="1"/>
      <c r="L11" s="1"/>
      <c r="M11" s="1"/>
      <c r="N11" s="1"/>
    </row>
    <row r="12">
      <c r="A12" s="1"/>
      <c r="B12" s="1"/>
      <c r="C12" s="6"/>
      <c r="D12" s="6"/>
      <c r="E12" s="6"/>
      <c r="F12" s="6"/>
      <c r="G12" s="1"/>
      <c r="H12" s="6"/>
      <c r="I12" s="6"/>
      <c r="J12" s="20">
        <f>SUM(J5:J11)</f>
        <v>1233</v>
      </c>
      <c r="K12" s="1"/>
      <c r="L12" s="1"/>
      <c r="M12" s="1"/>
      <c r="N12" s="1"/>
    </row>
    <row r="13">
      <c r="A13" s="1"/>
      <c r="B13" s="1"/>
      <c r="C13" s="6"/>
      <c r="D13" s="6"/>
      <c r="E13" s="6"/>
      <c r="F13" s="6"/>
      <c r="G13" s="1"/>
      <c r="H13" s="1"/>
      <c r="I13" s="1"/>
      <c r="J13" s="1"/>
      <c r="K13" s="1"/>
      <c r="L13" s="1"/>
      <c r="M13" s="1"/>
      <c r="N13" s="1"/>
    </row>
    <row r="14">
      <c r="A14" s="1"/>
      <c r="B14" s="21" t="s">
        <v>21</v>
      </c>
      <c r="C14" s="8" t="s">
        <v>4</v>
      </c>
      <c r="D14" s="8" t="s">
        <v>5</v>
      </c>
      <c r="E14" s="22" t="s">
        <v>6</v>
      </c>
      <c r="F14" s="10"/>
      <c r="G14" s="23" t="s">
        <v>22</v>
      </c>
      <c r="H14" s="8" t="s">
        <v>4</v>
      </c>
      <c r="I14" s="8" t="s">
        <v>5</v>
      </c>
      <c r="J14" s="8" t="s">
        <v>6</v>
      </c>
      <c r="K14" s="1"/>
      <c r="L14" s="1"/>
      <c r="M14" s="1"/>
      <c r="N14" s="1"/>
    </row>
    <row r="15">
      <c r="A15" s="1"/>
      <c r="B15" s="12" t="s">
        <v>23</v>
      </c>
      <c r="C15" s="12">
        <f>COUNTIFS('High School'!M:M, "NMB", 'High School'!AW:AW, "S/A")</f>
        <v>260</v>
      </c>
      <c r="D15" s="12">
        <f>COUNTIFS('High School'!M:M, "Rural", 'High School'!AW:AW, "S/A")</f>
        <v>8</v>
      </c>
      <c r="E15" s="12">
        <f t="shared" ref="E15:E17" si="3">SUM(C15+D15)</f>
        <v>268</v>
      </c>
      <c r="F15" s="6"/>
      <c r="G15" s="11" t="s">
        <v>24</v>
      </c>
      <c r="H15" s="12"/>
      <c r="I15" s="12"/>
      <c r="J15" s="12">
        <f t="shared" ref="J15:J18" si="4">SUM(H15+I15)</f>
        <v>0</v>
      </c>
      <c r="K15" s="1"/>
      <c r="L15" s="1"/>
      <c r="M15" s="1"/>
      <c r="N15" s="1"/>
    </row>
    <row r="16">
      <c r="A16" s="1"/>
      <c r="B16" s="13" t="s">
        <v>25</v>
      </c>
      <c r="C16" s="13">
        <f>COUNTIFS('Other Universities'!F:F, "NMB", 'Other Universities'!S:S, "S/A")</f>
        <v>167</v>
      </c>
      <c r="D16" s="13">
        <f>COUNTIFS('Other Universities'!F:F, "Rural", 'Other Universities'!S:S, "S/A")</f>
        <v>4</v>
      </c>
      <c r="E16" s="12">
        <f t="shared" si="3"/>
        <v>171</v>
      </c>
      <c r="F16" s="6"/>
      <c r="G16" s="14" t="s">
        <v>26</v>
      </c>
      <c r="H16" s="13">
        <f>COUNTIFS('High School'!M:M,"NMB",'High School'!AU:AU,"NO")</f>
        <v>128</v>
      </c>
      <c r="I16" s="13">
        <f>COUNTIFS('High School'!M:M,"Rural",'High School'!AU:AU,"NO")</f>
        <v>9</v>
      </c>
      <c r="J16" s="12">
        <f t="shared" si="4"/>
        <v>137</v>
      </c>
      <c r="K16" s="1"/>
      <c r="L16" s="1"/>
      <c r="M16" s="1"/>
      <c r="N16" s="1"/>
    </row>
    <row r="17">
      <c r="A17" s="1"/>
      <c r="B17" s="13" t="s">
        <v>27</v>
      </c>
      <c r="C17" s="13">
        <f>COUNTIFS('Other Universities'!F:F, "NMB", 'Other Universities'!M:M, "S/A")</f>
        <v>244</v>
      </c>
      <c r="D17" s="13">
        <f>COUNTIFS('Other Universities'!F:F, "Rural", 'Other Universities'!M:M, "S/A")</f>
        <v>4</v>
      </c>
      <c r="E17" s="12">
        <f t="shared" si="3"/>
        <v>248</v>
      </c>
      <c r="F17" s="6"/>
      <c r="G17" s="14" t="s">
        <v>28</v>
      </c>
      <c r="H17" s="13"/>
      <c r="I17" s="13"/>
      <c r="J17" s="12">
        <f t="shared" si="4"/>
        <v>0</v>
      </c>
      <c r="K17" s="1"/>
      <c r="L17" s="1"/>
      <c r="M17" s="1"/>
      <c r="N17" s="1"/>
    </row>
    <row r="18">
      <c r="A18" s="1"/>
      <c r="B18" s="13" t="s">
        <v>29</v>
      </c>
      <c r="C18" s="13">
        <f>COUNTIFS('Other Universities'!F:F, "NMB", 'Other Universities'!Y:Y, "S/A")</f>
        <v>123</v>
      </c>
      <c r="D18" s="13">
        <f>COUNTIFS('Other Universities'!F:F, "Rural", 'Other Universities'!Y:Y, "S/A")</f>
        <v>3</v>
      </c>
      <c r="E18" s="12">
        <f>SUM(C18:D18)</f>
        <v>126</v>
      </c>
      <c r="F18" s="6"/>
      <c r="G18" s="14" t="s">
        <v>30</v>
      </c>
      <c r="H18" s="14">
        <f>COUNTIFS('High School'!M:M,"NMB",'High School'!AX:AX,"Does Not Qualify")+COUNTIFS('Other Universities'!F:F,"NMB",'Other Universities'!T:T,"Does Not Qualify")+COUNTIFS('Other Universities'!F:F,"NMB",'Other Universities'!Z:Z,"Does Not Qualify")</f>
        <v>13</v>
      </c>
      <c r="I18" s="14">
        <f>COUNTIFS('High School'!M:M,"Rural",'High School'!AU:AU,"NO")+COUNTIFS('Other Universities'!F:F,"Rural",'Other Universities'!N:N,"Does Not Qualify")+COUNTIFS('Other Universities'!F:F,"NMB",'Other Universities'!T:T,"Does Not Qualify")</f>
        <v>27</v>
      </c>
      <c r="J18" s="12">
        <f t="shared" si="4"/>
        <v>40</v>
      </c>
      <c r="K18" s="1"/>
      <c r="L18" s="1"/>
      <c r="M18" s="1"/>
      <c r="N18" s="1"/>
    </row>
    <row r="19">
      <c r="A19" s="1"/>
      <c r="B19" s="13" t="s">
        <v>31</v>
      </c>
      <c r="C19" s="13">
        <f>COUNTIFS('Other Universities'!F:F, "NMB",'Other Universities'!AR:AR,"S/A")</f>
        <v>15</v>
      </c>
      <c r="D19" s="13">
        <f>COUNTIFS('Other Universities'!G:G, "NMB",'Other Universities'!AR:AR,"S/A")</f>
        <v>0</v>
      </c>
      <c r="E19" s="13">
        <f t="shared" ref="E19:E21" si="5">SUM(C19+D19)</f>
        <v>15</v>
      </c>
      <c r="F19" s="6"/>
      <c r="G19" s="1"/>
      <c r="H19" s="1"/>
      <c r="I19" s="1"/>
      <c r="J19" s="1"/>
      <c r="K19" s="1"/>
      <c r="L19" s="1"/>
      <c r="M19" s="1"/>
      <c r="N19" s="1"/>
    </row>
    <row r="20">
      <c r="A20" s="1"/>
      <c r="B20" s="13" t="s">
        <v>32</v>
      </c>
      <c r="C20" s="13">
        <f>COUNTIFS('Other Universities'!F:F, "NMB",'Other Universities'!AK:AK,"S/A")</f>
        <v>2</v>
      </c>
      <c r="D20" s="13">
        <f>COUNTIFS('Other Universities'!F:F,"Rural",'Other Universities'!AK:AK,"S/A")</f>
        <v>1</v>
      </c>
      <c r="E20" s="13">
        <f t="shared" si="5"/>
        <v>3</v>
      </c>
      <c r="F20" s="6"/>
      <c r="G20" s="1"/>
      <c r="H20" s="1"/>
      <c r="I20" s="1"/>
      <c r="J20" s="1"/>
      <c r="K20" s="1"/>
      <c r="L20" s="1"/>
      <c r="M20" s="1"/>
      <c r="N20" s="1"/>
    </row>
    <row r="21">
      <c r="A21" s="1"/>
      <c r="B21" s="13" t="s">
        <v>33</v>
      </c>
      <c r="C21" s="13">
        <f>COUNTIFS('Other Universities'!F:F, "NMB",'Other Universities'!AE:AE,"Yes")</f>
        <v>0</v>
      </c>
      <c r="D21" s="13">
        <f>COUNTIFS('Other Universities'!F:F,"Rural",'Other Universities'!AE:AE,"Yes")</f>
        <v>0</v>
      </c>
      <c r="E21" s="13">
        <f t="shared" si="5"/>
        <v>0</v>
      </c>
      <c r="F21" s="6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24">
        <f>SUM(E15:E21)</f>
        <v>831</v>
      </c>
      <c r="F22" s="6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24"/>
      <c r="F23" s="6"/>
      <c r="G23" s="1"/>
      <c r="H23" s="1"/>
      <c r="I23" s="1"/>
      <c r="J23" s="1"/>
      <c r="K23" s="1"/>
      <c r="L23" s="1"/>
      <c r="M23" s="1"/>
      <c r="N23" s="1"/>
    </row>
    <row r="24">
      <c r="A24" s="1"/>
      <c r="B24" s="25" t="s">
        <v>34</v>
      </c>
      <c r="C24" s="26" t="s">
        <v>4</v>
      </c>
      <c r="D24" s="26" t="s">
        <v>5</v>
      </c>
      <c r="E24" s="27" t="s">
        <v>6</v>
      </c>
      <c r="F24" s="6"/>
      <c r="G24" s="28" t="s">
        <v>7</v>
      </c>
      <c r="H24" s="8" t="s">
        <v>4</v>
      </c>
      <c r="I24" s="8" t="s">
        <v>5</v>
      </c>
      <c r="J24" s="8" t="s">
        <v>6</v>
      </c>
      <c r="K24" s="1"/>
      <c r="L24" s="1"/>
      <c r="M24" s="1"/>
      <c r="N24" s="1"/>
    </row>
    <row r="25">
      <c r="A25" s="1"/>
      <c r="B25" s="14" t="s">
        <v>8</v>
      </c>
      <c r="C25" s="13">
        <f>COUNTIF('Contact List'!C2:C45,"Nelson Mandela Bay")</f>
        <v>35</v>
      </c>
      <c r="D25" s="13">
        <f>COUNTIF('Contact List'!C2:C45,"Rurals")</f>
        <v>9</v>
      </c>
      <c r="E25" s="13">
        <f t="shared" ref="E25:E30" si="6">SUM(C25,D25)</f>
        <v>44</v>
      </c>
      <c r="F25" s="6"/>
      <c r="G25" s="11" t="s">
        <v>35</v>
      </c>
      <c r="H25" s="13">
        <f>COUNTIFS('High School'!G:G,"Second",'High School'!M:M,"NMB",'High School'!AW:AW,"Yes")</f>
        <v>36</v>
      </c>
      <c r="I25" s="13">
        <f>COUNTIFS('High School'!G:G,"Second",'High School'!M:M,"Rural",'High School'!AW:AW,"Yes")</f>
        <v>5</v>
      </c>
      <c r="J25" s="13">
        <f t="shared" ref="J25:J29" si="7">SUM(H25,I25)</f>
        <v>41</v>
      </c>
      <c r="K25" s="1"/>
      <c r="L25" s="1"/>
      <c r="M25" s="1"/>
      <c r="N25" s="1"/>
    </row>
    <row r="26">
      <c r="A26" s="1"/>
      <c r="B26" s="14" t="s">
        <v>10</v>
      </c>
      <c r="C26" s="13">
        <f>COUNTIFS('High School'!G1:G852,"Second",'High School'!M1:M852,"NMB")</f>
        <v>497</v>
      </c>
      <c r="D26" s="13">
        <f>COUNTIFS('High School'!G1:G852,"Second",'High School'!M1:M852,"Rural")</f>
        <v>26</v>
      </c>
      <c r="E26" s="15">
        <f t="shared" si="6"/>
        <v>523</v>
      </c>
      <c r="F26" s="6"/>
      <c r="G26" s="14" t="s">
        <v>36</v>
      </c>
      <c r="H26" s="13">
        <f>COUNTIFS('Other Universities'!C:C,"Second",'Other Universities'!F:F,"NMB",'Other Universities'!M:M,"Yes")</f>
        <v>202</v>
      </c>
      <c r="I26" s="13">
        <f>COUNTIFS('Other Universities'!C:C,"Second",'Other Universities'!F:F,"Rural",'Other Universities'!M:M,"Yes")</f>
        <v>4</v>
      </c>
      <c r="J26" s="13">
        <f t="shared" si="7"/>
        <v>206</v>
      </c>
      <c r="K26" s="1"/>
      <c r="L26" s="1"/>
      <c r="M26" s="1"/>
      <c r="N26" s="1"/>
    </row>
    <row r="27">
      <c r="A27" s="1"/>
      <c r="B27" s="14" t="s">
        <v>12</v>
      </c>
      <c r="C27" s="13">
        <f>COUNTIFS('High School'!G:G,"Second",'High School'!M:M,"NMB",'High School'!AS:AS,"Yes")</f>
        <v>356</v>
      </c>
      <c r="D27" s="13">
        <f>COUNTIFS('High School'!G:G,"Second",'High School'!M:M,"Rural",'High School'!AS:AS,"Yes")</f>
        <v>21</v>
      </c>
      <c r="E27" s="15">
        <f t="shared" si="6"/>
        <v>377</v>
      </c>
      <c r="F27" s="6"/>
      <c r="G27" s="14" t="s">
        <v>37</v>
      </c>
      <c r="H27" s="13">
        <f>COUNTIFS('Other Universities'!C:C,"Second",'Other Universities'!F:F,"NMB",'Other Universities'!S:S,"Yes")</f>
        <v>43</v>
      </c>
      <c r="I27" s="13">
        <f>COUNTIFS('Other Universities'!C:C,"Second",'Other Universities'!F:F,"Rural",'Other Universities'!S:S,"Yes")</f>
        <v>3</v>
      </c>
      <c r="J27" s="13">
        <f t="shared" si="7"/>
        <v>46</v>
      </c>
      <c r="K27" s="1"/>
      <c r="L27" s="1"/>
      <c r="M27" s="1"/>
      <c r="N27" s="1"/>
    </row>
    <row r="28">
      <c r="A28" s="1"/>
      <c r="B28" s="14" t="s">
        <v>14</v>
      </c>
      <c r="C28" s="13">
        <f>COUNTIFS('High School'!G:G,"Second",'High School'!M:M,"NMB",'High School'!AU:AU,"Yes")</f>
        <v>399</v>
      </c>
      <c r="D28" s="13">
        <f>COUNTIFS('High School'!G:G,"Second",'High School'!M:M,"Rural",'High School'!AU:AU,"Yes")</f>
        <v>19</v>
      </c>
      <c r="E28" s="15">
        <f t="shared" si="6"/>
        <v>418</v>
      </c>
      <c r="F28" s="6"/>
      <c r="G28" s="14" t="s">
        <v>38</v>
      </c>
      <c r="H28" s="13">
        <f>COUNTIFS('Other Universities'!C:C,"Second",'Other Universities'!F:F,"NMB",'Other Universities'!Y:Y,"Yes")</f>
        <v>256</v>
      </c>
      <c r="I28" s="13">
        <f>COUNTIFS('Other Universities'!C:C,"Second",'Other Universities'!F:F,"Rural",'Other Universities'!Y:Y,"Yes")</f>
        <v>15</v>
      </c>
      <c r="J28" s="13">
        <f t="shared" si="7"/>
        <v>271</v>
      </c>
      <c r="K28" s="1"/>
      <c r="L28" s="1"/>
      <c r="M28" s="1"/>
      <c r="N28" s="1"/>
    </row>
    <row r="29">
      <c r="A29" s="1"/>
      <c r="B29" s="14" t="s">
        <v>16</v>
      </c>
      <c r="C29" s="13">
        <f>COUNTIFS('High School'!G:G,"Second",'High School'!M:M,"NMB",'High School'!P:P,"Yes")</f>
        <v>153</v>
      </c>
      <c r="D29" s="13">
        <f>COUNTIFS('High School'!G:G,"Second",'High School'!M:M,"Rural",'High School'!P:P,"Yes")</f>
        <v>3</v>
      </c>
      <c r="E29" s="15">
        <f t="shared" si="6"/>
        <v>156</v>
      </c>
      <c r="F29" s="6"/>
      <c r="G29" s="14" t="s">
        <v>39</v>
      </c>
      <c r="H29" s="13">
        <f>COUNTIFS('Other Universities'!C:C,"Second",'Other Universities'!F:F,"NMB",'Other Universities'!AK:AK,"Yes")</f>
        <v>8</v>
      </c>
      <c r="I29" s="13">
        <f>COUNTIFS('Other Universities'!C:C,"Second",'Other Universities'!F:F,"Rural",'Other Universities'!AK:AK,"Yes")</f>
        <v>11</v>
      </c>
      <c r="J29" s="13">
        <f t="shared" si="7"/>
        <v>19</v>
      </c>
      <c r="K29" s="1"/>
      <c r="L29" s="1"/>
      <c r="M29" s="1"/>
      <c r="N29" s="1"/>
    </row>
    <row r="30">
      <c r="A30" s="1"/>
      <c r="B30" s="14" t="s">
        <v>18</v>
      </c>
      <c r="C30" s="13">
        <f>COUNTIFS('Contact List'!C2:C45,"Nelson Mandela Bay",'Contact List'!J2:J45,"Yes")</f>
        <v>35</v>
      </c>
      <c r="D30" s="13">
        <f>COUNTIFS('Contact List'!C2:C45,"Rurals",'Contact List'!J2:J45,"Yes")</f>
        <v>8</v>
      </c>
      <c r="E30" s="15">
        <f t="shared" si="6"/>
        <v>43</v>
      </c>
      <c r="F30" s="6"/>
      <c r="K30" s="1"/>
      <c r="L30" s="1"/>
      <c r="M30" s="1"/>
      <c r="N30" s="1"/>
    </row>
    <row r="31">
      <c r="A31" s="1"/>
      <c r="B31" s="14"/>
      <c r="C31" s="17"/>
      <c r="D31" s="18"/>
      <c r="E31" s="19"/>
      <c r="F31" s="6"/>
      <c r="K31" s="1"/>
      <c r="L31" s="1"/>
      <c r="M31" s="1"/>
      <c r="N31" s="1"/>
    </row>
    <row r="32">
      <c r="A32" s="1"/>
      <c r="B32" s="1"/>
      <c r="C32" s="1"/>
      <c r="D32" s="1"/>
      <c r="E32" s="6"/>
      <c r="F32" s="6"/>
      <c r="G32" s="29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24"/>
      <c r="F33" s="6"/>
      <c r="G33" s="1"/>
      <c r="H33" s="6"/>
      <c r="I33" s="6"/>
      <c r="J33" s="20">
        <f>SUM(J25:J32)</f>
        <v>583</v>
      </c>
      <c r="K33" s="1"/>
      <c r="L33" s="1"/>
      <c r="M33" s="1"/>
      <c r="N33" s="1"/>
    </row>
    <row r="34">
      <c r="A34" s="1"/>
      <c r="B34" s="1"/>
      <c r="C34" s="1"/>
      <c r="D34" s="1"/>
      <c r="E34" s="24"/>
      <c r="F34" s="6"/>
      <c r="G34" s="1"/>
      <c r="H34" s="1"/>
      <c r="I34" s="1"/>
      <c r="J34" s="1"/>
      <c r="K34" s="1"/>
      <c r="L34" s="1"/>
      <c r="M34" s="1"/>
      <c r="N34" s="1"/>
    </row>
    <row r="35">
      <c r="A35" s="1"/>
      <c r="B35" s="30" t="s">
        <v>40</v>
      </c>
      <c r="C35" s="8" t="s">
        <v>4</v>
      </c>
      <c r="D35" s="8" t="s">
        <v>5</v>
      </c>
      <c r="E35" s="22" t="s">
        <v>6</v>
      </c>
      <c r="F35" s="6"/>
      <c r="G35" s="30" t="s">
        <v>22</v>
      </c>
      <c r="H35" s="8" t="s">
        <v>4</v>
      </c>
      <c r="I35" s="8" t="s">
        <v>5</v>
      </c>
      <c r="J35" s="8" t="s">
        <v>6</v>
      </c>
      <c r="K35" s="1"/>
      <c r="L35" s="1"/>
      <c r="M35" s="1"/>
      <c r="N35" s="1"/>
    </row>
    <row r="36">
      <c r="A36" s="1"/>
      <c r="B36" s="12" t="s">
        <v>23</v>
      </c>
      <c r="C36" s="12">
        <f>COUNTIFS('High School'!G:G,"Second",'High School'!M:M,"NMB",'High School'!AW:AW,"S/A")</f>
        <v>159</v>
      </c>
      <c r="D36" s="12">
        <f>COUNTIFS('High School'!G:G,"Second",'High School'!M:M,"Rural",'High School'!AW:AW,"S/A")</f>
        <v>6</v>
      </c>
      <c r="E36" s="12">
        <f t="shared" ref="E36:E39" si="8">SUM(C36,D36)</f>
        <v>165</v>
      </c>
      <c r="F36" s="6"/>
      <c r="G36" s="11" t="s">
        <v>24</v>
      </c>
      <c r="H36" s="12">
        <f>COUNTIFS('Other Universities'!C:C,"Second",'Other Universities'!F:F,"NMB",'Other Universities'!N:N,"Missing Documents",'Other Universities'!T:T,"Missing Documents",'Other Universities'!Z:Z,"Missing Documents")</f>
        <v>2</v>
      </c>
      <c r="I36" s="12">
        <f>COUNTIFS('Other Universities'!C:C,"Second",'Other Universities'!F:F,"Rural",'Other Universities'!N:N,"Missing Documents",'Other Universities'!T:T,"Missing Documents",'Other Universities'!Z:Z,"Missing Documents")</f>
        <v>0</v>
      </c>
      <c r="J36" s="12">
        <f>H36+I36</f>
        <v>2</v>
      </c>
      <c r="K36" s="1"/>
      <c r="L36" s="1"/>
      <c r="M36" s="1"/>
      <c r="N36" s="1"/>
    </row>
    <row r="37">
      <c r="A37" s="1"/>
      <c r="B37" s="13" t="s">
        <v>25</v>
      </c>
      <c r="C37" s="13">
        <f>COUNTIFS('Other Universities'!C:C,"Second",'Other Universities'!F:F,"NMB",'Other Universities'!S:S,"S/A")</f>
        <v>79</v>
      </c>
      <c r="D37" s="13">
        <f>COUNTIFS('Other Universities'!C:C,"Second",'Other Universities'!F:F,"Rural",'Other Universities'!S:S,"S/A")</f>
        <v>2</v>
      </c>
      <c r="E37" s="12">
        <f t="shared" si="8"/>
        <v>81</v>
      </c>
      <c r="F37" s="6"/>
      <c r="G37" s="14" t="s">
        <v>26</v>
      </c>
      <c r="H37" s="31">
        <f>Countifs('High School'!G:G,"Second",'High School'!M:M,"NMB",'High School'!AU:AU,"No")</f>
        <v>104</v>
      </c>
      <c r="I37" s="31">
        <f>Countifs('High School'!G:G,"Second",'High School'!M:M,"Rural",'High School'!AU:AU,"No")</f>
        <v>7</v>
      </c>
      <c r="J37" s="12">
        <f>SUM(H37:I37)</f>
        <v>111</v>
      </c>
      <c r="K37" s="1"/>
      <c r="L37" s="1"/>
      <c r="M37" s="1"/>
      <c r="N37" s="1"/>
    </row>
    <row r="38">
      <c r="A38" s="1"/>
      <c r="B38" s="13" t="s">
        <v>27</v>
      </c>
      <c r="C38" s="13">
        <f>COUNTIFS('Other Universities'!C:C,"Second",'Other Universities'!F:F,"NMB",'Other Universities'!M:M,"S/A")</f>
        <v>159</v>
      </c>
      <c r="D38" s="13">
        <f>COUNTIFS('Other Universities'!C:C,"Second",'Other Universities'!F:F,"Rural",'Other Universities'!M:M,"S/A")</f>
        <v>3</v>
      </c>
      <c r="E38" s="12">
        <f t="shared" si="8"/>
        <v>162</v>
      </c>
      <c r="F38" s="6"/>
      <c r="G38" s="14" t="s">
        <v>28</v>
      </c>
      <c r="H38" s="12">
        <f>COUNTIFS('Other Universities'!C:C,"Second",'Other Universities'!F:F,"NMB",'Other Universities'!N:N,"Foreign Student",'Other Universities'!T:T,"Foreign Student",'Other Universities'!Z:Z,"Foreign Student")</f>
        <v>0</v>
      </c>
      <c r="I38" s="13"/>
      <c r="J38" s="12"/>
      <c r="K38" s="1"/>
      <c r="L38" s="1"/>
      <c r="M38" s="1"/>
      <c r="N38" s="1"/>
    </row>
    <row r="39">
      <c r="A39" s="1"/>
      <c r="B39" s="13" t="s">
        <v>29</v>
      </c>
      <c r="C39" s="13">
        <f>COUNTIFS('Other Universities'!C:C,"Second",'Other Universities'!F:F,"NMB",'Other Universities'!Y:Y,"S/A")</f>
        <v>118</v>
      </c>
      <c r="D39" s="13">
        <f>COUNTIFS('Other Universities'!C:C,"Second",'Other Universities'!F:F,"Rural",'Other Universities'!Y:Y,"S/A)")</f>
        <v>0</v>
      </c>
      <c r="E39" s="12">
        <f t="shared" si="8"/>
        <v>118</v>
      </c>
      <c r="F39" s="6"/>
      <c r="G39" s="32" t="s">
        <v>41</v>
      </c>
      <c r="H39" s="12">
        <f>COUNTIFS('High School'!G:G,"Second",'High School'!M:M,"NMB",'High School'!AX:AX,"Does Not Qualify")</f>
        <v>0</v>
      </c>
      <c r="I39" s="14">
        <f>COUNTIFS('High School'!G:G,"Second",'High School'!M:M,"Rural",'High School'!AX:AX,"Does Not Qualify")</f>
        <v>1</v>
      </c>
      <c r="J39" s="12">
        <f t="shared" ref="J39:J42" si="9">H39+I39</f>
        <v>1</v>
      </c>
      <c r="K39" s="1"/>
      <c r="L39" s="1"/>
      <c r="M39" s="1"/>
      <c r="N39" s="1"/>
    </row>
    <row r="40">
      <c r="A40" s="1"/>
      <c r="B40" s="13" t="s">
        <v>31</v>
      </c>
      <c r="C40" s="13"/>
      <c r="D40" s="13"/>
      <c r="E40" s="13"/>
      <c r="F40" s="6"/>
      <c r="G40" s="32" t="s">
        <v>42</v>
      </c>
      <c r="H40" s="14">
        <f>COUNTIFS('Other Universities'!C:C,"Second",'Other Universities'!F:F,"NMB",'Other Universities'!T:T,"Does Not Qualify")</f>
        <v>1</v>
      </c>
      <c r="I40" s="14">
        <f>COUNTIFS('Other Universities'!C:C,"Second",'Other Universities'!F:F,"Rural",'Other Universities'!T:T,"Does Not Qualify")</f>
        <v>0</v>
      </c>
      <c r="J40" s="14">
        <f t="shared" si="9"/>
        <v>1</v>
      </c>
      <c r="K40" s="1"/>
      <c r="L40" s="1"/>
      <c r="M40" s="1"/>
      <c r="N40" s="1"/>
    </row>
    <row r="41">
      <c r="A41" s="1"/>
      <c r="B41" s="13" t="s">
        <v>32</v>
      </c>
      <c r="C41" s="13"/>
      <c r="D41" s="13">
        <f>COUNTIFS('Other Universities'!C:C,"Second",'Other Universities'!F:F,"Rural",'Other Universities'!AK:AK,"S/A")</f>
        <v>1</v>
      </c>
      <c r="E41" s="13">
        <f>SUM(C41,D41)</f>
        <v>1</v>
      </c>
      <c r="F41" s="6"/>
      <c r="G41" s="16" t="s">
        <v>43</v>
      </c>
      <c r="H41" s="14">
        <f>COUNTIFS('Other Universities'!C:C,"Second",'Other Universities'!F:F,"NMB",'Other Universities'!Z:Z,"Does Not Qualify")</f>
        <v>0</v>
      </c>
      <c r="I41" s="14">
        <f>COUNTIFS('Other Universities'!C:C,"Second",'Other Universities'!F:F,"Rural",'Other Universities'!Z:Z,"Does Not Qualify")</f>
        <v>0</v>
      </c>
      <c r="J41" s="14">
        <f t="shared" si="9"/>
        <v>0</v>
      </c>
      <c r="K41" s="1"/>
      <c r="L41" s="1"/>
      <c r="M41" s="1"/>
      <c r="N41" s="1"/>
    </row>
    <row r="42">
      <c r="A42" s="1"/>
      <c r="B42" s="13" t="s">
        <v>33</v>
      </c>
      <c r="C42" s="13"/>
      <c r="D42" s="13"/>
      <c r="E42" s="13"/>
      <c r="F42" s="6"/>
      <c r="G42" s="16" t="s">
        <v>44</v>
      </c>
      <c r="H42" s="14">
        <f>COUNTIFS('Other Universities'!C:C,"Second",'Other Universities'!F:F,"NMB",'Other Universities'!N:N,"Does Not Qualify")</f>
        <v>10</v>
      </c>
      <c r="I42" s="14">
        <f>COUNTIFS('Other Universities'!C:C,"Second",'Other Universities'!F:F,"Rural",'Other Universities'!N:N,"Does Not Qualify")</f>
        <v>11</v>
      </c>
      <c r="J42" s="14">
        <f t="shared" si="9"/>
        <v>21</v>
      </c>
      <c r="K42" s="1"/>
      <c r="L42" s="1"/>
      <c r="M42" s="1"/>
      <c r="N42" s="1"/>
    </row>
    <row r="43">
      <c r="A43" s="1"/>
      <c r="B43" s="1"/>
      <c r="C43" s="1"/>
      <c r="D43" s="1"/>
      <c r="E43" s="24">
        <f>SUM(E36:E42)</f>
        <v>527</v>
      </c>
      <c r="F43" s="6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24"/>
      <c r="F44" s="6"/>
      <c r="G44" s="1"/>
      <c r="H44" s="1"/>
      <c r="I44" s="1"/>
      <c r="J44" s="1"/>
      <c r="K44" s="1"/>
      <c r="L44" s="1"/>
      <c r="M44" s="1"/>
      <c r="N44" s="1"/>
    </row>
    <row r="45">
      <c r="A45" s="1"/>
      <c r="B45" s="33" t="s">
        <v>45</v>
      </c>
      <c r="C45" s="8" t="s">
        <v>6</v>
      </c>
      <c r="D45" s="8" t="s">
        <v>46</v>
      </c>
      <c r="E45" s="22" t="s">
        <v>47</v>
      </c>
      <c r="F45" s="6"/>
      <c r="G45" s="34" t="s">
        <v>48</v>
      </c>
      <c r="H45" s="34" t="s">
        <v>4</v>
      </c>
      <c r="I45" s="34" t="s">
        <v>49</v>
      </c>
      <c r="J45" s="34" t="s">
        <v>50</v>
      </c>
      <c r="K45" s="1"/>
      <c r="L45" s="1"/>
      <c r="M45" s="1"/>
      <c r="N45" s="1"/>
    </row>
    <row r="46">
      <c r="A46" s="1"/>
      <c r="B46" s="11" t="s">
        <v>51</v>
      </c>
      <c r="C46" s="11">
        <f>COUNTIF(NSFAS!E1:E874,Dashboard!B46)</f>
        <v>114</v>
      </c>
      <c r="D46" s="11">
        <f>COUNTIFS(Funding!G:G,"Ayanda",Funding!H:H,"Yes")</f>
        <v>0</v>
      </c>
      <c r="E46" s="12">
        <f t="shared" ref="E46:E51" si="10">C46-D46</f>
        <v>114</v>
      </c>
      <c r="F46" s="6"/>
      <c r="G46" s="13" t="s">
        <v>52</v>
      </c>
      <c r="H46" s="14">
        <f>COUNTIFS(Funding!F:F, "NMB", Funding!H:H, "Yes")</f>
        <v>0</v>
      </c>
      <c r="I46" s="14">
        <f>COUNTIFS(Funding!F:F, "Rural", Funding!H:H, "Yes")</f>
        <v>0</v>
      </c>
      <c r="J46" s="14">
        <f>SUM($H$46+I46)</f>
        <v>0</v>
      </c>
      <c r="K46" s="1"/>
      <c r="L46" s="1"/>
      <c r="M46" s="1"/>
      <c r="N46" s="1"/>
    </row>
    <row r="47">
      <c r="A47" s="1"/>
      <c r="B47" s="14" t="s">
        <v>53</v>
      </c>
      <c r="C47" s="11">
        <f>COUNTIF(NSFAS!E1:E874,Dashboard!B47)</f>
        <v>221</v>
      </c>
      <c r="D47" s="11">
        <f>COUNTIFS(Funding!G:G,"Thuto",Funding!H:H,"Yes")</f>
        <v>0</v>
      </c>
      <c r="E47" s="12">
        <f t="shared" si="10"/>
        <v>221</v>
      </c>
      <c r="F47" s="6"/>
      <c r="G47" s="13" t="s">
        <v>54</v>
      </c>
      <c r="H47" s="14">
        <f>COUNTIFS(Funding!F:F, "NMB", Funding!N:N, "Yes")</f>
        <v>0</v>
      </c>
      <c r="I47" s="14">
        <f>COUNTIFS(Funding!F:F, "Rural", Funding!N:N, "Yes")</f>
        <v>0</v>
      </c>
      <c r="J47" s="14">
        <f t="shared" ref="J47:J50" si="11">SUM(H47+I47)</f>
        <v>0</v>
      </c>
      <c r="K47" s="1"/>
      <c r="L47" s="1"/>
      <c r="M47" s="1"/>
      <c r="N47" s="1"/>
    </row>
    <row r="48">
      <c r="A48" s="1"/>
      <c r="B48" s="14" t="s">
        <v>55</v>
      </c>
      <c r="C48" s="11">
        <f>COUNTIF(NSFAS!E1:E874,Dashboard!B48)</f>
        <v>131</v>
      </c>
      <c r="D48" s="11">
        <f>COUNTIFS(Funding!G:G,"Nolwazi",Funding!H:H,"Yes")</f>
        <v>0</v>
      </c>
      <c r="E48" s="12">
        <f t="shared" si="10"/>
        <v>131</v>
      </c>
      <c r="F48" s="6"/>
      <c r="G48" s="13" t="s">
        <v>56</v>
      </c>
      <c r="H48" s="14">
        <f>COUNTIFS(Funding!F:F, "NMB", Funding!W:W, "Yes")</f>
        <v>0</v>
      </c>
      <c r="I48" s="14">
        <f>COUNTIFS(Funding!F:F, "Rural", Funding!W:W, "Yes")</f>
        <v>0</v>
      </c>
      <c r="J48" s="14">
        <f t="shared" si="11"/>
        <v>0</v>
      </c>
      <c r="K48" s="1"/>
      <c r="L48" s="1"/>
      <c r="M48" s="1"/>
      <c r="N48" s="1"/>
    </row>
    <row r="49">
      <c r="A49" s="1"/>
      <c r="B49" s="14" t="s">
        <v>57</v>
      </c>
      <c r="C49" s="11">
        <f>COUNTIF(NSFAS!E1:E874,Dashboard!B49)</f>
        <v>90</v>
      </c>
      <c r="D49" s="11">
        <f>COUNTIFS(Funding!G:G,"Sinesipho",Funding!H:H,"Yes")</f>
        <v>0</v>
      </c>
      <c r="E49" s="12">
        <f t="shared" si="10"/>
        <v>90</v>
      </c>
      <c r="F49" s="6"/>
      <c r="G49" s="13" t="s">
        <v>58</v>
      </c>
      <c r="H49" s="14">
        <f>COUNTIFS(Funding!F:F, "NMB", Funding!S:S, "Yes")</f>
        <v>0</v>
      </c>
      <c r="I49" s="14">
        <f>COUNTIFS(Funding!F:F, "Rural", Funding!S:S, "Yes")</f>
        <v>0</v>
      </c>
      <c r="J49" s="14">
        <f t="shared" si="11"/>
        <v>0</v>
      </c>
      <c r="K49" s="1"/>
      <c r="L49" s="1"/>
      <c r="M49" s="1"/>
      <c r="N49" s="1"/>
    </row>
    <row r="50">
      <c r="A50" s="1"/>
      <c r="B50" s="14" t="s">
        <v>59</v>
      </c>
      <c r="C50" s="11">
        <f>COUNTIF(NSFAS!E1:E874,Dashboard!B50)</f>
        <v>143</v>
      </c>
      <c r="D50" s="11">
        <f>COUNTIFS(Funding!G:G,"Nontlantla",Funding!H:H,"Yes")</f>
        <v>0</v>
      </c>
      <c r="E50" s="12">
        <f t="shared" si="10"/>
        <v>143</v>
      </c>
      <c r="F50" s="6"/>
      <c r="G50" s="13" t="s">
        <v>60</v>
      </c>
      <c r="H50" s="14">
        <f>COUNTIFS(Funding!F:F, "NMB", Funding!AA:AA, "Yes")</f>
        <v>0</v>
      </c>
      <c r="I50" s="14">
        <f>COUNTIFS(Funding!F:F, "Rural", Funding!AA:AA, "Yes")</f>
        <v>0</v>
      </c>
      <c r="J50" s="14">
        <f t="shared" si="11"/>
        <v>0</v>
      </c>
      <c r="K50" s="1"/>
      <c r="L50" s="1"/>
      <c r="M50" s="1"/>
      <c r="N50" s="1"/>
    </row>
    <row r="51">
      <c r="A51" s="1"/>
      <c r="B51" s="35" t="s">
        <v>61</v>
      </c>
      <c r="C51" s="11">
        <f>COUNTIF(NSFAS!E1:E874,Dashboard!B51)</f>
        <v>158</v>
      </c>
      <c r="D51" s="36">
        <f>COUNTIFS(Funding!G:G,"Vuyelwa",Funding!H:H,"Yes")</f>
        <v>0</v>
      </c>
      <c r="E51" s="37">
        <f t="shared" si="10"/>
        <v>158</v>
      </c>
      <c r="F51" s="6"/>
      <c r="G51" s="1"/>
      <c r="H51" s="1"/>
      <c r="I51" s="1"/>
      <c r="J51" s="1"/>
      <c r="K51" s="1"/>
      <c r="L51" s="1"/>
      <c r="M51" s="1"/>
      <c r="N51" s="1"/>
    </row>
    <row r="52">
      <c r="A52" s="1"/>
      <c r="B52" s="38" t="s">
        <v>22</v>
      </c>
      <c r="C52" s="39"/>
      <c r="D52" s="40"/>
      <c r="E52" s="40"/>
      <c r="F52" s="6"/>
      <c r="G52" s="1"/>
      <c r="H52" s="1"/>
      <c r="I52" s="1"/>
      <c r="J52" s="1"/>
      <c r="K52" s="1"/>
      <c r="L52" s="1"/>
      <c r="M52" s="1"/>
      <c r="N52" s="1"/>
    </row>
    <row r="53">
      <c r="A53" s="1"/>
      <c r="B53" s="11" t="s">
        <v>62</v>
      </c>
      <c r="C53" s="11">
        <f>COUNTIF(Funding!I:I,"self-applied")</f>
        <v>0</v>
      </c>
      <c r="D53" s="1"/>
      <c r="E53" s="41"/>
      <c r="F53" s="6"/>
      <c r="H53" s="1"/>
      <c r="I53" s="1"/>
      <c r="J53" s="1"/>
      <c r="K53" s="1"/>
      <c r="L53" s="1"/>
      <c r="M53" s="1"/>
      <c r="N53" s="1"/>
    </row>
    <row r="54">
      <c r="A54" s="1"/>
      <c r="B54" s="14" t="s">
        <v>63</v>
      </c>
      <c r="C54" s="11">
        <f>COUNTIF(Funding!I:I,"unreachable")</f>
        <v>0</v>
      </c>
      <c r="D54" s="1"/>
      <c r="E54" s="42"/>
      <c r="F54" s="6"/>
      <c r="G54" s="1"/>
      <c r="H54" s="1"/>
      <c r="I54" s="1"/>
      <c r="J54" s="1"/>
      <c r="K54" s="1"/>
      <c r="L54" s="1"/>
      <c r="M54" s="1"/>
      <c r="N54" s="1"/>
    </row>
    <row r="55">
      <c r="A55" s="1"/>
      <c r="B55" s="14" t="s">
        <v>64</v>
      </c>
      <c r="C55" s="14">
        <f>COUNTIF(Funding!I:I,"international student")</f>
        <v>0</v>
      </c>
      <c r="D55" s="1"/>
      <c r="E55" s="42"/>
      <c r="F55" s="6"/>
      <c r="G55" s="1"/>
      <c r="H55" s="1"/>
      <c r="I55" s="1"/>
      <c r="J55" s="1"/>
      <c r="K55" s="1"/>
      <c r="L55" s="1"/>
      <c r="M55" s="1"/>
      <c r="N55" s="1"/>
    </row>
    <row r="56">
      <c r="A56" s="1"/>
      <c r="B56" s="14" t="s">
        <v>65</v>
      </c>
      <c r="C56" s="14">
        <f>COUNTIF(Funding!I:I,"dropped out")</f>
        <v>0</v>
      </c>
      <c r="D56" s="1"/>
      <c r="E56" s="42"/>
      <c r="F56" s="6"/>
      <c r="G56" s="1"/>
      <c r="H56" s="1"/>
      <c r="I56" s="1"/>
      <c r="J56" s="1"/>
      <c r="K56" s="1"/>
      <c r="L56" s="1"/>
      <c r="M56" s="1"/>
      <c r="N56" s="1"/>
    </row>
    <row r="57">
      <c r="A57" s="1"/>
      <c r="B57" s="14" t="s">
        <v>66</v>
      </c>
      <c r="C57" s="14">
        <f>COUNTIF(Funding!I:I,"does not qualify")</f>
        <v>0</v>
      </c>
      <c r="D57" s="43"/>
      <c r="E57" s="44"/>
      <c r="F57" s="6"/>
      <c r="G57" s="1"/>
      <c r="H57" s="1"/>
      <c r="I57" s="1"/>
      <c r="J57" s="1"/>
      <c r="K57" s="1"/>
      <c r="L57" s="1"/>
      <c r="M57" s="1"/>
      <c r="N57" s="1"/>
    </row>
    <row r="58">
      <c r="A58" s="1"/>
      <c r="D58" s="1"/>
      <c r="E58" s="1"/>
      <c r="F58" s="6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/>
      <c r="D59" s="1"/>
      <c r="E59" s="1"/>
      <c r="F59" s="1"/>
      <c r="G59" s="1"/>
      <c r="H59" s="1"/>
      <c r="I59" s="1"/>
      <c r="J59" s="1"/>
    </row>
    <row r="60" ht="15.75" customHeight="1">
      <c r="A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5.75" customHeight="1">
      <c r="A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45" t="s">
        <v>67</v>
      </c>
      <c r="C83" s="46" t="s">
        <v>68</v>
      </c>
      <c r="D83" s="46" t="s">
        <v>69</v>
      </c>
      <c r="E83" s="47" t="s">
        <v>70</v>
      </c>
      <c r="F83" s="47" t="s">
        <v>71</v>
      </c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/>
      <c r="B84" s="48" t="s">
        <v>72</v>
      </c>
      <c r="C84" s="49">
        <f>COUNTIF('High School'!L1:L852,Dashboard!B84)</f>
        <v>10</v>
      </c>
      <c r="D84" s="49"/>
      <c r="E84" s="50" t="s">
        <v>73</v>
      </c>
      <c r="F84" s="50" t="s">
        <v>73</v>
      </c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/>
      <c r="B85" s="48" t="s">
        <v>74</v>
      </c>
      <c r="C85" s="49">
        <f>COUNTIF('High School'!L:L,B85)</f>
        <v>2</v>
      </c>
      <c r="D85" s="49"/>
      <c r="E85" s="50" t="s">
        <v>73</v>
      </c>
      <c r="F85" s="50" t="s">
        <v>73</v>
      </c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/>
      <c r="B86" s="48" t="s">
        <v>75</v>
      </c>
      <c r="C86" s="49">
        <f>COUNTIF('High School'!L:L,B86)</f>
        <v>8</v>
      </c>
      <c r="D86" s="49" t="s">
        <v>55</v>
      </c>
      <c r="E86" s="50" t="s">
        <v>73</v>
      </c>
      <c r="F86" s="50" t="s">
        <v>73</v>
      </c>
      <c r="G86" s="1"/>
      <c r="H86" s="1"/>
      <c r="I86" s="1"/>
      <c r="J86" s="1"/>
      <c r="K86" s="1"/>
      <c r="L86" s="1"/>
      <c r="M86" s="1"/>
      <c r="N86" s="1"/>
    </row>
    <row r="87">
      <c r="A87" s="1"/>
      <c r="B87" s="51" t="s">
        <v>76</v>
      </c>
      <c r="C87" s="49">
        <f>COUNTIF('High School'!L:L,B87)</f>
        <v>43</v>
      </c>
      <c r="D87" s="52" t="s">
        <v>59</v>
      </c>
      <c r="E87" s="53" t="s">
        <v>73</v>
      </c>
      <c r="F87" s="53" t="s">
        <v>73</v>
      </c>
      <c r="G87" s="54"/>
      <c r="H87" s="55"/>
      <c r="I87" s="1"/>
      <c r="J87" s="1"/>
      <c r="K87" s="1"/>
      <c r="L87" s="1"/>
      <c r="M87" s="1"/>
      <c r="N87" s="1"/>
    </row>
    <row r="88" ht="15.75" customHeight="1">
      <c r="A88" s="1"/>
      <c r="B88" s="51" t="s">
        <v>77</v>
      </c>
      <c r="C88" s="49">
        <f>COUNTIF('High School'!L:L,B88)</f>
        <v>16</v>
      </c>
      <c r="D88" s="49" t="s">
        <v>55</v>
      </c>
      <c r="E88" s="53" t="s">
        <v>73</v>
      </c>
      <c r="F88" s="53" t="s">
        <v>73</v>
      </c>
      <c r="G88" s="56"/>
      <c r="H88" s="55"/>
      <c r="I88" s="1"/>
      <c r="J88" s="1"/>
      <c r="K88" s="1"/>
      <c r="L88" s="1"/>
      <c r="M88" s="1"/>
      <c r="N88" s="1"/>
    </row>
    <row r="89" ht="15.75" customHeight="1">
      <c r="A89" s="1"/>
      <c r="B89" s="48" t="s">
        <v>78</v>
      </c>
      <c r="C89" s="49">
        <f>COUNTIF('High School'!L:L,B89)</f>
        <v>28</v>
      </c>
      <c r="D89" s="52" t="s">
        <v>53</v>
      </c>
      <c r="E89" s="53" t="s">
        <v>73</v>
      </c>
      <c r="F89" s="53" t="s">
        <v>73</v>
      </c>
      <c r="G89" s="56"/>
      <c r="H89" s="55"/>
      <c r="I89" s="1"/>
      <c r="J89" s="1"/>
      <c r="K89" s="1"/>
      <c r="L89" s="1"/>
      <c r="M89" s="1"/>
      <c r="N89" s="1"/>
    </row>
    <row r="90" ht="15.75" customHeight="1">
      <c r="A90" s="1"/>
      <c r="B90" s="48" t="s">
        <v>79</v>
      </c>
      <c r="C90" s="49">
        <f>COUNTIF('High School'!L:L,B90)</f>
        <v>40</v>
      </c>
      <c r="D90" s="52" t="s">
        <v>59</v>
      </c>
      <c r="E90" s="53" t="s">
        <v>73</v>
      </c>
      <c r="F90" s="53" t="s">
        <v>73</v>
      </c>
      <c r="G90" s="56"/>
      <c r="H90" s="55"/>
      <c r="I90" s="1"/>
      <c r="J90" s="1"/>
      <c r="K90" s="1"/>
      <c r="L90" s="1"/>
      <c r="M90" s="1"/>
      <c r="N90" s="1"/>
    </row>
    <row r="91" ht="15.75" customHeight="1">
      <c r="A91" s="1"/>
      <c r="B91" s="49" t="s">
        <v>80</v>
      </c>
      <c r="C91" s="49">
        <f>COUNTIF('High School'!L:L,B91)</f>
        <v>15</v>
      </c>
      <c r="D91" s="52" t="s">
        <v>61</v>
      </c>
      <c r="E91" s="53" t="s">
        <v>73</v>
      </c>
      <c r="F91" s="53" t="s">
        <v>73</v>
      </c>
      <c r="G91" s="56"/>
      <c r="H91" s="55"/>
      <c r="I91" s="1"/>
      <c r="J91" s="1"/>
      <c r="K91" s="1"/>
      <c r="L91" s="1"/>
      <c r="M91" s="1"/>
      <c r="N91" s="1"/>
    </row>
    <row r="92" ht="15.75" customHeight="1">
      <c r="A92" s="1"/>
      <c r="B92" s="48" t="s">
        <v>81</v>
      </c>
      <c r="C92" s="49">
        <f>COUNTIF('High School'!L:L,B92)</f>
        <v>13</v>
      </c>
      <c r="D92" s="52" t="s">
        <v>53</v>
      </c>
      <c r="E92" s="53" t="s">
        <v>73</v>
      </c>
      <c r="F92" s="53" t="s">
        <v>73</v>
      </c>
      <c r="G92" s="56"/>
      <c r="H92" s="55"/>
      <c r="I92" s="1"/>
      <c r="J92" s="1"/>
      <c r="K92" s="1"/>
      <c r="L92" s="1"/>
      <c r="M92" s="1"/>
      <c r="N92" s="1"/>
    </row>
    <row r="93" ht="15.75" customHeight="1">
      <c r="A93" s="1"/>
      <c r="B93" s="49" t="s">
        <v>82</v>
      </c>
      <c r="C93" s="49">
        <f>COUNTIF('High School'!L:L,B93)</f>
        <v>3</v>
      </c>
      <c r="D93" s="49" t="s">
        <v>55</v>
      </c>
      <c r="E93" s="50" t="s">
        <v>73</v>
      </c>
      <c r="F93" s="50" t="s">
        <v>73</v>
      </c>
      <c r="G93" s="57"/>
      <c r="H93" s="1"/>
      <c r="I93" s="1"/>
      <c r="J93" s="1"/>
      <c r="K93" s="1"/>
      <c r="L93" s="1"/>
      <c r="M93" s="1"/>
      <c r="N93" s="1"/>
    </row>
    <row r="94" ht="15.75" customHeight="1">
      <c r="A94" s="1"/>
      <c r="B94" s="49" t="s">
        <v>83</v>
      </c>
      <c r="C94" s="49">
        <f>COUNTIF('High School'!L:L,B94)</f>
        <v>18</v>
      </c>
      <c r="D94" s="52" t="s">
        <v>57</v>
      </c>
      <c r="E94" s="50" t="s">
        <v>73</v>
      </c>
      <c r="F94" s="50" t="s">
        <v>73</v>
      </c>
      <c r="G94" s="1"/>
      <c r="H94" s="1"/>
      <c r="I94" s="1"/>
      <c r="J94" s="1"/>
      <c r="K94" s="1"/>
      <c r="L94" s="1"/>
      <c r="M94" s="1"/>
      <c r="N94" s="1"/>
    </row>
    <row r="95" ht="15.75" customHeight="1">
      <c r="A95" s="1"/>
      <c r="B95" s="49" t="s">
        <v>84</v>
      </c>
      <c r="C95" s="49">
        <v>1.0</v>
      </c>
      <c r="D95" s="52" t="s">
        <v>53</v>
      </c>
      <c r="E95" s="50" t="s">
        <v>73</v>
      </c>
      <c r="F95" s="50" t="s">
        <v>73</v>
      </c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/>
      <c r="B96" s="49" t="s">
        <v>85</v>
      </c>
      <c r="C96" s="49">
        <f>COUNTIF('High School'!L:L,B96)</f>
        <v>20</v>
      </c>
      <c r="D96" s="52" t="s">
        <v>51</v>
      </c>
      <c r="E96" s="50" t="s">
        <v>73</v>
      </c>
      <c r="F96" s="50" t="s">
        <v>73</v>
      </c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/>
      <c r="B97" s="51" t="s">
        <v>86</v>
      </c>
      <c r="C97" s="49">
        <f>COUNTIF('High School'!L:L,B97)</f>
        <v>38</v>
      </c>
      <c r="D97" s="52" t="s">
        <v>51</v>
      </c>
      <c r="E97" s="50" t="s">
        <v>73</v>
      </c>
      <c r="F97" s="50" t="s">
        <v>73</v>
      </c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/>
      <c r="B98" s="48" t="s">
        <v>87</v>
      </c>
      <c r="C98" s="49">
        <f>COUNTIF('High School'!L:L,B98)</f>
        <v>7</v>
      </c>
      <c r="D98" s="52" t="s">
        <v>53</v>
      </c>
      <c r="E98" s="50" t="s">
        <v>73</v>
      </c>
      <c r="F98" s="50" t="s">
        <v>73</v>
      </c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/>
      <c r="B99" s="49" t="s">
        <v>88</v>
      </c>
      <c r="C99" s="49">
        <f>COUNTIF('High School'!L:L,B99)</f>
        <v>45</v>
      </c>
      <c r="D99" s="52" t="s">
        <v>53</v>
      </c>
      <c r="E99" s="50" t="s">
        <v>73</v>
      </c>
      <c r="F99" s="50" t="s">
        <v>73</v>
      </c>
      <c r="G99" s="1"/>
      <c r="H99" s="1"/>
      <c r="I99" s="1"/>
      <c r="J99" s="1"/>
      <c r="K99" s="1"/>
      <c r="L99" s="1"/>
      <c r="M99" s="1"/>
      <c r="N99" s="1"/>
    </row>
    <row r="100" ht="15.75" customHeight="1">
      <c r="A100" s="1"/>
      <c r="B100" s="49" t="s">
        <v>89</v>
      </c>
      <c r="C100" s="49">
        <f>COUNTIF('High School'!L:L,B100)</f>
        <v>13</v>
      </c>
      <c r="D100" s="52" t="s">
        <v>51</v>
      </c>
      <c r="E100" s="50" t="s">
        <v>73</v>
      </c>
      <c r="F100" s="50" t="s">
        <v>73</v>
      </c>
      <c r="G100" s="1"/>
      <c r="H100" s="1"/>
      <c r="I100" s="1"/>
      <c r="J100" s="1"/>
      <c r="K100" s="1"/>
      <c r="L100" s="1"/>
      <c r="M100" s="1"/>
      <c r="N100" s="1"/>
    </row>
    <row r="101" ht="15.75" customHeight="1">
      <c r="A101" s="1"/>
      <c r="B101" s="51" t="s">
        <v>90</v>
      </c>
      <c r="C101" s="49">
        <f>COUNTIF('High School'!L:L,B101)</f>
        <v>15</v>
      </c>
      <c r="D101" s="52" t="s">
        <v>59</v>
      </c>
      <c r="E101" s="50" t="s">
        <v>73</v>
      </c>
      <c r="F101" s="50" t="s">
        <v>73</v>
      </c>
      <c r="G101" s="1"/>
      <c r="H101" s="1"/>
      <c r="I101" s="1"/>
      <c r="J101" s="1"/>
      <c r="K101" s="1"/>
      <c r="L101" s="1"/>
      <c r="M101" s="1"/>
      <c r="N101" s="1"/>
    </row>
    <row r="102" ht="15.75" customHeight="1">
      <c r="A102" s="1"/>
      <c r="B102" s="49" t="s">
        <v>91</v>
      </c>
      <c r="C102" s="49">
        <f>COUNTIF('High School'!L:L,B102)</f>
        <v>11</v>
      </c>
      <c r="D102" s="52" t="s">
        <v>57</v>
      </c>
      <c r="E102" s="50" t="s">
        <v>73</v>
      </c>
      <c r="F102" s="50" t="s">
        <v>73</v>
      </c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/>
      <c r="B103" s="48" t="s">
        <v>92</v>
      </c>
      <c r="C103" s="49">
        <f>COUNTIF('High School'!L:L,B103)</f>
        <v>0</v>
      </c>
      <c r="D103" s="52" t="s">
        <v>53</v>
      </c>
      <c r="E103" s="50" t="s">
        <v>73</v>
      </c>
      <c r="F103" s="50" t="s">
        <v>73</v>
      </c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/>
      <c r="B104" s="48" t="s">
        <v>93</v>
      </c>
      <c r="C104" s="49">
        <f>COUNTIF('High School'!L:L,B104)</f>
        <v>38</v>
      </c>
      <c r="D104" s="49" t="s">
        <v>55</v>
      </c>
      <c r="E104" s="50" t="s">
        <v>73</v>
      </c>
      <c r="F104" s="50" t="s">
        <v>73</v>
      </c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/>
      <c r="B105" s="49" t="s">
        <v>94</v>
      </c>
      <c r="C105" s="49">
        <f>COUNTIF('High School'!L:L,B105)</f>
        <v>15</v>
      </c>
      <c r="D105" s="52" t="s">
        <v>61</v>
      </c>
      <c r="E105" s="50" t="s">
        <v>73</v>
      </c>
      <c r="F105" s="50" t="s">
        <v>73</v>
      </c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/>
      <c r="B106" s="49" t="s">
        <v>95</v>
      </c>
      <c r="C106" s="49">
        <f>COUNTIF('High School'!L:L,B106)</f>
        <v>55</v>
      </c>
      <c r="D106" s="49" t="s">
        <v>55</v>
      </c>
      <c r="E106" s="50" t="s">
        <v>73</v>
      </c>
      <c r="F106" s="50" t="s">
        <v>73</v>
      </c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/>
      <c r="B107" s="51" t="s">
        <v>96</v>
      </c>
      <c r="C107" s="49">
        <f>COUNTIF('High School'!L:L,B107)</f>
        <v>9</v>
      </c>
      <c r="D107" s="52" t="s">
        <v>51</v>
      </c>
      <c r="E107" s="50" t="s">
        <v>73</v>
      </c>
      <c r="F107" s="50" t="s">
        <v>73</v>
      </c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/>
      <c r="B108" s="48" t="s">
        <v>97</v>
      </c>
      <c r="C108" s="49">
        <f>COUNTIF('High School'!L:L,"Mzontsundu")</f>
        <v>11</v>
      </c>
      <c r="D108" s="52" t="s">
        <v>53</v>
      </c>
      <c r="E108" s="50" t="s">
        <v>73</v>
      </c>
      <c r="F108" s="50" t="s">
        <v>73</v>
      </c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/>
      <c r="B109" s="49" t="s">
        <v>98</v>
      </c>
      <c r="C109" s="49">
        <f>COUNTIF('High School'!L:L,B109)</f>
        <v>16</v>
      </c>
      <c r="D109" s="52" t="s">
        <v>51</v>
      </c>
      <c r="E109" s="50" t="s">
        <v>73</v>
      </c>
      <c r="F109" s="50" t="s">
        <v>73</v>
      </c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/>
      <c r="B110" s="58" t="s">
        <v>99</v>
      </c>
      <c r="C110" s="49">
        <f>COUNTIF('High School'!L:L,B110)</f>
        <v>86</v>
      </c>
      <c r="D110" s="52" t="s">
        <v>53</v>
      </c>
      <c r="E110" s="50" t="s">
        <v>73</v>
      </c>
      <c r="F110" s="50" t="s">
        <v>73</v>
      </c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/>
      <c r="B111" s="48" t="s">
        <v>100</v>
      </c>
      <c r="C111" s="49">
        <f>COUNTIF('High School'!L:L,B111)</f>
        <v>8</v>
      </c>
      <c r="D111" s="49" t="s">
        <v>55</v>
      </c>
      <c r="E111" s="50" t="s">
        <v>73</v>
      </c>
      <c r="F111" s="50" t="s">
        <v>73</v>
      </c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/>
      <c r="B112" s="48" t="s">
        <v>101</v>
      </c>
      <c r="C112" s="49">
        <f>COUNTIF('High School'!L:L,B112)</f>
        <v>11</v>
      </c>
      <c r="D112" s="52" t="s">
        <v>53</v>
      </c>
      <c r="E112" s="50" t="s">
        <v>73</v>
      </c>
      <c r="F112" s="50" t="s">
        <v>73</v>
      </c>
      <c r="G112" s="1"/>
      <c r="H112" s="1"/>
      <c r="I112" s="1"/>
      <c r="J112" s="1"/>
      <c r="K112" s="1"/>
      <c r="L112" s="1"/>
      <c r="M112" s="1"/>
      <c r="N112" s="1"/>
    </row>
    <row r="113" ht="15.75" customHeight="1">
      <c r="A113" s="1"/>
      <c r="B113" s="48" t="s">
        <v>102</v>
      </c>
      <c r="C113" s="49">
        <f>COUNTIF('High School'!L:L,B113)</f>
        <v>2</v>
      </c>
      <c r="D113" s="52"/>
      <c r="E113" s="50" t="s">
        <v>73</v>
      </c>
      <c r="F113" s="50" t="s">
        <v>73</v>
      </c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/>
      <c r="B114" s="48" t="s">
        <v>103</v>
      </c>
      <c r="C114" s="49">
        <f>COUNTIF('High School'!L:L,B114)</f>
        <v>6</v>
      </c>
      <c r="D114" s="52" t="s">
        <v>61</v>
      </c>
      <c r="E114" s="50" t="s">
        <v>73</v>
      </c>
      <c r="F114" s="50" t="s">
        <v>73</v>
      </c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/>
      <c r="B115" s="49" t="s">
        <v>104</v>
      </c>
      <c r="C115" s="49">
        <f>COUNTIF('High School'!L:L,B115)</f>
        <v>10</v>
      </c>
      <c r="D115" s="52" t="s">
        <v>57</v>
      </c>
      <c r="E115" s="50" t="s">
        <v>73</v>
      </c>
      <c r="F115" s="50" t="s">
        <v>73</v>
      </c>
      <c r="G115" s="1"/>
      <c r="H115" s="1"/>
      <c r="I115" s="1"/>
      <c r="J115" s="1"/>
      <c r="K115" s="1"/>
      <c r="L115" s="1"/>
      <c r="M115" s="1"/>
      <c r="N115" s="1"/>
    </row>
    <row r="116" ht="15.75" customHeight="1">
      <c r="A116" s="1"/>
      <c r="B116" s="49" t="s">
        <v>105</v>
      </c>
      <c r="C116" s="49">
        <f>COUNTIF('High School'!L:L,B116)</f>
        <v>1</v>
      </c>
      <c r="D116" s="52" t="s">
        <v>53</v>
      </c>
      <c r="E116" s="50" t="s">
        <v>73</v>
      </c>
      <c r="F116" s="50" t="s">
        <v>73</v>
      </c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/>
      <c r="B117" s="58" t="s">
        <v>106</v>
      </c>
      <c r="C117" s="49">
        <f>COUNTIF('High School'!L:L,B117)</f>
        <v>2</v>
      </c>
      <c r="D117" s="52" t="s">
        <v>51</v>
      </c>
      <c r="E117" s="50" t="s">
        <v>73</v>
      </c>
      <c r="F117" s="50" t="s">
        <v>73</v>
      </c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/>
      <c r="B118" s="48" t="s">
        <v>107</v>
      </c>
      <c r="C118" s="49">
        <f>COUNTIF('High School'!L:L,B118)</f>
        <v>0</v>
      </c>
      <c r="D118" s="52" t="s">
        <v>53</v>
      </c>
      <c r="E118" s="50" t="s">
        <v>73</v>
      </c>
      <c r="F118" s="50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/>
      <c r="B119" s="51" t="s">
        <v>108</v>
      </c>
      <c r="C119" s="49">
        <f>COUNTIF('High School'!L:L,B119)</f>
        <v>120</v>
      </c>
      <c r="D119" s="52" t="s">
        <v>61</v>
      </c>
      <c r="E119" s="50" t="s">
        <v>73</v>
      </c>
      <c r="F119" s="50" t="s">
        <v>73</v>
      </c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/>
      <c r="B120" s="48" t="s">
        <v>109</v>
      </c>
      <c r="C120" s="49">
        <f>COUNTIF('High School'!L:L,B120)</f>
        <v>9</v>
      </c>
      <c r="D120" s="52" t="s">
        <v>51</v>
      </c>
      <c r="E120" s="50" t="s">
        <v>73</v>
      </c>
      <c r="F120" s="50" t="s">
        <v>73</v>
      </c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/>
      <c r="B121" s="48" t="s">
        <v>110</v>
      </c>
      <c r="C121" s="49">
        <f>COUNTIF('High School'!L:L,B121)</f>
        <v>6</v>
      </c>
      <c r="D121" s="52" t="s">
        <v>51</v>
      </c>
      <c r="E121" s="50" t="s">
        <v>73</v>
      </c>
      <c r="F121" s="50" t="s">
        <v>73</v>
      </c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/>
      <c r="B122" s="51" t="s">
        <v>111</v>
      </c>
      <c r="C122" s="49">
        <f>COUNTIF('High School'!L:L,B122)</f>
        <v>8</v>
      </c>
      <c r="D122" s="52" t="s">
        <v>59</v>
      </c>
      <c r="E122" s="50" t="s">
        <v>73</v>
      </c>
      <c r="F122" s="50" t="s">
        <v>73</v>
      </c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/>
      <c r="B123" s="49" t="s">
        <v>112</v>
      </c>
      <c r="C123" s="49">
        <f>COUNTIF('High School'!L:L,B123)</f>
        <v>0</v>
      </c>
      <c r="D123" s="52" t="s">
        <v>53</v>
      </c>
      <c r="E123" s="50" t="s">
        <v>73</v>
      </c>
      <c r="F123" s="50" t="s">
        <v>73</v>
      </c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/>
      <c r="B124" s="49" t="s">
        <v>113</v>
      </c>
      <c r="C124" s="49">
        <f>COUNTIF('High School'!L:L,B124)</f>
        <v>31</v>
      </c>
      <c r="D124" s="52" t="s">
        <v>59</v>
      </c>
      <c r="E124" s="50" t="s">
        <v>73</v>
      </c>
      <c r="F124" s="50" t="s">
        <v>73</v>
      </c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/>
      <c r="B125" s="58" t="s">
        <v>114</v>
      </c>
      <c r="C125" s="49">
        <f>COUNTIF('High School'!L:L,B125)</f>
        <v>48</v>
      </c>
      <c r="D125" s="52" t="s">
        <v>57</v>
      </c>
      <c r="E125" s="50" t="s">
        <v>73</v>
      </c>
      <c r="F125" s="50" t="s">
        <v>73</v>
      </c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/>
      <c r="B126" s="58" t="s">
        <v>115</v>
      </c>
      <c r="C126" s="49">
        <f>COUNTIF('High School'!L:L,B126)</f>
        <v>2</v>
      </c>
      <c r="D126" s="52"/>
      <c r="E126" s="50" t="s">
        <v>73</v>
      </c>
      <c r="F126" s="50" t="s">
        <v>73</v>
      </c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/>
      <c r="B127" s="49" t="s">
        <v>116</v>
      </c>
      <c r="C127" s="49">
        <f>COUNTIF('High School'!L:L,B127)</f>
        <v>5</v>
      </c>
      <c r="D127" s="52" t="s">
        <v>53</v>
      </c>
      <c r="E127" s="50" t="s">
        <v>73</v>
      </c>
      <c r="F127" s="50" t="s">
        <v>73</v>
      </c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 t="s">
        <v>117</v>
      </c>
      <c r="B128" s="49" t="s">
        <v>118</v>
      </c>
      <c r="C128" s="49">
        <f>COUNTIF('High School'!L:L,B128)</f>
        <v>8</v>
      </c>
      <c r="D128" s="52" t="s">
        <v>53</v>
      </c>
      <c r="E128" s="50"/>
      <c r="F128" s="50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/>
      <c r="B129" s="49" t="s">
        <v>119</v>
      </c>
      <c r="C129" s="49">
        <f>COUNTIF('High School'!L:L,B129)</f>
        <v>5</v>
      </c>
      <c r="D129" s="52" t="s">
        <v>53</v>
      </c>
      <c r="E129" s="50" t="s">
        <v>73</v>
      </c>
      <c r="F129" s="50" t="s">
        <v>73</v>
      </c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/>
      <c r="B130" s="59" t="s">
        <v>120</v>
      </c>
      <c r="C130" s="59">
        <f>SUM(C84:C129)</f>
        <v>858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/>
      <c r="F134" s="1"/>
      <c r="G134" s="1"/>
      <c r="H134" s="1"/>
      <c r="I134" s="1"/>
      <c r="J134" s="1"/>
      <c r="K134" s="1"/>
      <c r="L134" s="1"/>
      <c r="M134" s="1"/>
      <c r="N134" s="1"/>
    </row>
    <row r="135" ht="25.5" customHeight="1">
      <c r="A135" s="1"/>
      <c r="B135" s="6"/>
      <c r="C135" s="10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customSheetViews>
    <customSheetView guid="{EA8F5413-B19F-476D-8C81-81B671CF1DF1}" filter="1" showAutoFilter="1">
      <autoFilter ref="$B$62:$E$108"/>
      <extLst>
        <ext uri="GoogleSheetsCustomDataVersion1">
          <go:sheetsCustomData xmlns:go="http://customooxmlschemas.google.com/" filterViewId="177133652"/>
        </ext>
      </extLst>
    </customSheetView>
    <customSheetView guid="{53A25238-D063-47FE-919C-38CE2B701B01}" filter="1" showAutoFilter="1">
      <autoFilter ref="$B$62:$E$108"/>
      <extLst>
        <ext uri="GoogleSheetsCustomDataVersion1">
          <go:sheetsCustomData xmlns:go="http://customooxmlschemas.google.com/" filterViewId="1900426565"/>
        </ext>
      </extLst>
    </customSheetView>
    <customSheetView guid="{E510B2FA-3644-40C5-9D22-9279251966F3}" filter="1" showAutoFilter="1">
      <autoFilter ref="$A$1"/>
      <extLst>
        <ext uri="GoogleSheetsCustomDataVersion1">
          <go:sheetsCustomData xmlns:go="http://customooxmlschemas.google.com/" filterViewId="348134028"/>
        </ext>
      </extLst>
    </customSheetView>
  </customSheetViews>
  <mergeCells count="3">
    <mergeCell ref="D2:E2"/>
    <mergeCell ref="C10:E10"/>
    <mergeCell ref="C31:E31"/>
  </mergeCells>
  <dataValidations>
    <dataValidation type="list" allowBlank="1" showErrorMessage="1" sqref="E84:F129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A3" s="6" t="s">
        <v>121</v>
      </c>
    </row>
    <row r="4">
      <c r="A4" s="1" t="s">
        <v>122</v>
      </c>
    </row>
    <row r="5">
      <c r="A5" s="1" t="s">
        <v>123</v>
      </c>
    </row>
    <row r="6">
      <c r="A6" s="1" t="s">
        <v>124</v>
      </c>
    </row>
    <row r="7">
      <c r="A7" s="1" t="s">
        <v>125</v>
      </c>
    </row>
    <row r="8">
      <c r="A8" s="1" t="s">
        <v>126</v>
      </c>
    </row>
    <row r="9">
      <c r="A9" s="1" t="s">
        <v>127</v>
      </c>
    </row>
    <row r="10">
      <c r="A10" s="1" t="s">
        <v>128</v>
      </c>
    </row>
    <row r="11">
      <c r="A11" s="1" t="s">
        <v>129</v>
      </c>
    </row>
    <row r="12">
      <c r="A12" s="1" t="s">
        <v>130</v>
      </c>
    </row>
    <row r="13">
      <c r="A13" s="1" t="s">
        <v>131</v>
      </c>
    </row>
    <row r="14">
      <c r="A14" s="1" t="s">
        <v>132</v>
      </c>
    </row>
    <row r="16">
      <c r="A16" s="6" t="s">
        <v>133</v>
      </c>
    </row>
    <row r="17">
      <c r="A17" s="1" t="s">
        <v>134</v>
      </c>
    </row>
    <row r="18">
      <c r="A18" s="1" t="s">
        <v>135</v>
      </c>
    </row>
    <row r="19">
      <c r="A19" s="1" t="s">
        <v>136</v>
      </c>
    </row>
    <row r="20">
      <c r="A20" s="1" t="s">
        <v>137</v>
      </c>
    </row>
    <row r="21" ht="15.75" customHeight="1"/>
    <row r="22" ht="15.75" customHeight="1"/>
    <row r="23" ht="15.75" customHeight="1"/>
    <row r="24" ht="15.75" customHeight="1">
      <c r="A24" s="6" t="s">
        <v>138</v>
      </c>
    </row>
    <row r="25" ht="15.75" customHeight="1">
      <c r="A25" s="1" t="s">
        <v>139</v>
      </c>
    </row>
    <row r="26" ht="15.75" customHeight="1">
      <c r="A26" s="1" t="s">
        <v>140</v>
      </c>
    </row>
    <row r="27" ht="15.75" customHeight="1">
      <c r="A27" s="1" t="s">
        <v>141</v>
      </c>
    </row>
    <row r="28" ht="15.75" customHeight="1">
      <c r="A28" s="1" t="s">
        <v>142</v>
      </c>
    </row>
    <row r="29" ht="15.75" customHeight="1">
      <c r="A29" s="1" t="s">
        <v>143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0"/>
    <col customWidth="1" min="2" max="2" width="21.57"/>
    <col customWidth="1" hidden="1" min="3" max="3" width="16.0"/>
    <col customWidth="1" min="4" max="11" width="16.0"/>
    <col customWidth="1" hidden="1" min="12" max="12" width="16.0"/>
    <col customWidth="1" min="13" max="13" width="16.0"/>
    <col customWidth="1" min="14" max="14" width="17.14"/>
    <col customWidth="1" min="15" max="15" width="20.86"/>
    <col customWidth="1" hidden="1" min="16" max="18" width="16.0"/>
  </cols>
  <sheetData>
    <row r="1">
      <c r="A1" s="60" t="s">
        <v>144</v>
      </c>
      <c r="B1" s="60" t="s">
        <v>145</v>
      </c>
      <c r="C1" s="60" t="s">
        <v>146</v>
      </c>
      <c r="D1" s="60" t="s">
        <v>147</v>
      </c>
      <c r="F1" s="60" t="s">
        <v>148</v>
      </c>
      <c r="H1" s="60" t="s">
        <v>149</v>
      </c>
      <c r="J1" s="60" t="s">
        <v>150</v>
      </c>
      <c r="L1" s="60" t="s">
        <v>151</v>
      </c>
      <c r="M1" s="60" t="s">
        <v>152</v>
      </c>
      <c r="N1" s="60" t="s">
        <v>153</v>
      </c>
      <c r="O1" s="60" t="s">
        <v>154</v>
      </c>
      <c r="P1" s="60"/>
      <c r="Q1" s="60" t="s">
        <v>155</v>
      </c>
      <c r="R1" s="60" t="s">
        <v>156</v>
      </c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>
      <c r="C2" s="61"/>
      <c r="D2" s="62" t="s">
        <v>157</v>
      </c>
      <c r="E2" s="62" t="s">
        <v>158</v>
      </c>
      <c r="F2" s="62" t="s">
        <v>157</v>
      </c>
      <c r="G2" s="62" t="s">
        <v>158</v>
      </c>
      <c r="H2" s="62" t="s">
        <v>157</v>
      </c>
      <c r="I2" s="62" t="s">
        <v>158</v>
      </c>
      <c r="J2" s="62" t="s">
        <v>157</v>
      </c>
      <c r="K2" s="62" t="s">
        <v>158</v>
      </c>
      <c r="L2" s="61"/>
      <c r="P2" s="61">
        <f>C3</f>
        <v>1300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>
      <c r="A3" s="63">
        <v>45405.0</v>
      </c>
      <c r="B3" s="64">
        <v>1224.0</v>
      </c>
      <c r="C3" s="64">
        <v>1300.0</v>
      </c>
      <c r="D3" s="64">
        <v>99.0</v>
      </c>
      <c r="E3" s="64">
        <v>99.0</v>
      </c>
      <c r="F3" s="64">
        <v>1.0</v>
      </c>
      <c r="G3" s="64">
        <v>1.0</v>
      </c>
      <c r="H3" s="64">
        <v>8.0</v>
      </c>
      <c r="I3" s="64">
        <v>8.0</v>
      </c>
      <c r="J3" s="64">
        <v>0.0</v>
      </c>
      <c r="K3" s="64">
        <v>0.0</v>
      </c>
      <c r="L3" s="64">
        <f t="shared" ref="L3:L18" si="1">SUM(E3:K3)</f>
        <v>117</v>
      </c>
      <c r="M3" s="64">
        <v>18.0</v>
      </c>
      <c r="N3" s="64">
        <f t="shared" ref="N3:N32" si="2">SUM(D3,F3,H3,J3,M3)</f>
        <v>126</v>
      </c>
      <c r="O3" s="64">
        <f t="shared" ref="O3:O32" si="3">SUM(E3,G3,I3,K3,M3)</f>
        <v>126</v>
      </c>
      <c r="P3" s="61">
        <f t="shared" ref="P3:P18" si="4">C3-N3</f>
        <v>1174</v>
      </c>
      <c r="Q3" s="61">
        <f t="shared" ref="Q3:Q6" si="5">C3-L3</f>
        <v>1183</v>
      </c>
      <c r="R3" s="61"/>
      <c r="S3" s="61"/>
      <c r="T3" s="61"/>
      <c r="U3" s="61" t="s">
        <v>59</v>
      </c>
      <c r="V3" s="61">
        <v>108.0</v>
      </c>
      <c r="W3" s="61"/>
      <c r="X3" s="61"/>
      <c r="Y3" s="61" t="s">
        <v>159</v>
      </c>
      <c r="Z3" s="61"/>
      <c r="AA3" s="61"/>
      <c r="AB3" s="61"/>
      <c r="AC3" s="61"/>
      <c r="AD3" s="61"/>
      <c r="AE3" s="61"/>
      <c r="AF3" s="61"/>
      <c r="AG3" s="61"/>
    </row>
    <row r="4">
      <c r="A4" s="63">
        <v>45406.0</v>
      </c>
      <c r="B4" s="64">
        <f t="shared" ref="B4:B32" si="6">B3-N3</f>
        <v>1098</v>
      </c>
      <c r="C4" s="64">
        <f t="shared" ref="C4:C18" si="7">Q3</f>
        <v>1183</v>
      </c>
      <c r="D4" s="64">
        <v>31.0</v>
      </c>
      <c r="E4" s="64">
        <f t="shared" ref="E4:E19" si="8">E3+D4</f>
        <v>130</v>
      </c>
      <c r="F4" s="64">
        <v>0.0</v>
      </c>
      <c r="G4" s="64">
        <f t="shared" ref="G4:G19" si="9">G3+F4</f>
        <v>1</v>
      </c>
      <c r="H4" s="64">
        <v>0.0</v>
      </c>
      <c r="I4" s="64">
        <f t="shared" ref="I4:I19" si="10">I3+H4</f>
        <v>8</v>
      </c>
      <c r="J4" s="64">
        <v>0.0</v>
      </c>
      <c r="K4" s="64">
        <f t="shared" ref="K4:K8" si="11">K3+J4</f>
        <v>0</v>
      </c>
      <c r="L4" s="64">
        <f t="shared" si="1"/>
        <v>139</v>
      </c>
      <c r="M4" s="64">
        <v>18.0</v>
      </c>
      <c r="N4" s="64">
        <f t="shared" si="2"/>
        <v>49</v>
      </c>
      <c r="O4" s="64">
        <f t="shared" si="3"/>
        <v>157</v>
      </c>
      <c r="P4" s="61">
        <f t="shared" si="4"/>
        <v>1134</v>
      </c>
      <c r="Q4" s="61">
        <f t="shared" si="5"/>
        <v>1044</v>
      </c>
      <c r="R4" s="61">
        <f t="shared" ref="R4:R5" si="12">E4-E3</f>
        <v>31</v>
      </c>
      <c r="S4" s="61"/>
      <c r="T4" s="61"/>
      <c r="U4" s="61" t="s">
        <v>61</v>
      </c>
      <c r="V4" s="61">
        <f>73*2</f>
        <v>146</v>
      </c>
      <c r="W4" s="61" t="s">
        <v>160</v>
      </c>
      <c r="X4" s="61"/>
      <c r="Y4" s="61"/>
      <c r="Z4" s="61"/>
      <c r="AA4" s="61"/>
      <c r="AB4" s="61"/>
      <c r="AC4" s="61"/>
      <c r="AD4" s="61"/>
      <c r="AE4" s="61"/>
      <c r="AF4" s="61"/>
      <c r="AG4" s="61"/>
    </row>
    <row r="5">
      <c r="A5" s="63">
        <v>45407.0</v>
      </c>
      <c r="B5" s="64">
        <f t="shared" si="6"/>
        <v>1049</v>
      </c>
      <c r="C5" s="64">
        <f t="shared" si="7"/>
        <v>1044</v>
      </c>
      <c r="D5" s="64">
        <v>11.0</v>
      </c>
      <c r="E5" s="64">
        <f t="shared" si="8"/>
        <v>141</v>
      </c>
      <c r="F5" s="64">
        <v>0.0</v>
      </c>
      <c r="G5" s="64">
        <f t="shared" si="9"/>
        <v>1</v>
      </c>
      <c r="H5" s="64">
        <v>28.0</v>
      </c>
      <c r="I5" s="64">
        <f t="shared" si="10"/>
        <v>36</v>
      </c>
      <c r="J5" s="64">
        <v>0.0</v>
      </c>
      <c r="K5" s="64">
        <f t="shared" si="11"/>
        <v>0</v>
      </c>
      <c r="L5" s="64">
        <f t="shared" si="1"/>
        <v>206</v>
      </c>
      <c r="M5" s="64">
        <v>18.0</v>
      </c>
      <c r="N5" s="64">
        <f t="shared" si="2"/>
        <v>57</v>
      </c>
      <c r="O5" s="64">
        <f t="shared" si="3"/>
        <v>196</v>
      </c>
      <c r="P5" s="61">
        <f t="shared" si="4"/>
        <v>987</v>
      </c>
      <c r="Q5" s="61">
        <f t="shared" si="5"/>
        <v>838</v>
      </c>
      <c r="R5" s="61">
        <f t="shared" si="12"/>
        <v>11</v>
      </c>
      <c r="S5" s="61"/>
      <c r="T5" s="61"/>
      <c r="U5" s="61" t="s">
        <v>51</v>
      </c>
      <c r="V5" s="61">
        <f>40*1+27</f>
        <v>67</v>
      </c>
      <c r="W5" s="61" t="s">
        <v>161</v>
      </c>
      <c r="X5" s="61"/>
      <c r="Y5" s="61"/>
      <c r="Z5" s="61"/>
      <c r="AA5" s="61"/>
      <c r="AB5" s="61"/>
      <c r="AC5" s="61"/>
      <c r="AD5" s="61"/>
      <c r="AE5" s="61"/>
      <c r="AF5" s="61"/>
      <c r="AG5" s="61"/>
    </row>
    <row r="6">
      <c r="A6" s="63">
        <v>45408.0</v>
      </c>
      <c r="B6" s="64">
        <f t="shared" si="6"/>
        <v>992</v>
      </c>
      <c r="C6" s="64">
        <f t="shared" si="7"/>
        <v>838</v>
      </c>
      <c r="D6" s="64">
        <v>0.0</v>
      </c>
      <c r="E6" s="64">
        <f t="shared" si="8"/>
        <v>141</v>
      </c>
      <c r="F6" s="64">
        <v>0.0</v>
      </c>
      <c r="G6" s="64">
        <f t="shared" si="9"/>
        <v>1</v>
      </c>
      <c r="H6" s="64">
        <v>36.0</v>
      </c>
      <c r="I6" s="64">
        <f t="shared" si="10"/>
        <v>72</v>
      </c>
      <c r="J6" s="64">
        <v>0.0</v>
      </c>
      <c r="K6" s="64">
        <f t="shared" si="11"/>
        <v>0</v>
      </c>
      <c r="L6" s="64">
        <f t="shared" si="1"/>
        <v>250</v>
      </c>
      <c r="M6" s="64">
        <v>18.0</v>
      </c>
      <c r="N6" s="64">
        <f t="shared" si="2"/>
        <v>54</v>
      </c>
      <c r="O6" s="64">
        <f t="shared" si="3"/>
        <v>232</v>
      </c>
      <c r="P6" s="61">
        <f t="shared" si="4"/>
        <v>784</v>
      </c>
      <c r="Q6" s="61">
        <f t="shared" si="5"/>
        <v>588</v>
      </c>
      <c r="R6" s="61">
        <f t="shared" ref="R6:R18" si="13">L6-L5</f>
        <v>44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</row>
    <row r="7">
      <c r="A7" s="63">
        <v>45411.0</v>
      </c>
      <c r="B7" s="64">
        <f t="shared" si="6"/>
        <v>938</v>
      </c>
      <c r="C7" s="64">
        <f t="shared" si="7"/>
        <v>588</v>
      </c>
      <c r="D7" s="64">
        <v>0.0</v>
      </c>
      <c r="E7" s="64">
        <f t="shared" si="8"/>
        <v>141</v>
      </c>
      <c r="F7" s="64">
        <v>23.0</v>
      </c>
      <c r="G7" s="64">
        <f t="shared" si="9"/>
        <v>24</v>
      </c>
      <c r="H7" s="64">
        <v>38.0</v>
      </c>
      <c r="I7" s="64">
        <f t="shared" si="10"/>
        <v>110</v>
      </c>
      <c r="J7" s="64">
        <v>0.0</v>
      </c>
      <c r="K7" s="64">
        <f t="shared" si="11"/>
        <v>0</v>
      </c>
      <c r="L7" s="64">
        <f t="shared" si="1"/>
        <v>336</v>
      </c>
      <c r="M7" s="64">
        <v>18.0</v>
      </c>
      <c r="N7" s="64">
        <f t="shared" si="2"/>
        <v>79</v>
      </c>
      <c r="O7" s="64">
        <f t="shared" si="3"/>
        <v>293</v>
      </c>
      <c r="P7" s="61">
        <f t="shared" si="4"/>
        <v>509</v>
      </c>
      <c r="Q7" s="61">
        <f t="shared" ref="Q7:Q17" si="14">C7-L7-M7</f>
        <v>234</v>
      </c>
      <c r="R7" s="61">
        <f t="shared" si="13"/>
        <v>86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</row>
    <row r="8">
      <c r="A8" s="63">
        <v>45412.0</v>
      </c>
      <c r="B8" s="64">
        <f t="shared" si="6"/>
        <v>859</v>
      </c>
      <c r="C8" s="64">
        <f t="shared" si="7"/>
        <v>234</v>
      </c>
      <c r="D8" s="64">
        <v>7.0</v>
      </c>
      <c r="E8" s="64">
        <f t="shared" si="8"/>
        <v>148</v>
      </c>
      <c r="F8" s="64">
        <v>21.0</v>
      </c>
      <c r="G8" s="64">
        <f t="shared" si="9"/>
        <v>45</v>
      </c>
      <c r="H8" s="64">
        <v>5.0</v>
      </c>
      <c r="I8" s="64">
        <f t="shared" si="10"/>
        <v>115</v>
      </c>
      <c r="J8" s="64">
        <v>0.0</v>
      </c>
      <c r="K8" s="64">
        <f t="shared" si="11"/>
        <v>0</v>
      </c>
      <c r="L8" s="64">
        <f t="shared" si="1"/>
        <v>334</v>
      </c>
      <c r="M8" s="64">
        <v>12.0</v>
      </c>
      <c r="N8" s="64">
        <f t="shared" si="2"/>
        <v>45</v>
      </c>
      <c r="O8" s="64">
        <f t="shared" si="3"/>
        <v>320</v>
      </c>
      <c r="P8" s="61">
        <f t="shared" si="4"/>
        <v>189</v>
      </c>
      <c r="Q8" s="61">
        <f t="shared" si="14"/>
        <v>-112</v>
      </c>
      <c r="R8" s="61">
        <f t="shared" si="13"/>
        <v>-2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</row>
    <row r="9">
      <c r="A9" s="63">
        <v>45414.0</v>
      </c>
      <c r="B9" s="64">
        <f t="shared" si="6"/>
        <v>814</v>
      </c>
      <c r="C9" s="64">
        <f t="shared" si="7"/>
        <v>-112</v>
      </c>
      <c r="D9" s="64">
        <v>2.0</v>
      </c>
      <c r="E9" s="64">
        <f t="shared" si="8"/>
        <v>150</v>
      </c>
      <c r="F9" s="64">
        <v>7.0</v>
      </c>
      <c r="G9" s="64">
        <f t="shared" si="9"/>
        <v>52</v>
      </c>
      <c r="H9" s="64">
        <v>2.0</v>
      </c>
      <c r="I9" s="64">
        <f t="shared" si="10"/>
        <v>117</v>
      </c>
      <c r="J9" s="64">
        <v>0.0</v>
      </c>
      <c r="K9" s="64">
        <v>0.0</v>
      </c>
      <c r="L9" s="64">
        <f t="shared" si="1"/>
        <v>328</v>
      </c>
      <c r="M9" s="64">
        <v>27.0</v>
      </c>
      <c r="N9" s="64">
        <f t="shared" si="2"/>
        <v>38</v>
      </c>
      <c r="O9" s="64">
        <f t="shared" si="3"/>
        <v>346</v>
      </c>
      <c r="P9" s="61">
        <f t="shared" si="4"/>
        <v>-150</v>
      </c>
      <c r="Q9" s="61">
        <f t="shared" si="14"/>
        <v>-467</v>
      </c>
      <c r="R9" s="61">
        <f t="shared" si="13"/>
        <v>-6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</row>
    <row r="10">
      <c r="A10" s="63">
        <v>45415.0</v>
      </c>
      <c r="B10" s="64">
        <f t="shared" si="6"/>
        <v>776</v>
      </c>
      <c r="C10" s="64">
        <f t="shared" si="7"/>
        <v>-467</v>
      </c>
      <c r="D10" s="64">
        <v>7.0</v>
      </c>
      <c r="E10" s="64">
        <f t="shared" si="8"/>
        <v>157</v>
      </c>
      <c r="F10" s="64">
        <v>1.0</v>
      </c>
      <c r="G10" s="64">
        <f t="shared" si="9"/>
        <v>53</v>
      </c>
      <c r="H10" s="64">
        <v>8.0</v>
      </c>
      <c r="I10" s="64">
        <f t="shared" si="10"/>
        <v>125</v>
      </c>
      <c r="J10" s="64">
        <v>0.0</v>
      </c>
      <c r="K10" s="64">
        <v>0.0</v>
      </c>
      <c r="L10" s="64">
        <f t="shared" si="1"/>
        <v>344</v>
      </c>
      <c r="M10" s="64">
        <v>2.0</v>
      </c>
      <c r="N10" s="64">
        <f t="shared" si="2"/>
        <v>18</v>
      </c>
      <c r="O10" s="64">
        <f t="shared" si="3"/>
        <v>337</v>
      </c>
      <c r="P10" s="61">
        <f t="shared" si="4"/>
        <v>-485</v>
      </c>
      <c r="Q10" s="61">
        <f t="shared" si="14"/>
        <v>-813</v>
      </c>
      <c r="R10" s="61">
        <f t="shared" si="13"/>
        <v>16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</row>
    <row r="11">
      <c r="A11" s="63">
        <v>45418.0</v>
      </c>
      <c r="B11" s="64">
        <f t="shared" si="6"/>
        <v>758</v>
      </c>
      <c r="C11" s="64">
        <f t="shared" si="7"/>
        <v>-813</v>
      </c>
      <c r="D11" s="64">
        <v>4.0</v>
      </c>
      <c r="E11" s="64">
        <f t="shared" si="8"/>
        <v>161</v>
      </c>
      <c r="F11" s="64">
        <v>0.0</v>
      </c>
      <c r="G11" s="64">
        <f t="shared" si="9"/>
        <v>53</v>
      </c>
      <c r="H11" s="64">
        <v>8.0</v>
      </c>
      <c r="I11" s="64">
        <f t="shared" si="10"/>
        <v>133</v>
      </c>
      <c r="J11" s="64">
        <v>0.0</v>
      </c>
      <c r="K11" s="64">
        <v>0.0</v>
      </c>
      <c r="L11" s="64">
        <f t="shared" si="1"/>
        <v>355</v>
      </c>
      <c r="M11" s="64">
        <v>1.0</v>
      </c>
      <c r="N11" s="64">
        <f t="shared" si="2"/>
        <v>13</v>
      </c>
      <c r="O11" s="64">
        <f t="shared" si="3"/>
        <v>348</v>
      </c>
      <c r="P11" s="61">
        <f t="shared" si="4"/>
        <v>-826</v>
      </c>
      <c r="Q11" s="61">
        <f t="shared" si="14"/>
        <v>-1169</v>
      </c>
      <c r="R11" s="61">
        <f t="shared" si="13"/>
        <v>11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</row>
    <row r="12">
      <c r="A12" s="63">
        <v>45419.0</v>
      </c>
      <c r="B12" s="64">
        <f t="shared" si="6"/>
        <v>745</v>
      </c>
      <c r="C12" s="64">
        <f t="shared" si="7"/>
        <v>-1169</v>
      </c>
      <c r="D12" s="64">
        <v>8.0</v>
      </c>
      <c r="E12" s="64">
        <f t="shared" si="8"/>
        <v>169</v>
      </c>
      <c r="F12" s="64">
        <v>16.0</v>
      </c>
      <c r="G12" s="64">
        <f t="shared" si="9"/>
        <v>69</v>
      </c>
      <c r="H12" s="64">
        <v>6.0</v>
      </c>
      <c r="I12" s="64">
        <f t="shared" si="10"/>
        <v>139</v>
      </c>
      <c r="J12" s="64">
        <v>0.0</v>
      </c>
      <c r="K12" s="64">
        <v>0.0</v>
      </c>
      <c r="L12" s="64">
        <f t="shared" si="1"/>
        <v>399</v>
      </c>
      <c r="M12" s="64">
        <v>32.0</v>
      </c>
      <c r="N12" s="64">
        <f t="shared" si="2"/>
        <v>62</v>
      </c>
      <c r="O12" s="64">
        <f t="shared" si="3"/>
        <v>409</v>
      </c>
      <c r="P12" s="61">
        <f t="shared" si="4"/>
        <v>-1231</v>
      </c>
      <c r="Q12" s="61">
        <f t="shared" si="14"/>
        <v>-1600</v>
      </c>
      <c r="R12" s="61">
        <f t="shared" si="13"/>
        <v>44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</row>
    <row r="13">
      <c r="A13" s="63">
        <v>45420.0</v>
      </c>
      <c r="B13" s="64">
        <f t="shared" si="6"/>
        <v>683</v>
      </c>
      <c r="C13" s="64">
        <f t="shared" si="7"/>
        <v>-1600</v>
      </c>
      <c r="D13" s="64">
        <v>2.0</v>
      </c>
      <c r="E13" s="64">
        <f t="shared" si="8"/>
        <v>171</v>
      </c>
      <c r="F13" s="64">
        <v>0.0</v>
      </c>
      <c r="G13" s="64">
        <f t="shared" si="9"/>
        <v>69</v>
      </c>
      <c r="H13" s="64">
        <v>1.0</v>
      </c>
      <c r="I13" s="64">
        <f t="shared" si="10"/>
        <v>140</v>
      </c>
      <c r="J13" s="64">
        <v>0.0</v>
      </c>
      <c r="K13" s="64">
        <v>0.0</v>
      </c>
      <c r="L13" s="64">
        <f t="shared" si="1"/>
        <v>381</v>
      </c>
      <c r="M13" s="64">
        <v>1.0</v>
      </c>
      <c r="N13" s="64">
        <f t="shared" si="2"/>
        <v>4</v>
      </c>
      <c r="O13" s="64">
        <f t="shared" si="3"/>
        <v>381</v>
      </c>
      <c r="P13" s="61">
        <f t="shared" si="4"/>
        <v>-1604</v>
      </c>
      <c r="Q13" s="61">
        <f t="shared" si="14"/>
        <v>-1982</v>
      </c>
      <c r="R13" s="61">
        <f t="shared" si="13"/>
        <v>-18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</row>
    <row r="14">
      <c r="A14" s="63">
        <v>45421.0</v>
      </c>
      <c r="B14" s="64">
        <f t="shared" si="6"/>
        <v>679</v>
      </c>
      <c r="C14" s="64">
        <f t="shared" si="7"/>
        <v>-1982</v>
      </c>
      <c r="D14" s="64">
        <v>10.0</v>
      </c>
      <c r="E14" s="64">
        <f t="shared" si="8"/>
        <v>181</v>
      </c>
      <c r="F14" s="64">
        <v>8.0</v>
      </c>
      <c r="G14" s="64">
        <f t="shared" si="9"/>
        <v>77</v>
      </c>
      <c r="H14" s="64">
        <v>7.0</v>
      </c>
      <c r="I14" s="64">
        <f t="shared" si="10"/>
        <v>147</v>
      </c>
      <c r="J14" s="64">
        <v>0.0</v>
      </c>
      <c r="K14" s="64">
        <v>0.0</v>
      </c>
      <c r="L14" s="64">
        <f t="shared" si="1"/>
        <v>420</v>
      </c>
      <c r="M14" s="64">
        <v>6.0</v>
      </c>
      <c r="N14" s="64">
        <f t="shared" si="2"/>
        <v>31</v>
      </c>
      <c r="O14" s="64">
        <f t="shared" si="3"/>
        <v>411</v>
      </c>
      <c r="P14" s="61">
        <f t="shared" si="4"/>
        <v>-2013</v>
      </c>
      <c r="Q14" s="61">
        <f t="shared" si="14"/>
        <v>-2408</v>
      </c>
      <c r="R14" s="61">
        <f t="shared" si="13"/>
        <v>39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</row>
    <row r="15">
      <c r="A15" s="63">
        <v>45422.0</v>
      </c>
      <c r="B15" s="64">
        <f t="shared" si="6"/>
        <v>648</v>
      </c>
      <c r="C15" s="64">
        <f t="shared" si="7"/>
        <v>-2408</v>
      </c>
      <c r="D15" s="64">
        <v>1.0</v>
      </c>
      <c r="E15" s="64">
        <f t="shared" si="8"/>
        <v>182</v>
      </c>
      <c r="F15" s="64">
        <v>13.0</v>
      </c>
      <c r="G15" s="64">
        <f t="shared" si="9"/>
        <v>90</v>
      </c>
      <c r="H15" s="64">
        <v>4.0</v>
      </c>
      <c r="I15" s="64">
        <f t="shared" si="10"/>
        <v>151</v>
      </c>
      <c r="J15" s="64">
        <v>0.0</v>
      </c>
      <c r="K15" s="64">
        <f t="shared" ref="K15:K19" si="15">SUM(K14+J15)</f>
        <v>0</v>
      </c>
      <c r="L15" s="64">
        <f t="shared" si="1"/>
        <v>440</v>
      </c>
      <c r="M15" s="64">
        <v>4.0</v>
      </c>
      <c r="N15" s="64">
        <f t="shared" si="2"/>
        <v>22</v>
      </c>
      <c r="O15" s="64">
        <f t="shared" si="3"/>
        <v>427</v>
      </c>
      <c r="P15" s="61">
        <f t="shared" si="4"/>
        <v>-2430</v>
      </c>
      <c r="Q15" s="61">
        <f t="shared" si="14"/>
        <v>-2852</v>
      </c>
      <c r="R15" s="61">
        <f t="shared" si="13"/>
        <v>20</v>
      </c>
      <c r="S15" s="64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</row>
    <row r="16">
      <c r="A16" s="63">
        <v>45425.0</v>
      </c>
      <c r="B16" s="64">
        <f t="shared" si="6"/>
        <v>626</v>
      </c>
      <c r="C16" s="64">
        <f t="shared" si="7"/>
        <v>-2852</v>
      </c>
      <c r="D16" s="64">
        <v>0.0</v>
      </c>
      <c r="E16" s="64">
        <f t="shared" si="8"/>
        <v>182</v>
      </c>
      <c r="F16" s="64">
        <v>6.0</v>
      </c>
      <c r="G16" s="64">
        <f t="shared" si="9"/>
        <v>96</v>
      </c>
      <c r="H16" s="64">
        <v>17.0</v>
      </c>
      <c r="I16" s="64">
        <f t="shared" si="10"/>
        <v>168</v>
      </c>
      <c r="J16" s="64">
        <v>1.0</v>
      </c>
      <c r="K16" s="64">
        <f t="shared" si="15"/>
        <v>1</v>
      </c>
      <c r="L16" s="64">
        <f t="shared" si="1"/>
        <v>471</v>
      </c>
      <c r="M16" s="64">
        <v>20.0</v>
      </c>
      <c r="N16" s="64">
        <f t="shared" si="2"/>
        <v>44</v>
      </c>
      <c r="O16" s="64">
        <f t="shared" si="3"/>
        <v>467</v>
      </c>
      <c r="P16" s="61">
        <f t="shared" si="4"/>
        <v>-2896</v>
      </c>
      <c r="Q16" s="61">
        <f t="shared" si="14"/>
        <v>-3343</v>
      </c>
      <c r="R16" s="61">
        <f t="shared" si="13"/>
        <v>31</v>
      </c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</row>
    <row r="17">
      <c r="A17" s="63">
        <v>45426.0</v>
      </c>
      <c r="B17" s="64">
        <f t="shared" si="6"/>
        <v>582</v>
      </c>
      <c r="C17" s="64">
        <f t="shared" si="7"/>
        <v>-3343</v>
      </c>
      <c r="D17" s="64">
        <v>0.0</v>
      </c>
      <c r="E17" s="64">
        <f t="shared" si="8"/>
        <v>182</v>
      </c>
      <c r="F17" s="64">
        <v>22.0</v>
      </c>
      <c r="G17" s="64">
        <f t="shared" si="9"/>
        <v>118</v>
      </c>
      <c r="H17" s="64">
        <v>11.0</v>
      </c>
      <c r="I17" s="64">
        <f t="shared" si="10"/>
        <v>179</v>
      </c>
      <c r="J17" s="64">
        <v>0.0</v>
      </c>
      <c r="K17" s="64">
        <f t="shared" si="15"/>
        <v>1</v>
      </c>
      <c r="L17" s="64">
        <f t="shared" si="1"/>
        <v>513</v>
      </c>
      <c r="M17" s="64">
        <v>6.0</v>
      </c>
      <c r="N17" s="64">
        <f t="shared" si="2"/>
        <v>39</v>
      </c>
      <c r="O17" s="64">
        <f t="shared" si="3"/>
        <v>486</v>
      </c>
      <c r="P17" s="61">
        <f t="shared" si="4"/>
        <v>-3382</v>
      </c>
      <c r="Q17" s="61">
        <f t="shared" si="14"/>
        <v>-3862</v>
      </c>
      <c r="R17" s="61">
        <f t="shared" si="13"/>
        <v>42</v>
      </c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</row>
    <row r="18">
      <c r="A18" s="63">
        <v>45427.0</v>
      </c>
      <c r="B18" s="64">
        <f t="shared" si="6"/>
        <v>543</v>
      </c>
      <c r="C18" s="64">
        <f t="shared" si="7"/>
        <v>-3862</v>
      </c>
      <c r="D18" s="64">
        <v>0.0</v>
      </c>
      <c r="E18" s="64">
        <f t="shared" si="8"/>
        <v>182</v>
      </c>
      <c r="F18" s="64">
        <v>0.0</v>
      </c>
      <c r="G18" s="64">
        <f t="shared" si="9"/>
        <v>118</v>
      </c>
      <c r="H18" s="64">
        <v>0.0</v>
      </c>
      <c r="I18" s="64">
        <f t="shared" si="10"/>
        <v>179</v>
      </c>
      <c r="J18" s="64">
        <v>0.0</v>
      </c>
      <c r="K18" s="64">
        <f t="shared" si="15"/>
        <v>1</v>
      </c>
      <c r="L18" s="64">
        <f t="shared" si="1"/>
        <v>480</v>
      </c>
      <c r="M18" s="64">
        <v>6.0</v>
      </c>
      <c r="N18" s="64">
        <f t="shared" si="2"/>
        <v>6</v>
      </c>
      <c r="O18" s="64">
        <f t="shared" si="3"/>
        <v>486</v>
      </c>
      <c r="P18" s="61">
        <f t="shared" si="4"/>
        <v>-3868</v>
      </c>
      <c r="Q18" s="61"/>
      <c r="R18" s="61">
        <f t="shared" si="13"/>
        <v>-33</v>
      </c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</row>
    <row r="19">
      <c r="A19" s="63">
        <v>45428.0</v>
      </c>
      <c r="B19" s="64">
        <f t="shared" si="6"/>
        <v>537</v>
      </c>
      <c r="C19" s="64"/>
      <c r="D19" s="64">
        <v>0.0</v>
      </c>
      <c r="E19" s="64">
        <f t="shared" si="8"/>
        <v>182</v>
      </c>
      <c r="F19" s="64">
        <v>0.0</v>
      </c>
      <c r="G19" s="64">
        <f t="shared" si="9"/>
        <v>118</v>
      </c>
      <c r="H19" s="64">
        <v>0.0</v>
      </c>
      <c r="I19" s="64">
        <f t="shared" si="10"/>
        <v>179</v>
      </c>
      <c r="J19" s="64">
        <v>0.0</v>
      </c>
      <c r="K19" s="64">
        <f t="shared" si="15"/>
        <v>1</v>
      </c>
      <c r="L19" s="64"/>
      <c r="M19" s="64">
        <v>0.0</v>
      </c>
      <c r="N19" s="64">
        <f t="shared" si="2"/>
        <v>0</v>
      </c>
      <c r="O19" s="64">
        <f t="shared" si="3"/>
        <v>480</v>
      </c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</row>
    <row r="20">
      <c r="A20" s="63">
        <v>45429.0</v>
      </c>
      <c r="B20" s="64">
        <f t="shared" si="6"/>
        <v>537</v>
      </c>
      <c r="C20" s="64"/>
      <c r="D20" s="64">
        <v>3.0</v>
      </c>
      <c r="E20" s="64">
        <v>185.0</v>
      </c>
      <c r="F20" s="64">
        <v>17.0</v>
      </c>
      <c r="G20" s="64">
        <f>G18+F20</f>
        <v>135</v>
      </c>
      <c r="H20" s="64">
        <v>4.0</v>
      </c>
      <c r="I20" s="64">
        <f>I18+H20</f>
        <v>183</v>
      </c>
      <c r="J20" s="64">
        <v>61.0</v>
      </c>
      <c r="K20" s="64">
        <f>SUM(K18+J20)</f>
        <v>62</v>
      </c>
      <c r="L20" s="64">
        <f t="shared" ref="L20:L22" si="16">SUM(E20:K20)</f>
        <v>647</v>
      </c>
      <c r="M20" s="64">
        <v>6.0</v>
      </c>
      <c r="N20" s="64">
        <f t="shared" si="2"/>
        <v>91</v>
      </c>
      <c r="O20" s="64">
        <f t="shared" si="3"/>
        <v>571</v>
      </c>
      <c r="P20" s="61">
        <f>C20-N20</f>
        <v>-91</v>
      </c>
      <c r="Q20" s="61"/>
      <c r="R20" s="61">
        <f>L20-L18</f>
        <v>167</v>
      </c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</row>
    <row r="21">
      <c r="A21" s="63">
        <v>45432.0</v>
      </c>
      <c r="B21" s="64">
        <f t="shared" si="6"/>
        <v>446</v>
      </c>
      <c r="C21" s="64"/>
      <c r="D21" s="64">
        <v>0.0</v>
      </c>
      <c r="E21" s="64">
        <v>185.0</v>
      </c>
      <c r="F21" s="64">
        <v>29.0</v>
      </c>
      <c r="G21" s="64">
        <f t="shared" ref="G21:G32" si="17">G20+F21</f>
        <v>164</v>
      </c>
      <c r="H21" s="64">
        <v>0.0</v>
      </c>
      <c r="I21" s="64">
        <f t="shared" ref="I21:I32" si="18">I20+H21</f>
        <v>183</v>
      </c>
      <c r="J21" s="64">
        <v>10.0</v>
      </c>
      <c r="K21" s="64">
        <f t="shared" ref="K21:K32" si="19">SUM(K20+J21)</f>
        <v>72</v>
      </c>
      <c r="L21" s="64">
        <f t="shared" si="16"/>
        <v>643</v>
      </c>
      <c r="M21" s="64">
        <v>6.0</v>
      </c>
      <c r="N21" s="64">
        <f t="shared" si="2"/>
        <v>45</v>
      </c>
      <c r="O21" s="64">
        <f t="shared" si="3"/>
        <v>610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</row>
    <row r="22">
      <c r="A22" s="63">
        <v>45433.0</v>
      </c>
      <c r="B22" s="64">
        <f t="shared" si="6"/>
        <v>401</v>
      </c>
      <c r="C22" s="64"/>
      <c r="D22" s="64">
        <v>0.0</v>
      </c>
      <c r="E22" s="64">
        <v>185.0</v>
      </c>
      <c r="F22" s="64">
        <v>7.0</v>
      </c>
      <c r="G22" s="64">
        <f t="shared" si="17"/>
        <v>171</v>
      </c>
      <c r="H22" s="64">
        <v>0.0</v>
      </c>
      <c r="I22" s="64">
        <f t="shared" si="18"/>
        <v>183</v>
      </c>
      <c r="J22" s="64">
        <v>15.0</v>
      </c>
      <c r="K22" s="64">
        <f t="shared" si="19"/>
        <v>87</v>
      </c>
      <c r="L22" s="64">
        <f t="shared" si="16"/>
        <v>648</v>
      </c>
      <c r="M22" s="64">
        <v>2.0</v>
      </c>
      <c r="N22" s="64">
        <f t="shared" si="2"/>
        <v>24</v>
      </c>
      <c r="O22" s="64">
        <f t="shared" si="3"/>
        <v>628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</row>
    <row r="23">
      <c r="A23" s="63">
        <v>45434.0</v>
      </c>
      <c r="B23" s="64">
        <f t="shared" si="6"/>
        <v>377</v>
      </c>
      <c r="C23" s="64"/>
      <c r="D23" s="64">
        <v>5.0</v>
      </c>
      <c r="E23" s="64">
        <f t="shared" ref="E23:E32" si="20">E22+D23</f>
        <v>190</v>
      </c>
      <c r="F23" s="64">
        <v>8.0</v>
      </c>
      <c r="G23" s="64">
        <f t="shared" si="17"/>
        <v>179</v>
      </c>
      <c r="H23" s="64">
        <v>6.0</v>
      </c>
      <c r="I23" s="64">
        <f t="shared" si="18"/>
        <v>189</v>
      </c>
      <c r="J23" s="64">
        <v>13.0</v>
      </c>
      <c r="K23" s="64">
        <f t="shared" si="19"/>
        <v>100</v>
      </c>
      <c r="L23" s="64"/>
      <c r="M23" s="64">
        <v>4.0</v>
      </c>
      <c r="N23" s="64">
        <f t="shared" si="2"/>
        <v>36</v>
      </c>
      <c r="O23" s="64">
        <f t="shared" si="3"/>
        <v>662</v>
      </c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>
      <c r="A24" s="63">
        <v>45435.0</v>
      </c>
      <c r="B24" s="64">
        <f t="shared" si="6"/>
        <v>341</v>
      </c>
      <c r="C24" s="64"/>
      <c r="D24" s="64">
        <v>1.0</v>
      </c>
      <c r="E24" s="64">
        <f t="shared" si="20"/>
        <v>191</v>
      </c>
      <c r="F24" s="64">
        <v>9.0</v>
      </c>
      <c r="G24" s="64">
        <f t="shared" si="17"/>
        <v>188</v>
      </c>
      <c r="H24" s="64">
        <v>3.0</v>
      </c>
      <c r="I24" s="64">
        <f t="shared" si="18"/>
        <v>192</v>
      </c>
      <c r="J24" s="64">
        <v>60.0</v>
      </c>
      <c r="K24" s="64">
        <f t="shared" si="19"/>
        <v>160</v>
      </c>
      <c r="L24" s="64"/>
      <c r="M24" s="64">
        <v>18.0</v>
      </c>
      <c r="N24" s="64">
        <f t="shared" si="2"/>
        <v>91</v>
      </c>
      <c r="O24" s="64">
        <f t="shared" si="3"/>
        <v>749</v>
      </c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</row>
    <row r="25">
      <c r="A25" s="63">
        <v>45436.0</v>
      </c>
      <c r="B25" s="64">
        <f t="shared" si="6"/>
        <v>250</v>
      </c>
      <c r="C25" s="64"/>
      <c r="D25" s="64">
        <v>0.0</v>
      </c>
      <c r="E25" s="64">
        <f t="shared" si="20"/>
        <v>191</v>
      </c>
      <c r="F25" s="64">
        <v>13.0</v>
      </c>
      <c r="G25" s="64">
        <f t="shared" si="17"/>
        <v>201</v>
      </c>
      <c r="H25" s="64">
        <v>11.0</v>
      </c>
      <c r="I25" s="64">
        <f t="shared" si="18"/>
        <v>203</v>
      </c>
      <c r="J25" s="64">
        <v>14.0</v>
      </c>
      <c r="K25" s="64">
        <f t="shared" si="19"/>
        <v>174</v>
      </c>
      <c r="L25" s="64"/>
      <c r="M25" s="64">
        <v>3.0</v>
      </c>
      <c r="N25" s="64">
        <f t="shared" si="2"/>
        <v>41</v>
      </c>
      <c r="O25" s="64">
        <f t="shared" si="3"/>
        <v>772</v>
      </c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</row>
    <row r="26">
      <c r="A26" s="63">
        <v>45439.0</v>
      </c>
      <c r="B26" s="64">
        <f t="shared" si="6"/>
        <v>209</v>
      </c>
      <c r="C26" s="64"/>
      <c r="D26" s="64">
        <v>0.0</v>
      </c>
      <c r="E26" s="64">
        <f t="shared" si="20"/>
        <v>191</v>
      </c>
      <c r="F26" s="64">
        <v>0.0</v>
      </c>
      <c r="G26" s="64">
        <f t="shared" si="17"/>
        <v>201</v>
      </c>
      <c r="H26" s="64">
        <v>0.0</v>
      </c>
      <c r="I26" s="64">
        <f t="shared" si="18"/>
        <v>203</v>
      </c>
      <c r="J26" s="64">
        <v>30.0</v>
      </c>
      <c r="K26" s="64">
        <f t="shared" si="19"/>
        <v>204</v>
      </c>
      <c r="L26" s="64"/>
      <c r="M26" s="64">
        <v>0.0</v>
      </c>
      <c r="N26" s="64">
        <f t="shared" si="2"/>
        <v>30</v>
      </c>
      <c r="O26" s="64">
        <f t="shared" si="3"/>
        <v>799</v>
      </c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</row>
    <row r="27">
      <c r="A27" s="63">
        <v>45440.0</v>
      </c>
      <c r="B27" s="64">
        <f t="shared" si="6"/>
        <v>179</v>
      </c>
      <c r="C27" s="64"/>
      <c r="D27" s="64">
        <v>1.0</v>
      </c>
      <c r="E27" s="64">
        <f t="shared" si="20"/>
        <v>192</v>
      </c>
      <c r="F27" s="64">
        <v>0.0</v>
      </c>
      <c r="G27" s="64">
        <f t="shared" si="17"/>
        <v>201</v>
      </c>
      <c r="H27" s="64">
        <v>0.0</v>
      </c>
      <c r="I27" s="64">
        <f t="shared" si="18"/>
        <v>203</v>
      </c>
      <c r="J27" s="64">
        <v>11.0</v>
      </c>
      <c r="K27" s="64">
        <f t="shared" si="19"/>
        <v>215</v>
      </c>
      <c r="L27" s="64"/>
      <c r="M27" s="64">
        <v>14.0</v>
      </c>
      <c r="N27" s="64">
        <f t="shared" si="2"/>
        <v>26</v>
      </c>
      <c r="O27" s="64">
        <f t="shared" si="3"/>
        <v>825</v>
      </c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</row>
    <row r="28">
      <c r="A28" s="63">
        <v>45442.0</v>
      </c>
      <c r="B28" s="64">
        <f t="shared" si="6"/>
        <v>153</v>
      </c>
      <c r="C28" s="64"/>
      <c r="D28" s="64">
        <v>3.0</v>
      </c>
      <c r="E28" s="64">
        <f t="shared" si="20"/>
        <v>195</v>
      </c>
      <c r="F28" s="64">
        <v>0.0</v>
      </c>
      <c r="G28" s="64">
        <f t="shared" si="17"/>
        <v>201</v>
      </c>
      <c r="H28" s="64">
        <v>1.0</v>
      </c>
      <c r="I28" s="64">
        <f t="shared" si="18"/>
        <v>204</v>
      </c>
      <c r="J28" s="64">
        <v>15.0</v>
      </c>
      <c r="K28" s="64">
        <f t="shared" si="19"/>
        <v>230</v>
      </c>
      <c r="L28" s="64"/>
      <c r="M28" s="64">
        <v>0.0</v>
      </c>
      <c r="N28" s="64">
        <f t="shared" si="2"/>
        <v>19</v>
      </c>
      <c r="O28" s="64">
        <f t="shared" si="3"/>
        <v>830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</row>
    <row r="29">
      <c r="A29" s="63">
        <v>45443.0</v>
      </c>
      <c r="B29" s="64">
        <f t="shared" si="6"/>
        <v>134</v>
      </c>
      <c r="C29" s="64"/>
      <c r="D29" s="64">
        <v>0.0</v>
      </c>
      <c r="E29" s="64">
        <f t="shared" si="20"/>
        <v>195</v>
      </c>
      <c r="F29" s="64">
        <v>4.0</v>
      </c>
      <c r="G29" s="64">
        <f t="shared" si="17"/>
        <v>205</v>
      </c>
      <c r="H29" s="64">
        <v>2.0</v>
      </c>
      <c r="I29" s="64">
        <f t="shared" si="18"/>
        <v>206</v>
      </c>
      <c r="J29" s="64">
        <v>10.0</v>
      </c>
      <c r="K29" s="64">
        <f t="shared" si="19"/>
        <v>240</v>
      </c>
      <c r="L29" s="64"/>
      <c r="M29" s="64">
        <v>3.0</v>
      </c>
      <c r="N29" s="64">
        <f t="shared" si="2"/>
        <v>19</v>
      </c>
      <c r="O29" s="64">
        <f t="shared" si="3"/>
        <v>849</v>
      </c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</row>
    <row r="30">
      <c r="A30" s="63">
        <v>45446.0</v>
      </c>
      <c r="B30" s="64">
        <f t="shared" si="6"/>
        <v>115</v>
      </c>
      <c r="C30" s="64"/>
      <c r="D30" s="64">
        <v>2.0</v>
      </c>
      <c r="E30" s="64">
        <f t="shared" si="20"/>
        <v>197</v>
      </c>
      <c r="F30" s="64">
        <v>2.0</v>
      </c>
      <c r="G30" s="64">
        <f t="shared" si="17"/>
        <v>207</v>
      </c>
      <c r="H30" s="64">
        <v>0.0</v>
      </c>
      <c r="I30" s="64">
        <f t="shared" si="18"/>
        <v>206</v>
      </c>
      <c r="J30" s="64">
        <v>3.0</v>
      </c>
      <c r="K30" s="64">
        <f t="shared" si="19"/>
        <v>243</v>
      </c>
      <c r="L30" s="64"/>
      <c r="M30" s="64">
        <v>-1.0</v>
      </c>
      <c r="N30" s="64">
        <f t="shared" si="2"/>
        <v>6</v>
      </c>
      <c r="O30" s="64">
        <f t="shared" si="3"/>
        <v>852</v>
      </c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</row>
    <row r="31">
      <c r="A31" s="63">
        <v>45447.0</v>
      </c>
      <c r="B31" s="64">
        <f t="shared" si="6"/>
        <v>109</v>
      </c>
      <c r="C31" s="64"/>
      <c r="D31" s="64">
        <v>-1.0</v>
      </c>
      <c r="E31" s="64">
        <f t="shared" si="20"/>
        <v>196</v>
      </c>
      <c r="F31" s="64">
        <v>1.0</v>
      </c>
      <c r="G31" s="64">
        <f t="shared" si="17"/>
        <v>208</v>
      </c>
      <c r="H31" s="64">
        <v>4.0</v>
      </c>
      <c r="I31" s="64">
        <f t="shared" si="18"/>
        <v>210</v>
      </c>
      <c r="J31" s="64">
        <v>25.0</v>
      </c>
      <c r="K31" s="64">
        <f t="shared" si="19"/>
        <v>268</v>
      </c>
      <c r="L31" s="64"/>
      <c r="M31" s="64">
        <v>0.0</v>
      </c>
      <c r="N31" s="64">
        <f t="shared" si="2"/>
        <v>29</v>
      </c>
      <c r="O31" s="64">
        <f t="shared" si="3"/>
        <v>882</v>
      </c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</row>
    <row r="32">
      <c r="A32" s="63">
        <v>45448.0</v>
      </c>
      <c r="B32" s="64">
        <f t="shared" si="6"/>
        <v>80</v>
      </c>
      <c r="C32" s="64"/>
      <c r="D32" s="64">
        <v>4.0</v>
      </c>
      <c r="E32" s="64">
        <f t="shared" si="20"/>
        <v>200</v>
      </c>
      <c r="F32" s="64">
        <v>17.0</v>
      </c>
      <c r="G32" s="64">
        <f t="shared" si="17"/>
        <v>225</v>
      </c>
      <c r="H32" s="64">
        <v>7.0</v>
      </c>
      <c r="I32" s="64">
        <f t="shared" si="18"/>
        <v>217</v>
      </c>
      <c r="J32" s="64">
        <v>21.0</v>
      </c>
      <c r="K32" s="64">
        <f t="shared" si="19"/>
        <v>289</v>
      </c>
      <c r="L32" s="64"/>
      <c r="M32" s="64">
        <v>20.0</v>
      </c>
      <c r="N32" s="64">
        <f t="shared" si="2"/>
        <v>69</v>
      </c>
      <c r="O32" s="64">
        <f t="shared" si="3"/>
        <v>951</v>
      </c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</row>
    <row r="33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</row>
    <row r="34">
      <c r="A34" s="63">
        <v>45523.0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</row>
    <row r="35">
      <c r="A35" s="63">
        <v>45524.0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</row>
    <row r="36">
      <c r="A36" s="61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</row>
    <row r="37">
      <c r="A37" s="61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</row>
    <row r="38">
      <c r="A38" s="61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</row>
    <row r="39">
      <c r="A39" s="61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</row>
    <row r="40">
      <c r="A40" s="61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</row>
    <row r="41">
      <c r="A41" s="61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</row>
    <row r="42">
      <c r="A42" s="61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</row>
    <row r="43">
      <c r="A43" s="61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</row>
    <row r="44">
      <c r="A44" s="61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</row>
    <row r="45">
      <c r="A45" s="61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</row>
    <row r="46">
      <c r="A46" s="61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</row>
    <row r="47">
      <c r="A47" s="61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</row>
    <row r="48">
      <c r="A48" s="61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</row>
    <row r="49">
      <c r="A49" s="61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</row>
    <row r="50">
      <c r="A50" s="61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</row>
    <row r="51">
      <c r="A51" s="61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</row>
    <row r="52">
      <c r="A52" s="61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>
      <c r="A53" s="61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>
      <c r="A54" s="61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>
      <c r="A55" s="61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>
      <c r="A56" s="61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>
      <c r="A57" s="61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>
      <c r="A58" s="61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>
      <c r="A59" s="61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>
      <c r="A60" s="61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>
      <c r="A61" s="61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>
      <c r="A62" s="61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>
      <c r="A63" s="61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>
      <c r="A64" s="61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>
      <c r="A65" s="61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>
      <c r="A66" s="61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>
      <c r="A67" s="61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>
      <c r="A68" s="61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>
      <c r="A69" s="61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>
      <c r="A70" s="61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>
      <c r="A71" s="61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>
      <c r="A72" s="61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>
      <c r="A73" s="61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>
      <c r="A74" s="61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>
      <c r="A75" s="61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>
      <c r="A76" s="61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>
      <c r="A77" s="61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>
      <c r="A78" s="61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>
      <c r="A79" s="61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>
      <c r="A80" s="61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>
      <c r="A81" s="61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>
      <c r="A82" s="61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>
      <c r="A83" s="61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>
      <c r="A84" s="61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>
      <c r="A85" s="61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>
      <c r="A86" s="61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>
      <c r="A87" s="61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>
      <c r="A88" s="61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>
      <c r="A89" s="61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>
      <c r="A90" s="61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>
      <c r="A91" s="61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>
      <c r="A92" s="61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>
      <c r="A93" s="61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>
      <c r="A94" s="61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>
      <c r="A95" s="61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>
      <c r="A96" s="61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>
      <c r="A97" s="61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>
      <c r="A98" s="61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>
      <c r="A99" s="61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>
      <c r="A100" s="61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>
      <c r="A101" s="61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>
      <c r="A102" s="61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>
      <c r="A103" s="61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>
      <c r="A104" s="61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>
      <c r="A105" s="61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>
      <c r="A106" s="61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>
      <c r="A107" s="61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>
      <c r="A108" s="61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>
      <c r="A109" s="61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>
      <c r="A110" s="61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>
      <c r="A111" s="61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>
      <c r="A112" s="61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>
      <c r="A113" s="61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>
      <c r="A114" s="61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>
      <c r="A115" s="61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>
      <c r="A116" s="61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>
      <c r="A117" s="61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>
      <c r="A118" s="61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>
      <c r="A119" s="61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>
      <c r="A120" s="61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>
      <c r="A121" s="61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>
      <c r="A122" s="61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>
      <c r="A123" s="61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>
      <c r="A124" s="61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>
      <c r="A125" s="61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>
      <c r="A126" s="61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>
      <c r="A127" s="61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>
      <c r="A128" s="61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>
      <c r="A129" s="61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>
      <c r="A130" s="61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>
      <c r="A131" s="61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>
      <c r="A132" s="61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>
      <c r="A133" s="61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>
      <c r="A134" s="61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>
      <c r="A135" s="61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>
      <c r="A136" s="61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>
      <c r="A137" s="61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>
      <c r="A138" s="61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>
      <c r="A139" s="61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>
      <c r="A140" s="61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>
      <c r="A141" s="61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>
      <c r="A142" s="61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>
      <c r="A143" s="61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>
      <c r="A144" s="61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>
      <c r="A145" s="61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>
      <c r="A146" s="61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>
      <c r="A147" s="61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>
      <c r="A148" s="61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>
      <c r="A149" s="61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>
      <c r="A150" s="61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>
      <c r="A151" s="61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>
      <c r="A152" s="61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>
      <c r="A153" s="61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>
      <c r="A154" s="61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>
      <c r="A155" s="61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>
      <c r="A156" s="61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>
      <c r="A157" s="61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>
      <c r="A158" s="61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>
      <c r="A159" s="61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>
      <c r="A160" s="61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>
      <c r="A161" s="61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>
      <c r="A162" s="61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>
      <c r="A163" s="61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>
      <c r="A164" s="61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>
      <c r="A165" s="61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>
      <c r="A166" s="61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>
      <c r="A167" s="61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>
      <c r="A168" s="61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>
      <c r="A169" s="61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>
      <c r="A170" s="61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>
      <c r="A171" s="61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>
      <c r="A172" s="61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>
      <c r="A173" s="61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>
      <c r="A174" s="61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>
      <c r="A175" s="61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>
      <c r="A176" s="61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>
      <c r="A177" s="61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>
      <c r="A178" s="61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>
      <c r="A179" s="61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>
      <c r="A180" s="61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>
      <c r="A181" s="61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>
      <c r="A182" s="61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>
      <c r="A183" s="61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>
      <c r="A184" s="61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>
      <c r="A185" s="61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>
      <c r="A186" s="61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>
      <c r="A187" s="61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>
      <c r="A188" s="61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>
      <c r="A189" s="61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>
      <c r="A190" s="61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>
      <c r="A191" s="61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>
      <c r="A192" s="61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>
      <c r="A193" s="61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>
      <c r="A194" s="61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>
      <c r="A195" s="61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>
      <c r="A196" s="61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>
      <c r="A197" s="61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>
      <c r="A198" s="61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>
      <c r="A199" s="61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>
      <c r="A200" s="61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>
      <c r="A201" s="61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>
      <c r="A202" s="61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>
      <c r="A203" s="61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>
      <c r="A204" s="61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>
      <c r="A205" s="61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>
      <c r="A206" s="61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>
      <c r="A207" s="61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>
      <c r="A208" s="61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>
      <c r="A209" s="61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>
      <c r="A210" s="61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>
      <c r="A211" s="61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>
      <c r="A212" s="61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>
      <c r="A213" s="61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>
      <c r="A214" s="61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>
      <c r="A215" s="61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>
      <c r="A216" s="61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>
      <c r="A217" s="61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>
      <c r="A218" s="61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>
      <c r="A219" s="61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>
      <c r="A220" s="61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>
      <c r="A221" s="61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>
      <c r="A222" s="61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>
      <c r="A223" s="61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>
      <c r="A224" s="61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>
      <c r="A225" s="61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>
      <c r="A226" s="61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>
      <c r="A227" s="61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>
      <c r="A228" s="61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>
      <c r="A229" s="61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>
      <c r="A230" s="61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>
      <c r="A231" s="61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>
      <c r="A232" s="61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>
      <c r="A233" s="61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>
      <c r="A234" s="61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>
      <c r="A235" s="61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>
      <c r="A236" s="61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>
      <c r="A237" s="61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>
      <c r="A238" s="61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>
      <c r="A239" s="61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>
      <c r="A240" s="61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>
      <c r="A241" s="61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>
      <c r="A242" s="61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>
      <c r="A243" s="61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>
      <c r="A244" s="61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>
      <c r="A245" s="61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>
      <c r="A246" s="61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>
      <c r="A247" s="61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>
      <c r="A248" s="61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>
      <c r="A249" s="61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>
      <c r="A250" s="61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>
      <c r="A251" s="61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>
      <c r="A252" s="61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>
      <c r="A253" s="61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>
      <c r="A254" s="61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>
      <c r="A255" s="61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>
      <c r="A256" s="61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>
      <c r="A257" s="61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>
      <c r="A258" s="61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>
      <c r="A259" s="61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>
      <c r="A260" s="61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>
      <c r="A261" s="61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>
      <c r="A262" s="61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>
      <c r="A263" s="61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>
      <c r="A264" s="61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>
      <c r="A265" s="61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>
      <c r="A266" s="61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>
      <c r="A267" s="61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>
      <c r="A268" s="61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>
      <c r="A269" s="61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>
      <c r="A270" s="61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>
      <c r="A271" s="61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>
      <c r="A272" s="61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>
      <c r="A273" s="61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>
      <c r="A274" s="61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>
      <c r="A275" s="61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>
      <c r="A276" s="61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>
      <c r="A277" s="61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>
      <c r="A278" s="61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>
      <c r="A279" s="61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>
      <c r="A280" s="61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>
      <c r="A281" s="61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>
      <c r="A282" s="61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>
      <c r="A283" s="61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>
      <c r="A284" s="61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>
      <c r="A285" s="61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>
      <c r="A286" s="61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>
      <c r="A287" s="61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>
      <c r="A288" s="61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>
      <c r="A289" s="61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>
      <c r="A290" s="61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>
      <c r="A291" s="61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>
      <c r="A292" s="61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>
      <c r="A293" s="61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>
      <c r="A294" s="61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>
      <c r="A295" s="61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>
      <c r="A296" s="61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>
      <c r="A297" s="61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>
      <c r="A298" s="61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>
      <c r="A299" s="61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>
      <c r="A300" s="61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>
      <c r="A301" s="61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>
      <c r="A302" s="61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>
      <c r="A303" s="61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>
      <c r="A304" s="61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>
      <c r="A305" s="61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>
      <c r="A306" s="61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>
      <c r="A307" s="61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>
      <c r="A308" s="61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>
      <c r="A309" s="61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>
      <c r="A310" s="61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>
      <c r="A311" s="61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>
      <c r="A312" s="61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>
      <c r="A313" s="61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>
      <c r="A314" s="61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>
      <c r="A315" s="61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>
      <c r="A316" s="61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>
      <c r="A317" s="61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>
      <c r="A318" s="61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>
      <c r="A319" s="61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>
      <c r="A320" s="61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>
      <c r="A321" s="61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>
      <c r="A322" s="61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>
      <c r="A323" s="61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>
      <c r="A324" s="61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>
      <c r="A325" s="61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>
      <c r="A326" s="61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>
      <c r="A327" s="61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>
      <c r="A328" s="61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>
      <c r="A329" s="61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>
      <c r="A330" s="61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>
      <c r="A331" s="61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>
      <c r="A332" s="61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>
      <c r="A333" s="61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>
      <c r="A334" s="61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>
      <c r="A335" s="61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>
      <c r="A336" s="61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>
      <c r="A337" s="61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>
      <c r="A338" s="61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>
      <c r="A339" s="61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>
      <c r="A340" s="61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>
      <c r="A341" s="61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>
      <c r="A342" s="61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>
      <c r="A343" s="61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>
      <c r="A344" s="61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>
      <c r="A345" s="61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>
      <c r="A346" s="61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>
      <c r="A347" s="61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>
      <c r="A348" s="61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>
      <c r="A349" s="61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>
      <c r="A350" s="61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>
      <c r="A351" s="61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>
      <c r="A352" s="61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>
      <c r="A353" s="61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>
      <c r="A354" s="61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>
      <c r="A355" s="61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>
      <c r="A356" s="61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>
      <c r="A357" s="61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>
      <c r="A358" s="61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>
      <c r="A359" s="61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>
      <c r="A360" s="61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>
      <c r="A361" s="61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>
      <c r="A362" s="61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>
      <c r="A363" s="61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>
      <c r="A364" s="61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>
      <c r="A365" s="61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>
      <c r="A366" s="61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>
      <c r="A367" s="61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>
      <c r="A368" s="61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>
      <c r="A369" s="61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>
      <c r="A370" s="61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>
      <c r="A371" s="61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>
      <c r="A372" s="61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>
      <c r="A373" s="61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>
      <c r="A374" s="61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>
      <c r="A375" s="61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>
      <c r="A376" s="61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>
      <c r="A377" s="61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>
      <c r="A378" s="61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>
      <c r="A379" s="61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>
      <c r="A380" s="61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>
      <c r="A381" s="61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>
      <c r="A382" s="61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>
      <c r="A383" s="61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>
      <c r="A384" s="61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>
      <c r="A385" s="61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>
      <c r="A386" s="61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>
      <c r="A387" s="61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>
      <c r="A388" s="61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>
      <c r="A389" s="61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>
      <c r="A390" s="61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>
      <c r="A391" s="61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>
      <c r="A392" s="61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>
      <c r="A393" s="61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>
      <c r="A394" s="61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>
      <c r="A395" s="61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>
      <c r="A396" s="61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>
      <c r="A397" s="61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>
      <c r="A398" s="61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>
      <c r="A399" s="61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>
      <c r="A400" s="61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>
      <c r="A401" s="61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>
      <c r="A402" s="61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>
      <c r="A403" s="61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>
      <c r="A404" s="61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>
      <c r="A405" s="61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>
      <c r="A406" s="61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>
      <c r="A407" s="61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>
      <c r="A408" s="61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>
      <c r="A409" s="61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>
      <c r="A410" s="61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>
      <c r="A411" s="61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>
      <c r="A412" s="61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>
      <c r="A413" s="61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>
      <c r="A414" s="61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>
      <c r="A415" s="61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>
      <c r="A416" s="61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>
      <c r="A417" s="61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>
      <c r="A418" s="61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>
      <c r="A419" s="61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>
      <c r="A420" s="61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>
      <c r="A421" s="61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>
      <c r="A422" s="61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>
      <c r="A423" s="61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>
      <c r="A424" s="61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>
      <c r="A425" s="61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>
      <c r="A426" s="61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>
      <c r="A427" s="61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>
      <c r="A428" s="61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>
      <c r="A429" s="61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>
      <c r="A430" s="61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>
      <c r="A431" s="61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>
      <c r="A432" s="61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>
      <c r="A433" s="61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>
      <c r="A434" s="61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>
      <c r="A435" s="61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>
      <c r="A436" s="61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>
      <c r="A437" s="61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>
      <c r="A438" s="61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>
      <c r="A439" s="61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>
      <c r="A440" s="61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>
      <c r="A441" s="61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>
      <c r="A442" s="61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>
      <c r="A443" s="61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>
      <c r="A444" s="61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>
      <c r="A445" s="61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>
      <c r="A446" s="61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>
      <c r="A447" s="61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>
      <c r="A448" s="61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>
      <c r="A449" s="61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>
      <c r="A450" s="61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>
      <c r="A451" s="61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>
      <c r="A452" s="61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>
      <c r="A453" s="61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>
      <c r="A454" s="61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>
      <c r="A455" s="61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>
      <c r="A456" s="61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>
      <c r="A457" s="61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>
      <c r="A458" s="61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>
      <c r="A459" s="61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>
      <c r="A460" s="61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>
      <c r="A461" s="61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>
      <c r="A462" s="61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>
      <c r="A463" s="61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>
      <c r="A464" s="61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>
      <c r="A465" s="61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>
      <c r="A466" s="61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>
      <c r="A467" s="61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>
      <c r="A468" s="61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>
      <c r="A469" s="61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>
      <c r="A470" s="61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>
      <c r="A471" s="61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>
      <c r="A472" s="61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>
      <c r="A473" s="61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>
      <c r="A474" s="61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>
      <c r="A475" s="61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>
      <c r="A476" s="61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>
      <c r="A477" s="61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>
      <c r="A478" s="61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>
      <c r="A479" s="61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>
      <c r="A480" s="61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>
      <c r="A481" s="61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>
      <c r="A482" s="61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>
      <c r="A483" s="61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>
      <c r="A484" s="61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>
      <c r="A485" s="61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>
      <c r="A486" s="61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>
      <c r="A487" s="61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>
      <c r="A488" s="61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>
      <c r="A489" s="61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>
      <c r="A490" s="61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>
      <c r="A491" s="61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>
      <c r="A492" s="61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>
      <c r="A493" s="61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>
      <c r="A494" s="61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>
      <c r="A495" s="61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>
      <c r="A496" s="61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>
      <c r="A497" s="61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>
      <c r="A498" s="61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>
      <c r="A499" s="61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>
      <c r="A500" s="61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>
      <c r="A501" s="61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>
      <c r="A502" s="61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>
      <c r="A503" s="61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>
      <c r="A504" s="61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>
      <c r="A505" s="61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>
      <c r="A506" s="61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>
      <c r="A507" s="61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>
      <c r="A508" s="61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>
      <c r="A509" s="61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>
      <c r="A510" s="61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>
      <c r="A511" s="61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>
      <c r="A512" s="61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>
      <c r="A513" s="61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>
      <c r="A514" s="61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>
      <c r="A515" s="61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>
      <c r="A516" s="61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>
      <c r="A517" s="61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>
      <c r="A518" s="61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>
      <c r="A519" s="61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>
      <c r="A520" s="61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>
      <c r="A521" s="61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>
      <c r="A522" s="61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>
      <c r="A523" s="61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>
      <c r="A524" s="61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>
      <c r="A525" s="61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>
      <c r="A526" s="61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>
      <c r="A527" s="61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>
      <c r="A528" s="61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>
      <c r="A529" s="61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>
      <c r="A530" s="61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>
      <c r="A531" s="61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>
      <c r="A532" s="61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>
      <c r="A533" s="61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>
      <c r="A534" s="61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>
      <c r="A535" s="61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>
      <c r="A536" s="61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>
      <c r="A537" s="61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>
      <c r="A538" s="61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>
      <c r="A539" s="61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>
      <c r="A540" s="61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>
      <c r="A541" s="61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>
      <c r="A542" s="61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>
      <c r="A543" s="61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>
      <c r="A544" s="61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>
      <c r="A545" s="61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>
      <c r="A546" s="61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>
      <c r="A547" s="61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>
      <c r="A548" s="61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>
      <c r="A549" s="61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>
      <c r="A550" s="61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>
      <c r="A551" s="61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>
      <c r="A552" s="61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>
      <c r="A553" s="61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>
      <c r="A554" s="61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>
      <c r="A555" s="61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>
      <c r="A556" s="61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>
      <c r="A557" s="61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>
      <c r="A558" s="61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>
      <c r="A559" s="61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>
      <c r="A560" s="61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>
      <c r="A561" s="61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>
      <c r="A562" s="61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>
      <c r="A563" s="61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>
      <c r="A564" s="61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>
      <c r="A565" s="61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>
      <c r="A566" s="61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>
      <c r="A567" s="61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>
      <c r="A568" s="61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>
      <c r="A569" s="61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>
      <c r="A570" s="61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>
      <c r="A571" s="61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>
      <c r="A572" s="61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>
      <c r="A573" s="61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>
      <c r="A574" s="61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>
      <c r="A575" s="61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>
      <c r="A576" s="61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>
      <c r="A577" s="61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>
      <c r="A578" s="61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>
      <c r="A579" s="61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>
      <c r="A580" s="61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>
      <c r="A581" s="61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>
      <c r="A582" s="61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>
      <c r="A583" s="61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>
      <c r="A584" s="61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>
      <c r="A585" s="61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>
      <c r="A586" s="61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>
      <c r="A587" s="61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>
      <c r="A588" s="61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>
      <c r="A589" s="61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>
      <c r="A590" s="61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>
      <c r="A591" s="61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>
      <c r="A592" s="61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>
      <c r="A593" s="61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>
      <c r="A594" s="61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>
      <c r="A595" s="61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>
      <c r="A596" s="61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>
      <c r="A597" s="61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>
      <c r="A598" s="61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>
      <c r="A599" s="61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>
      <c r="A600" s="61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>
      <c r="A601" s="61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>
      <c r="A602" s="61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>
      <c r="A603" s="61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>
      <c r="A604" s="61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>
      <c r="A605" s="61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>
      <c r="A606" s="61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>
      <c r="A607" s="61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>
      <c r="A608" s="61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>
      <c r="A609" s="61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>
      <c r="A610" s="61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>
      <c r="A611" s="61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>
      <c r="A612" s="61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>
      <c r="A613" s="61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>
      <c r="A614" s="61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>
      <c r="A615" s="61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>
      <c r="A616" s="61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>
      <c r="A617" s="61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>
      <c r="A618" s="61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>
      <c r="A619" s="61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>
      <c r="A620" s="61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>
      <c r="A621" s="61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>
      <c r="A622" s="61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>
      <c r="A623" s="61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>
      <c r="A624" s="61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>
      <c r="A625" s="61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>
      <c r="A626" s="61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>
      <c r="A627" s="61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>
      <c r="A628" s="61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>
      <c r="A629" s="61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>
      <c r="A630" s="61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>
      <c r="A631" s="61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>
      <c r="A632" s="61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>
      <c r="A633" s="61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>
      <c r="A634" s="61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>
      <c r="A635" s="61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>
      <c r="A636" s="61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>
      <c r="A637" s="61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>
      <c r="A638" s="61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>
      <c r="A639" s="61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>
      <c r="A640" s="61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>
      <c r="A641" s="61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>
      <c r="A642" s="61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>
      <c r="A643" s="61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>
      <c r="A644" s="61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>
      <c r="A645" s="61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>
      <c r="A646" s="61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>
      <c r="A647" s="61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>
      <c r="A648" s="61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>
      <c r="A649" s="61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>
      <c r="A650" s="61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>
      <c r="A651" s="61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>
      <c r="A652" s="61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>
      <c r="A653" s="61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>
      <c r="A654" s="61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>
      <c r="A655" s="61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>
      <c r="A656" s="61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>
      <c r="A657" s="61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>
      <c r="A658" s="61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>
      <c r="A659" s="61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>
      <c r="A660" s="61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>
      <c r="A661" s="61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>
      <c r="A662" s="61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>
      <c r="A663" s="61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>
      <c r="A664" s="61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>
      <c r="A665" s="61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>
      <c r="A666" s="61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>
      <c r="A667" s="61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>
      <c r="A668" s="61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>
      <c r="A669" s="61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>
      <c r="A670" s="61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>
      <c r="A671" s="61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>
      <c r="A672" s="61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>
      <c r="A673" s="61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>
      <c r="A674" s="61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>
      <c r="A675" s="61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>
      <c r="A676" s="61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>
      <c r="A677" s="61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>
      <c r="A678" s="61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>
      <c r="A679" s="61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>
      <c r="A680" s="61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>
      <c r="A681" s="61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>
      <c r="A682" s="61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>
      <c r="A683" s="61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>
      <c r="A684" s="61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>
      <c r="A685" s="61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>
      <c r="A686" s="61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>
      <c r="A687" s="61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>
      <c r="A688" s="61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>
      <c r="A689" s="61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>
      <c r="A690" s="61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>
      <c r="A691" s="61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>
      <c r="A692" s="61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>
      <c r="A693" s="61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>
      <c r="A694" s="61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>
      <c r="A695" s="61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>
      <c r="A696" s="61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>
      <c r="A697" s="61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>
      <c r="A698" s="61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>
      <c r="A699" s="61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>
      <c r="A700" s="61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>
      <c r="A701" s="61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>
      <c r="A702" s="61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>
      <c r="A703" s="61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>
      <c r="A704" s="61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>
      <c r="A705" s="61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>
      <c r="A706" s="61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>
      <c r="A707" s="61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>
      <c r="A708" s="61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>
      <c r="A709" s="61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>
      <c r="A710" s="61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>
      <c r="A711" s="61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>
      <c r="A712" s="61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>
      <c r="A713" s="61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>
      <c r="A714" s="61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>
      <c r="A715" s="61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>
      <c r="A716" s="61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>
      <c r="A717" s="61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>
      <c r="A718" s="61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>
      <c r="A719" s="61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>
      <c r="A720" s="61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>
      <c r="A721" s="61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>
      <c r="A722" s="61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>
      <c r="A723" s="61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>
      <c r="A724" s="61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>
      <c r="A725" s="61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>
      <c r="A726" s="61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>
      <c r="A727" s="61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>
      <c r="A728" s="61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>
      <c r="A729" s="61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>
      <c r="A730" s="61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>
      <c r="A731" s="61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>
      <c r="A732" s="61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>
      <c r="A733" s="61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>
      <c r="A734" s="61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>
      <c r="A735" s="61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>
      <c r="A736" s="61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>
      <c r="A737" s="61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>
      <c r="A738" s="61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>
      <c r="A739" s="61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>
      <c r="A740" s="61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>
      <c r="A741" s="61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>
      <c r="A742" s="61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>
      <c r="A743" s="61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>
      <c r="A744" s="61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>
      <c r="A745" s="61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>
      <c r="A746" s="61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>
      <c r="A747" s="61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>
      <c r="A748" s="61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>
      <c r="A749" s="61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>
      <c r="A750" s="61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>
      <c r="A751" s="61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>
      <c r="A752" s="61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>
      <c r="A753" s="61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>
      <c r="A754" s="61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>
      <c r="A755" s="61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>
      <c r="A756" s="61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>
      <c r="A757" s="61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>
      <c r="A758" s="61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>
      <c r="A759" s="61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>
      <c r="A760" s="61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>
      <c r="A761" s="61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>
      <c r="A762" s="61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>
      <c r="A763" s="61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>
      <c r="A764" s="61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>
      <c r="A765" s="61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>
      <c r="A766" s="61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>
      <c r="A767" s="61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>
      <c r="A768" s="61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>
      <c r="A769" s="61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>
      <c r="A770" s="61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>
      <c r="A771" s="61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>
      <c r="A772" s="61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>
      <c r="A773" s="61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>
      <c r="A774" s="61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>
      <c r="A775" s="61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>
      <c r="A776" s="61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>
      <c r="A777" s="61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>
      <c r="A778" s="61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>
      <c r="A779" s="61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>
      <c r="A780" s="61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>
      <c r="A781" s="61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>
      <c r="A782" s="61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>
      <c r="A783" s="61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>
      <c r="A784" s="61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>
      <c r="A785" s="61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>
      <c r="A786" s="61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>
      <c r="A787" s="61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>
      <c r="A788" s="61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>
      <c r="A789" s="61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>
      <c r="A790" s="61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>
      <c r="A791" s="61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>
      <c r="A792" s="61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>
      <c r="A793" s="61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>
      <c r="A794" s="61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>
      <c r="A795" s="61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>
      <c r="A796" s="61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>
      <c r="A797" s="61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>
      <c r="A798" s="61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>
      <c r="A799" s="61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>
      <c r="A800" s="61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>
      <c r="A801" s="61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>
      <c r="A802" s="61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>
      <c r="A803" s="61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>
      <c r="A804" s="61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>
      <c r="A805" s="61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>
      <c r="A806" s="61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>
      <c r="A807" s="61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>
      <c r="A808" s="61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>
      <c r="A809" s="61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>
      <c r="A810" s="61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>
      <c r="A811" s="61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>
      <c r="A812" s="61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>
      <c r="A813" s="61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>
      <c r="A814" s="61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>
      <c r="A815" s="61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>
      <c r="A816" s="61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>
      <c r="A817" s="61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>
      <c r="A818" s="61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>
      <c r="A819" s="61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>
      <c r="A820" s="61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>
      <c r="A821" s="61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>
      <c r="A822" s="61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>
      <c r="A823" s="61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>
      <c r="A824" s="61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>
      <c r="A825" s="61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>
      <c r="A826" s="61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>
      <c r="A827" s="61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>
      <c r="A828" s="61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>
      <c r="A829" s="61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>
      <c r="A830" s="61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>
      <c r="A831" s="61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>
      <c r="A832" s="61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>
      <c r="A833" s="61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>
      <c r="A834" s="61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>
      <c r="A835" s="61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>
      <c r="A836" s="61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>
      <c r="A837" s="61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>
      <c r="A838" s="61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>
      <c r="A839" s="61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>
      <c r="A840" s="61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>
      <c r="A841" s="61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>
      <c r="A842" s="61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>
      <c r="A843" s="61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>
      <c r="A844" s="61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>
      <c r="A845" s="61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>
      <c r="A846" s="61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>
      <c r="A847" s="61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>
      <c r="A848" s="61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>
      <c r="A849" s="61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>
      <c r="A850" s="61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>
      <c r="A851" s="61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>
      <c r="A852" s="61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>
      <c r="A853" s="61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>
      <c r="A854" s="61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>
      <c r="A855" s="61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>
      <c r="A856" s="61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>
      <c r="A857" s="61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>
      <c r="A858" s="61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>
      <c r="A859" s="61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>
      <c r="A860" s="61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>
      <c r="A861" s="61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>
      <c r="A862" s="61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>
      <c r="A863" s="61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>
      <c r="A864" s="61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>
      <c r="A865" s="61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>
      <c r="A866" s="61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>
      <c r="A867" s="61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>
      <c r="A868" s="61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>
      <c r="A869" s="61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>
      <c r="A870" s="61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>
      <c r="A871" s="61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>
      <c r="A872" s="61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>
      <c r="A873" s="61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>
      <c r="A874" s="61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>
      <c r="A875" s="61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>
      <c r="A876" s="61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>
      <c r="A877" s="61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>
      <c r="A878" s="61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>
      <c r="A879" s="61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>
      <c r="A880" s="61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>
      <c r="A881" s="61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>
      <c r="A882" s="61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>
      <c r="A883" s="61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>
      <c r="A884" s="61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>
      <c r="A885" s="61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>
      <c r="A886" s="61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>
      <c r="A887" s="61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>
      <c r="A888" s="61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>
      <c r="A889" s="61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>
      <c r="A890" s="61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>
      <c r="A891" s="61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>
      <c r="A892" s="61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>
      <c r="A893" s="61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>
      <c r="A894" s="61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>
      <c r="A895" s="61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>
      <c r="A896" s="61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>
      <c r="A897" s="61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>
      <c r="A898" s="61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>
      <c r="A899" s="61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>
      <c r="A900" s="61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>
      <c r="A901" s="61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>
      <c r="A902" s="61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>
      <c r="A903" s="61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>
      <c r="A904" s="61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>
      <c r="A905" s="61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>
      <c r="A906" s="61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>
      <c r="A907" s="61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>
      <c r="A908" s="61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>
      <c r="A909" s="61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>
      <c r="A910" s="61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>
      <c r="A911" s="61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>
      <c r="A912" s="61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>
      <c r="A913" s="61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>
      <c r="A914" s="61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>
      <c r="A915" s="61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>
      <c r="A916" s="61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>
      <c r="A917" s="61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>
      <c r="A918" s="61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>
      <c r="A919" s="61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>
      <c r="A920" s="61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>
      <c r="A921" s="61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>
      <c r="A922" s="61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>
      <c r="A923" s="61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>
      <c r="A924" s="61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>
      <c r="A925" s="61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>
      <c r="A926" s="61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>
      <c r="A927" s="61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>
      <c r="A928" s="61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>
      <c r="A929" s="61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>
      <c r="A930" s="61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>
      <c r="A931" s="61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>
      <c r="A932" s="61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>
      <c r="A933" s="61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>
      <c r="A934" s="61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>
      <c r="A935" s="61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>
      <c r="A936" s="61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>
      <c r="A937" s="61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>
      <c r="A938" s="61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>
      <c r="A939" s="61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>
      <c r="A940" s="61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>
      <c r="A941" s="61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>
      <c r="A942" s="61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>
      <c r="A943" s="61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>
      <c r="A944" s="61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>
      <c r="A945" s="61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>
      <c r="A946" s="61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>
      <c r="A947" s="61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>
      <c r="A948" s="61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>
      <c r="A949" s="61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>
      <c r="A950" s="61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>
      <c r="A951" s="61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>
      <c r="A952" s="61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>
      <c r="A953" s="61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>
      <c r="A954" s="61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>
      <c r="A955" s="61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>
      <c r="A956" s="61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>
      <c r="A957" s="61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>
      <c r="A958" s="61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>
      <c r="A959" s="61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>
      <c r="A960" s="61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>
      <c r="A961" s="61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>
      <c r="A962" s="61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>
      <c r="A963" s="61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>
      <c r="A964" s="61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>
      <c r="A965" s="61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>
      <c r="A966" s="61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>
      <c r="A967" s="61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>
      <c r="A968" s="61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>
      <c r="A969" s="61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>
      <c r="A970" s="61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>
      <c r="A971" s="61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>
      <c r="A972" s="61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>
      <c r="A973" s="61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>
      <c r="A974" s="61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>
      <c r="A975" s="61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>
      <c r="A976" s="61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>
      <c r="A977" s="61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>
      <c r="A978" s="61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>
      <c r="A979" s="61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>
      <c r="A980" s="61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>
      <c r="A981" s="61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>
      <c r="A982" s="61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>
      <c r="A983" s="61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>
      <c r="A984" s="61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>
      <c r="A985" s="61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>
      <c r="A986" s="61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>
      <c r="A987" s="61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>
      <c r="A988" s="61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>
      <c r="A989" s="61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>
      <c r="A990" s="61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>
      <c r="A991" s="61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>
      <c r="A992" s="61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>
      <c r="A993" s="61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>
      <c r="A994" s="61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>
      <c r="A995" s="61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>
      <c r="A996" s="61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>
      <c r="A997" s="61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>
      <c r="A998" s="61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  <row r="999">
      <c r="A999" s="61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</row>
    <row r="1000">
      <c r="A1000" s="61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</row>
    <row r="1001">
      <c r="A1001" s="61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</row>
    <row r="1002">
      <c r="A1002" s="61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</row>
  </sheetData>
  <mergeCells count="9">
    <mergeCell ref="N1:N2"/>
    <mergeCell ref="O1:O2"/>
    <mergeCell ref="A1:A2"/>
    <mergeCell ref="B1:B2"/>
    <mergeCell ref="D1:E1"/>
    <mergeCell ref="F1:G1"/>
    <mergeCell ref="H1:I1"/>
    <mergeCell ref="J1:K1"/>
    <mergeCell ref="M1:M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4.43" defaultRowHeight="15.0" outlineLevelCol="1"/>
  <cols>
    <col customWidth="1" min="1" max="1" width="12.71"/>
    <col customWidth="1" min="2" max="2" width="11.29"/>
    <col customWidth="1" min="3" max="3" width="11.57"/>
    <col customWidth="1" min="4" max="4" width="30.29"/>
    <col customWidth="1" min="5" max="5" width="14.86"/>
    <col customWidth="1" min="6" max="6" width="34.86"/>
    <col customWidth="1" min="7" max="7" width="15.0"/>
    <col customWidth="1" min="8" max="8" width="42.29"/>
    <col customWidth="1" min="9" max="9" width="21.43"/>
    <col customWidth="1" min="10" max="10" width="15.14"/>
    <col customWidth="1" min="11" max="11" width="18.0"/>
    <col customWidth="1" min="12" max="12" width="17.71"/>
    <col customWidth="1" min="13" max="13" width="11.71"/>
    <col customWidth="1" min="14" max="14" width="17.43"/>
    <col customWidth="1" min="15" max="15" width="14.14"/>
    <col customWidth="1" min="16" max="16" width="0.14"/>
    <col customWidth="1" min="17" max="17" width="12.86"/>
    <col customWidth="1" min="18" max="18" width="21.71"/>
    <col customWidth="1" min="19" max="20" width="23.14" outlineLevel="1"/>
    <col customWidth="1" min="21" max="21" width="25.29" outlineLevel="1"/>
    <col customWidth="1" min="22" max="22" width="45.71" outlineLevel="1"/>
    <col customWidth="1" min="23" max="23" width="15.0" outlineLevel="1"/>
    <col customWidth="1" min="24" max="24" width="14.0" outlineLevel="1"/>
    <col customWidth="1" min="25" max="25" width="18.43" outlineLevel="1"/>
    <col customWidth="1" min="26" max="26" width="17.43" outlineLevel="1"/>
    <col customWidth="1" min="27" max="27" width="25.0" outlineLevel="1"/>
    <col customWidth="1" min="28" max="28" width="18.14" outlineLevel="1"/>
    <col customWidth="1" min="29" max="29" width="30.43" outlineLevel="1"/>
    <col customWidth="1" min="30" max="31" width="36.43" outlineLevel="1"/>
    <col customWidth="1" min="32" max="33" width="33.86" outlineLevel="1"/>
    <col customWidth="1" min="34" max="34" width="25.71" outlineLevel="1"/>
    <col customWidth="1" min="35" max="35" width="24.71" outlineLevel="1"/>
    <col customWidth="1" min="36" max="36" width="34.43" outlineLevel="1"/>
    <col customWidth="1" min="37" max="37" width="31.43" outlineLevel="1"/>
    <col customWidth="1" min="38" max="38" width="21.57" outlineLevel="1"/>
    <col customWidth="1" min="39" max="39" width="20.14" outlineLevel="1"/>
    <col customWidth="1" min="40" max="40" width="37.86" outlineLevel="1"/>
    <col customWidth="1" min="41" max="41" width="36.57" outlineLevel="1"/>
    <col customWidth="1" min="42" max="42" width="32.14" outlineLevel="1"/>
    <col customWidth="1" min="43" max="43" width="35.71" outlineLevel="1"/>
    <col customWidth="1" min="44" max="44" width="31.0" outlineLevel="1"/>
    <col customWidth="1" min="45" max="45" width="25.43"/>
    <col customWidth="1" min="46" max="46" width="21.71"/>
    <col customWidth="1" min="47" max="47" width="20.29"/>
    <col customWidth="1" min="48" max="48" width="26.43"/>
    <col customWidth="1" min="49" max="49" width="18.71"/>
    <col customWidth="1" min="50" max="50" width="19.43"/>
    <col customWidth="1" min="51" max="51" width="18.14"/>
    <col customWidth="1" min="52" max="52" width="20.86"/>
    <col customWidth="1" min="53" max="53" width="40.86"/>
    <col customWidth="1" min="54" max="54" width="27.57"/>
    <col customWidth="1" min="55" max="55" width="22.0"/>
    <col customWidth="1" min="56" max="56" width="12.0"/>
    <col customWidth="1" min="57" max="57" width="19.71"/>
    <col customWidth="1" min="58" max="58" width="12.86"/>
    <col customWidth="1" min="59" max="60" width="19.14"/>
  </cols>
  <sheetData>
    <row r="1" ht="30.75" customHeight="1">
      <c r="A1" s="67" t="s">
        <v>162</v>
      </c>
      <c r="B1" s="68" t="s">
        <v>163</v>
      </c>
      <c r="C1" s="68" t="s">
        <v>164</v>
      </c>
      <c r="D1" s="68" t="s">
        <v>165</v>
      </c>
      <c r="E1" s="68" t="s">
        <v>166</v>
      </c>
      <c r="F1" s="68" t="s">
        <v>167</v>
      </c>
      <c r="G1" s="68" t="s">
        <v>168</v>
      </c>
      <c r="H1" s="69" t="s">
        <v>169</v>
      </c>
      <c r="I1" s="68" t="s">
        <v>170</v>
      </c>
      <c r="J1" s="70" t="s">
        <v>171</v>
      </c>
      <c r="K1" s="68" t="s">
        <v>172</v>
      </c>
      <c r="L1" s="68" t="s">
        <v>173</v>
      </c>
      <c r="M1" s="68" t="s">
        <v>174</v>
      </c>
      <c r="N1" s="68" t="s">
        <v>175</v>
      </c>
      <c r="O1" s="68" t="s">
        <v>176</v>
      </c>
      <c r="P1" s="68" t="s">
        <v>177</v>
      </c>
      <c r="Q1" s="67" t="s">
        <v>69</v>
      </c>
      <c r="R1" s="68" t="s">
        <v>178</v>
      </c>
      <c r="S1" s="68" t="s">
        <v>179</v>
      </c>
      <c r="T1" s="68" t="s">
        <v>180</v>
      </c>
      <c r="U1" s="68" t="s">
        <v>181</v>
      </c>
      <c r="V1" s="68" t="s">
        <v>182</v>
      </c>
      <c r="W1" s="68" t="s">
        <v>183</v>
      </c>
      <c r="X1" s="68" t="s">
        <v>184</v>
      </c>
      <c r="Y1" s="68" t="s">
        <v>185</v>
      </c>
      <c r="Z1" s="68" t="s">
        <v>186</v>
      </c>
      <c r="AA1" s="68" t="s">
        <v>187</v>
      </c>
      <c r="AB1" s="68" t="s">
        <v>188</v>
      </c>
      <c r="AC1" s="68" t="s">
        <v>189</v>
      </c>
      <c r="AD1" s="68" t="s">
        <v>190</v>
      </c>
      <c r="AE1" s="68" t="s">
        <v>189</v>
      </c>
      <c r="AF1" s="68" t="s">
        <v>191</v>
      </c>
      <c r="AG1" s="68" t="s">
        <v>189</v>
      </c>
      <c r="AH1" s="68" t="s">
        <v>192</v>
      </c>
      <c r="AI1" s="68" t="s">
        <v>193</v>
      </c>
      <c r="AJ1" s="68" t="s">
        <v>194</v>
      </c>
      <c r="AK1" s="68" t="s">
        <v>195</v>
      </c>
      <c r="AL1" s="68" t="s">
        <v>196</v>
      </c>
      <c r="AM1" s="68" t="s">
        <v>197</v>
      </c>
      <c r="AN1" s="68" t="s">
        <v>198</v>
      </c>
      <c r="AO1" s="68" t="s">
        <v>199</v>
      </c>
      <c r="AP1" s="68" t="s">
        <v>200</v>
      </c>
      <c r="AQ1" s="68"/>
      <c r="AR1" s="68" t="s">
        <v>201</v>
      </c>
      <c r="AS1" s="68" t="s">
        <v>202</v>
      </c>
      <c r="AT1" s="68" t="s">
        <v>203</v>
      </c>
      <c r="AU1" s="68" t="s">
        <v>204</v>
      </c>
      <c r="AV1" s="68" t="s">
        <v>205</v>
      </c>
      <c r="AW1" s="68" t="s">
        <v>206</v>
      </c>
      <c r="AX1" s="68" t="s">
        <v>22</v>
      </c>
      <c r="AY1" s="68" t="s">
        <v>207</v>
      </c>
      <c r="AZ1" s="68" t="s">
        <v>208</v>
      </c>
      <c r="BA1" s="71" t="s">
        <v>209</v>
      </c>
      <c r="BB1" s="68" t="s">
        <v>210</v>
      </c>
      <c r="BC1" s="68" t="s">
        <v>211</v>
      </c>
      <c r="BD1" s="68" t="s">
        <v>212</v>
      </c>
      <c r="BE1" s="72" t="s">
        <v>213</v>
      </c>
      <c r="BF1" s="68" t="s">
        <v>214</v>
      </c>
      <c r="BG1" s="68" t="s">
        <v>215</v>
      </c>
      <c r="BH1" s="73"/>
    </row>
    <row r="2" ht="16.5" hidden="1" customHeight="1">
      <c r="A2" s="74">
        <v>2025281.0</v>
      </c>
      <c r="B2" s="75">
        <v>34.0</v>
      </c>
      <c r="C2" s="75"/>
      <c r="D2" s="53" t="s">
        <v>216</v>
      </c>
      <c r="E2" s="53" t="s">
        <v>217</v>
      </c>
      <c r="F2" s="50" t="s">
        <v>218</v>
      </c>
      <c r="G2" s="14" t="s">
        <v>219</v>
      </c>
      <c r="H2" s="14" t="s">
        <v>220</v>
      </c>
      <c r="I2" s="76" t="s">
        <v>221</v>
      </c>
      <c r="J2" s="77">
        <v>38482.0</v>
      </c>
      <c r="K2" s="78" t="s">
        <v>222</v>
      </c>
      <c r="L2" s="76" t="s">
        <v>84</v>
      </c>
      <c r="M2" s="76" t="s">
        <v>4</v>
      </c>
      <c r="N2" s="76" t="s">
        <v>223</v>
      </c>
      <c r="O2" s="76" t="s">
        <v>224</v>
      </c>
      <c r="P2" s="14" t="s">
        <v>225</v>
      </c>
      <c r="Q2" s="14" t="s">
        <v>53</v>
      </c>
      <c r="R2" s="14" t="s">
        <v>225</v>
      </c>
      <c r="S2" s="14" t="s">
        <v>226</v>
      </c>
      <c r="T2" s="14" t="s">
        <v>226</v>
      </c>
      <c r="U2" s="14" t="s">
        <v>227</v>
      </c>
      <c r="V2" s="14" t="s">
        <v>228</v>
      </c>
      <c r="W2" s="14" t="s">
        <v>73</v>
      </c>
      <c r="X2" s="14" t="s">
        <v>73</v>
      </c>
      <c r="Y2" s="14" t="s">
        <v>225</v>
      </c>
      <c r="Z2" s="14" t="s">
        <v>225</v>
      </c>
      <c r="AA2" s="79"/>
      <c r="AB2" s="14" t="s">
        <v>225</v>
      </c>
      <c r="AC2" s="14" t="s">
        <v>229</v>
      </c>
      <c r="AD2" s="14" t="s">
        <v>225</v>
      </c>
      <c r="AE2" s="14" t="s">
        <v>229</v>
      </c>
      <c r="AF2" s="14" t="s">
        <v>225</v>
      </c>
      <c r="AG2" s="14" t="s">
        <v>229</v>
      </c>
      <c r="AH2" s="14" t="s">
        <v>73</v>
      </c>
      <c r="AI2" s="14" t="s">
        <v>73</v>
      </c>
      <c r="AJ2" s="14" t="s">
        <v>225</v>
      </c>
      <c r="AK2" s="14" t="s">
        <v>230</v>
      </c>
      <c r="AL2" s="14" t="s">
        <v>231</v>
      </c>
      <c r="AM2" s="14" t="s">
        <v>225</v>
      </c>
      <c r="AN2" s="14"/>
      <c r="AO2" s="14"/>
      <c r="AP2" s="14"/>
      <c r="AQ2" s="14"/>
      <c r="AR2" s="14"/>
      <c r="AS2" s="14" t="s">
        <v>73</v>
      </c>
      <c r="AT2" s="76" t="s">
        <v>73</v>
      </c>
      <c r="AU2" s="76" t="s">
        <v>73</v>
      </c>
      <c r="AV2" s="76"/>
      <c r="AW2" s="76" t="s">
        <v>232</v>
      </c>
      <c r="AX2" s="76"/>
      <c r="AY2" s="80"/>
      <c r="AZ2" s="80"/>
      <c r="BA2" s="76"/>
      <c r="BB2" s="76"/>
      <c r="BC2" s="76"/>
      <c r="BD2" s="76"/>
      <c r="BE2" s="76"/>
      <c r="BF2" s="76"/>
      <c r="BG2" s="76"/>
      <c r="BH2" s="81"/>
    </row>
    <row r="3" hidden="1">
      <c r="A3" s="74">
        <v>2025074.0</v>
      </c>
      <c r="B3" s="14">
        <v>45.0</v>
      </c>
      <c r="C3" s="11"/>
      <c r="D3" s="82" t="s">
        <v>233</v>
      </c>
      <c r="E3" s="50" t="s">
        <v>234</v>
      </c>
      <c r="F3" s="50" t="s">
        <v>235</v>
      </c>
      <c r="G3" s="14" t="s">
        <v>219</v>
      </c>
      <c r="H3" s="83" t="s">
        <v>236</v>
      </c>
      <c r="I3" s="14" t="s">
        <v>237</v>
      </c>
      <c r="J3" s="84" t="s">
        <v>238</v>
      </c>
      <c r="K3" s="79" t="s">
        <v>239</v>
      </c>
      <c r="L3" s="14" t="s">
        <v>85</v>
      </c>
      <c r="M3" s="14" t="s">
        <v>4</v>
      </c>
      <c r="N3" s="14" t="s">
        <v>240</v>
      </c>
      <c r="O3" s="14" t="s">
        <v>241</v>
      </c>
      <c r="P3" s="14" t="s">
        <v>242</v>
      </c>
      <c r="Q3" s="14" t="s">
        <v>51</v>
      </c>
      <c r="R3" s="14" t="s">
        <v>225</v>
      </c>
      <c r="S3" s="78" t="s">
        <v>243</v>
      </c>
      <c r="T3" s="78" t="s">
        <v>243</v>
      </c>
      <c r="U3" s="78" t="s">
        <v>244</v>
      </c>
      <c r="V3" s="14" t="s">
        <v>245</v>
      </c>
      <c r="W3" s="14" t="s">
        <v>73</v>
      </c>
      <c r="X3" s="14" t="s">
        <v>73</v>
      </c>
      <c r="Y3" s="14" t="s">
        <v>73</v>
      </c>
      <c r="Z3" s="14" t="s">
        <v>73</v>
      </c>
      <c r="AA3" s="79">
        <v>4.0</v>
      </c>
      <c r="AB3" s="14" t="s">
        <v>73</v>
      </c>
      <c r="AC3" s="14" t="s">
        <v>246</v>
      </c>
      <c r="AD3" s="14" t="s">
        <v>73</v>
      </c>
      <c r="AE3" s="14" t="s">
        <v>247</v>
      </c>
      <c r="AF3" s="14" t="s">
        <v>225</v>
      </c>
      <c r="AG3" s="14" t="s">
        <v>229</v>
      </c>
      <c r="AH3" s="14" t="s">
        <v>73</v>
      </c>
      <c r="AI3" s="14" t="s">
        <v>73</v>
      </c>
      <c r="AJ3" s="14" t="s">
        <v>225</v>
      </c>
      <c r="AK3" s="14" t="s">
        <v>230</v>
      </c>
      <c r="AL3" s="14" t="s">
        <v>248</v>
      </c>
      <c r="AM3" s="75" t="s">
        <v>225</v>
      </c>
      <c r="AN3" s="14"/>
      <c r="AO3" s="14"/>
      <c r="AP3" s="14" t="s">
        <v>249</v>
      </c>
      <c r="AQ3" s="14" t="s">
        <v>250</v>
      </c>
      <c r="AR3" s="14" t="s">
        <v>251</v>
      </c>
      <c r="AS3" s="14" t="s">
        <v>73</v>
      </c>
      <c r="AT3" s="14" t="s">
        <v>73</v>
      </c>
      <c r="AU3" s="14" t="s">
        <v>73</v>
      </c>
      <c r="AV3" s="14" t="s">
        <v>73</v>
      </c>
      <c r="AW3" s="14" t="s">
        <v>73</v>
      </c>
      <c r="AX3" s="76"/>
      <c r="AY3" s="50">
        <v>2.31222297E8</v>
      </c>
      <c r="AZ3" s="50">
        <v>89398.0</v>
      </c>
      <c r="BA3" s="79"/>
      <c r="BB3" s="14"/>
      <c r="BC3" s="14"/>
      <c r="BD3" s="14"/>
      <c r="BE3" s="14"/>
      <c r="BF3" s="85"/>
      <c r="BG3" s="85"/>
      <c r="BH3" s="81"/>
    </row>
    <row r="4" hidden="1">
      <c r="A4" s="74">
        <v>2025032.0</v>
      </c>
      <c r="B4" s="14">
        <v>43.0</v>
      </c>
      <c r="C4" s="11"/>
      <c r="D4" s="50" t="s">
        <v>252</v>
      </c>
      <c r="E4" s="50" t="s">
        <v>253</v>
      </c>
      <c r="F4" s="50" t="s">
        <v>254</v>
      </c>
      <c r="G4" s="14" t="s">
        <v>219</v>
      </c>
      <c r="H4" s="83" t="s">
        <v>255</v>
      </c>
      <c r="I4" s="14" t="s">
        <v>237</v>
      </c>
      <c r="J4" s="84" t="s">
        <v>256</v>
      </c>
      <c r="K4" s="86" t="s">
        <v>257</v>
      </c>
      <c r="L4" s="79" t="s">
        <v>90</v>
      </c>
      <c r="M4" s="14" t="s">
        <v>4</v>
      </c>
      <c r="N4" s="14" t="s">
        <v>258</v>
      </c>
      <c r="O4" s="14" t="s">
        <v>259</v>
      </c>
      <c r="P4" s="14" t="s">
        <v>242</v>
      </c>
      <c r="Q4" s="14" t="s">
        <v>59</v>
      </c>
      <c r="R4" s="14" t="s">
        <v>225</v>
      </c>
      <c r="S4" s="78" t="s">
        <v>260</v>
      </c>
      <c r="T4" s="78" t="s">
        <v>260</v>
      </c>
      <c r="U4" s="78" t="s">
        <v>261</v>
      </c>
      <c r="V4" s="14" t="s">
        <v>262</v>
      </c>
      <c r="W4" s="14" t="s">
        <v>73</v>
      </c>
      <c r="X4" s="14" t="s">
        <v>73</v>
      </c>
      <c r="Y4" s="14" t="s">
        <v>225</v>
      </c>
      <c r="Z4" s="75" t="s">
        <v>225</v>
      </c>
      <c r="AA4" s="79">
        <v>5.0</v>
      </c>
      <c r="AB4" s="14" t="s">
        <v>225</v>
      </c>
      <c r="AC4" s="14" t="s">
        <v>229</v>
      </c>
      <c r="AD4" s="14" t="s">
        <v>225</v>
      </c>
      <c r="AE4" s="14" t="s">
        <v>229</v>
      </c>
      <c r="AF4" s="14" t="s">
        <v>73</v>
      </c>
      <c r="AG4" s="14" t="s">
        <v>263</v>
      </c>
      <c r="AH4" s="14" t="s">
        <v>225</v>
      </c>
      <c r="AI4" s="14" t="s">
        <v>225</v>
      </c>
      <c r="AJ4" s="14" t="s">
        <v>73</v>
      </c>
      <c r="AK4" s="14" t="s">
        <v>264</v>
      </c>
      <c r="AL4" s="14" t="s">
        <v>248</v>
      </c>
      <c r="AM4" s="75" t="s">
        <v>225</v>
      </c>
      <c r="AN4" s="75"/>
      <c r="AO4" s="14"/>
      <c r="AP4" s="14" t="s">
        <v>251</v>
      </c>
      <c r="AQ4" s="14" t="s">
        <v>265</v>
      </c>
      <c r="AR4" s="14" t="s">
        <v>266</v>
      </c>
      <c r="AS4" s="14" t="s">
        <v>73</v>
      </c>
      <c r="AT4" s="14" t="s">
        <v>73</v>
      </c>
      <c r="AU4" s="85" t="s">
        <v>73</v>
      </c>
      <c r="AV4" s="85" t="s">
        <v>73</v>
      </c>
      <c r="AW4" s="14" t="s">
        <v>73</v>
      </c>
      <c r="AX4" s="76"/>
      <c r="AY4" s="50">
        <v>2.31153376E8</v>
      </c>
      <c r="AZ4" s="50">
        <v>28428.0</v>
      </c>
      <c r="BA4" s="14" t="s">
        <v>267</v>
      </c>
      <c r="BB4" s="14" t="s">
        <v>268</v>
      </c>
      <c r="BC4" s="14"/>
      <c r="BD4" s="14"/>
      <c r="BE4" s="14"/>
      <c r="BF4" s="85"/>
      <c r="BG4" s="85"/>
      <c r="BH4" s="81"/>
    </row>
    <row r="5" hidden="1">
      <c r="A5" s="74">
        <v>2025076.0</v>
      </c>
      <c r="B5" s="14">
        <v>36.0</v>
      </c>
      <c r="C5" s="11"/>
      <c r="D5" s="50" t="s">
        <v>269</v>
      </c>
      <c r="E5" s="50" t="s">
        <v>270</v>
      </c>
      <c r="F5" s="50" t="s">
        <v>271</v>
      </c>
      <c r="G5" s="14" t="s">
        <v>219</v>
      </c>
      <c r="H5" s="83" t="s">
        <v>272</v>
      </c>
      <c r="I5" s="14" t="s">
        <v>237</v>
      </c>
      <c r="J5" s="84" t="s">
        <v>273</v>
      </c>
      <c r="K5" s="86" t="s">
        <v>274</v>
      </c>
      <c r="L5" s="14" t="s">
        <v>85</v>
      </c>
      <c r="M5" s="14" t="s">
        <v>4</v>
      </c>
      <c r="N5" s="14" t="s">
        <v>240</v>
      </c>
      <c r="O5" s="14" t="s">
        <v>241</v>
      </c>
      <c r="P5" s="14" t="s">
        <v>242</v>
      </c>
      <c r="Q5" s="14" t="s">
        <v>51</v>
      </c>
      <c r="R5" s="14" t="s">
        <v>225</v>
      </c>
      <c r="S5" s="78" t="s">
        <v>275</v>
      </c>
      <c r="T5" s="78" t="s">
        <v>275</v>
      </c>
      <c r="U5" s="78" t="s">
        <v>276</v>
      </c>
      <c r="V5" s="14" t="s">
        <v>277</v>
      </c>
      <c r="W5" s="14" t="s">
        <v>73</v>
      </c>
      <c r="X5" s="14" t="s">
        <v>73</v>
      </c>
      <c r="Y5" s="14" t="s">
        <v>225</v>
      </c>
      <c r="Z5" s="14" t="s">
        <v>225</v>
      </c>
      <c r="AA5" s="79">
        <v>6.0</v>
      </c>
      <c r="AB5" s="14" t="s">
        <v>225</v>
      </c>
      <c r="AC5" s="14" t="s">
        <v>229</v>
      </c>
      <c r="AD5" s="14" t="s">
        <v>225</v>
      </c>
      <c r="AE5" s="14" t="s">
        <v>229</v>
      </c>
      <c r="AF5" s="14" t="s">
        <v>73</v>
      </c>
      <c r="AG5" s="14" t="s">
        <v>278</v>
      </c>
      <c r="AH5" s="14" t="s">
        <v>225</v>
      </c>
      <c r="AI5" s="14" t="s">
        <v>225</v>
      </c>
      <c r="AJ5" s="14" t="s">
        <v>73</v>
      </c>
      <c r="AK5" s="14" t="s">
        <v>264</v>
      </c>
      <c r="AL5" s="14" t="s">
        <v>248</v>
      </c>
      <c r="AM5" s="75" t="s">
        <v>225</v>
      </c>
      <c r="AN5" s="14"/>
      <c r="AO5" s="14"/>
      <c r="AP5" s="14" t="s">
        <v>279</v>
      </c>
      <c r="AQ5" s="14" t="s">
        <v>251</v>
      </c>
      <c r="AR5" s="14" t="s">
        <v>280</v>
      </c>
      <c r="AS5" s="14" t="s">
        <v>73</v>
      </c>
      <c r="AT5" s="14" t="s">
        <v>73</v>
      </c>
      <c r="AU5" s="14" t="s">
        <v>73</v>
      </c>
      <c r="AV5" s="14" t="s">
        <v>73</v>
      </c>
      <c r="AW5" s="14" t="s">
        <v>73</v>
      </c>
      <c r="AX5" s="76"/>
      <c r="AY5" s="50">
        <v>2.31282664E8</v>
      </c>
      <c r="AZ5" s="50">
        <v>47061.0</v>
      </c>
      <c r="BA5" s="14" t="s">
        <v>281</v>
      </c>
      <c r="BB5" s="14" t="s">
        <v>268</v>
      </c>
      <c r="BC5" s="14"/>
      <c r="BD5" s="14"/>
      <c r="BE5" s="14"/>
      <c r="BF5" s="14"/>
      <c r="BG5" s="14"/>
      <c r="BH5" s="1"/>
    </row>
    <row r="6" hidden="1">
      <c r="A6" s="74">
        <v>2025083.0</v>
      </c>
      <c r="B6" s="14">
        <v>38.0</v>
      </c>
      <c r="C6" s="11"/>
      <c r="D6" s="50" t="s">
        <v>269</v>
      </c>
      <c r="E6" s="50" t="s">
        <v>282</v>
      </c>
      <c r="F6" s="50" t="s">
        <v>283</v>
      </c>
      <c r="G6" s="14" t="s">
        <v>219</v>
      </c>
      <c r="H6" s="83" t="s">
        <v>284</v>
      </c>
      <c r="I6" s="14" t="s">
        <v>237</v>
      </c>
      <c r="J6" s="84">
        <v>38849.0</v>
      </c>
      <c r="K6" s="86" t="s">
        <v>285</v>
      </c>
      <c r="L6" s="14" t="s">
        <v>95</v>
      </c>
      <c r="M6" s="14" t="s">
        <v>4</v>
      </c>
      <c r="N6" s="14" t="s">
        <v>240</v>
      </c>
      <c r="O6" s="14" t="s">
        <v>286</v>
      </c>
      <c r="P6" s="14" t="s">
        <v>225</v>
      </c>
      <c r="Q6" s="14" t="s">
        <v>55</v>
      </c>
      <c r="R6" s="14" t="s">
        <v>225</v>
      </c>
      <c r="S6" s="78" t="s">
        <v>287</v>
      </c>
      <c r="T6" s="78" t="s">
        <v>287</v>
      </c>
      <c r="U6" s="78" t="s">
        <v>288</v>
      </c>
      <c r="V6" s="14" t="s">
        <v>289</v>
      </c>
      <c r="W6" s="14" t="s">
        <v>73</v>
      </c>
      <c r="X6" s="14" t="s">
        <v>73</v>
      </c>
      <c r="Y6" s="14" t="s">
        <v>73</v>
      </c>
      <c r="Z6" s="14" t="s">
        <v>225</v>
      </c>
      <c r="AA6" s="79">
        <v>2.0</v>
      </c>
      <c r="AB6" s="14" t="s">
        <v>73</v>
      </c>
      <c r="AC6" s="14" t="s">
        <v>290</v>
      </c>
      <c r="AD6" s="14" t="s">
        <v>73</v>
      </c>
      <c r="AE6" s="14" t="s">
        <v>278</v>
      </c>
      <c r="AF6" s="14" t="s">
        <v>225</v>
      </c>
      <c r="AG6" s="14" t="s">
        <v>229</v>
      </c>
      <c r="AH6" s="14" t="s">
        <v>73</v>
      </c>
      <c r="AI6" s="14" t="s">
        <v>73</v>
      </c>
      <c r="AJ6" s="14" t="s">
        <v>73</v>
      </c>
      <c r="AK6" s="14" t="s">
        <v>291</v>
      </c>
      <c r="AL6" s="14" t="s">
        <v>248</v>
      </c>
      <c r="AM6" s="75" t="s">
        <v>225</v>
      </c>
      <c r="AN6" s="14"/>
      <c r="AO6" s="14"/>
      <c r="AP6" s="14" t="s">
        <v>292</v>
      </c>
      <c r="AQ6" s="14" t="s">
        <v>279</v>
      </c>
      <c r="AR6" s="14" t="s">
        <v>293</v>
      </c>
      <c r="AS6" s="14" t="s">
        <v>73</v>
      </c>
      <c r="AT6" s="14" t="s">
        <v>73</v>
      </c>
      <c r="AU6" s="14" t="s">
        <v>73</v>
      </c>
      <c r="AV6" s="14" t="s">
        <v>73</v>
      </c>
      <c r="AW6" s="76" t="s">
        <v>232</v>
      </c>
      <c r="AX6" s="76"/>
      <c r="AY6" s="50"/>
      <c r="AZ6" s="50"/>
      <c r="BA6" s="14"/>
      <c r="BB6" s="14"/>
      <c r="BC6" s="14"/>
      <c r="BD6" s="14"/>
      <c r="BE6" s="14"/>
      <c r="BF6" s="14"/>
      <c r="BG6" s="14"/>
      <c r="BH6" s="1"/>
    </row>
    <row r="7" ht="15.0" hidden="1" customHeight="1">
      <c r="A7" s="74">
        <v>2025299.0</v>
      </c>
      <c r="B7" s="75">
        <v>33.0</v>
      </c>
      <c r="C7" s="75"/>
      <c r="D7" s="53" t="s">
        <v>294</v>
      </c>
      <c r="E7" s="53" t="s">
        <v>295</v>
      </c>
      <c r="F7" s="50" t="s">
        <v>296</v>
      </c>
      <c r="G7" s="14" t="s">
        <v>219</v>
      </c>
      <c r="H7" s="83" t="s">
        <v>297</v>
      </c>
      <c r="I7" s="75" t="s">
        <v>221</v>
      </c>
      <c r="J7" s="87">
        <v>38630.0</v>
      </c>
      <c r="K7" s="88" t="s">
        <v>298</v>
      </c>
      <c r="L7" s="75" t="s">
        <v>91</v>
      </c>
      <c r="M7" s="75" t="s">
        <v>49</v>
      </c>
      <c r="N7" s="75" t="s">
        <v>299</v>
      </c>
      <c r="O7" s="75" t="s">
        <v>300</v>
      </c>
      <c r="P7" s="75" t="s">
        <v>242</v>
      </c>
      <c r="Q7" s="75" t="s">
        <v>57</v>
      </c>
      <c r="R7" s="14" t="s">
        <v>225</v>
      </c>
      <c r="S7" s="89" t="s">
        <v>301</v>
      </c>
      <c r="T7" s="89" t="s">
        <v>301</v>
      </c>
      <c r="U7" s="78" t="s">
        <v>302</v>
      </c>
      <c r="V7" s="90" t="s">
        <v>303</v>
      </c>
      <c r="W7" s="75" t="s">
        <v>225</v>
      </c>
      <c r="X7" s="75" t="s">
        <v>73</v>
      </c>
      <c r="Y7" s="75" t="s">
        <v>225</v>
      </c>
      <c r="Z7" s="75" t="s">
        <v>225</v>
      </c>
      <c r="AA7" s="90">
        <v>1.0</v>
      </c>
      <c r="AB7" s="14" t="s">
        <v>225</v>
      </c>
      <c r="AC7" s="14" t="s">
        <v>229</v>
      </c>
      <c r="AD7" s="14" t="s">
        <v>225</v>
      </c>
      <c r="AE7" s="14" t="s">
        <v>229</v>
      </c>
      <c r="AF7" s="14" t="s">
        <v>225</v>
      </c>
      <c r="AG7" s="14" t="s">
        <v>229</v>
      </c>
      <c r="AH7" s="14" t="s">
        <v>225</v>
      </c>
      <c r="AI7" s="14" t="s">
        <v>73</v>
      </c>
      <c r="AJ7" s="14" t="s">
        <v>73</v>
      </c>
      <c r="AK7" s="14" t="s">
        <v>291</v>
      </c>
      <c r="AL7" s="14" t="s">
        <v>248</v>
      </c>
      <c r="AM7" s="76" t="s">
        <v>225</v>
      </c>
      <c r="AN7" s="75"/>
      <c r="AO7" s="75"/>
      <c r="AP7" s="75" t="s">
        <v>304</v>
      </c>
      <c r="AQ7" s="75" t="s">
        <v>305</v>
      </c>
      <c r="AR7" s="75"/>
      <c r="AS7" s="76" t="s">
        <v>73</v>
      </c>
      <c r="AT7" s="76" t="s">
        <v>73</v>
      </c>
      <c r="AU7" s="76" t="s">
        <v>73</v>
      </c>
      <c r="AV7" s="75" t="s">
        <v>73</v>
      </c>
      <c r="AW7" s="14" t="s">
        <v>73</v>
      </c>
      <c r="AX7" s="76"/>
      <c r="AY7" s="53">
        <v>2.31233329E8</v>
      </c>
      <c r="AZ7" s="53">
        <v>86036.0</v>
      </c>
      <c r="BA7" s="75"/>
      <c r="BB7" s="75"/>
      <c r="BC7" s="75"/>
      <c r="BD7" s="75"/>
      <c r="BE7" s="75"/>
      <c r="BF7" s="75"/>
      <c r="BG7" s="75"/>
      <c r="BH7" s="1"/>
    </row>
    <row r="8" ht="15.0" hidden="1" customHeight="1">
      <c r="A8" s="74">
        <v>2025108.0</v>
      </c>
      <c r="B8" s="14">
        <v>44.0</v>
      </c>
      <c r="C8" s="14"/>
      <c r="D8" s="50" t="s">
        <v>306</v>
      </c>
      <c r="E8" s="50" t="s">
        <v>307</v>
      </c>
      <c r="F8" s="50" t="s">
        <v>308</v>
      </c>
      <c r="G8" s="14" t="s">
        <v>219</v>
      </c>
      <c r="H8" s="14" t="s">
        <v>309</v>
      </c>
      <c r="I8" s="14" t="s">
        <v>237</v>
      </c>
      <c r="J8" s="84" t="s">
        <v>310</v>
      </c>
      <c r="K8" s="86" t="s">
        <v>311</v>
      </c>
      <c r="L8" s="79" t="s">
        <v>95</v>
      </c>
      <c r="M8" s="14" t="s">
        <v>4</v>
      </c>
      <c r="N8" s="14" t="s">
        <v>258</v>
      </c>
      <c r="O8" s="14" t="s">
        <v>286</v>
      </c>
      <c r="P8" s="14" t="s">
        <v>242</v>
      </c>
      <c r="Q8" s="14" t="s">
        <v>55</v>
      </c>
      <c r="R8" s="14" t="s">
        <v>73</v>
      </c>
      <c r="S8" s="78" t="s">
        <v>312</v>
      </c>
      <c r="T8" s="78" t="s">
        <v>312</v>
      </c>
      <c r="U8" s="78" t="s">
        <v>313</v>
      </c>
      <c r="V8" s="14" t="s">
        <v>314</v>
      </c>
      <c r="W8" s="85" t="s">
        <v>73</v>
      </c>
      <c r="X8" s="14" t="s">
        <v>73</v>
      </c>
      <c r="Y8" s="14" t="s">
        <v>73</v>
      </c>
      <c r="Z8" s="14" t="s">
        <v>225</v>
      </c>
      <c r="AA8" s="79">
        <v>2.0</v>
      </c>
      <c r="AB8" s="14" t="s">
        <v>73</v>
      </c>
      <c r="AC8" s="14" t="s">
        <v>315</v>
      </c>
      <c r="AD8" s="14" t="s">
        <v>225</v>
      </c>
      <c r="AE8" s="14" t="s">
        <v>229</v>
      </c>
      <c r="AF8" s="14" t="s">
        <v>225</v>
      </c>
      <c r="AG8" s="14" t="s">
        <v>229</v>
      </c>
      <c r="AH8" s="14" t="s">
        <v>73</v>
      </c>
      <c r="AI8" s="14" t="s">
        <v>225</v>
      </c>
      <c r="AJ8" s="14" t="s">
        <v>73</v>
      </c>
      <c r="AK8" s="14" t="s">
        <v>264</v>
      </c>
      <c r="AL8" s="14" t="s">
        <v>248</v>
      </c>
      <c r="AM8" s="75" t="s">
        <v>225</v>
      </c>
      <c r="AN8" s="14"/>
      <c r="AO8" s="14"/>
      <c r="AP8" s="91" t="s">
        <v>251</v>
      </c>
      <c r="AQ8" s="14" t="s">
        <v>316</v>
      </c>
      <c r="AR8" s="14" t="s">
        <v>317</v>
      </c>
      <c r="AS8" s="14" t="s">
        <v>73</v>
      </c>
      <c r="AT8" s="14" t="s">
        <v>73</v>
      </c>
      <c r="AU8" s="14" t="s">
        <v>73</v>
      </c>
      <c r="AV8" s="14" t="s">
        <v>73</v>
      </c>
      <c r="AW8" s="76" t="s">
        <v>232</v>
      </c>
      <c r="AX8" s="76"/>
      <c r="AY8" s="92"/>
      <c r="AZ8" s="92"/>
      <c r="BA8" s="79"/>
      <c r="BB8" s="14"/>
      <c r="BC8" s="14"/>
      <c r="BD8" s="14"/>
      <c r="BE8" s="14"/>
      <c r="BF8" s="85"/>
      <c r="BG8" s="85"/>
      <c r="BH8" s="1"/>
    </row>
    <row r="9" hidden="1">
      <c r="A9" s="74">
        <v>2025269.0</v>
      </c>
      <c r="B9" s="14">
        <v>35.0</v>
      </c>
      <c r="C9" s="14"/>
      <c r="D9" s="50" t="s">
        <v>318</v>
      </c>
      <c r="E9" s="50" t="s">
        <v>319</v>
      </c>
      <c r="F9" s="50" t="s">
        <v>320</v>
      </c>
      <c r="G9" s="14" t="s">
        <v>219</v>
      </c>
      <c r="H9" s="83" t="s">
        <v>321</v>
      </c>
      <c r="I9" s="14" t="s">
        <v>237</v>
      </c>
      <c r="J9" s="84">
        <v>38935.0</v>
      </c>
      <c r="K9" s="86" t="s">
        <v>322</v>
      </c>
      <c r="L9" s="79" t="s">
        <v>83</v>
      </c>
      <c r="M9" s="14" t="s">
        <v>49</v>
      </c>
      <c r="N9" s="14" t="s">
        <v>323</v>
      </c>
      <c r="O9" s="75" t="s">
        <v>324</v>
      </c>
      <c r="P9" s="14" t="s">
        <v>242</v>
      </c>
      <c r="Q9" s="75" t="s">
        <v>57</v>
      </c>
      <c r="R9" s="14" t="s">
        <v>225</v>
      </c>
      <c r="S9" s="78" t="s">
        <v>325</v>
      </c>
      <c r="T9" s="78" t="s">
        <v>325</v>
      </c>
      <c r="U9" s="78" t="s">
        <v>326</v>
      </c>
      <c r="V9" s="14" t="s">
        <v>327</v>
      </c>
      <c r="W9" s="14" t="s">
        <v>73</v>
      </c>
      <c r="X9" s="75" t="s">
        <v>73</v>
      </c>
      <c r="Y9" s="14" t="s">
        <v>73</v>
      </c>
      <c r="Z9" s="75" t="s">
        <v>73</v>
      </c>
      <c r="AA9" s="79">
        <v>4.0</v>
      </c>
      <c r="AB9" s="14" t="s">
        <v>73</v>
      </c>
      <c r="AC9" s="14" t="s">
        <v>328</v>
      </c>
      <c r="AD9" s="14" t="s">
        <v>73</v>
      </c>
      <c r="AE9" s="14" t="s">
        <v>329</v>
      </c>
      <c r="AF9" s="14" t="s">
        <v>225</v>
      </c>
      <c r="AG9" s="14" t="s">
        <v>229</v>
      </c>
      <c r="AH9" s="14" t="s">
        <v>73</v>
      </c>
      <c r="AI9" s="14" t="s">
        <v>73</v>
      </c>
      <c r="AJ9" s="14" t="s">
        <v>73</v>
      </c>
      <c r="AK9" s="14" t="s">
        <v>264</v>
      </c>
      <c r="AL9" s="14" t="s">
        <v>248</v>
      </c>
      <c r="AM9" s="75" t="s">
        <v>225</v>
      </c>
      <c r="AN9" s="75"/>
      <c r="AO9" s="91"/>
      <c r="AP9" s="91" t="s">
        <v>330</v>
      </c>
      <c r="AQ9" s="14" t="s">
        <v>331</v>
      </c>
      <c r="AR9" s="14" t="s">
        <v>332</v>
      </c>
      <c r="AS9" s="14" t="s">
        <v>73</v>
      </c>
      <c r="AT9" s="14" t="s">
        <v>73</v>
      </c>
      <c r="AU9" s="14" t="s">
        <v>73</v>
      </c>
      <c r="AV9" s="14" t="s">
        <v>73</v>
      </c>
      <c r="AW9" s="14" t="s">
        <v>73</v>
      </c>
      <c r="AX9" s="76"/>
      <c r="AY9" s="93">
        <v>2.31277075E8</v>
      </c>
      <c r="AZ9" s="50">
        <v>19415.0</v>
      </c>
      <c r="BA9" s="79" t="s">
        <v>333</v>
      </c>
      <c r="BB9" s="85" t="s">
        <v>268</v>
      </c>
      <c r="BC9" s="14"/>
      <c r="BD9" s="14"/>
      <c r="BE9" s="14"/>
      <c r="BF9" s="85"/>
      <c r="BG9" s="85"/>
      <c r="BH9" s="1"/>
    </row>
    <row r="10" hidden="1">
      <c r="A10" s="74">
        <v>2025065.0</v>
      </c>
      <c r="B10" s="14">
        <v>47.0</v>
      </c>
      <c r="C10" s="14"/>
      <c r="D10" s="50" t="s">
        <v>334</v>
      </c>
      <c r="E10" s="50" t="s">
        <v>335</v>
      </c>
      <c r="F10" s="50" t="s">
        <v>336</v>
      </c>
      <c r="G10" s="14" t="s">
        <v>219</v>
      </c>
      <c r="H10" s="83" t="s">
        <v>337</v>
      </c>
      <c r="I10" s="14" t="s">
        <v>221</v>
      </c>
      <c r="J10" s="84">
        <v>38720.0</v>
      </c>
      <c r="K10" s="86" t="s">
        <v>338</v>
      </c>
      <c r="L10" s="79" t="s">
        <v>79</v>
      </c>
      <c r="M10" s="14" t="s">
        <v>4</v>
      </c>
      <c r="N10" s="14" t="s">
        <v>258</v>
      </c>
      <c r="O10" s="85" t="s">
        <v>286</v>
      </c>
      <c r="P10" s="14" t="s">
        <v>242</v>
      </c>
      <c r="Q10" s="14" t="s">
        <v>59</v>
      </c>
      <c r="R10" s="14" t="s">
        <v>73</v>
      </c>
      <c r="S10" s="78" t="s">
        <v>339</v>
      </c>
      <c r="T10" s="78" t="s">
        <v>339</v>
      </c>
      <c r="U10" s="78" t="s">
        <v>340</v>
      </c>
      <c r="V10" s="14" t="s">
        <v>341</v>
      </c>
      <c r="W10" s="14" t="s">
        <v>73</v>
      </c>
      <c r="X10" s="14" t="s">
        <v>73</v>
      </c>
      <c r="Y10" s="14" t="s">
        <v>73</v>
      </c>
      <c r="Z10" s="14" t="s">
        <v>225</v>
      </c>
      <c r="AA10" s="79">
        <v>3.0</v>
      </c>
      <c r="AB10" s="14" t="s">
        <v>73</v>
      </c>
      <c r="AC10" s="14" t="s">
        <v>342</v>
      </c>
      <c r="AD10" s="14" t="s">
        <v>225</v>
      </c>
      <c r="AE10" s="14" t="s">
        <v>229</v>
      </c>
      <c r="AF10" s="14" t="s">
        <v>225</v>
      </c>
      <c r="AG10" s="14" t="s">
        <v>229</v>
      </c>
      <c r="AH10" s="14" t="s">
        <v>73</v>
      </c>
      <c r="AI10" s="14" t="s">
        <v>225</v>
      </c>
      <c r="AJ10" s="14" t="s">
        <v>225</v>
      </c>
      <c r="AK10" s="14" t="s">
        <v>230</v>
      </c>
      <c r="AL10" s="14" t="s">
        <v>248</v>
      </c>
      <c r="AM10" s="75" t="s">
        <v>225</v>
      </c>
      <c r="AN10" s="14"/>
      <c r="AO10" s="14"/>
      <c r="AP10" s="14" t="s">
        <v>251</v>
      </c>
      <c r="AQ10" s="14" t="s">
        <v>343</v>
      </c>
      <c r="AR10" s="14" t="s">
        <v>266</v>
      </c>
      <c r="AS10" s="14" t="s">
        <v>73</v>
      </c>
      <c r="AT10" s="14" t="s">
        <v>73</v>
      </c>
      <c r="AU10" s="14" t="s">
        <v>73</v>
      </c>
      <c r="AV10" s="14" t="s">
        <v>73</v>
      </c>
      <c r="AW10" s="14" t="s">
        <v>73</v>
      </c>
      <c r="AX10" s="76"/>
      <c r="AY10" s="50">
        <v>2.31138237E8</v>
      </c>
      <c r="AZ10" s="50">
        <v>71961.0</v>
      </c>
      <c r="BA10" s="14" t="s">
        <v>267</v>
      </c>
      <c r="BB10" s="14" t="s">
        <v>344</v>
      </c>
      <c r="BC10" s="14"/>
      <c r="BD10" s="14"/>
      <c r="BE10" s="14"/>
      <c r="BF10" s="14"/>
      <c r="BG10" s="14"/>
      <c r="BH10" s="1"/>
    </row>
    <row r="11" hidden="1">
      <c r="A11" s="74">
        <v>2025283.0</v>
      </c>
      <c r="B11" s="75">
        <v>35.0</v>
      </c>
      <c r="C11" s="75"/>
      <c r="D11" s="53" t="s">
        <v>345</v>
      </c>
      <c r="E11" s="53" t="s">
        <v>346</v>
      </c>
      <c r="F11" s="50" t="s">
        <v>347</v>
      </c>
      <c r="G11" s="14" t="s">
        <v>219</v>
      </c>
      <c r="H11" s="14" t="s">
        <v>348</v>
      </c>
      <c r="I11" s="76" t="s">
        <v>237</v>
      </c>
      <c r="J11" s="77" t="s">
        <v>349</v>
      </c>
      <c r="K11" s="94" t="s">
        <v>350</v>
      </c>
      <c r="L11" s="76" t="s">
        <v>119</v>
      </c>
      <c r="M11" s="76" t="s">
        <v>49</v>
      </c>
      <c r="N11" s="76" t="s">
        <v>240</v>
      </c>
      <c r="O11" s="76" t="s">
        <v>351</v>
      </c>
      <c r="P11" s="76" t="s">
        <v>73</v>
      </c>
      <c r="Q11" s="76" t="s">
        <v>53</v>
      </c>
      <c r="R11" s="14" t="s">
        <v>225</v>
      </c>
      <c r="S11" s="95" t="s">
        <v>352</v>
      </c>
      <c r="T11" s="95" t="s">
        <v>352</v>
      </c>
      <c r="U11" s="78" t="s">
        <v>353</v>
      </c>
      <c r="V11" s="96" t="s">
        <v>354</v>
      </c>
      <c r="W11" s="76" t="s">
        <v>73</v>
      </c>
      <c r="X11" s="76" t="s">
        <v>225</v>
      </c>
      <c r="Y11" s="76" t="s">
        <v>225</v>
      </c>
      <c r="Z11" s="76" t="s">
        <v>225</v>
      </c>
      <c r="AA11" s="96">
        <v>3.0</v>
      </c>
      <c r="AB11" s="14" t="s">
        <v>73</v>
      </c>
      <c r="AC11" s="76" t="s">
        <v>355</v>
      </c>
      <c r="AD11" s="14" t="s">
        <v>225</v>
      </c>
      <c r="AE11" s="14" t="s">
        <v>229</v>
      </c>
      <c r="AF11" s="14" t="s">
        <v>225</v>
      </c>
      <c r="AG11" s="14" t="s">
        <v>229</v>
      </c>
      <c r="AH11" s="14" t="s">
        <v>73</v>
      </c>
      <c r="AI11" s="14" t="s">
        <v>225</v>
      </c>
      <c r="AJ11" s="14" t="s">
        <v>225</v>
      </c>
      <c r="AK11" s="14" t="s">
        <v>230</v>
      </c>
      <c r="AL11" s="14" t="s">
        <v>248</v>
      </c>
      <c r="AM11" s="75" t="s">
        <v>225</v>
      </c>
      <c r="AN11" s="76"/>
      <c r="AO11" s="76"/>
      <c r="AP11" s="76" t="s">
        <v>292</v>
      </c>
      <c r="AQ11" s="76" t="s">
        <v>356</v>
      </c>
      <c r="AR11" s="76" t="s">
        <v>357</v>
      </c>
      <c r="AS11" s="14" t="s">
        <v>73</v>
      </c>
      <c r="AT11" s="76" t="s">
        <v>73</v>
      </c>
      <c r="AU11" s="76" t="s">
        <v>73</v>
      </c>
      <c r="AV11" s="76" t="s">
        <v>73</v>
      </c>
      <c r="AW11" s="14" t="s">
        <v>73</v>
      </c>
      <c r="AX11" s="76"/>
      <c r="AY11" s="80">
        <v>2.31009291E8</v>
      </c>
      <c r="AZ11" s="80">
        <v>23937.0</v>
      </c>
      <c r="BA11" s="79" t="s">
        <v>358</v>
      </c>
      <c r="BB11" s="76" t="s">
        <v>268</v>
      </c>
      <c r="BC11" s="76"/>
      <c r="BD11" s="76"/>
      <c r="BE11" s="76"/>
      <c r="BF11" s="76"/>
      <c r="BG11" s="76"/>
      <c r="BH11" s="1"/>
    </row>
    <row r="12" hidden="1">
      <c r="A12" s="74">
        <v>2025011.0</v>
      </c>
      <c r="B12" s="14">
        <v>43.0</v>
      </c>
      <c r="C12" s="14"/>
      <c r="D12" s="50" t="s">
        <v>359</v>
      </c>
      <c r="E12" s="50" t="s">
        <v>360</v>
      </c>
      <c r="F12" s="50" t="s">
        <v>361</v>
      </c>
      <c r="G12" s="14" t="s">
        <v>219</v>
      </c>
      <c r="H12" s="83" t="s">
        <v>362</v>
      </c>
      <c r="I12" s="14" t="s">
        <v>237</v>
      </c>
      <c r="J12" s="84" t="s">
        <v>363</v>
      </c>
      <c r="K12" s="86" t="s">
        <v>364</v>
      </c>
      <c r="L12" s="14" t="s">
        <v>93</v>
      </c>
      <c r="M12" s="14" t="s">
        <v>4</v>
      </c>
      <c r="N12" s="14" t="s">
        <v>240</v>
      </c>
      <c r="O12" s="14" t="s">
        <v>286</v>
      </c>
      <c r="P12" s="14" t="s">
        <v>73</v>
      </c>
      <c r="Q12" s="14" t="s">
        <v>55</v>
      </c>
      <c r="R12" s="14" t="s">
        <v>225</v>
      </c>
      <c r="S12" s="78" t="s">
        <v>365</v>
      </c>
      <c r="T12" s="78" t="s">
        <v>365</v>
      </c>
      <c r="U12" s="78" t="s">
        <v>366</v>
      </c>
      <c r="V12" s="14" t="s">
        <v>367</v>
      </c>
      <c r="W12" s="14" t="s">
        <v>225</v>
      </c>
      <c r="X12" s="14" t="s">
        <v>73</v>
      </c>
      <c r="Y12" s="14" t="s">
        <v>225</v>
      </c>
      <c r="Z12" s="14" t="s">
        <v>225</v>
      </c>
      <c r="AA12" s="79">
        <v>4.0</v>
      </c>
      <c r="AB12" s="14" t="s">
        <v>225</v>
      </c>
      <c r="AC12" s="14" t="s">
        <v>229</v>
      </c>
      <c r="AD12" s="14" t="s">
        <v>225</v>
      </c>
      <c r="AE12" s="14" t="s">
        <v>229</v>
      </c>
      <c r="AF12" s="14" t="s">
        <v>73</v>
      </c>
      <c r="AG12" s="14" t="s">
        <v>368</v>
      </c>
      <c r="AH12" s="14" t="s">
        <v>225</v>
      </c>
      <c r="AI12" s="14" t="s">
        <v>225</v>
      </c>
      <c r="AJ12" s="14" t="s">
        <v>73</v>
      </c>
      <c r="AK12" s="14" t="s">
        <v>291</v>
      </c>
      <c r="AL12" s="14" t="s">
        <v>248</v>
      </c>
      <c r="AM12" s="75" t="s">
        <v>225</v>
      </c>
      <c r="AN12" s="75"/>
      <c r="AO12" s="14"/>
      <c r="AP12" s="14" t="s">
        <v>369</v>
      </c>
      <c r="AQ12" s="14" t="s">
        <v>370</v>
      </c>
      <c r="AR12" s="14" t="s">
        <v>371</v>
      </c>
      <c r="AS12" s="14" t="s">
        <v>73</v>
      </c>
      <c r="AT12" s="14" t="s">
        <v>73</v>
      </c>
      <c r="AU12" s="14" t="s">
        <v>73</v>
      </c>
      <c r="AV12" s="14" t="s">
        <v>73</v>
      </c>
      <c r="AW12" s="14" t="s">
        <v>73</v>
      </c>
      <c r="AX12" s="76"/>
      <c r="AY12" s="50">
        <v>2.31335318E8</v>
      </c>
      <c r="AZ12" s="50">
        <v>16239.0</v>
      </c>
      <c r="BA12" s="14" t="s">
        <v>267</v>
      </c>
      <c r="BB12" s="14" t="s">
        <v>344</v>
      </c>
      <c r="BC12" s="14"/>
      <c r="BD12" s="14"/>
      <c r="BE12" s="14"/>
      <c r="BF12" s="14"/>
      <c r="BG12" s="14"/>
      <c r="BH12" s="1"/>
    </row>
    <row r="13" hidden="1">
      <c r="A13" s="74">
        <v>2025285.0</v>
      </c>
      <c r="B13" s="75">
        <v>38.0</v>
      </c>
      <c r="C13" s="75"/>
      <c r="D13" s="53" t="s">
        <v>372</v>
      </c>
      <c r="E13" s="53" t="s">
        <v>373</v>
      </c>
      <c r="F13" s="50" t="s">
        <v>374</v>
      </c>
      <c r="G13" s="14" t="s">
        <v>219</v>
      </c>
      <c r="H13" s="14" t="s">
        <v>375</v>
      </c>
      <c r="I13" s="76" t="s">
        <v>237</v>
      </c>
      <c r="J13" s="77">
        <v>38725.0</v>
      </c>
      <c r="K13" s="94" t="s">
        <v>376</v>
      </c>
      <c r="L13" s="76" t="s">
        <v>119</v>
      </c>
      <c r="M13" s="76" t="s">
        <v>49</v>
      </c>
      <c r="N13" s="76" t="s">
        <v>240</v>
      </c>
      <c r="O13" s="76" t="s">
        <v>351</v>
      </c>
      <c r="P13" s="76" t="s">
        <v>73</v>
      </c>
      <c r="Q13" s="76" t="s">
        <v>53</v>
      </c>
      <c r="R13" s="14" t="s">
        <v>225</v>
      </c>
      <c r="S13" s="95" t="s">
        <v>377</v>
      </c>
      <c r="T13" s="95" t="s">
        <v>377</v>
      </c>
      <c r="U13" s="95" t="s">
        <v>378</v>
      </c>
      <c r="V13" s="96" t="s">
        <v>379</v>
      </c>
      <c r="W13" s="76" t="s">
        <v>73</v>
      </c>
      <c r="X13" s="76" t="s">
        <v>73</v>
      </c>
      <c r="Y13" s="76" t="s">
        <v>73</v>
      </c>
      <c r="Z13" s="76" t="s">
        <v>225</v>
      </c>
      <c r="AA13" s="96">
        <v>7.0</v>
      </c>
      <c r="AB13" s="14" t="s">
        <v>225</v>
      </c>
      <c r="AC13" s="14" t="str">
        <f>IF(AB13="YES",YES,"Not Working")</f>
        <v>Not Working</v>
      </c>
      <c r="AD13" s="14" t="s">
        <v>73</v>
      </c>
      <c r="AE13" s="76" t="s">
        <v>380</v>
      </c>
      <c r="AF13" s="14" t="s">
        <v>73</v>
      </c>
      <c r="AG13" s="76" t="s">
        <v>381</v>
      </c>
      <c r="AH13" s="14" t="s">
        <v>73</v>
      </c>
      <c r="AI13" s="14" t="s">
        <v>73</v>
      </c>
      <c r="AJ13" s="14" t="s">
        <v>225</v>
      </c>
      <c r="AK13" s="14" t="s">
        <v>230</v>
      </c>
      <c r="AL13" s="14" t="s">
        <v>248</v>
      </c>
      <c r="AM13" s="76" t="s">
        <v>225</v>
      </c>
      <c r="AN13" s="76"/>
      <c r="AO13" s="76"/>
      <c r="AP13" s="76" t="s">
        <v>382</v>
      </c>
      <c r="AQ13" s="97" t="s">
        <v>383</v>
      </c>
      <c r="AR13" s="76" t="s">
        <v>384</v>
      </c>
      <c r="AS13" s="14" t="s">
        <v>73</v>
      </c>
      <c r="AT13" s="76" t="s">
        <v>73</v>
      </c>
      <c r="AU13" s="76" t="s">
        <v>73</v>
      </c>
      <c r="AV13" s="76" t="s">
        <v>73</v>
      </c>
      <c r="AW13" s="14" t="s">
        <v>73</v>
      </c>
      <c r="AX13" s="76"/>
      <c r="AY13" s="80">
        <v>2.31010869E8</v>
      </c>
      <c r="AZ13" s="80">
        <v>35605.0</v>
      </c>
      <c r="BA13" s="79" t="s">
        <v>385</v>
      </c>
      <c r="BB13" s="76" t="s">
        <v>386</v>
      </c>
      <c r="BC13" s="76"/>
      <c r="BD13" s="76"/>
      <c r="BE13" s="76"/>
      <c r="BF13" s="76"/>
      <c r="BG13" s="76"/>
      <c r="BH13" s="1"/>
    </row>
    <row r="14" hidden="1">
      <c r="A14" s="74">
        <v>2025010.0</v>
      </c>
      <c r="B14" s="14">
        <v>45.0</v>
      </c>
      <c r="C14" s="14"/>
      <c r="D14" s="50" t="s">
        <v>387</v>
      </c>
      <c r="E14" s="50" t="s">
        <v>388</v>
      </c>
      <c r="F14" s="50" t="s">
        <v>389</v>
      </c>
      <c r="G14" s="14" t="s">
        <v>219</v>
      </c>
      <c r="H14" s="83" t="s">
        <v>390</v>
      </c>
      <c r="I14" s="14" t="s">
        <v>237</v>
      </c>
      <c r="J14" s="84">
        <v>39116.0</v>
      </c>
      <c r="K14" s="86" t="s">
        <v>391</v>
      </c>
      <c r="L14" s="14" t="s">
        <v>93</v>
      </c>
      <c r="M14" s="14" t="s">
        <v>4</v>
      </c>
      <c r="N14" s="14" t="s">
        <v>240</v>
      </c>
      <c r="O14" s="14" t="s">
        <v>286</v>
      </c>
      <c r="P14" s="14" t="s">
        <v>73</v>
      </c>
      <c r="Q14" s="14" t="s">
        <v>55</v>
      </c>
      <c r="R14" s="14" t="s">
        <v>225</v>
      </c>
      <c r="S14" s="78" t="s">
        <v>392</v>
      </c>
      <c r="T14" s="78" t="s">
        <v>392</v>
      </c>
      <c r="U14" s="78" t="s">
        <v>393</v>
      </c>
      <c r="V14" s="14" t="s">
        <v>394</v>
      </c>
      <c r="W14" s="14" t="s">
        <v>73</v>
      </c>
      <c r="X14" s="14" t="s">
        <v>225</v>
      </c>
      <c r="Y14" s="14" t="s">
        <v>73</v>
      </c>
      <c r="Z14" s="14" t="s">
        <v>225</v>
      </c>
      <c r="AA14" s="79">
        <v>1.0</v>
      </c>
      <c r="AB14" s="14" t="s">
        <v>73</v>
      </c>
      <c r="AC14" s="14" t="s">
        <v>395</v>
      </c>
      <c r="AD14" s="14" t="s">
        <v>225</v>
      </c>
      <c r="AE14" s="14" t="s">
        <v>229</v>
      </c>
      <c r="AF14" s="14" t="s">
        <v>225</v>
      </c>
      <c r="AG14" s="14" t="s">
        <v>229</v>
      </c>
      <c r="AH14" s="14" t="s">
        <v>73</v>
      </c>
      <c r="AI14" s="14" t="s">
        <v>225</v>
      </c>
      <c r="AJ14" s="14" t="s">
        <v>73</v>
      </c>
      <c r="AK14" s="14" t="s">
        <v>264</v>
      </c>
      <c r="AL14" s="14" t="s">
        <v>396</v>
      </c>
      <c r="AM14" s="75" t="s">
        <v>225</v>
      </c>
      <c r="AN14" s="75"/>
      <c r="AO14" s="14"/>
      <c r="AP14" s="14" t="s">
        <v>369</v>
      </c>
      <c r="AQ14" s="14" t="s">
        <v>397</v>
      </c>
      <c r="AR14" s="14" t="s">
        <v>398</v>
      </c>
      <c r="AS14" s="14" t="s">
        <v>73</v>
      </c>
      <c r="AT14" s="14" t="s">
        <v>73</v>
      </c>
      <c r="AU14" s="14" t="s">
        <v>73</v>
      </c>
      <c r="AV14" s="14" t="s">
        <v>73</v>
      </c>
      <c r="AW14" s="76" t="s">
        <v>232</v>
      </c>
      <c r="AX14" s="76"/>
      <c r="AY14" s="50"/>
      <c r="AZ14" s="50"/>
      <c r="BA14" s="14"/>
      <c r="BB14" s="14"/>
      <c r="BC14" s="14"/>
      <c r="BD14" s="14"/>
      <c r="BE14" s="14"/>
      <c r="BF14" s="14"/>
      <c r="BG14" s="14"/>
      <c r="BH14" s="1"/>
    </row>
    <row r="15" ht="12.75" hidden="1" customHeight="1">
      <c r="A15" s="74">
        <v>2025321.0</v>
      </c>
      <c r="B15" s="75"/>
      <c r="C15" s="75"/>
      <c r="D15" s="53" t="s">
        <v>399</v>
      </c>
      <c r="E15" s="53" t="s">
        <v>400</v>
      </c>
      <c r="F15" s="50" t="s">
        <v>401</v>
      </c>
      <c r="G15" s="14" t="s">
        <v>219</v>
      </c>
      <c r="H15" s="14" t="s">
        <v>402</v>
      </c>
      <c r="I15" s="75" t="s">
        <v>237</v>
      </c>
      <c r="J15" s="53" t="s">
        <v>403</v>
      </c>
      <c r="K15" s="88" t="s">
        <v>404</v>
      </c>
      <c r="L15" s="75" t="s">
        <v>72</v>
      </c>
      <c r="M15" s="75" t="s">
        <v>4</v>
      </c>
      <c r="N15" s="75"/>
      <c r="O15" s="75" t="s">
        <v>405</v>
      </c>
      <c r="P15" s="14" t="s">
        <v>225</v>
      </c>
      <c r="Q15" s="75" t="s">
        <v>57</v>
      </c>
      <c r="R15" s="14" t="s">
        <v>225</v>
      </c>
      <c r="S15" s="89" t="s">
        <v>406</v>
      </c>
      <c r="T15" s="89" t="s">
        <v>406</v>
      </c>
      <c r="U15" s="89" t="s">
        <v>407</v>
      </c>
      <c r="V15" s="90" t="s">
        <v>408</v>
      </c>
      <c r="W15" s="75" t="s">
        <v>73</v>
      </c>
      <c r="X15" s="75" t="s">
        <v>73</v>
      </c>
      <c r="Y15" s="75" t="s">
        <v>225</v>
      </c>
      <c r="Z15" s="75" t="s">
        <v>225</v>
      </c>
      <c r="AA15" s="90">
        <v>2.0</v>
      </c>
      <c r="AB15" s="14" t="s">
        <v>225</v>
      </c>
      <c r="AC15" s="14" t="str">
        <f>IF(AB15="YES",YES,"Not Working")</f>
        <v>Not Working</v>
      </c>
      <c r="AD15" s="14" t="s">
        <v>73</v>
      </c>
      <c r="AE15" s="75" t="s">
        <v>409</v>
      </c>
      <c r="AF15" s="14" t="s">
        <v>225</v>
      </c>
      <c r="AG15" s="14" t="s">
        <v>229</v>
      </c>
      <c r="AH15" s="14" t="s">
        <v>225</v>
      </c>
      <c r="AI15" s="14" t="s">
        <v>73</v>
      </c>
      <c r="AJ15" s="14" t="s">
        <v>225</v>
      </c>
      <c r="AK15" s="14" t="s">
        <v>230</v>
      </c>
      <c r="AL15" s="75" t="s">
        <v>248</v>
      </c>
      <c r="AM15" s="75" t="s">
        <v>225</v>
      </c>
      <c r="AN15" s="75"/>
      <c r="AO15" s="75"/>
      <c r="AP15" s="75" t="s">
        <v>410</v>
      </c>
      <c r="AQ15" s="75" t="s">
        <v>331</v>
      </c>
      <c r="AR15" s="75" t="s">
        <v>411</v>
      </c>
      <c r="AS15" s="75" t="s">
        <v>73</v>
      </c>
      <c r="AT15" s="75" t="s">
        <v>73</v>
      </c>
      <c r="AU15" s="75" t="s">
        <v>73</v>
      </c>
      <c r="AV15" s="75" t="s">
        <v>73</v>
      </c>
      <c r="AW15" s="14" t="s">
        <v>73</v>
      </c>
      <c r="AX15" s="76"/>
      <c r="AY15" s="53">
        <v>2.31376073E8</v>
      </c>
      <c r="AZ15" s="98">
        <v>58963.0</v>
      </c>
      <c r="BA15" s="99" t="s">
        <v>412</v>
      </c>
      <c r="BB15" s="55" t="s">
        <v>268</v>
      </c>
      <c r="BC15" s="55"/>
      <c r="BD15" s="75"/>
      <c r="BE15" s="75"/>
      <c r="BF15" s="75"/>
      <c r="BG15" s="75"/>
      <c r="BH15" s="1"/>
    </row>
    <row r="16" hidden="1">
      <c r="A16" s="74">
        <v>2025186.0</v>
      </c>
      <c r="B16" s="100">
        <v>36.0</v>
      </c>
      <c r="C16" s="14"/>
      <c r="D16" s="50" t="s">
        <v>413</v>
      </c>
      <c r="E16" s="50" t="s">
        <v>414</v>
      </c>
      <c r="F16" s="50" t="s">
        <v>415</v>
      </c>
      <c r="G16" s="14" t="s">
        <v>219</v>
      </c>
      <c r="H16" s="14" t="s">
        <v>416</v>
      </c>
      <c r="I16" s="14" t="s">
        <v>237</v>
      </c>
      <c r="J16" s="84" t="s">
        <v>417</v>
      </c>
      <c r="K16" s="86" t="s">
        <v>418</v>
      </c>
      <c r="L16" s="14" t="s">
        <v>108</v>
      </c>
      <c r="M16" s="14" t="s">
        <v>4</v>
      </c>
      <c r="N16" s="14" t="s">
        <v>419</v>
      </c>
      <c r="O16" s="14" t="s">
        <v>286</v>
      </c>
      <c r="P16" s="14" t="s">
        <v>242</v>
      </c>
      <c r="Q16" s="14" t="s">
        <v>61</v>
      </c>
      <c r="R16" s="14" t="s">
        <v>225</v>
      </c>
      <c r="S16" s="78" t="s">
        <v>420</v>
      </c>
      <c r="T16" s="78" t="s">
        <v>420</v>
      </c>
      <c r="U16" s="78" t="s">
        <v>421</v>
      </c>
      <c r="V16" s="14" t="s">
        <v>422</v>
      </c>
      <c r="W16" s="14" t="s">
        <v>225</v>
      </c>
      <c r="X16" s="14" t="s">
        <v>73</v>
      </c>
      <c r="Y16" s="14" t="s">
        <v>225</v>
      </c>
      <c r="Z16" s="14" t="s">
        <v>225</v>
      </c>
      <c r="AA16" s="79">
        <v>3.0</v>
      </c>
      <c r="AB16" s="14" t="s">
        <v>225</v>
      </c>
      <c r="AC16" s="14" t="s">
        <v>229</v>
      </c>
      <c r="AD16" s="14" t="s">
        <v>225</v>
      </c>
      <c r="AE16" s="14" t="s">
        <v>229</v>
      </c>
      <c r="AF16" s="14" t="s">
        <v>225</v>
      </c>
      <c r="AG16" s="14" t="s">
        <v>229</v>
      </c>
      <c r="AH16" s="14" t="s">
        <v>225</v>
      </c>
      <c r="AI16" s="14" t="s">
        <v>225</v>
      </c>
      <c r="AJ16" s="14" t="s">
        <v>225</v>
      </c>
      <c r="AK16" s="14" t="s">
        <v>230</v>
      </c>
      <c r="AL16" s="14" t="s">
        <v>248</v>
      </c>
      <c r="AM16" s="75" t="s">
        <v>225</v>
      </c>
      <c r="AN16" s="14"/>
      <c r="AO16" s="14"/>
      <c r="AP16" s="14" t="s">
        <v>423</v>
      </c>
      <c r="AQ16" s="14" t="s">
        <v>424</v>
      </c>
      <c r="AR16" s="14" t="s">
        <v>425</v>
      </c>
      <c r="AS16" s="14" t="s">
        <v>73</v>
      </c>
      <c r="AT16" s="14" t="s">
        <v>73</v>
      </c>
      <c r="AU16" s="14" t="s">
        <v>73</v>
      </c>
      <c r="AV16" s="14" t="s">
        <v>73</v>
      </c>
      <c r="AW16" s="76" t="s">
        <v>232</v>
      </c>
      <c r="AX16" s="76"/>
      <c r="AY16" s="50">
        <v>2.31657501E8</v>
      </c>
      <c r="AZ16" s="50">
        <v>15481.0</v>
      </c>
      <c r="BA16" s="79" t="s">
        <v>426</v>
      </c>
      <c r="BB16" s="14" t="s">
        <v>268</v>
      </c>
      <c r="BC16" s="14"/>
      <c r="BD16" s="14"/>
      <c r="BE16" s="14"/>
      <c r="BF16" s="14"/>
      <c r="BG16" s="14"/>
      <c r="BH16" s="1"/>
    </row>
    <row r="17" hidden="1">
      <c r="A17" s="74">
        <v>2025868.0</v>
      </c>
      <c r="B17" s="14"/>
      <c r="C17" s="14">
        <v>35.0</v>
      </c>
      <c r="D17" s="50" t="s">
        <v>427</v>
      </c>
      <c r="E17" s="50" t="s">
        <v>428</v>
      </c>
      <c r="F17" s="50" t="s">
        <v>429</v>
      </c>
      <c r="G17" s="14" t="s">
        <v>430</v>
      </c>
      <c r="H17" s="101" t="s">
        <v>431</v>
      </c>
      <c r="I17" s="14" t="s">
        <v>237</v>
      </c>
      <c r="J17" s="102" t="s">
        <v>432</v>
      </c>
      <c r="K17" s="103" t="s">
        <v>433</v>
      </c>
      <c r="L17" s="75" t="s">
        <v>78</v>
      </c>
      <c r="M17" s="76" t="s">
        <v>4</v>
      </c>
      <c r="N17" s="14"/>
      <c r="O17" s="14" t="s">
        <v>434</v>
      </c>
      <c r="P17" s="14" t="s">
        <v>73</v>
      </c>
      <c r="Q17" s="14" t="s">
        <v>53</v>
      </c>
      <c r="R17" s="14" t="s">
        <v>225</v>
      </c>
      <c r="S17" s="104" t="s">
        <v>435</v>
      </c>
      <c r="T17" s="104" t="s">
        <v>435</v>
      </c>
      <c r="U17" s="104" t="s">
        <v>436</v>
      </c>
      <c r="V17" s="79" t="s">
        <v>437</v>
      </c>
      <c r="W17" s="14" t="s">
        <v>73</v>
      </c>
      <c r="X17" s="14" t="s">
        <v>73</v>
      </c>
      <c r="Y17" s="14" t="s">
        <v>73</v>
      </c>
      <c r="Z17" s="14" t="s">
        <v>225</v>
      </c>
      <c r="AA17" s="79">
        <v>2.0</v>
      </c>
      <c r="AB17" s="14" t="s">
        <v>73</v>
      </c>
      <c r="AC17" s="14" t="s">
        <v>438</v>
      </c>
      <c r="AD17" s="14" t="s">
        <v>73</v>
      </c>
      <c r="AE17" s="14" t="s">
        <v>439</v>
      </c>
      <c r="AF17" s="14" t="s">
        <v>225</v>
      </c>
      <c r="AG17" s="14" t="s">
        <v>229</v>
      </c>
      <c r="AH17" s="14" t="s">
        <v>73</v>
      </c>
      <c r="AI17" s="14" t="s">
        <v>73</v>
      </c>
      <c r="AJ17" s="14" t="s">
        <v>225</v>
      </c>
      <c r="AK17" s="14" t="s">
        <v>230</v>
      </c>
      <c r="AL17" s="14" t="s">
        <v>248</v>
      </c>
      <c r="AM17" s="14" t="s">
        <v>73</v>
      </c>
      <c r="AN17" s="14" t="s">
        <v>440</v>
      </c>
      <c r="AO17" s="14"/>
      <c r="AP17" s="14" t="s">
        <v>441</v>
      </c>
      <c r="AQ17" s="14" t="s">
        <v>442</v>
      </c>
      <c r="AR17" s="14" t="s">
        <v>424</v>
      </c>
      <c r="AS17" s="14" t="s">
        <v>73</v>
      </c>
      <c r="AT17" s="14" t="s">
        <v>73</v>
      </c>
      <c r="AU17" s="14" t="s">
        <v>73</v>
      </c>
      <c r="AV17" s="14"/>
      <c r="AW17" s="16" t="s">
        <v>232</v>
      </c>
      <c r="AX17" s="76"/>
      <c r="AY17" s="105">
        <v>2.31607695E8</v>
      </c>
      <c r="AZ17" s="106">
        <v>85867.0</v>
      </c>
      <c r="BA17" s="14"/>
      <c r="BB17" s="14"/>
      <c r="BC17" s="50"/>
      <c r="BD17" s="14"/>
      <c r="BE17" s="14"/>
      <c r="BF17" s="14"/>
      <c r="BG17" s="14"/>
      <c r="BH17" s="1"/>
    </row>
    <row r="18" ht="14.25" hidden="1" customHeight="1">
      <c r="A18" s="74">
        <v>2025471.0</v>
      </c>
      <c r="B18" s="14"/>
      <c r="C18" s="100">
        <v>41.0</v>
      </c>
      <c r="D18" s="82" t="s">
        <v>443</v>
      </c>
      <c r="E18" s="82" t="s">
        <v>444</v>
      </c>
      <c r="F18" s="50" t="s">
        <v>445</v>
      </c>
      <c r="G18" s="14" t="s">
        <v>430</v>
      </c>
      <c r="H18" s="101" t="s">
        <v>446</v>
      </c>
      <c r="I18" s="85" t="s">
        <v>237</v>
      </c>
      <c r="J18" s="82" t="s">
        <v>447</v>
      </c>
      <c r="K18" s="103" t="s">
        <v>448</v>
      </c>
      <c r="L18" s="85" t="s">
        <v>76</v>
      </c>
      <c r="M18" s="75" t="s">
        <v>4</v>
      </c>
      <c r="N18" s="16" t="s">
        <v>258</v>
      </c>
      <c r="O18" s="85" t="s">
        <v>286</v>
      </c>
      <c r="P18" s="75"/>
      <c r="Q18" s="14" t="s">
        <v>59</v>
      </c>
      <c r="R18" s="14" t="s">
        <v>73</v>
      </c>
      <c r="S18" s="104" t="s">
        <v>449</v>
      </c>
      <c r="T18" s="104" t="s">
        <v>449</v>
      </c>
      <c r="U18" s="104" t="s">
        <v>450</v>
      </c>
      <c r="V18" s="79" t="s">
        <v>451</v>
      </c>
      <c r="W18" s="14" t="s">
        <v>73</v>
      </c>
      <c r="X18" s="14" t="s">
        <v>73</v>
      </c>
      <c r="Y18" s="14" t="s">
        <v>73</v>
      </c>
      <c r="Z18" s="14" t="s">
        <v>225</v>
      </c>
      <c r="AA18" s="79">
        <v>5.0</v>
      </c>
      <c r="AB18" s="14" t="s">
        <v>225</v>
      </c>
      <c r="AC18" s="14"/>
      <c r="AD18" s="14" t="s">
        <v>73</v>
      </c>
      <c r="AE18" s="14" t="s">
        <v>452</v>
      </c>
      <c r="AF18" s="14" t="s">
        <v>225</v>
      </c>
      <c r="AG18" s="14" t="s">
        <v>229</v>
      </c>
      <c r="AH18" s="14" t="s">
        <v>225</v>
      </c>
      <c r="AI18" s="14" t="s">
        <v>73</v>
      </c>
      <c r="AJ18" s="14" t="s">
        <v>73</v>
      </c>
      <c r="AK18" s="14" t="s">
        <v>291</v>
      </c>
      <c r="AL18" s="14" t="s">
        <v>248</v>
      </c>
      <c r="AM18" s="14" t="s">
        <v>225</v>
      </c>
      <c r="AN18" s="14"/>
      <c r="AO18" s="14"/>
      <c r="AP18" s="14" t="s">
        <v>453</v>
      </c>
      <c r="AQ18" s="14" t="s">
        <v>454</v>
      </c>
      <c r="AR18" s="14" t="s">
        <v>455</v>
      </c>
      <c r="AS18" s="14" t="s">
        <v>73</v>
      </c>
      <c r="AT18" s="14" t="s">
        <v>73</v>
      </c>
      <c r="AU18" s="16" t="s">
        <v>73</v>
      </c>
      <c r="AV18" s="14"/>
      <c r="AW18" s="16" t="s">
        <v>73</v>
      </c>
      <c r="AX18" s="76"/>
      <c r="AY18" s="16">
        <v>2.32171084E8</v>
      </c>
      <c r="AZ18" s="106">
        <v>922307.0</v>
      </c>
      <c r="BA18" s="14"/>
      <c r="BB18" s="14"/>
      <c r="BC18" s="14"/>
      <c r="BD18" s="14"/>
      <c r="BE18" s="14"/>
      <c r="BF18" s="14"/>
      <c r="BG18" s="14"/>
      <c r="BH18" s="81"/>
    </row>
    <row r="19" ht="15.75" hidden="1" customHeight="1">
      <c r="A19" s="74">
        <v>2025749.0</v>
      </c>
      <c r="B19" s="14"/>
      <c r="C19" s="11">
        <v>36.0</v>
      </c>
      <c r="D19" s="50" t="s">
        <v>456</v>
      </c>
      <c r="E19" s="50" t="s">
        <v>457</v>
      </c>
      <c r="F19" s="50" t="s">
        <v>458</v>
      </c>
      <c r="G19" s="14" t="s">
        <v>430</v>
      </c>
      <c r="H19" s="101" t="s">
        <v>459</v>
      </c>
      <c r="I19" s="14" t="s">
        <v>237</v>
      </c>
      <c r="J19" s="84" t="s">
        <v>460</v>
      </c>
      <c r="K19" s="103" t="s">
        <v>461</v>
      </c>
      <c r="L19" s="14" t="s">
        <v>462</v>
      </c>
      <c r="M19" s="76" t="s">
        <v>4</v>
      </c>
      <c r="N19" s="14" t="s">
        <v>463</v>
      </c>
      <c r="O19" s="14" t="s">
        <v>464</v>
      </c>
      <c r="P19" s="14" t="s">
        <v>73</v>
      </c>
      <c r="Q19" s="14" t="s">
        <v>53</v>
      </c>
      <c r="R19" s="14" t="s">
        <v>225</v>
      </c>
      <c r="S19" s="104" t="s">
        <v>465</v>
      </c>
      <c r="T19" s="104" t="s">
        <v>465</v>
      </c>
      <c r="U19" s="104" t="s">
        <v>466</v>
      </c>
      <c r="V19" s="79" t="s">
        <v>467</v>
      </c>
      <c r="W19" s="14" t="s">
        <v>73</v>
      </c>
      <c r="X19" s="14"/>
      <c r="Y19" s="14" t="s">
        <v>225</v>
      </c>
      <c r="Z19" s="14" t="s">
        <v>225</v>
      </c>
      <c r="AA19" s="79">
        <v>4.0</v>
      </c>
      <c r="AB19" s="14" t="s">
        <v>225</v>
      </c>
      <c r="AC19" s="14" t="s">
        <v>229</v>
      </c>
      <c r="AD19" s="14" t="s">
        <v>225</v>
      </c>
      <c r="AE19" s="14" t="s">
        <v>229</v>
      </c>
      <c r="AF19" s="14" t="s">
        <v>225</v>
      </c>
      <c r="AG19" s="14" t="s">
        <v>229</v>
      </c>
      <c r="AH19" s="14" t="s">
        <v>225</v>
      </c>
      <c r="AI19" s="14" t="s">
        <v>225</v>
      </c>
      <c r="AJ19" s="14" t="s">
        <v>225</v>
      </c>
      <c r="AK19" s="14" t="s">
        <v>230</v>
      </c>
      <c r="AL19" s="14" t="s">
        <v>248</v>
      </c>
      <c r="AM19" s="14" t="s">
        <v>73</v>
      </c>
      <c r="AN19" s="14" t="s">
        <v>468</v>
      </c>
      <c r="AO19" s="14"/>
      <c r="AP19" s="14"/>
      <c r="AQ19" s="14"/>
      <c r="AR19" s="14"/>
      <c r="AS19" s="14" t="s">
        <v>73</v>
      </c>
      <c r="AT19" s="14" t="s">
        <v>73</v>
      </c>
      <c r="AU19" s="14" t="s">
        <v>73</v>
      </c>
      <c r="AV19" s="14"/>
      <c r="AW19" s="14"/>
      <c r="AX19" s="76"/>
      <c r="AY19" s="79"/>
      <c r="AZ19" s="50"/>
      <c r="BA19" s="14"/>
      <c r="BB19" s="14"/>
      <c r="BC19" s="50"/>
      <c r="BD19" s="14"/>
      <c r="BE19" s="14"/>
      <c r="BF19" s="14"/>
      <c r="BG19" s="14"/>
      <c r="BH19" s="107"/>
    </row>
    <row r="20" ht="15.75" hidden="1" customHeight="1">
      <c r="A20" s="74">
        <v>2025365.0</v>
      </c>
      <c r="B20" s="14"/>
      <c r="C20" s="11">
        <v>42.0</v>
      </c>
      <c r="D20" s="50" t="s">
        <v>469</v>
      </c>
      <c r="E20" s="50" t="s">
        <v>470</v>
      </c>
      <c r="F20" s="50" t="s">
        <v>471</v>
      </c>
      <c r="G20" s="14" t="s">
        <v>430</v>
      </c>
      <c r="H20" s="101" t="s">
        <v>472</v>
      </c>
      <c r="I20" s="14" t="s">
        <v>237</v>
      </c>
      <c r="J20" s="50" t="s">
        <v>473</v>
      </c>
      <c r="K20" s="86" t="s">
        <v>474</v>
      </c>
      <c r="L20" s="14" t="s">
        <v>114</v>
      </c>
      <c r="M20" s="14" t="s">
        <v>4</v>
      </c>
      <c r="N20" s="14" t="s">
        <v>475</v>
      </c>
      <c r="O20" s="14" t="s">
        <v>476</v>
      </c>
      <c r="P20" s="14" t="s">
        <v>73</v>
      </c>
      <c r="Q20" s="14" t="s">
        <v>57</v>
      </c>
      <c r="R20" s="14" t="s">
        <v>225</v>
      </c>
      <c r="S20" s="78" t="s">
        <v>477</v>
      </c>
      <c r="T20" s="78" t="s">
        <v>477</v>
      </c>
      <c r="U20" s="78" t="s">
        <v>478</v>
      </c>
      <c r="V20" s="79" t="s">
        <v>479</v>
      </c>
      <c r="W20" s="14" t="s">
        <v>73</v>
      </c>
      <c r="X20" s="14" t="s">
        <v>73</v>
      </c>
      <c r="Y20" s="14" t="s">
        <v>225</v>
      </c>
      <c r="Z20" s="14" t="s">
        <v>225</v>
      </c>
      <c r="AA20" s="79">
        <v>3.0</v>
      </c>
      <c r="AB20" s="14" t="s">
        <v>73</v>
      </c>
      <c r="AC20" s="14" t="s">
        <v>480</v>
      </c>
      <c r="AD20" s="14" t="s">
        <v>73</v>
      </c>
      <c r="AE20" s="14" t="s">
        <v>278</v>
      </c>
      <c r="AF20" s="14" t="s">
        <v>73</v>
      </c>
      <c r="AG20" s="14" t="s">
        <v>481</v>
      </c>
      <c r="AH20" s="14" t="s">
        <v>73</v>
      </c>
      <c r="AI20" s="14" t="s">
        <v>225</v>
      </c>
      <c r="AJ20" s="14" t="s">
        <v>225</v>
      </c>
      <c r="AK20" s="14" t="s">
        <v>230</v>
      </c>
      <c r="AL20" s="14" t="s">
        <v>248</v>
      </c>
      <c r="AM20" s="14" t="s">
        <v>73</v>
      </c>
      <c r="AN20" s="14" t="s">
        <v>482</v>
      </c>
      <c r="AO20" s="14"/>
      <c r="AP20" s="14" t="s">
        <v>292</v>
      </c>
      <c r="AQ20" s="14" t="s">
        <v>331</v>
      </c>
      <c r="AR20" s="14" t="s">
        <v>483</v>
      </c>
      <c r="AS20" s="14" t="s">
        <v>73</v>
      </c>
      <c r="AT20" s="14" t="s">
        <v>73</v>
      </c>
      <c r="AU20" s="16" t="s">
        <v>73</v>
      </c>
      <c r="AV20" s="14"/>
      <c r="AW20" s="16" t="s">
        <v>232</v>
      </c>
      <c r="AX20" s="85"/>
      <c r="AY20" s="50"/>
      <c r="AZ20" s="50"/>
      <c r="BA20" s="14"/>
      <c r="BB20" s="14"/>
      <c r="BC20" s="14"/>
      <c r="BD20" s="14"/>
      <c r="BE20" s="14"/>
      <c r="BF20" s="14"/>
      <c r="BG20" s="14"/>
      <c r="BH20" s="81"/>
    </row>
    <row r="21" hidden="1">
      <c r="A21" s="74">
        <v>2025564.0</v>
      </c>
      <c r="B21" s="14"/>
      <c r="C21" s="11">
        <v>35.0</v>
      </c>
      <c r="D21" s="50" t="s">
        <v>484</v>
      </c>
      <c r="E21" s="50" t="s">
        <v>485</v>
      </c>
      <c r="F21" s="50" t="s">
        <v>486</v>
      </c>
      <c r="G21" s="14" t="s">
        <v>430</v>
      </c>
      <c r="H21" s="101" t="s">
        <v>487</v>
      </c>
      <c r="I21" s="14" t="s">
        <v>221</v>
      </c>
      <c r="J21" s="84" t="s">
        <v>488</v>
      </c>
      <c r="K21" s="86" t="s">
        <v>489</v>
      </c>
      <c r="L21" s="14" t="s">
        <v>106</v>
      </c>
      <c r="M21" s="75" t="s">
        <v>4</v>
      </c>
      <c r="N21" s="14" t="s">
        <v>240</v>
      </c>
      <c r="O21" s="14" t="s">
        <v>490</v>
      </c>
      <c r="P21" s="14" t="s">
        <v>73</v>
      </c>
      <c r="Q21" s="14" t="s">
        <v>51</v>
      </c>
      <c r="R21" s="14" t="s">
        <v>225</v>
      </c>
      <c r="S21" s="78" t="s">
        <v>491</v>
      </c>
      <c r="T21" s="78" t="s">
        <v>491</v>
      </c>
      <c r="U21" s="78" t="s">
        <v>492</v>
      </c>
      <c r="V21" s="79" t="s">
        <v>493</v>
      </c>
      <c r="W21" s="14" t="s">
        <v>73</v>
      </c>
      <c r="X21" s="14" t="s">
        <v>225</v>
      </c>
      <c r="Y21" s="14" t="s">
        <v>225</v>
      </c>
      <c r="Z21" s="14" t="s">
        <v>225</v>
      </c>
      <c r="AA21" s="79">
        <v>12.0</v>
      </c>
      <c r="AB21" s="14" t="s">
        <v>73</v>
      </c>
      <c r="AC21" s="14" t="s">
        <v>494</v>
      </c>
      <c r="AD21" s="14" t="s">
        <v>225</v>
      </c>
      <c r="AE21" s="14" t="s">
        <v>229</v>
      </c>
      <c r="AF21" s="14" t="s">
        <v>73</v>
      </c>
      <c r="AG21" s="14" t="s">
        <v>495</v>
      </c>
      <c r="AH21" s="14" t="s">
        <v>73</v>
      </c>
      <c r="AI21" s="14" t="s">
        <v>225</v>
      </c>
      <c r="AJ21" s="14" t="s">
        <v>73</v>
      </c>
      <c r="AK21" s="14" t="s">
        <v>264</v>
      </c>
      <c r="AL21" s="14" t="s">
        <v>248</v>
      </c>
      <c r="AM21" s="14" t="s">
        <v>73</v>
      </c>
      <c r="AN21" s="14" t="s">
        <v>496</v>
      </c>
      <c r="AO21" s="14"/>
      <c r="AP21" s="14" t="s">
        <v>343</v>
      </c>
      <c r="AQ21" s="14"/>
      <c r="AR21" s="14"/>
      <c r="AS21" s="14" t="s">
        <v>73</v>
      </c>
      <c r="AT21" s="14" t="s">
        <v>73</v>
      </c>
      <c r="AU21" s="14" t="s">
        <v>73</v>
      </c>
      <c r="AV21" s="14"/>
      <c r="AW21" s="14"/>
      <c r="AX21" s="76"/>
      <c r="AY21" s="79"/>
      <c r="AZ21" s="50"/>
      <c r="BA21" s="14"/>
      <c r="BB21" s="14"/>
      <c r="BC21" s="50"/>
      <c r="BD21" s="14"/>
      <c r="BE21" s="14"/>
      <c r="BF21" s="14"/>
      <c r="BG21" s="14"/>
      <c r="BH21" s="81"/>
    </row>
    <row r="22" ht="15.75" hidden="1" customHeight="1">
      <c r="A22" s="74">
        <v>2025602.0</v>
      </c>
      <c r="B22" s="14"/>
      <c r="C22" s="14">
        <v>39.0</v>
      </c>
      <c r="D22" s="50" t="s">
        <v>306</v>
      </c>
      <c r="E22" s="50" t="s">
        <v>497</v>
      </c>
      <c r="F22" s="50" t="s">
        <v>498</v>
      </c>
      <c r="G22" s="14" t="s">
        <v>430</v>
      </c>
      <c r="H22" s="101" t="s">
        <v>499</v>
      </c>
      <c r="I22" s="14" t="s">
        <v>237</v>
      </c>
      <c r="J22" s="84">
        <v>39365.0</v>
      </c>
      <c r="K22" s="103"/>
      <c r="L22" s="14" t="s">
        <v>88</v>
      </c>
      <c r="M22" s="75" t="s">
        <v>4</v>
      </c>
      <c r="N22" s="14" t="s">
        <v>223</v>
      </c>
      <c r="O22" s="14" t="s">
        <v>490</v>
      </c>
      <c r="P22" s="14" t="s">
        <v>225</v>
      </c>
      <c r="Q22" s="14" t="s">
        <v>53</v>
      </c>
      <c r="R22" s="14" t="s">
        <v>225</v>
      </c>
      <c r="S22" s="104" t="s">
        <v>500</v>
      </c>
      <c r="T22" s="104" t="s">
        <v>500</v>
      </c>
      <c r="U22" s="104" t="s">
        <v>501</v>
      </c>
      <c r="V22" s="79" t="s">
        <v>502</v>
      </c>
      <c r="W22" s="14" t="s">
        <v>73</v>
      </c>
      <c r="X22" s="14" t="s">
        <v>73</v>
      </c>
      <c r="Y22" s="14" t="s">
        <v>73</v>
      </c>
      <c r="Z22" s="14" t="s">
        <v>225</v>
      </c>
      <c r="AA22" s="79">
        <v>7.0</v>
      </c>
      <c r="AB22" s="14" t="s">
        <v>73</v>
      </c>
      <c r="AC22" s="14"/>
      <c r="AD22" s="14" t="s">
        <v>225</v>
      </c>
      <c r="AE22" s="14" t="s">
        <v>229</v>
      </c>
      <c r="AF22" s="14" t="s">
        <v>225</v>
      </c>
      <c r="AG22" s="14" t="s">
        <v>229</v>
      </c>
      <c r="AH22" s="14" t="s">
        <v>73</v>
      </c>
      <c r="AI22" s="14" t="s">
        <v>225</v>
      </c>
      <c r="AJ22" s="14" t="s">
        <v>225</v>
      </c>
      <c r="AK22" s="14" t="s">
        <v>230</v>
      </c>
      <c r="AL22" s="14" t="s">
        <v>248</v>
      </c>
      <c r="AM22" s="14" t="s">
        <v>225</v>
      </c>
      <c r="AN22" s="14"/>
      <c r="AO22" s="14"/>
      <c r="AP22" s="14" t="s">
        <v>503</v>
      </c>
      <c r="AQ22" s="14" t="s">
        <v>504</v>
      </c>
      <c r="AR22" s="14" t="s">
        <v>505</v>
      </c>
      <c r="AS22" s="14" t="s">
        <v>73</v>
      </c>
      <c r="AT22" s="14" t="s">
        <v>73</v>
      </c>
      <c r="AU22" s="14" t="s">
        <v>73</v>
      </c>
      <c r="AV22" s="14"/>
      <c r="AW22" s="14"/>
      <c r="AX22" s="76"/>
      <c r="AY22" s="79"/>
      <c r="AZ22" s="50"/>
      <c r="BA22" s="14"/>
      <c r="BB22" s="14"/>
      <c r="BC22" s="50"/>
      <c r="BD22" s="14"/>
      <c r="BE22" s="14"/>
      <c r="BF22" s="14"/>
      <c r="BG22" s="14"/>
      <c r="BH22" s="108"/>
    </row>
    <row r="23" ht="15.75" hidden="1" customHeight="1">
      <c r="A23" s="74">
        <v>2025356.0</v>
      </c>
      <c r="B23" s="14"/>
      <c r="C23" s="14">
        <v>35.0</v>
      </c>
      <c r="D23" s="50" t="s">
        <v>506</v>
      </c>
      <c r="E23" s="50" t="s">
        <v>507</v>
      </c>
      <c r="F23" s="50" t="s">
        <v>508</v>
      </c>
      <c r="G23" s="14" t="s">
        <v>430</v>
      </c>
      <c r="H23" s="101" t="s">
        <v>509</v>
      </c>
      <c r="I23" s="14" t="s">
        <v>221</v>
      </c>
      <c r="J23" s="84">
        <v>37686.0</v>
      </c>
      <c r="K23" s="103" t="s">
        <v>510</v>
      </c>
      <c r="L23" s="14" t="s">
        <v>114</v>
      </c>
      <c r="M23" s="75" t="s">
        <v>4</v>
      </c>
      <c r="N23" s="14" t="s">
        <v>475</v>
      </c>
      <c r="O23" s="14" t="s">
        <v>476</v>
      </c>
      <c r="P23" s="14" t="s">
        <v>73</v>
      </c>
      <c r="Q23" s="14" t="s">
        <v>57</v>
      </c>
      <c r="R23" s="14" t="s">
        <v>225</v>
      </c>
      <c r="S23" s="104" t="s">
        <v>511</v>
      </c>
      <c r="T23" s="104" t="s">
        <v>511</v>
      </c>
      <c r="U23" s="104"/>
      <c r="V23" s="79" t="s">
        <v>512</v>
      </c>
      <c r="W23" s="14" t="s">
        <v>73</v>
      </c>
      <c r="X23" s="14" t="s">
        <v>73</v>
      </c>
      <c r="Y23" s="14" t="s">
        <v>225</v>
      </c>
      <c r="Z23" s="14" t="s">
        <v>225</v>
      </c>
      <c r="AA23" s="79">
        <v>8.0</v>
      </c>
      <c r="AB23" s="14" t="s">
        <v>225</v>
      </c>
      <c r="AC23" s="14" t="s">
        <v>229</v>
      </c>
      <c r="AD23" s="14" t="s">
        <v>225</v>
      </c>
      <c r="AE23" s="14" t="s">
        <v>229</v>
      </c>
      <c r="AF23" s="14" t="s">
        <v>225</v>
      </c>
      <c r="AG23" s="14" t="s">
        <v>229</v>
      </c>
      <c r="AH23" s="14" t="s">
        <v>225</v>
      </c>
      <c r="AI23" s="14" t="s">
        <v>225</v>
      </c>
      <c r="AJ23" s="14" t="s">
        <v>225</v>
      </c>
      <c r="AK23" s="14" t="s">
        <v>230</v>
      </c>
      <c r="AL23" s="14" t="s">
        <v>248</v>
      </c>
      <c r="AM23" s="14" t="s">
        <v>73</v>
      </c>
      <c r="AN23" s="14" t="s">
        <v>513</v>
      </c>
      <c r="AO23" s="1"/>
      <c r="AP23" s="14" t="s">
        <v>292</v>
      </c>
      <c r="AQ23" s="14" t="s">
        <v>514</v>
      </c>
      <c r="AR23" s="14" t="s">
        <v>515</v>
      </c>
      <c r="AS23" s="14" t="s">
        <v>73</v>
      </c>
      <c r="AT23" s="14" t="s">
        <v>73</v>
      </c>
      <c r="AU23" s="14" t="s">
        <v>73</v>
      </c>
      <c r="AV23" s="14"/>
      <c r="AW23" s="76" t="s">
        <v>232</v>
      </c>
      <c r="AX23" s="76"/>
      <c r="AY23" s="50">
        <v>2.31643977E8</v>
      </c>
      <c r="AZ23" s="50">
        <v>10849.0</v>
      </c>
      <c r="BA23" s="14"/>
      <c r="BB23" s="14"/>
      <c r="BC23" s="14"/>
      <c r="BD23" s="14"/>
      <c r="BE23" s="14"/>
      <c r="BF23" s="14"/>
      <c r="BG23" s="14"/>
      <c r="BH23" s="81"/>
    </row>
    <row r="24" ht="15.75" hidden="1" customHeight="1">
      <c r="A24" s="74">
        <v>2025746.0</v>
      </c>
      <c r="B24" s="14"/>
      <c r="C24" s="14">
        <v>39.0</v>
      </c>
      <c r="D24" s="50" t="s">
        <v>516</v>
      </c>
      <c r="E24" s="50" t="s">
        <v>517</v>
      </c>
      <c r="F24" s="50" t="s">
        <v>518</v>
      </c>
      <c r="G24" s="14" t="s">
        <v>430</v>
      </c>
      <c r="H24" s="101" t="s">
        <v>519</v>
      </c>
      <c r="I24" s="14" t="s">
        <v>221</v>
      </c>
      <c r="J24" s="84">
        <v>38690.0</v>
      </c>
      <c r="K24" s="86" t="s">
        <v>520</v>
      </c>
      <c r="L24" s="14" t="s">
        <v>93</v>
      </c>
      <c r="M24" s="76" t="s">
        <v>4</v>
      </c>
      <c r="N24" s="14" t="s">
        <v>240</v>
      </c>
      <c r="O24" s="14" t="s">
        <v>286</v>
      </c>
      <c r="P24" s="75"/>
      <c r="Q24" s="14" t="s">
        <v>55</v>
      </c>
      <c r="R24" s="14" t="s">
        <v>225</v>
      </c>
      <c r="S24" s="78" t="s">
        <v>521</v>
      </c>
      <c r="T24" s="78" t="s">
        <v>521</v>
      </c>
      <c r="U24" s="78" t="s">
        <v>522</v>
      </c>
      <c r="V24" s="79" t="s">
        <v>523</v>
      </c>
      <c r="W24" s="14" t="s">
        <v>73</v>
      </c>
      <c r="X24" s="14" t="s">
        <v>73</v>
      </c>
      <c r="Y24" s="14" t="s">
        <v>225</v>
      </c>
      <c r="Z24" s="14" t="s">
        <v>225</v>
      </c>
      <c r="AA24" s="79">
        <v>4.0</v>
      </c>
      <c r="AB24" s="14" t="s">
        <v>225</v>
      </c>
      <c r="AC24" s="14" t="s">
        <v>229</v>
      </c>
      <c r="AD24" s="14" t="s">
        <v>225</v>
      </c>
      <c r="AE24" s="14" t="s">
        <v>229</v>
      </c>
      <c r="AF24" s="14" t="s">
        <v>73</v>
      </c>
      <c r="AG24" s="14" t="s">
        <v>278</v>
      </c>
      <c r="AH24" s="14" t="s">
        <v>225</v>
      </c>
      <c r="AI24" s="14" t="s">
        <v>225</v>
      </c>
      <c r="AJ24" s="14" t="s">
        <v>225</v>
      </c>
      <c r="AK24" s="14" t="s">
        <v>230</v>
      </c>
      <c r="AL24" s="14" t="s">
        <v>248</v>
      </c>
      <c r="AM24" s="14" t="s">
        <v>73</v>
      </c>
      <c r="AN24" s="14" t="s">
        <v>524</v>
      </c>
      <c r="AO24" s="14"/>
      <c r="AP24" s="14" t="s">
        <v>292</v>
      </c>
      <c r="AQ24" s="14" t="s">
        <v>525</v>
      </c>
      <c r="AR24" s="14" t="s">
        <v>526</v>
      </c>
      <c r="AS24" s="14" t="s">
        <v>73</v>
      </c>
      <c r="AT24" s="14" t="s">
        <v>73</v>
      </c>
      <c r="AU24" s="16" t="s">
        <v>225</v>
      </c>
      <c r="AV24" s="14"/>
      <c r="AW24" s="14"/>
      <c r="AX24" s="76"/>
      <c r="AY24" s="79"/>
      <c r="AZ24" s="50"/>
      <c r="BA24" s="14"/>
      <c r="BB24" s="14"/>
      <c r="BC24" s="50"/>
      <c r="BD24" s="14"/>
      <c r="BE24" s="14"/>
      <c r="BF24" s="14"/>
      <c r="BG24" s="14"/>
      <c r="BH24" s="81"/>
    </row>
    <row r="25" ht="15.75" hidden="1" customHeight="1">
      <c r="A25" s="74">
        <v>2025765.0</v>
      </c>
      <c r="B25" s="14"/>
      <c r="C25" s="16">
        <v>39.0</v>
      </c>
      <c r="D25" s="50" t="s">
        <v>527</v>
      </c>
      <c r="E25" s="50" t="s">
        <v>528</v>
      </c>
      <c r="F25" s="50" t="s">
        <v>529</v>
      </c>
      <c r="G25" s="14" t="s">
        <v>430</v>
      </c>
      <c r="H25" s="101" t="s">
        <v>530</v>
      </c>
      <c r="I25" s="14" t="s">
        <v>237</v>
      </c>
      <c r="J25" s="50" t="s">
        <v>531</v>
      </c>
      <c r="K25" s="103" t="s">
        <v>532</v>
      </c>
      <c r="L25" s="14" t="s">
        <v>75</v>
      </c>
      <c r="M25" s="76" t="s">
        <v>4</v>
      </c>
      <c r="N25" s="16" t="s">
        <v>533</v>
      </c>
      <c r="O25" s="14" t="s">
        <v>464</v>
      </c>
      <c r="P25" s="75"/>
      <c r="Q25" s="14" t="s">
        <v>55</v>
      </c>
      <c r="R25" s="14" t="s">
        <v>225</v>
      </c>
      <c r="S25" s="104" t="s">
        <v>534</v>
      </c>
      <c r="T25" s="104" t="s">
        <v>535</v>
      </c>
      <c r="U25" s="104" t="s">
        <v>536</v>
      </c>
      <c r="V25" s="79" t="s">
        <v>537</v>
      </c>
      <c r="W25" s="14" t="s">
        <v>73</v>
      </c>
      <c r="X25" s="14" t="s">
        <v>73</v>
      </c>
      <c r="Y25" s="14" t="s">
        <v>225</v>
      </c>
      <c r="Z25" s="14" t="s">
        <v>73</v>
      </c>
      <c r="AA25" s="79">
        <v>4.0</v>
      </c>
      <c r="AB25" s="14" t="s">
        <v>225</v>
      </c>
      <c r="AC25" s="14"/>
      <c r="AD25" s="14" t="s">
        <v>73</v>
      </c>
      <c r="AE25" s="14"/>
      <c r="AF25" s="14" t="s">
        <v>225</v>
      </c>
      <c r="AG25" s="14" t="s">
        <v>229</v>
      </c>
      <c r="AH25" s="14" t="s">
        <v>225</v>
      </c>
      <c r="AI25" s="14" t="s">
        <v>73</v>
      </c>
      <c r="AJ25" s="14" t="s">
        <v>73</v>
      </c>
      <c r="AK25" s="14" t="s">
        <v>230</v>
      </c>
      <c r="AL25" s="14" t="s">
        <v>248</v>
      </c>
      <c r="AM25" s="14" t="s">
        <v>73</v>
      </c>
      <c r="AN25" s="14" t="s">
        <v>538</v>
      </c>
      <c r="AO25" s="14"/>
      <c r="AP25" s="14" t="s">
        <v>539</v>
      </c>
      <c r="AQ25" s="14" t="s">
        <v>540</v>
      </c>
      <c r="AR25" s="14" t="s">
        <v>514</v>
      </c>
      <c r="AS25" s="14" t="s">
        <v>73</v>
      </c>
      <c r="AT25" s="14" t="s">
        <v>73</v>
      </c>
      <c r="AU25" s="16" t="s">
        <v>73</v>
      </c>
      <c r="AV25" s="14"/>
      <c r="AW25" s="14"/>
      <c r="AX25" s="76"/>
      <c r="AY25" s="79"/>
      <c r="AZ25" s="50"/>
      <c r="BA25" s="14"/>
      <c r="BB25" s="14"/>
      <c r="BC25" s="50"/>
      <c r="BD25" s="14"/>
      <c r="BE25" s="14"/>
      <c r="BF25" s="14"/>
      <c r="BG25" s="14"/>
      <c r="BH25" s="81"/>
    </row>
    <row r="26" ht="15.75" hidden="1" customHeight="1">
      <c r="A26" s="74">
        <v>2025574.0</v>
      </c>
      <c r="B26" s="14"/>
      <c r="C26" s="14">
        <v>36.0</v>
      </c>
      <c r="D26" s="50" t="s">
        <v>541</v>
      </c>
      <c r="E26" s="50" t="s">
        <v>542</v>
      </c>
      <c r="F26" s="50" t="s">
        <v>543</v>
      </c>
      <c r="G26" s="14" t="s">
        <v>430</v>
      </c>
      <c r="H26" s="83" t="s">
        <v>544</v>
      </c>
      <c r="I26" s="14" t="s">
        <v>221</v>
      </c>
      <c r="J26" s="84" t="s">
        <v>545</v>
      </c>
      <c r="K26" s="103" t="s">
        <v>546</v>
      </c>
      <c r="L26" s="14" t="s">
        <v>98</v>
      </c>
      <c r="M26" s="75" t="s">
        <v>4</v>
      </c>
      <c r="N26" s="14" t="s">
        <v>240</v>
      </c>
      <c r="O26" s="14" t="s">
        <v>286</v>
      </c>
      <c r="P26" s="75"/>
      <c r="Q26" s="14" t="s">
        <v>51</v>
      </c>
      <c r="R26" s="14" t="s">
        <v>225</v>
      </c>
      <c r="S26" s="104" t="s">
        <v>547</v>
      </c>
      <c r="T26" s="104" t="s">
        <v>547</v>
      </c>
      <c r="U26" s="104" t="s">
        <v>548</v>
      </c>
      <c r="V26" s="79"/>
      <c r="W26" s="14" t="s">
        <v>73</v>
      </c>
      <c r="X26" s="14" t="s">
        <v>73</v>
      </c>
      <c r="Y26" s="14" t="s">
        <v>73</v>
      </c>
      <c r="Z26" s="14" t="s">
        <v>73</v>
      </c>
      <c r="AA26" s="79">
        <v>3.0</v>
      </c>
      <c r="AB26" s="14" t="s">
        <v>225</v>
      </c>
      <c r="AC26" s="14"/>
      <c r="AD26" s="14" t="s">
        <v>73</v>
      </c>
      <c r="AE26" s="14" t="s">
        <v>549</v>
      </c>
      <c r="AF26" s="14" t="s">
        <v>225</v>
      </c>
      <c r="AG26" s="14" t="s">
        <v>229</v>
      </c>
      <c r="AH26" s="14" t="s">
        <v>73</v>
      </c>
      <c r="AI26" s="14" t="s">
        <v>73</v>
      </c>
      <c r="AJ26" s="14" t="s">
        <v>225</v>
      </c>
      <c r="AK26" s="14" t="s">
        <v>291</v>
      </c>
      <c r="AL26" s="14" t="s">
        <v>248</v>
      </c>
      <c r="AM26" s="14" t="s">
        <v>73</v>
      </c>
      <c r="AN26" s="14" t="s">
        <v>550</v>
      </c>
      <c r="AO26" s="14"/>
      <c r="AP26" s="14" t="s">
        <v>551</v>
      </c>
      <c r="AQ26" s="14" t="s">
        <v>398</v>
      </c>
      <c r="AR26" s="14" t="s">
        <v>552</v>
      </c>
      <c r="AS26" s="14" t="s">
        <v>73</v>
      </c>
      <c r="AT26" s="14" t="s">
        <v>73</v>
      </c>
      <c r="AU26" s="16" t="s">
        <v>73</v>
      </c>
      <c r="AV26" s="14"/>
      <c r="AW26" s="16" t="s">
        <v>232</v>
      </c>
      <c r="AX26" s="76"/>
      <c r="AY26" s="106">
        <v>2.31657196E8</v>
      </c>
      <c r="AZ26" s="106">
        <v>62134.0</v>
      </c>
      <c r="BA26" s="1"/>
      <c r="BB26" s="14"/>
      <c r="BC26" s="50"/>
      <c r="BD26" s="14"/>
      <c r="BE26" s="14"/>
      <c r="BF26" s="14"/>
      <c r="BG26" s="14"/>
      <c r="BH26" s="81"/>
    </row>
    <row r="27" ht="15.75" hidden="1" customHeight="1">
      <c r="A27" s="74">
        <v>2025482.0</v>
      </c>
      <c r="B27" s="14"/>
      <c r="C27" s="100">
        <v>34.0</v>
      </c>
      <c r="D27" s="82" t="s">
        <v>553</v>
      </c>
      <c r="E27" s="82" t="s">
        <v>554</v>
      </c>
      <c r="F27" s="50" t="s">
        <v>555</v>
      </c>
      <c r="G27" s="14" t="s">
        <v>430</v>
      </c>
      <c r="H27" s="101" t="s">
        <v>556</v>
      </c>
      <c r="I27" s="85" t="s">
        <v>237</v>
      </c>
      <c r="J27" s="109">
        <v>39388.0</v>
      </c>
      <c r="K27" s="79"/>
      <c r="L27" s="85" t="s">
        <v>103</v>
      </c>
      <c r="M27" s="75" t="s">
        <v>4</v>
      </c>
      <c r="N27" s="14" t="s">
        <v>557</v>
      </c>
      <c r="O27" s="85" t="s">
        <v>464</v>
      </c>
      <c r="P27" s="14" t="s">
        <v>73</v>
      </c>
      <c r="Q27" s="14" t="s">
        <v>61</v>
      </c>
      <c r="R27" s="14" t="s">
        <v>225</v>
      </c>
      <c r="S27" s="78" t="s">
        <v>558</v>
      </c>
      <c r="T27" s="78" t="s">
        <v>558</v>
      </c>
      <c r="U27" s="78" t="s">
        <v>559</v>
      </c>
      <c r="V27" s="79" t="s">
        <v>560</v>
      </c>
      <c r="W27" s="14" t="s">
        <v>73</v>
      </c>
      <c r="X27" s="14" t="s">
        <v>73</v>
      </c>
      <c r="Y27" s="14" t="s">
        <v>73</v>
      </c>
      <c r="Z27" s="14" t="s">
        <v>73</v>
      </c>
      <c r="AA27" s="79">
        <v>4.0</v>
      </c>
      <c r="AB27" s="14" t="s">
        <v>225</v>
      </c>
      <c r="AC27" s="14"/>
      <c r="AD27" s="14" t="s">
        <v>225</v>
      </c>
      <c r="AE27" s="14" t="s">
        <v>229</v>
      </c>
      <c r="AF27" s="14" t="s">
        <v>225</v>
      </c>
      <c r="AG27" s="14" t="s">
        <v>229</v>
      </c>
      <c r="AH27" s="14" t="s">
        <v>73</v>
      </c>
      <c r="AI27" s="14" t="s">
        <v>225</v>
      </c>
      <c r="AJ27" s="14" t="s">
        <v>73</v>
      </c>
      <c r="AK27" s="14" t="s">
        <v>264</v>
      </c>
      <c r="AL27" s="14" t="s">
        <v>248</v>
      </c>
      <c r="AM27" s="14" t="s">
        <v>225</v>
      </c>
      <c r="AN27" s="14"/>
      <c r="AO27" s="14"/>
      <c r="AP27" s="14" t="s">
        <v>279</v>
      </c>
      <c r="AQ27" s="14"/>
      <c r="AR27" s="14"/>
      <c r="AS27" s="14" t="s">
        <v>73</v>
      </c>
      <c r="AT27" s="14" t="s">
        <v>73</v>
      </c>
      <c r="AU27" s="14" t="s">
        <v>73</v>
      </c>
      <c r="AV27" s="14"/>
      <c r="AW27" s="14" t="s">
        <v>73</v>
      </c>
      <c r="AX27" s="76"/>
      <c r="AY27" s="50">
        <v>2.3204376E8</v>
      </c>
      <c r="AZ27" s="50">
        <v>63213.0</v>
      </c>
      <c r="BA27" s="14"/>
      <c r="BB27" s="14"/>
      <c r="BC27" s="14"/>
      <c r="BD27" s="14"/>
      <c r="BE27" s="14"/>
      <c r="BF27" s="14"/>
      <c r="BG27" s="14"/>
      <c r="BH27" s="81"/>
    </row>
    <row r="28" ht="15.75" hidden="1" customHeight="1">
      <c r="A28" s="74">
        <v>2025477.0</v>
      </c>
      <c r="B28" s="14"/>
      <c r="C28" s="100">
        <v>38.0</v>
      </c>
      <c r="D28" s="82" t="s">
        <v>561</v>
      </c>
      <c r="E28" s="82" t="s">
        <v>562</v>
      </c>
      <c r="F28" s="50" t="s">
        <v>563</v>
      </c>
      <c r="G28" s="14" t="s">
        <v>430</v>
      </c>
      <c r="H28" s="101" t="s">
        <v>564</v>
      </c>
      <c r="I28" s="85" t="s">
        <v>237</v>
      </c>
      <c r="J28" s="109">
        <v>39326.0</v>
      </c>
      <c r="K28" s="103" t="s">
        <v>565</v>
      </c>
      <c r="L28" s="85" t="s">
        <v>76</v>
      </c>
      <c r="M28" s="75" t="s">
        <v>4</v>
      </c>
      <c r="N28" s="16" t="s">
        <v>240</v>
      </c>
      <c r="O28" s="85" t="s">
        <v>286</v>
      </c>
      <c r="P28" s="75"/>
      <c r="Q28" s="14" t="s">
        <v>59</v>
      </c>
      <c r="R28" s="14" t="s">
        <v>73</v>
      </c>
      <c r="S28" s="104" t="s">
        <v>566</v>
      </c>
      <c r="T28" s="104" t="s">
        <v>566</v>
      </c>
      <c r="U28" s="104" t="s">
        <v>567</v>
      </c>
      <c r="V28" s="79" t="s">
        <v>568</v>
      </c>
      <c r="W28" s="14" t="s">
        <v>225</v>
      </c>
      <c r="X28" s="14" t="s">
        <v>225</v>
      </c>
      <c r="Y28" s="14" t="s">
        <v>225</v>
      </c>
      <c r="Z28" s="14" t="s">
        <v>225</v>
      </c>
      <c r="AA28" s="79"/>
      <c r="AB28" s="14" t="s">
        <v>225</v>
      </c>
      <c r="AC28" s="14"/>
      <c r="AD28" s="14" t="s">
        <v>225</v>
      </c>
      <c r="AE28" s="14" t="s">
        <v>229</v>
      </c>
      <c r="AF28" s="14" t="s">
        <v>73</v>
      </c>
      <c r="AG28" s="14" t="s">
        <v>278</v>
      </c>
      <c r="AH28" s="14" t="s">
        <v>225</v>
      </c>
      <c r="AI28" s="14" t="s">
        <v>225</v>
      </c>
      <c r="AJ28" s="14" t="s">
        <v>73</v>
      </c>
      <c r="AK28" s="14" t="s">
        <v>291</v>
      </c>
      <c r="AL28" s="14" t="s">
        <v>248</v>
      </c>
      <c r="AM28" s="14" t="s">
        <v>73</v>
      </c>
      <c r="AN28" s="14" t="s">
        <v>569</v>
      </c>
      <c r="AO28" s="14"/>
      <c r="AP28" s="14" t="s">
        <v>453</v>
      </c>
      <c r="AQ28" s="14" t="s">
        <v>526</v>
      </c>
      <c r="AR28" s="14"/>
      <c r="AS28" s="14" t="s">
        <v>73</v>
      </c>
      <c r="AT28" s="14" t="s">
        <v>73</v>
      </c>
      <c r="AU28" s="16" t="s">
        <v>73</v>
      </c>
      <c r="AV28" s="14"/>
      <c r="AW28" s="14"/>
      <c r="AX28" s="76"/>
      <c r="AY28" s="14"/>
      <c r="AZ28" s="50"/>
      <c r="BA28" s="14"/>
      <c r="BB28" s="14"/>
      <c r="BC28" s="14"/>
      <c r="BD28" s="14"/>
      <c r="BE28" s="14"/>
      <c r="BF28" s="14"/>
      <c r="BG28" s="14"/>
      <c r="BH28" s="81"/>
    </row>
    <row r="29" ht="15.75" hidden="1" customHeight="1">
      <c r="A29" s="74">
        <v>2025454.0</v>
      </c>
      <c r="B29" s="14"/>
      <c r="C29" s="100">
        <v>38.0</v>
      </c>
      <c r="D29" s="82" t="s">
        <v>570</v>
      </c>
      <c r="E29" s="80" t="s">
        <v>571</v>
      </c>
      <c r="F29" s="50" t="s">
        <v>572</v>
      </c>
      <c r="G29" s="14" t="s">
        <v>430</v>
      </c>
      <c r="H29" s="101" t="s">
        <v>573</v>
      </c>
      <c r="I29" s="85" t="s">
        <v>221</v>
      </c>
      <c r="J29" s="82" t="s">
        <v>574</v>
      </c>
      <c r="K29" s="103"/>
      <c r="L29" s="85" t="s">
        <v>76</v>
      </c>
      <c r="M29" s="75" t="s">
        <v>4</v>
      </c>
      <c r="N29" s="16" t="s">
        <v>475</v>
      </c>
      <c r="O29" s="85" t="s">
        <v>286</v>
      </c>
      <c r="P29" s="75"/>
      <c r="Q29" s="14" t="s">
        <v>59</v>
      </c>
      <c r="R29" s="14" t="s">
        <v>225</v>
      </c>
      <c r="S29" s="104" t="s">
        <v>575</v>
      </c>
      <c r="T29" s="104" t="s">
        <v>575</v>
      </c>
      <c r="U29" s="14"/>
      <c r="V29" s="79" t="s">
        <v>576</v>
      </c>
      <c r="W29" s="14" t="s">
        <v>225</v>
      </c>
      <c r="X29" s="14" t="s">
        <v>225</v>
      </c>
      <c r="Y29" s="14" t="s">
        <v>225</v>
      </c>
      <c r="Z29" s="14" t="s">
        <v>225</v>
      </c>
      <c r="AA29" s="79">
        <v>2.0</v>
      </c>
      <c r="AB29" s="14" t="s">
        <v>225</v>
      </c>
      <c r="AC29" s="14"/>
      <c r="AD29" s="14" t="s">
        <v>225</v>
      </c>
      <c r="AE29" s="14" t="s">
        <v>229</v>
      </c>
      <c r="AF29" s="14" t="s">
        <v>225</v>
      </c>
      <c r="AG29" s="14" t="s">
        <v>229</v>
      </c>
      <c r="AH29" s="14" t="s">
        <v>225</v>
      </c>
      <c r="AI29" s="14" t="s">
        <v>225</v>
      </c>
      <c r="AJ29" s="14" t="s">
        <v>225</v>
      </c>
      <c r="AK29" s="14" t="s">
        <v>230</v>
      </c>
      <c r="AL29" s="14" t="s">
        <v>248</v>
      </c>
      <c r="AM29" s="14"/>
      <c r="AN29" s="14"/>
      <c r="AO29" s="14"/>
      <c r="AP29" s="14" t="s">
        <v>577</v>
      </c>
      <c r="AQ29" s="14" t="s">
        <v>442</v>
      </c>
      <c r="AR29" s="14" t="s">
        <v>578</v>
      </c>
      <c r="AS29" s="14" t="s">
        <v>73</v>
      </c>
      <c r="AT29" s="14" t="s">
        <v>73</v>
      </c>
      <c r="AU29" s="16" t="s">
        <v>73</v>
      </c>
      <c r="AV29" s="14"/>
      <c r="AW29" s="16" t="s">
        <v>225</v>
      </c>
      <c r="AX29" s="110" t="s">
        <v>24</v>
      </c>
      <c r="AY29" s="14"/>
      <c r="AZ29" s="50"/>
      <c r="BA29" s="14"/>
      <c r="BB29" s="14"/>
      <c r="BC29" s="14"/>
      <c r="BD29" s="14"/>
      <c r="BE29" s="14"/>
      <c r="BF29" s="14"/>
      <c r="BG29" s="14"/>
      <c r="BH29" s="81"/>
    </row>
    <row r="30" ht="15.75" hidden="1" customHeight="1">
      <c r="A30" s="74">
        <v>2025462.0</v>
      </c>
      <c r="B30" s="14"/>
      <c r="C30" s="100">
        <v>35.0</v>
      </c>
      <c r="D30" s="82" t="s">
        <v>579</v>
      </c>
      <c r="E30" s="80" t="s">
        <v>580</v>
      </c>
      <c r="F30" s="50" t="s">
        <v>581</v>
      </c>
      <c r="G30" s="14" t="s">
        <v>430</v>
      </c>
      <c r="H30" s="101" t="s">
        <v>582</v>
      </c>
      <c r="I30" s="85" t="s">
        <v>237</v>
      </c>
      <c r="J30" s="82" t="s">
        <v>583</v>
      </c>
      <c r="K30" s="86" t="s">
        <v>584</v>
      </c>
      <c r="L30" s="85" t="s">
        <v>76</v>
      </c>
      <c r="M30" s="75" t="s">
        <v>4</v>
      </c>
      <c r="N30" s="16" t="s">
        <v>475</v>
      </c>
      <c r="O30" s="85" t="s">
        <v>286</v>
      </c>
      <c r="P30" s="75"/>
      <c r="Q30" s="14" t="s">
        <v>59</v>
      </c>
      <c r="R30" s="14" t="s">
        <v>225</v>
      </c>
      <c r="S30" s="78" t="s">
        <v>585</v>
      </c>
      <c r="T30" s="78" t="s">
        <v>585</v>
      </c>
      <c r="U30" s="78" t="s">
        <v>586</v>
      </c>
      <c r="V30" s="79" t="s">
        <v>587</v>
      </c>
      <c r="W30" s="14" t="s">
        <v>225</v>
      </c>
      <c r="X30" s="14" t="s">
        <v>73</v>
      </c>
      <c r="Y30" s="14" t="s">
        <v>225</v>
      </c>
      <c r="Z30" s="14" t="s">
        <v>225</v>
      </c>
      <c r="AA30" s="79">
        <v>5.0</v>
      </c>
      <c r="AB30" s="14" t="s">
        <v>225</v>
      </c>
      <c r="AC30" s="14"/>
      <c r="AD30" s="14" t="s">
        <v>225</v>
      </c>
      <c r="AE30" s="14" t="s">
        <v>229</v>
      </c>
      <c r="AF30" s="14" t="s">
        <v>225</v>
      </c>
      <c r="AG30" s="14" t="s">
        <v>229</v>
      </c>
      <c r="AH30" s="14" t="s">
        <v>225</v>
      </c>
      <c r="AI30" s="14" t="s">
        <v>225</v>
      </c>
      <c r="AJ30" s="14" t="s">
        <v>225</v>
      </c>
      <c r="AK30" s="14" t="s">
        <v>291</v>
      </c>
      <c r="AL30" s="14" t="s">
        <v>248</v>
      </c>
      <c r="AM30" s="14"/>
      <c r="AN30" s="14"/>
      <c r="AO30" s="14"/>
      <c r="AP30" s="14" t="s">
        <v>442</v>
      </c>
      <c r="AQ30" s="14" t="s">
        <v>588</v>
      </c>
      <c r="AR30" s="14" t="s">
        <v>483</v>
      </c>
      <c r="AS30" s="14" t="s">
        <v>73</v>
      </c>
      <c r="AT30" s="14" t="s">
        <v>73</v>
      </c>
      <c r="AU30" s="16" t="s">
        <v>73</v>
      </c>
      <c r="AV30" s="14"/>
      <c r="AW30" s="16" t="s">
        <v>73</v>
      </c>
      <c r="AX30" s="76"/>
      <c r="AY30" s="16">
        <v>2.3209996E8</v>
      </c>
      <c r="AZ30" s="106">
        <v>51964.0</v>
      </c>
      <c r="BA30" s="14"/>
      <c r="BB30" s="14"/>
      <c r="BC30" s="14"/>
      <c r="BD30" s="14"/>
      <c r="BE30" s="14"/>
      <c r="BF30" s="14"/>
      <c r="BG30" s="14"/>
      <c r="BH30" s="81"/>
    </row>
    <row r="31" ht="15.75" hidden="1" customHeight="1">
      <c r="A31" s="74">
        <v>2025757.0</v>
      </c>
      <c r="B31" s="14"/>
      <c r="C31" s="14">
        <v>37.0</v>
      </c>
      <c r="D31" s="50" t="s">
        <v>589</v>
      </c>
      <c r="E31" s="50" t="s">
        <v>590</v>
      </c>
      <c r="F31" s="50" t="s">
        <v>591</v>
      </c>
      <c r="G31" s="14" t="s">
        <v>430</v>
      </c>
      <c r="H31" s="111" t="s">
        <v>592</v>
      </c>
      <c r="I31" s="14" t="s">
        <v>221</v>
      </c>
      <c r="J31" s="84">
        <v>38991.0</v>
      </c>
      <c r="K31" s="86" t="s">
        <v>593</v>
      </c>
      <c r="L31" s="14" t="s">
        <v>85</v>
      </c>
      <c r="M31" s="76" t="s">
        <v>4</v>
      </c>
      <c r="N31" s="14" t="s">
        <v>258</v>
      </c>
      <c r="O31" s="14" t="s">
        <v>594</v>
      </c>
      <c r="P31" s="75"/>
      <c r="Q31" s="14" t="s">
        <v>51</v>
      </c>
      <c r="R31" s="14"/>
      <c r="S31" s="78" t="s">
        <v>595</v>
      </c>
      <c r="T31" s="14"/>
      <c r="U31" s="14"/>
      <c r="V31" s="79" t="s">
        <v>596</v>
      </c>
      <c r="W31" s="14" t="s">
        <v>225</v>
      </c>
      <c r="X31" s="14" t="s">
        <v>73</v>
      </c>
      <c r="Y31" s="14"/>
      <c r="Z31" s="14"/>
      <c r="AA31" s="79"/>
      <c r="AB31" s="75"/>
      <c r="AC31" s="14"/>
      <c r="AD31" s="14"/>
      <c r="AE31" s="14"/>
      <c r="AF31" s="75"/>
      <c r="AG31" s="14"/>
      <c r="AH31" s="14"/>
      <c r="AI31" s="14"/>
      <c r="AJ31" s="14"/>
      <c r="AK31" s="14"/>
      <c r="AL31" s="14" t="s">
        <v>248</v>
      </c>
      <c r="AM31" s="14" t="s">
        <v>225</v>
      </c>
      <c r="AN31" s="14"/>
      <c r="AO31" s="14"/>
      <c r="AP31" s="14"/>
      <c r="AQ31" s="14"/>
      <c r="AR31" s="14"/>
      <c r="AS31" s="14" t="s">
        <v>73</v>
      </c>
      <c r="AT31" s="14" t="s">
        <v>73</v>
      </c>
      <c r="AU31" s="16" t="s">
        <v>73</v>
      </c>
      <c r="AV31" s="14"/>
      <c r="AW31" s="14"/>
      <c r="AX31" s="76"/>
      <c r="AY31" s="79"/>
      <c r="AZ31" s="50"/>
      <c r="BA31" s="14"/>
      <c r="BB31" s="14"/>
      <c r="BC31" s="50"/>
      <c r="BD31" s="14"/>
      <c r="BE31" s="14"/>
      <c r="BF31" s="14"/>
      <c r="BG31" s="14"/>
      <c r="BH31" s="108"/>
    </row>
    <row r="32" ht="15.75" hidden="1" customHeight="1">
      <c r="A32" s="74">
        <v>2025674.0</v>
      </c>
      <c r="B32" s="14"/>
      <c r="C32" s="14">
        <v>43.0</v>
      </c>
      <c r="D32" s="50" t="s">
        <v>597</v>
      </c>
      <c r="E32" s="50" t="s">
        <v>598</v>
      </c>
      <c r="F32" s="50" t="s">
        <v>599</v>
      </c>
      <c r="G32" s="14" t="s">
        <v>430</v>
      </c>
      <c r="H32" s="101" t="s">
        <v>600</v>
      </c>
      <c r="I32" s="14" t="s">
        <v>237</v>
      </c>
      <c r="J32" s="84">
        <v>38722.0</v>
      </c>
      <c r="K32" s="86" t="s">
        <v>601</v>
      </c>
      <c r="L32" s="14" t="s">
        <v>86</v>
      </c>
      <c r="M32" s="76" t="s">
        <v>4</v>
      </c>
      <c r="N32" s="14" t="s">
        <v>602</v>
      </c>
      <c r="O32" s="14" t="s">
        <v>603</v>
      </c>
      <c r="P32" s="75"/>
      <c r="Q32" s="14" t="s">
        <v>51</v>
      </c>
      <c r="R32" s="14" t="s">
        <v>225</v>
      </c>
      <c r="S32" s="78" t="s">
        <v>604</v>
      </c>
      <c r="T32" s="78" t="s">
        <v>604</v>
      </c>
      <c r="U32" s="78" t="s">
        <v>605</v>
      </c>
      <c r="V32" s="79" t="s">
        <v>606</v>
      </c>
      <c r="W32" s="14" t="s">
        <v>225</v>
      </c>
      <c r="X32" s="14" t="s">
        <v>73</v>
      </c>
      <c r="Y32" s="14" t="s">
        <v>225</v>
      </c>
      <c r="Z32" s="14" t="s">
        <v>225</v>
      </c>
      <c r="AA32" s="79">
        <v>3.0</v>
      </c>
      <c r="AB32" s="14" t="s">
        <v>225</v>
      </c>
      <c r="AC32" s="14"/>
      <c r="AD32" s="14" t="s">
        <v>225</v>
      </c>
      <c r="AE32" s="14" t="s">
        <v>229</v>
      </c>
      <c r="AF32" s="14" t="s">
        <v>225</v>
      </c>
      <c r="AG32" s="14" t="s">
        <v>229</v>
      </c>
      <c r="AH32" s="14" t="s">
        <v>225</v>
      </c>
      <c r="AI32" s="14" t="s">
        <v>225</v>
      </c>
      <c r="AJ32" s="14" t="s">
        <v>73</v>
      </c>
      <c r="AK32" s="14" t="s">
        <v>264</v>
      </c>
      <c r="AL32" s="14" t="s">
        <v>248</v>
      </c>
      <c r="AM32" s="14" t="s">
        <v>73</v>
      </c>
      <c r="AN32" s="14" t="s">
        <v>607</v>
      </c>
      <c r="AO32" s="14"/>
      <c r="AP32" s="14" t="s">
        <v>398</v>
      </c>
      <c r="AQ32" s="14" t="s">
        <v>251</v>
      </c>
      <c r="AR32" s="14" t="s">
        <v>608</v>
      </c>
      <c r="AS32" s="14" t="s">
        <v>73</v>
      </c>
      <c r="AT32" s="14" t="s">
        <v>73</v>
      </c>
      <c r="AU32" s="16" t="s">
        <v>73</v>
      </c>
      <c r="AV32" s="14"/>
      <c r="AW32" s="14"/>
      <c r="AX32" s="76"/>
      <c r="AY32" s="79"/>
      <c r="AZ32" s="50"/>
      <c r="BA32" s="14"/>
      <c r="BB32" s="14"/>
      <c r="BC32" s="50"/>
      <c r="BD32" s="14"/>
      <c r="BE32" s="14"/>
      <c r="BF32" s="14"/>
      <c r="BG32" s="14"/>
      <c r="BH32" s="81"/>
    </row>
    <row r="33" ht="15.75" hidden="1" customHeight="1">
      <c r="A33" s="74">
        <v>2025595.0</v>
      </c>
      <c r="B33" s="14"/>
      <c r="C33" s="14">
        <v>37.0</v>
      </c>
      <c r="D33" s="50" t="s">
        <v>609</v>
      </c>
      <c r="E33" s="50" t="s">
        <v>610</v>
      </c>
      <c r="F33" s="50" t="s">
        <v>611</v>
      </c>
      <c r="G33" s="14" t="s">
        <v>430</v>
      </c>
      <c r="H33" s="101" t="s">
        <v>612</v>
      </c>
      <c r="I33" s="14" t="s">
        <v>237</v>
      </c>
      <c r="J33" s="84">
        <v>39031.0</v>
      </c>
      <c r="K33" s="103" t="s">
        <v>613</v>
      </c>
      <c r="L33" s="14" t="s">
        <v>88</v>
      </c>
      <c r="M33" s="75" t="s">
        <v>4</v>
      </c>
      <c r="N33" s="14" t="s">
        <v>223</v>
      </c>
      <c r="O33" s="14" t="s">
        <v>490</v>
      </c>
      <c r="P33" s="14" t="s">
        <v>225</v>
      </c>
      <c r="Q33" s="14" t="s">
        <v>53</v>
      </c>
      <c r="R33" s="14" t="s">
        <v>225</v>
      </c>
      <c r="S33" s="104" t="s">
        <v>614</v>
      </c>
      <c r="T33" s="104" t="s">
        <v>614</v>
      </c>
      <c r="U33" s="104" t="s">
        <v>615</v>
      </c>
      <c r="V33" s="79" t="s">
        <v>616</v>
      </c>
      <c r="W33" s="14" t="s">
        <v>73</v>
      </c>
      <c r="X33" s="14" t="s">
        <v>73</v>
      </c>
      <c r="Y33" s="14" t="s">
        <v>73</v>
      </c>
      <c r="Z33" s="14" t="s">
        <v>73</v>
      </c>
      <c r="AA33" s="79">
        <v>5.0</v>
      </c>
      <c r="AB33" s="14" t="s">
        <v>225</v>
      </c>
      <c r="AC33" s="14"/>
      <c r="AD33" s="14" t="s">
        <v>225</v>
      </c>
      <c r="AE33" s="14" t="s">
        <v>229</v>
      </c>
      <c r="AF33" s="14" t="s">
        <v>225</v>
      </c>
      <c r="AG33" s="14" t="s">
        <v>229</v>
      </c>
      <c r="AH33" s="14" t="s">
        <v>225</v>
      </c>
      <c r="AI33" s="14" t="s">
        <v>225</v>
      </c>
      <c r="AJ33" s="14" t="s">
        <v>225</v>
      </c>
      <c r="AK33" s="14" t="s">
        <v>291</v>
      </c>
      <c r="AL33" s="14" t="s">
        <v>617</v>
      </c>
      <c r="AM33" s="14" t="s">
        <v>225</v>
      </c>
      <c r="AN33" s="14"/>
      <c r="AO33" s="14"/>
      <c r="AP33" s="14"/>
      <c r="AQ33" s="14"/>
      <c r="AR33" s="14"/>
      <c r="AS33" s="14" t="s">
        <v>73</v>
      </c>
      <c r="AT33" s="14" t="s">
        <v>73</v>
      </c>
      <c r="AU33" s="14" t="s">
        <v>73</v>
      </c>
      <c r="AV33" s="14"/>
      <c r="AW33" s="14"/>
      <c r="AX33" s="76"/>
      <c r="AY33" s="79"/>
      <c r="AZ33" s="50"/>
      <c r="BA33" s="14"/>
      <c r="BB33" s="14"/>
      <c r="BC33" s="50"/>
      <c r="BD33" s="14"/>
      <c r="BE33" s="14"/>
      <c r="BF33" s="14"/>
      <c r="BG33" s="14"/>
      <c r="BH33" s="81"/>
    </row>
    <row r="34" ht="15.75" hidden="1" customHeight="1">
      <c r="A34" s="74">
        <v>2025865.0</v>
      </c>
      <c r="B34" s="14"/>
      <c r="C34" s="14">
        <v>43.0</v>
      </c>
      <c r="D34" s="50" t="s">
        <v>618</v>
      </c>
      <c r="E34" s="50" t="s">
        <v>619</v>
      </c>
      <c r="F34" s="50" t="s">
        <v>620</v>
      </c>
      <c r="G34" s="14" t="s">
        <v>430</v>
      </c>
      <c r="H34" s="101" t="s">
        <v>621</v>
      </c>
      <c r="I34" s="14" t="s">
        <v>221</v>
      </c>
      <c r="J34" s="84">
        <v>39360.0</v>
      </c>
      <c r="K34" s="103" t="s">
        <v>622</v>
      </c>
      <c r="L34" s="75" t="s">
        <v>78</v>
      </c>
      <c r="M34" s="76" t="s">
        <v>4</v>
      </c>
      <c r="N34" s="14"/>
      <c r="O34" s="14" t="s">
        <v>434</v>
      </c>
      <c r="P34" s="14" t="s">
        <v>73</v>
      </c>
      <c r="Q34" s="14" t="s">
        <v>53</v>
      </c>
      <c r="R34" s="14" t="s">
        <v>225</v>
      </c>
      <c r="S34" s="104" t="s">
        <v>623</v>
      </c>
      <c r="T34" s="104" t="s">
        <v>623</v>
      </c>
      <c r="U34" s="104" t="s">
        <v>624</v>
      </c>
      <c r="V34" s="79" t="s">
        <v>625</v>
      </c>
      <c r="W34" s="14" t="s">
        <v>73</v>
      </c>
      <c r="X34" s="14" t="s">
        <v>73</v>
      </c>
      <c r="Y34" s="14" t="s">
        <v>73</v>
      </c>
      <c r="Z34" s="14" t="s">
        <v>225</v>
      </c>
      <c r="AA34" s="79">
        <v>3.0</v>
      </c>
      <c r="AB34" s="14" t="s">
        <v>225</v>
      </c>
      <c r="AC34" s="14"/>
      <c r="AD34" s="14" t="s">
        <v>225</v>
      </c>
      <c r="AE34" s="14" t="s">
        <v>229</v>
      </c>
      <c r="AF34" s="14" t="s">
        <v>225</v>
      </c>
      <c r="AG34" s="14" t="s">
        <v>229</v>
      </c>
      <c r="AH34" s="14" t="s">
        <v>225</v>
      </c>
      <c r="AI34" s="14" t="s">
        <v>225</v>
      </c>
      <c r="AJ34" s="14" t="s">
        <v>225</v>
      </c>
      <c r="AK34" s="14" t="s">
        <v>291</v>
      </c>
      <c r="AL34" s="14" t="s">
        <v>617</v>
      </c>
      <c r="AM34" s="14" t="s">
        <v>225</v>
      </c>
      <c r="AN34" s="14"/>
      <c r="AO34" s="14"/>
      <c r="AP34" s="14"/>
      <c r="AQ34" s="14"/>
      <c r="AR34" s="14"/>
      <c r="AS34" s="14" t="s">
        <v>73</v>
      </c>
      <c r="AT34" s="14" t="s">
        <v>73</v>
      </c>
      <c r="AU34" s="14" t="s">
        <v>73</v>
      </c>
      <c r="AV34" s="14"/>
      <c r="AW34" s="14"/>
      <c r="AX34" s="76"/>
      <c r="AY34" s="79"/>
      <c r="AZ34" s="50"/>
      <c r="BA34" s="14"/>
      <c r="BB34" s="14"/>
      <c r="BC34" s="50"/>
      <c r="BD34" s="14"/>
      <c r="BE34" s="14"/>
      <c r="BF34" s="14"/>
      <c r="BG34" s="14"/>
      <c r="BH34" s="81"/>
    </row>
    <row r="35" ht="15.75" hidden="1" customHeight="1">
      <c r="A35" s="74">
        <v>2025863.0</v>
      </c>
      <c r="B35" s="14"/>
      <c r="C35" s="14">
        <v>38.0</v>
      </c>
      <c r="D35" s="50" t="s">
        <v>626</v>
      </c>
      <c r="E35" s="50" t="s">
        <v>627</v>
      </c>
      <c r="F35" s="50" t="s">
        <v>628</v>
      </c>
      <c r="G35" s="14" t="s">
        <v>430</v>
      </c>
      <c r="H35" s="101" t="s">
        <v>629</v>
      </c>
      <c r="I35" s="14" t="s">
        <v>221</v>
      </c>
      <c r="J35" s="102" t="s">
        <v>630</v>
      </c>
      <c r="K35" s="103" t="s">
        <v>631</v>
      </c>
      <c r="L35" s="75" t="s">
        <v>78</v>
      </c>
      <c r="M35" s="76" t="s">
        <v>4</v>
      </c>
      <c r="N35" s="14"/>
      <c r="O35" s="14" t="s">
        <v>434</v>
      </c>
      <c r="P35" s="14" t="s">
        <v>73</v>
      </c>
      <c r="Q35" s="14" t="s">
        <v>53</v>
      </c>
      <c r="R35" s="14" t="s">
        <v>225</v>
      </c>
      <c r="S35" s="104" t="s">
        <v>632</v>
      </c>
      <c r="T35" s="104" t="s">
        <v>632</v>
      </c>
      <c r="U35" s="104" t="s">
        <v>633</v>
      </c>
      <c r="V35" s="79" t="s">
        <v>634</v>
      </c>
      <c r="W35" s="14" t="s">
        <v>73</v>
      </c>
      <c r="X35" s="14" t="s">
        <v>73</v>
      </c>
      <c r="Y35" s="14" t="s">
        <v>73</v>
      </c>
      <c r="Z35" s="14" t="s">
        <v>225</v>
      </c>
      <c r="AA35" s="79">
        <v>4.0</v>
      </c>
      <c r="AB35" s="14" t="s">
        <v>225</v>
      </c>
      <c r="AC35" s="14"/>
      <c r="AD35" s="14" t="s">
        <v>225</v>
      </c>
      <c r="AE35" s="14" t="s">
        <v>229</v>
      </c>
      <c r="AF35" s="14" t="s">
        <v>225</v>
      </c>
      <c r="AG35" s="14" t="s">
        <v>229</v>
      </c>
      <c r="AH35" s="14" t="s">
        <v>225</v>
      </c>
      <c r="AI35" s="14" t="s">
        <v>225</v>
      </c>
      <c r="AJ35" s="14" t="s">
        <v>225</v>
      </c>
      <c r="AK35" s="14" t="s">
        <v>291</v>
      </c>
      <c r="AL35" s="14" t="s">
        <v>617</v>
      </c>
      <c r="AM35" s="14" t="s">
        <v>225</v>
      </c>
      <c r="AN35" s="14"/>
      <c r="AO35" s="14"/>
      <c r="AP35" s="14"/>
      <c r="AQ35" s="14"/>
      <c r="AR35" s="14"/>
      <c r="AS35" s="14" t="s">
        <v>73</v>
      </c>
      <c r="AT35" s="14" t="s">
        <v>73</v>
      </c>
      <c r="AU35" s="14" t="s">
        <v>73</v>
      </c>
      <c r="AV35" s="14"/>
      <c r="AW35" s="14"/>
      <c r="AX35" s="76"/>
      <c r="AY35" s="79"/>
      <c r="AZ35" s="50"/>
      <c r="BA35" s="14"/>
      <c r="BB35" s="14"/>
      <c r="BC35" s="50"/>
      <c r="BD35" s="14"/>
      <c r="BE35" s="14"/>
      <c r="BF35" s="14"/>
      <c r="BG35" s="14"/>
      <c r="BH35" s="81"/>
    </row>
    <row r="36" ht="15.75" hidden="1" customHeight="1">
      <c r="A36" s="74">
        <v>2025627.0</v>
      </c>
      <c r="B36" s="14"/>
      <c r="C36" s="14">
        <v>34.0</v>
      </c>
      <c r="D36" s="50" t="s">
        <v>597</v>
      </c>
      <c r="E36" s="50" t="s">
        <v>635</v>
      </c>
      <c r="F36" s="50" t="s">
        <v>636</v>
      </c>
      <c r="G36" s="14" t="s">
        <v>430</v>
      </c>
      <c r="H36" s="101" t="s">
        <v>637</v>
      </c>
      <c r="I36" s="14" t="s">
        <v>237</v>
      </c>
      <c r="J36" s="50" t="s">
        <v>638</v>
      </c>
      <c r="K36" s="103" t="s">
        <v>639</v>
      </c>
      <c r="L36" s="14" t="s">
        <v>88</v>
      </c>
      <c r="M36" s="75" t="s">
        <v>4</v>
      </c>
      <c r="N36" s="14" t="s">
        <v>223</v>
      </c>
      <c r="O36" s="14" t="s">
        <v>490</v>
      </c>
      <c r="P36" s="14" t="s">
        <v>225</v>
      </c>
      <c r="Q36" s="14" t="s">
        <v>53</v>
      </c>
      <c r="R36" s="14" t="s">
        <v>225</v>
      </c>
      <c r="S36" s="104" t="s">
        <v>640</v>
      </c>
      <c r="T36" s="104" t="s">
        <v>640</v>
      </c>
      <c r="U36" s="104" t="s">
        <v>641</v>
      </c>
      <c r="V36" s="79" t="s">
        <v>642</v>
      </c>
      <c r="W36" s="14" t="s">
        <v>73</v>
      </c>
      <c r="X36" s="14" t="s">
        <v>73</v>
      </c>
      <c r="Y36" s="14" t="s">
        <v>73</v>
      </c>
      <c r="Z36" s="14" t="s">
        <v>73</v>
      </c>
      <c r="AA36" s="79">
        <v>7.0</v>
      </c>
      <c r="AB36" s="14" t="s">
        <v>225</v>
      </c>
      <c r="AC36" s="14"/>
      <c r="AD36" s="14" t="s">
        <v>225</v>
      </c>
      <c r="AE36" s="14" t="s">
        <v>229</v>
      </c>
      <c r="AF36" s="14" t="s">
        <v>225</v>
      </c>
      <c r="AG36" s="14" t="s">
        <v>229</v>
      </c>
      <c r="AH36" s="14" t="s">
        <v>225</v>
      </c>
      <c r="AI36" s="14" t="s">
        <v>225</v>
      </c>
      <c r="AJ36" s="14" t="s">
        <v>225</v>
      </c>
      <c r="AK36" s="14" t="s">
        <v>291</v>
      </c>
      <c r="AL36" s="14" t="s">
        <v>617</v>
      </c>
      <c r="AM36" s="14" t="s">
        <v>225</v>
      </c>
      <c r="AN36" s="14"/>
      <c r="AO36" s="14"/>
      <c r="AP36" s="14"/>
      <c r="AQ36" s="14"/>
      <c r="AR36" s="14"/>
      <c r="AS36" s="14" t="s">
        <v>73</v>
      </c>
      <c r="AT36" s="14" t="s">
        <v>73</v>
      </c>
      <c r="AU36" s="14" t="s">
        <v>73</v>
      </c>
      <c r="AV36" s="14"/>
      <c r="AW36" s="14"/>
      <c r="AX36" s="76"/>
      <c r="AY36" s="79"/>
      <c r="AZ36" s="50"/>
      <c r="BA36" s="14"/>
      <c r="BB36" s="14"/>
      <c r="BC36" s="50"/>
      <c r="BD36" s="14"/>
      <c r="BE36" s="14"/>
      <c r="BF36" s="14"/>
      <c r="BG36" s="14"/>
      <c r="BH36" s="81"/>
    </row>
    <row r="37" ht="15.75" hidden="1" customHeight="1">
      <c r="A37" s="74">
        <v>2025624.0</v>
      </c>
      <c r="B37" s="14"/>
      <c r="C37" s="14">
        <v>34.0</v>
      </c>
      <c r="D37" s="50" t="s">
        <v>643</v>
      </c>
      <c r="E37" s="50" t="s">
        <v>644</v>
      </c>
      <c r="F37" s="50" t="s">
        <v>645</v>
      </c>
      <c r="G37" s="14" t="s">
        <v>430</v>
      </c>
      <c r="H37" s="101" t="s">
        <v>646</v>
      </c>
      <c r="I37" s="14" t="s">
        <v>237</v>
      </c>
      <c r="J37" s="50" t="s">
        <v>647</v>
      </c>
      <c r="K37" s="103" t="s">
        <v>648</v>
      </c>
      <c r="L37" s="14" t="s">
        <v>88</v>
      </c>
      <c r="M37" s="75" t="s">
        <v>4</v>
      </c>
      <c r="N37" s="14" t="s">
        <v>223</v>
      </c>
      <c r="O37" s="14" t="s">
        <v>490</v>
      </c>
      <c r="P37" s="14" t="s">
        <v>225</v>
      </c>
      <c r="Q37" s="14" t="s">
        <v>53</v>
      </c>
      <c r="R37" s="14" t="s">
        <v>225</v>
      </c>
      <c r="S37" s="104" t="s">
        <v>649</v>
      </c>
      <c r="T37" s="104" t="s">
        <v>650</v>
      </c>
      <c r="U37" s="104" t="s">
        <v>651</v>
      </c>
      <c r="V37" s="79" t="s">
        <v>652</v>
      </c>
      <c r="W37" s="14" t="s">
        <v>73</v>
      </c>
      <c r="X37" s="14" t="s">
        <v>73</v>
      </c>
      <c r="Y37" s="14" t="s">
        <v>73</v>
      </c>
      <c r="Z37" s="14" t="s">
        <v>225</v>
      </c>
      <c r="AA37" s="79">
        <v>4.0</v>
      </c>
      <c r="AB37" s="14" t="s">
        <v>225</v>
      </c>
      <c r="AC37" s="14"/>
      <c r="AD37" s="14" t="s">
        <v>225</v>
      </c>
      <c r="AE37" s="14" t="s">
        <v>229</v>
      </c>
      <c r="AF37" s="14" t="s">
        <v>225</v>
      </c>
      <c r="AG37" s="14" t="s">
        <v>229</v>
      </c>
      <c r="AH37" s="14" t="s">
        <v>225</v>
      </c>
      <c r="AI37" s="14" t="s">
        <v>225</v>
      </c>
      <c r="AJ37" s="14" t="s">
        <v>225</v>
      </c>
      <c r="AK37" s="14" t="s">
        <v>291</v>
      </c>
      <c r="AL37" s="14" t="s">
        <v>617</v>
      </c>
      <c r="AM37" s="14" t="s">
        <v>225</v>
      </c>
      <c r="AN37" s="14"/>
      <c r="AO37" s="14"/>
      <c r="AP37" s="14"/>
      <c r="AQ37" s="14"/>
      <c r="AR37" s="14"/>
      <c r="AS37" s="14" t="s">
        <v>73</v>
      </c>
      <c r="AT37" s="14" t="s">
        <v>73</v>
      </c>
      <c r="AU37" s="14" t="s">
        <v>73</v>
      </c>
      <c r="AV37" s="14"/>
      <c r="AW37" s="14"/>
      <c r="AX37" s="76"/>
      <c r="AY37" s="79"/>
      <c r="AZ37" s="50"/>
      <c r="BA37" s="14"/>
      <c r="BB37" s="14"/>
      <c r="BC37" s="50"/>
      <c r="BD37" s="14"/>
      <c r="BE37" s="14"/>
      <c r="BF37" s="14"/>
      <c r="BG37" s="14"/>
      <c r="BH37" s="97"/>
    </row>
    <row r="38" ht="15.75" hidden="1" customHeight="1">
      <c r="A38" s="74">
        <v>2025592.0</v>
      </c>
      <c r="B38" s="14"/>
      <c r="C38" s="14">
        <v>37.0</v>
      </c>
      <c r="D38" s="50" t="s">
        <v>653</v>
      </c>
      <c r="E38" s="50" t="s">
        <v>654</v>
      </c>
      <c r="F38" s="50" t="s">
        <v>655</v>
      </c>
      <c r="G38" s="14" t="s">
        <v>430</v>
      </c>
      <c r="H38" s="101" t="s">
        <v>656</v>
      </c>
      <c r="I38" s="14" t="s">
        <v>221</v>
      </c>
      <c r="J38" s="112" t="s">
        <v>273</v>
      </c>
      <c r="K38" s="103" t="s">
        <v>657</v>
      </c>
      <c r="L38" s="14" t="s">
        <v>88</v>
      </c>
      <c r="M38" s="75" t="s">
        <v>4</v>
      </c>
      <c r="N38" s="14" t="s">
        <v>223</v>
      </c>
      <c r="O38" s="14" t="s">
        <v>490</v>
      </c>
      <c r="P38" s="14" t="s">
        <v>225</v>
      </c>
      <c r="Q38" s="14" t="s">
        <v>53</v>
      </c>
      <c r="R38" s="14" t="s">
        <v>225</v>
      </c>
      <c r="S38" s="104" t="s">
        <v>658</v>
      </c>
      <c r="T38" s="104" t="s">
        <v>658</v>
      </c>
      <c r="U38" s="104" t="s">
        <v>659</v>
      </c>
      <c r="V38" s="79" t="s">
        <v>660</v>
      </c>
      <c r="W38" s="14" t="s">
        <v>225</v>
      </c>
      <c r="X38" s="14" t="s">
        <v>73</v>
      </c>
      <c r="Y38" s="14" t="s">
        <v>225</v>
      </c>
      <c r="Z38" s="14" t="s">
        <v>225</v>
      </c>
      <c r="AA38" s="79">
        <v>4.0</v>
      </c>
      <c r="AB38" s="14" t="s">
        <v>225</v>
      </c>
      <c r="AC38" s="14"/>
      <c r="AD38" s="14" t="s">
        <v>225</v>
      </c>
      <c r="AE38" s="14" t="s">
        <v>229</v>
      </c>
      <c r="AF38" s="14" t="s">
        <v>225</v>
      </c>
      <c r="AG38" s="14" t="s">
        <v>229</v>
      </c>
      <c r="AH38" s="14" t="s">
        <v>225</v>
      </c>
      <c r="AI38" s="14" t="s">
        <v>225</v>
      </c>
      <c r="AJ38" s="14" t="s">
        <v>225</v>
      </c>
      <c r="AK38" s="14" t="s">
        <v>291</v>
      </c>
      <c r="AL38" s="14" t="s">
        <v>617</v>
      </c>
      <c r="AM38" s="14" t="s">
        <v>225</v>
      </c>
      <c r="AN38" s="14"/>
      <c r="AO38" s="14"/>
      <c r="AP38" s="14"/>
      <c r="AQ38" s="14"/>
      <c r="AR38" s="14"/>
      <c r="AS38" s="14" t="s">
        <v>73</v>
      </c>
      <c r="AT38" s="14" t="s">
        <v>73</v>
      </c>
      <c r="AU38" s="14" t="s">
        <v>73</v>
      </c>
      <c r="AV38" s="14"/>
      <c r="AW38" s="14"/>
      <c r="AX38" s="76"/>
      <c r="AY38" s="79"/>
      <c r="AZ38" s="50"/>
      <c r="BA38" s="14"/>
      <c r="BB38" s="14"/>
      <c r="BC38" s="50"/>
      <c r="BD38" s="14"/>
      <c r="BE38" s="14"/>
      <c r="BF38" s="14"/>
      <c r="BG38" s="14"/>
      <c r="BH38" s="97"/>
    </row>
    <row r="39" ht="15.75" hidden="1" customHeight="1">
      <c r="A39" s="74">
        <v>2025087.0</v>
      </c>
      <c r="B39" s="14">
        <v>36.0</v>
      </c>
      <c r="C39" s="14"/>
      <c r="D39" s="50" t="s">
        <v>661</v>
      </c>
      <c r="E39" s="50" t="s">
        <v>662</v>
      </c>
      <c r="F39" s="50" t="s">
        <v>663</v>
      </c>
      <c r="G39" s="14" t="s">
        <v>219</v>
      </c>
      <c r="H39" s="83" t="s">
        <v>664</v>
      </c>
      <c r="I39" s="14" t="s">
        <v>237</v>
      </c>
      <c r="J39" s="84" t="s">
        <v>665</v>
      </c>
      <c r="K39" s="86" t="s">
        <v>666</v>
      </c>
      <c r="L39" s="14" t="s">
        <v>95</v>
      </c>
      <c r="M39" s="14" t="s">
        <v>4</v>
      </c>
      <c r="N39" s="14" t="s">
        <v>667</v>
      </c>
      <c r="O39" s="14" t="s">
        <v>286</v>
      </c>
      <c r="P39" s="14" t="s">
        <v>225</v>
      </c>
      <c r="Q39" s="14" t="s">
        <v>55</v>
      </c>
      <c r="R39" s="14" t="s">
        <v>225</v>
      </c>
      <c r="S39" s="78" t="s">
        <v>668</v>
      </c>
      <c r="T39" s="78" t="s">
        <v>668</v>
      </c>
      <c r="U39" s="78" t="s">
        <v>669</v>
      </c>
      <c r="V39" s="14" t="s">
        <v>670</v>
      </c>
      <c r="W39" s="14" t="s">
        <v>73</v>
      </c>
      <c r="X39" s="14" t="s">
        <v>73</v>
      </c>
      <c r="Y39" s="14" t="s">
        <v>73</v>
      </c>
      <c r="Z39" s="14" t="s">
        <v>73</v>
      </c>
      <c r="AA39" s="79">
        <v>5.0</v>
      </c>
      <c r="AB39" s="14" t="s">
        <v>225</v>
      </c>
      <c r="AC39" s="14" t="s">
        <v>229</v>
      </c>
      <c r="AD39" s="14" t="s">
        <v>225</v>
      </c>
      <c r="AE39" s="14" t="s">
        <v>229</v>
      </c>
      <c r="AF39" s="14" t="s">
        <v>225</v>
      </c>
      <c r="AG39" s="14" t="s">
        <v>229</v>
      </c>
      <c r="AH39" s="14" t="s">
        <v>73</v>
      </c>
      <c r="AI39" s="14" t="s">
        <v>73</v>
      </c>
      <c r="AJ39" s="14" t="s">
        <v>73</v>
      </c>
      <c r="AK39" s="14" t="s">
        <v>264</v>
      </c>
      <c r="AL39" s="14" t="s">
        <v>671</v>
      </c>
      <c r="AM39" s="75" t="s">
        <v>225</v>
      </c>
      <c r="AN39" s="75"/>
      <c r="AO39" s="14"/>
      <c r="AP39" s="14" t="s">
        <v>672</v>
      </c>
      <c r="AQ39" s="14" t="s">
        <v>279</v>
      </c>
      <c r="AR39" s="14"/>
      <c r="AS39" s="14" t="s">
        <v>73</v>
      </c>
      <c r="AT39" s="14" t="s">
        <v>73</v>
      </c>
      <c r="AU39" s="14" t="s">
        <v>73</v>
      </c>
      <c r="AV39" s="14" t="s">
        <v>73</v>
      </c>
      <c r="AW39" s="14" t="s">
        <v>73</v>
      </c>
      <c r="AX39" s="76"/>
      <c r="AY39" s="50">
        <v>2.31270984E8</v>
      </c>
      <c r="AZ39" s="50">
        <v>50324.0</v>
      </c>
      <c r="BA39" s="14" t="s">
        <v>673</v>
      </c>
      <c r="BB39" s="14" t="s">
        <v>268</v>
      </c>
      <c r="BC39" s="14"/>
      <c r="BD39" s="14"/>
      <c r="BE39" s="14"/>
      <c r="BF39" s="14"/>
      <c r="BG39" s="14"/>
      <c r="BH39" s="81"/>
    </row>
    <row r="40" ht="15.75" hidden="1" customHeight="1">
      <c r="A40" s="74">
        <v>2025221.0</v>
      </c>
      <c r="B40" s="14">
        <v>35.0</v>
      </c>
      <c r="C40" s="14"/>
      <c r="D40" s="50" t="s">
        <v>674</v>
      </c>
      <c r="E40" s="50" t="s">
        <v>675</v>
      </c>
      <c r="F40" s="50" t="s">
        <v>676</v>
      </c>
      <c r="G40" s="14" t="s">
        <v>219</v>
      </c>
      <c r="H40" s="14" t="s">
        <v>677</v>
      </c>
      <c r="I40" s="14" t="s">
        <v>237</v>
      </c>
      <c r="J40" s="84" t="s">
        <v>678</v>
      </c>
      <c r="K40" s="86" t="s">
        <v>679</v>
      </c>
      <c r="L40" s="79" t="s">
        <v>109</v>
      </c>
      <c r="M40" s="14" t="s">
        <v>4</v>
      </c>
      <c r="N40" s="14" t="s">
        <v>323</v>
      </c>
      <c r="O40" s="113" t="s">
        <v>680</v>
      </c>
      <c r="P40" s="14" t="s">
        <v>225</v>
      </c>
      <c r="Q40" s="14" t="s">
        <v>51</v>
      </c>
      <c r="R40" s="14" t="s">
        <v>225</v>
      </c>
      <c r="S40" s="78" t="s">
        <v>681</v>
      </c>
      <c r="T40" s="78" t="s">
        <v>681</v>
      </c>
      <c r="U40" s="78" t="s">
        <v>682</v>
      </c>
      <c r="V40" s="14" t="s">
        <v>683</v>
      </c>
      <c r="W40" s="14" t="s">
        <v>73</v>
      </c>
      <c r="X40" s="14" t="s">
        <v>73</v>
      </c>
      <c r="Y40" s="14" t="s">
        <v>73</v>
      </c>
      <c r="Z40" s="14" t="s">
        <v>73</v>
      </c>
      <c r="AA40" s="91">
        <v>5.0</v>
      </c>
      <c r="AB40" s="14" t="s">
        <v>73</v>
      </c>
      <c r="AC40" s="14" t="s">
        <v>684</v>
      </c>
      <c r="AD40" s="14" t="s">
        <v>73</v>
      </c>
      <c r="AE40" s="14" t="s">
        <v>684</v>
      </c>
      <c r="AF40" s="14" t="s">
        <v>225</v>
      </c>
      <c r="AG40" s="14" t="s">
        <v>229</v>
      </c>
      <c r="AH40" s="14" t="s">
        <v>73</v>
      </c>
      <c r="AI40" s="14" t="s">
        <v>73</v>
      </c>
      <c r="AJ40" s="14" t="s">
        <v>225</v>
      </c>
      <c r="AK40" s="14" t="s">
        <v>230</v>
      </c>
      <c r="AL40" s="14" t="s">
        <v>671</v>
      </c>
      <c r="AM40" s="14" t="s">
        <v>225</v>
      </c>
      <c r="AN40" s="14"/>
      <c r="AO40" s="14"/>
      <c r="AP40" s="14"/>
      <c r="AQ40" s="14"/>
      <c r="AR40" s="14"/>
      <c r="AS40" s="14" t="s">
        <v>73</v>
      </c>
      <c r="AT40" s="14" t="s">
        <v>73</v>
      </c>
      <c r="AU40" s="14" t="s">
        <v>225</v>
      </c>
      <c r="AV40" s="14"/>
      <c r="AW40" s="14" t="s">
        <v>225</v>
      </c>
      <c r="AX40" s="85" t="s">
        <v>685</v>
      </c>
      <c r="AY40" s="50"/>
      <c r="AZ40" s="50"/>
      <c r="BA40" s="99"/>
      <c r="BB40" s="14"/>
      <c r="BC40" s="14"/>
      <c r="BD40" s="14"/>
      <c r="BE40" s="14"/>
      <c r="BF40" s="85"/>
      <c r="BG40" s="85"/>
      <c r="BH40" s="81"/>
    </row>
    <row r="41" ht="15.75" hidden="1" customHeight="1">
      <c r="A41" s="74">
        <v>2025077.0</v>
      </c>
      <c r="B41" s="14">
        <v>36.0</v>
      </c>
      <c r="C41" s="14"/>
      <c r="D41" s="50" t="s">
        <v>686</v>
      </c>
      <c r="E41" s="50" t="s">
        <v>687</v>
      </c>
      <c r="F41" s="50" t="s">
        <v>688</v>
      </c>
      <c r="G41" s="14" t="s">
        <v>219</v>
      </c>
      <c r="H41" s="14" t="s">
        <v>689</v>
      </c>
      <c r="I41" s="14" t="s">
        <v>237</v>
      </c>
      <c r="J41" s="84" t="s">
        <v>690</v>
      </c>
      <c r="K41" s="86" t="s">
        <v>691</v>
      </c>
      <c r="L41" s="14" t="s">
        <v>85</v>
      </c>
      <c r="M41" s="14" t="s">
        <v>4</v>
      </c>
      <c r="N41" s="14" t="s">
        <v>240</v>
      </c>
      <c r="O41" s="14" t="s">
        <v>241</v>
      </c>
      <c r="P41" s="14" t="s">
        <v>242</v>
      </c>
      <c r="Q41" s="14" t="s">
        <v>51</v>
      </c>
      <c r="R41" s="14" t="s">
        <v>225</v>
      </c>
      <c r="S41" s="78" t="s">
        <v>692</v>
      </c>
      <c r="T41" s="78" t="s">
        <v>692</v>
      </c>
      <c r="U41" s="78" t="s">
        <v>693</v>
      </c>
      <c r="V41" s="14" t="s">
        <v>694</v>
      </c>
      <c r="W41" s="14" t="s">
        <v>73</v>
      </c>
      <c r="X41" s="14" t="s">
        <v>225</v>
      </c>
      <c r="Y41" s="14" t="s">
        <v>73</v>
      </c>
      <c r="Z41" s="14" t="s">
        <v>225</v>
      </c>
      <c r="AA41" s="79">
        <v>6.0</v>
      </c>
      <c r="AB41" s="14" t="s">
        <v>73</v>
      </c>
      <c r="AC41" s="14" t="s">
        <v>695</v>
      </c>
      <c r="AD41" s="14" t="s">
        <v>225</v>
      </c>
      <c r="AE41" s="14" t="s">
        <v>229</v>
      </c>
      <c r="AF41" s="14" t="s">
        <v>225</v>
      </c>
      <c r="AG41" s="14" t="s">
        <v>229</v>
      </c>
      <c r="AH41" s="14" t="s">
        <v>73</v>
      </c>
      <c r="AI41" s="14" t="s">
        <v>225</v>
      </c>
      <c r="AJ41" s="14" t="s">
        <v>73</v>
      </c>
      <c r="AK41" s="14" t="s">
        <v>264</v>
      </c>
      <c r="AL41" s="14" t="s">
        <v>671</v>
      </c>
      <c r="AM41" s="75" t="s">
        <v>225</v>
      </c>
      <c r="AN41" s="14"/>
      <c r="AO41" s="14"/>
      <c r="AP41" s="14" t="s">
        <v>292</v>
      </c>
      <c r="AQ41" s="14" t="s">
        <v>696</v>
      </c>
      <c r="AR41" s="14" t="s">
        <v>697</v>
      </c>
      <c r="AS41" s="14" t="s">
        <v>73</v>
      </c>
      <c r="AT41" s="14" t="s">
        <v>73</v>
      </c>
      <c r="AU41" s="14" t="s">
        <v>73</v>
      </c>
      <c r="AV41" s="14" t="s">
        <v>73</v>
      </c>
      <c r="AW41" s="14" t="s">
        <v>73</v>
      </c>
      <c r="AX41" s="76"/>
      <c r="AY41" s="114">
        <v>2.31221428E8</v>
      </c>
      <c r="AZ41" s="50">
        <v>35639.0</v>
      </c>
      <c r="BA41" s="79" t="s">
        <v>698</v>
      </c>
      <c r="BB41" s="14" t="s">
        <v>386</v>
      </c>
      <c r="BC41" s="14"/>
      <c r="BD41" s="14"/>
      <c r="BE41" s="14"/>
      <c r="BF41" s="85"/>
      <c r="BG41" s="85"/>
      <c r="BH41" s="81"/>
    </row>
    <row r="42" ht="15.75" hidden="1" customHeight="1">
      <c r="A42" s="74">
        <v>2025107.0</v>
      </c>
      <c r="B42" s="14">
        <v>35.0</v>
      </c>
      <c r="C42" s="14"/>
      <c r="D42" s="50" t="s">
        <v>686</v>
      </c>
      <c r="E42" s="50" t="s">
        <v>699</v>
      </c>
      <c r="F42" s="50" t="s">
        <v>700</v>
      </c>
      <c r="G42" s="14" t="s">
        <v>219</v>
      </c>
      <c r="H42" s="14" t="s">
        <v>701</v>
      </c>
      <c r="I42" s="14" t="s">
        <v>237</v>
      </c>
      <c r="J42" s="84" t="s">
        <v>488</v>
      </c>
      <c r="K42" s="86" t="s">
        <v>702</v>
      </c>
      <c r="L42" s="79" t="s">
        <v>95</v>
      </c>
      <c r="M42" s="14" t="s">
        <v>4</v>
      </c>
      <c r="N42" s="14" t="s">
        <v>258</v>
      </c>
      <c r="O42" s="14" t="s">
        <v>286</v>
      </c>
      <c r="P42" s="14" t="s">
        <v>242</v>
      </c>
      <c r="Q42" s="14" t="s">
        <v>55</v>
      </c>
      <c r="R42" s="14" t="s">
        <v>73</v>
      </c>
      <c r="S42" s="78" t="s">
        <v>703</v>
      </c>
      <c r="T42" s="78" t="s">
        <v>703</v>
      </c>
      <c r="U42" s="78" t="s">
        <v>704</v>
      </c>
      <c r="V42" s="14" t="s">
        <v>705</v>
      </c>
      <c r="W42" s="14" t="s">
        <v>73</v>
      </c>
      <c r="X42" s="14" t="s">
        <v>73</v>
      </c>
      <c r="Y42" s="14" t="s">
        <v>73</v>
      </c>
      <c r="Z42" s="14" t="s">
        <v>225</v>
      </c>
      <c r="AA42" s="91">
        <v>5.0</v>
      </c>
      <c r="AB42" s="14" t="s">
        <v>225</v>
      </c>
      <c r="AC42" s="14" t="str">
        <f>IF(AB42="YES",YES,"Not Working")</f>
        <v>Not Working</v>
      </c>
      <c r="AD42" s="14" t="s">
        <v>73</v>
      </c>
      <c r="AE42" s="14" t="s">
        <v>706</v>
      </c>
      <c r="AF42" s="14" t="s">
        <v>73</v>
      </c>
      <c r="AG42" s="14" t="s">
        <v>707</v>
      </c>
      <c r="AH42" s="14" t="s">
        <v>73</v>
      </c>
      <c r="AI42" s="14" t="s">
        <v>73</v>
      </c>
      <c r="AJ42" s="14" t="s">
        <v>73</v>
      </c>
      <c r="AK42" s="14" t="s">
        <v>264</v>
      </c>
      <c r="AL42" s="14" t="s">
        <v>671</v>
      </c>
      <c r="AM42" s="75" t="s">
        <v>225</v>
      </c>
      <c r="AN42" s="14"/>
      <c r="AO42" s="91"/>
      <c r="AP42" s="91" t="s">
        <v>251</v>
      </c>
      <c r="AQ42" s="14" t="s">
        <v>384</v>
      </c>
      <c r="AR42" s="14" t="s">
        <v>331</v>
      </c>
      <c r="AS42" s="14" t="s">
        <v>73</v>
      </c>
      <c r="AT42" s="14" t="s">
        <v>73</v>
      </c>
      <c r="AU42" s="14" t="s">
        <v>73</v>
      </c>
      <c r="AV42" s="14" t="s">
        <v>73</v>
      </c>
      <c r="AW42" s="76" t="s">
        <v>232</v>
      </c>
      <c r="AX42" s="76"/>
      <c r="AY42" s="92"/>
      <c r="AZ42" s="92"/>
      <c r="BA42" s="14"/>
      <c r="BB42" s="14"/>
      <c r="BC42" s="14"/>
      <c r="BD42" s="14"/>
      <c r="BE42" s="14"/>
      <c r="BF42" s="85"/>
      <c r="BG42" s="85"/>
      <c r="BH42" s="81"/>
    </row>
    <row r="43" ht="15.75" hidden="1" customHeight="1">
      <c r="A43" s="74">
        <v>2025327.0</v>
      </c>
      <c r="B43" s="14"/>
      <c r="C43" s="14"/>
      <c r="D43" s="50" t="s">
        <v>708</v>
      </c>
      <c r="E43" s="50" t="s">
        <v>709</v>
      </c>
      <c r="F43" s="50" t="s">
        <v>710</v>
      </c>
      <c r="G43" s="14" t="s">
        <v>219</v>
      </c>
      <c r="H43" s="14" t="s">
        <v>711</v>
      </c>
      <c r="I43" s="14" t="s">
        <v>237</v>
      </c>
      <c r="J43" s="84">
        <v>38758.0</v>
      </c>
      <c r="K43" s="86" t="s">
        <v>712</v>
      </c>
      <c r="L43" s="14" t="s">
        <v>72</v>
      </c>
      <c r="M43" s="75" t="s">
        <v>4</v>
      </c>
      <c r="N43" s="14"/>
      <c r="O43" s="14" t="s">
        <v>405</v>
      </c>
      <c r="P43" s="14" t="s">
        <v>225</v>
      </c>
      <c r="Q43" s="75" t="s">
        <v>57</v>
      </c>
      <c r="R43" s="14" t="s">
        <v>225</v>
      </c>
      <c r="S43" s="78" t="s">
        <v>713</v>
      </c>
      <c r="T43" s="78" t="s">
        <v>714</v>
      </c>
      <c r="U43" s="78" t="s">
        <v>715</v>
      </c>
      <c r="V43" s="79" t="s">
        <v>716</v>
      </c>
      <c r="W43" s="14" t="s">
        <v>73</v>
      </c>
      <c r="X43" s="14" t="s">
        <v>73</v>
      </c>
      <c r="Y43" s="14" t="s">
        <v>73</v>
      </c>
      <c r="Z43" s="14" t="s">
        <v>225</v>
      </c>
      <c r="AA43" s="79">
        <v>4.0</v>
      </c>
      <c r="AB43" s="14" t="s">
        <v>73</v>
      </c>
      <c r="AC43" s="14" t="s">
        <v>717</v>
      </c>
      <c r="AD43" s="14" t="s">
        <v>225</v>
      </c>
      <c r="AE43" s="14" t="s">
        <v>229</v>
      </c>
      <c r="AF43" s="14" t="s">
        <v>225</v>
      </c>
      <c r="AG43" s="14" t="s">
        <v>229</v>
      </c>
      <c r="AH43" s="14" t="s">
        <v>73</v>
      </c>
      <c r="AI43" s="14" t="s">
        <v>225</v>
      </c>
      <c r="AJ43" s="14" t="s">
        <v>225</v>
      </c>
      <c r="AK43" s="14" t="s">
        <v>291</v>
      </c>
      <c r="AL43" s="14" t="s">
        <v>671</v>
      </c>
      <c r="AM43" s="14" t="s">
        <v>225</v>
      </c>
      <c r="AN43" s="14"/>
      <c r="AO43" s="14"/>
      <c r="AP43" s="14" t="s">
        <v>718</v>
      </c>
      <c r="AQ43" s="14" t="s">
        <v>719</v>
      </c>
      <c r="AR43" s="14" t="s">
        <v>720</v>
      </c>
      <c r="AS43" s="14" t="s">
        <v>73</v>
      </c>
      <c r="AT43" s="14" t="s">
        <v>73</v>
      </c>
      <c r="AU43" s="14" t="s">
        <v>73</v>
      </c>
      <c r="AV43" s="14" t="s">
        <v>73</v>
      </c>
      <c r="AW43" s="14" t="s">
        <v>73</v>
      </c>
      <c r="AX43" s="76"/>
      <c r="AY43" s="50">
        <v>2.31435959E8</v>
      </c>
      <c r="AZ43" s="50">
        <v>59132.0</v>
      </c>
      <c r="BA43" s="79" t="s">
        <v>721</v>
      </c>
      <c r="BB43" s="14" t="s">
        <v>268</v>
      </c>
      <c r="BC43" s="14"/>
      <c r="BD43" s="14"/>
      <c r="BE43" s="14"/>
      <c r="BF43" s="14"/>
      <c r="BG43" s="14"/>
      <c r="BH43" s="81"/>
    </row>
    <row r="44" ht="15.75" hidden="1" customHeight="1">
      <c r="A44" s="74">
        <v>2025245.0</v>
      </c>
      <c r="B44" s="14">
        <v>39.0</v>
      </c>
      <c r="C44" s="14"/>
      <c r="D44" s="50" t="s">
        <v>722</v>
      </c>
      <c r="E44" s="50" t="s">
        <v>723</v>
      </c>
      <c r="F44" s="50" t="s">
        <v>724</v>
      </c>
      <c r="G44" s="14" t="s">
        <v>219</v>
      </c>
      <c r="H44" s="83" t="s">
        <v>725</v>
      </c>
      <c r="I44" s="14" t="s">
        <v>237</v>
      </c>
      <c r="J44" s="84">
        <v>38843.0</v>
      </c>
      <c r="K44" s="78" t="s">
        <v>726</v>
      </c>
      <c r="L44" s="79" t="s">
        <v>99</v>
      </c>
      <c r="M44" s="14" t="s">
        <v>4</v>
      </c>
      <c r="N44" s="14" t="s">
        <v>667</v>
      </c>
      <c r="O44" s="14" t="s">
        <v>490</v>
      </c>
      <c r="P44" s="14" t="s">
        <v>73</v>
      </c>
      <c r="Q44" s="14" t="s">
        <v>53</v>
      </c>
      <c r="R44" s="14" t="s">
        <v>225</v>
      </c>
      <c r="S44" s="14" t="s">
        <v>727</v>
      </c>
      <c r="T44" s="14" t="s">
        <v>727</v>
      </c>
      <c r="U44" s="14" t="s">
        <v>728</v>
      </c>
      <c r="V44" s="14" t="s">
        <v>729</v>
      </c>
      <c r="W44" s="14" t="s">
        <v>225</v>
      </c>
      <c r="X44" s="14" t="s">
        <v>73</v>
      </c>
      <c r="Y44" s="14" t="s">
        <v>225</v>
      </c>
      <c r="Z44" s="14" t="s">
        <v>225</v>
      </c>
      <c r="AA44" s="79">
        <v>7.0</v>
      </c>
      <c r="AB44" s="14" t="s">
        <v>225</v>
      </c>
      <c r="AC44" s="14" t="s">
        <v>229</v>
      </c>
      <c r="AD44" s="14" t="s">
        <v>225</v>
      </c>
      <c r="AE44" s="14" t="s">
        <v>229</v>
      </c>
      <c r="AF44" s="14" t="s">
        <v>73</v>
      </c>
      <c r="AG44" s="14" t="s">
        <v>278</v>
      </c>
      <c r="AH44" s="14" t="s">
        <v>225</v>
      </c>
      <c r="AI44" s="14" t="s">
        <v>225</v>
      </c>
      <c r="AJ44" s="14" t="s">
        <v>73</v>
      </c>
      <c r="AK44" s="14" t="s">
        <v>264</v>
      </c>
      <c r="AL44" s="14" t="s">
        <v>671</v>
      </c>
      <c r="AM44" s="75" t="s">
        <v>225</v>
      </c>
      <c r="AN44" s="14"/>
      <c r="AO44" s="14"/>
      <c r="AP44" s="14" t="s">
        <v>730</v>
      </c>
      <c r="AQ44" s="14" t="s">
        <v>731</v>
      </c>
      <c r="AR44" s="14" t="s">
        <v>732</v>
      </c>
      <c r="AS44" s="14" t="s">
        <v>73</v>
      </c>
      <c r="AT44" s="14" t="s">
        <v>73</v>
      </c>
      <c r="AU44" s="14" t="s">
        <v>73</v>
      </c>
      <c r="AV44" s="14" t="s">
        <v>73</v>
      </c>
      <c r="AW44" s="14" t="s">
        <v>73</v>
      </c>
      <c r="AX44" s="76"/>
      <c r="AY44" s="50">
        <v>2.31294573E8</v>
      </c>
      <c r="AZ44" s="50">
        <v>98657.0</v>
      </c>
      <c r="BA44" s="79" t="s">
        <v>733</v>
      </c>
      <c r="BB44" s="14" t="s">
        <v>268</v>
      </c>
      <c r="BC44" s="14"/>
      <c r="BD44" s="14"/>
      <c r="BE44" s="14"/>
      <c r="BF44" s="85"/>
      <c r="BG44" s="85"/>
      <c r="BH44" s="81"/>
    </row>
    <row r="45" ht="15.75" hidden="1" customHeight="1">
      <c r="A45" s="74">
        <v>2025320.0</v>
      </c>
      <c r="B45" s="75"/>
      <c r="C45" s="75"/>
      <c r="D45" s="53" t="s">
        <v>734</v>
      </c>
      <c r="E45" s="80" t="s">
        <v>735</v>
      </c>
      <c r="F45" s="50" t="s">
        <v>736</v>
      </c>
      <c r="G45" s="14" t="s">
        <v>219</v>
      </c>
      <c r="H45" s="14" t="s">
        <v>737</v>
      </c>
      <c r="I45" s="75" t="s">
        <v>237</v>
      </c>
      <c r="J45" s="53" t="s">
        <v>738</v>
      </c>
      <c r="K45" s="88" t="s">
        <v>739</v>
      </c>
      <c r="L45" s="75" t="s">
        <v>72</v>
      </c>
      <c r="M45" s="75" t="s">
        <v>4</v>
      </c>
      <c r="N45" s="75"/>
      <c r="O45" s="75" t="s">
        <v>405</v>
      </c>
      <c r="P45" s="14" t="s">
        <v>225</v>
      </c>
      <c r="Q45" s="75" t="s">
        <v>57</v>
      </c>
      <c r="R45" s="14" t="s">
        <v>225</v>
      </c>
      <c r="S45" s="89" t="s">
        <v>740</v>
      </c>
      <c r="T45" s="89" t="s">
        <v>740</v>
      </c>
      <c r="U45" s="89" t="s">
        <v>741</v>
      </c>
      <c r="V45" s="90" t="s">
        <v>742</v>
      </c>
      <c r="W45" s="75" t="s">
        <v>73</v>
      </c>
      <c r="X45" s="75" t="s">
        <v>73</v>
      </c>
      <c r="Y45" s="75" t="s">
        <v>73</v>
      </c>
      <c r="Z45" s="75" t="s">
        <v>225</v>
      </c>
      <c r="AA45" s="90">
        <v>4.0</v>
      </c>
      <c r="AB45" s="14" t="s">
        <v>73</v>
      </c>
      <c r="AC45" s="75" t="s">
        <v>743</v>
      </c>
      <c r="AD45" s="14" t="s">
        <v>73</v>
      </c>
      <c r="AE45" s="75" t="s">
        <v>743</v>
      </c>
      <c r="AF45" s="14" t="s">
        <v>73</v>
      </c>
      <c r="AG45" s="75" t="s">
        <v>278</v>
      </c>
      <c r="AH45" s="14" t="s">
        <v>73</v>
      </c>
      <c r="AI45" s="14" t="s">
        <v>225</v>
      </c>
      <c r="AJ45" s="14" t="s">
        <v>73</v>
      </c>
      <c r="AK45" s="14" t="s">
        <v>291</v>
      </c>
      <c r="AL45" s="75" t="s">
        <v>671</v>
      </c>
      <c r="AM45" s="75" t="s">
        <v>225</v>
      </c>
      <c r="AN45" s="75"/>
      <c r="AO45" s="75"/>
      <c r="AP45" s="75" t="s">
        <v>720</v>
      </c>
      <c r="AQ45" s="75" t="s">
        <v>744</v>
      </c>
      <c r="AR45" s="75" t="s">
        <v>745</v>
      </c>
      <c r="AS45" s="75" t="s">
        <v>73</v>
      </c>
      <c r="AT45" s="75" t="s">
        <v>73</v>
      </c>
      <c r="AU45" s="75" t="s">
        <v>73</v>
      </c>
      <c r="AV45" s="75" t="s">
        <v>73</v>
      </c>
      <c r="AW45" s="76" t="s">
        <v>232</v>
      </c>
      <c r="AX45" s="76"/>
      <c r="AY45" s="53"/>
      <c r="AZ45" s="53"/>
      <c r="BA45" s="75"/>
      <c r="BB45" s="75"/>
      <c r="BC45" s="75"/>
      <c r="BD45" s="75"/>
      <c r="BE45" s="75"/>
      <c r="BF45" s="75"/>
      <c r="BG45" s="75"/>
      <c r="BH45" s="81"/>
    </row>
    <row r="46" ht="15.75" hidden="1" customHeight="1">
      <c r="A46" s="74">
        <v>2025224.0</v>
      </c>
      <c r="B46" s="14">
        <v>39.0</v>
      </c>
      <c r="C46" s="14"/>
      <c r="D46" s="50" t="s">
        <v>746</v>
      </c>
      <c r="E46" s="50" t="s">
        <v>747</v>
      </c>
      <c r="F46" s="50" t="s">
        <v>748</v>
      </c>
      <c r="G46" s="14" t="s">
        <v>219</v>
      </c>
      <c r="H46" s="14" t="s">
        <v>749</v>
      </c>
      <c r="I46" s="14" t="s">
        <v>237</v>
      </c>
      <c r="J46" s="84">
        <v>39388.0</v>
      </c>
      <c r="K46" s="86" t="s">
        <v>750</v>
      </c>
      <c r="L46" s="79" t="s">
        <v>109</v>
      </c>
      <c r="M46" s="14" t="s">
        <v>4</v>
      </c>
      <c r="N46" s="14" t="s">
        <v>751</v>
      </c>
      <c r="O46" s="115" t="s">
        <v>752</v>
      </c>
      <c r="P46" s="14" t="s">
        <v>225</v>
      </c>
      <c r="Q46" s="14" t="s">
        <v>51</v>
      </c>
      <c r="R46" s="14" t="s">
        <v>225</v>
      </c>
      <c r="S46" s="78" t="s">
        <v>753</v>
      </c>
      <c r="T46" s="78" t="s">
        <v>753</v>
      </c>
      <c r="U46" s="78" t="s">
        <v>754</v>
      </c>
      <c r="V46" s="14" t="s">
        <v>755</v>
      </c>
      <c r="W46" s="14" t="s">
        <v>73</v>
      </c>
      <c r="X46" s="14" t="s">
        <v>73</v>
      </c>
      <c r="Y46" s="14" t="s">
        <v>73</v>
      </c>
      <c r="Z46" s="14" t="s">
        <v>73</v>
      </c>
      <c r="AA46" s="91">
        <v>5.0</v>
      </c>
      <c r="AB46" s="14" t="s">
        <v>73</v>
      </c>
      <c r="AC46" s="14" t="s">
        <v>756</v>
      </c>
      <c r="AD46" s="14" t="s">
        <v>225</v>
      </c>
      <c r="AE46" s="14" t="s">
        <v>229</v>
      </c>
      <c r="AF46" s="14" t="s">
        <v>225</v>
      </c>
      <c r="AG46" s="14" t="s">
        <v>229</v>
      </c>
      <c r="AH46" s="14" t="s">
        <v>73</v>
      </c>
      <c r="AI46" s="14" t="s">
        <v>225</v>
      </c>
      <c r="AJ46" s="14" t="s">
        <v>225</v>
      </c>
      <c r="AK46" s="14" t="s">
        <v>230</v>
      </c>
      <c r="AL46" s="14" t="s">
        <v>671</v>
      </c>
      <c r="AM46" s="75" t="s">
        <v>225</v>
      </c>
      <c r="AN46" s="75"/>
      <c r="AO46" s="14"/>
      <c r="AP46" s="14" t="s">
        <v>757</v>
      </c>
      <c r="AQ46" s="14" t="s">
        <v>758</v>
      </c>
      <c r="AR46" s="14" t="s">
        <v>759</v>
      </c>
      <c r="AS46" s="14" t="s">
        <v>73</v>
      </c>
      <c r="AT46" s="14" t="s">
        <v>73</v>
      </c>
      <c r="AU46" s="14" t="s">
        <v>73</v>
      </c>
      <c r="AV46" s="14" t="s">
        <v>73</v>
      </c>
      <c r="AW46" s="14" t="s">
        <v>73</v>
      </c>
      <c r="AX46" s="76"/>
      <c r="AY46" s="50">
        <v>2.31371152E8</v>
      </c>
      <c r="AZ46" s="50">
        <v>97503.0</v>
      </c>
      <c r="BA46" s="79" t="s">
        <v>760</v>
      </c>
      <c r="BB46" s="14" t="s">
        <v>268</v>
      </c>
      <c r="BC46" s="14"/>
      <c r="BD46" s="14"/>
      <c r="BE46" s="14"/>
      <c r="BF46" s="85"/>
      <c r="BG46" s="85"/>
      <c r="BH46" s="81"/>
    </row>
    <row r="47" ht="15.75" hidden="1" customHeight="1">
      <c r="A47" s="74">
        <v>2025199.0</v>
      </c>
      <c r="B47" s="14">
        <v>37.0</v>
      </c>
      <c r="C47" s="14"/>
      <c r="D47" s="50" t="s">
        <v>761</v>
      </c>
      <c r="E47" s="80" t="s">
        <v>762</v>
      </c>
      <c r="F47" s="50" t="s">
        <v>763</v>
      </c>
      <c r="G47" s="14" t="s">
        <v>219</v>
      </c>
      <c r="H47" s="14" t="s">
        <v>764</v>
      </c>
      <c r="I47" s="14" t="s">
        <v>221</v>
      </c>
      <c r="J47" s="84" t="s">
        <v>765</v>
      </c>
      <c r="K47" s="86" t="s">
        <v>766</v>
      </c>
      <c r="L47" s="14" t="s">
        <v>108</v>
      </c>
      <c r="M47" s="14" t="s">
        <v>4</v>
      </c>
      <c r="N47" s="14" t="s">
        <v>258</v>
      </c>
      <c r="O47" s="14" t="s">
        <v>286</v>
      </c>
      <c r="P47" s="14" t="s">
        <v>242</v>
      </c>
      <c r="Q47" s="14" t="s">
        <v>61</v>
      </c>
      <c r="R47" s="14" t="s">
        <v>225</v>
      </c>
      <c r="S47" s="78" t="s">
        <v>767</v>
      </c>
      <c r="T47" s="78" t="s">
        <v>767</v>
      </c>
      <c r="U47" s="78" t="s">
        <v>768</v>
      </c>
      <c r="V47" s="14" t="s">
        <v>769</v>
      </c>
      <c r="W47" s="14" t="s">
        <v>73</v>
      </c>
      <c r="X47" s="14" t="s">
        <v>73</v>
      </c>
      <c r="Y47" s="14" t="s">
        <v>73</v>
      </c>
      <c r="Z47" s="14" t="s">
        <v>73</v>
      </c>
      <c r="AA47" s="91">
        <v>4.0</v>
      </c>
      <c r="AB47" s="14" t="s">
        <v>225</v>
      </c>
      <c r="AC47" s="14" t="str">
        <f>IF(AB47="YES",YES,"Not Working")</f>
        <v>Not Working</v>
      </c>
      <c r="AD47" s="14" t="s">
        <v>73</v>
      </c>
      <c r="AE47" s="14" t="s">
        <v>770</v>
      </c>
      <c r="AF47" s="14" t="s">
        <v>225</v>
      </c>
      <c r="AG47" s="14" t="s">
        <v>229</v>
      </c>
      <c r="AH47" s="14" t="s">
        <v>73</v>
      </c>
      <c r="AI47" s="14" t="s">
        <v>73</v>
      </c>
      <c r="AJ47" s="14" t="s">
        <v>225</v>
      </c>
      <c r="AK47" s="14" t="s">
        <v>230</v>
      </c>
      <c r="AL47" s="14" t="s">
        <v>671</v>
      </c>
      <c r="AM47" s="75" t="s">
        <v>225</v>
      </c>
      <c r="AN47" s="75"/>
      <c r="AO47" s="14"/>
      <c r="AP47" s="14" t="s">
        <v>771</v>
      </c>
      <c r="AQ47" s="14" t="s">
        <v>772</v>
      </c>
      <c r="AR47" s="14" t="s">
        <v>250</v>
      </c>
      <c r="AS47" s="14" t="s">
        <v>73</v>
      </c>
      <c r="AT47" s="14" t="s">
        <v>73</v>
      </c>
      <c r="AU47" s="14" t="s">
        <v>73</v>
      </c>
      <c r="AV47" s="14" t="s">
        <v>73</v>
      </c>
      <c r="AW47" s="76" t="s">
        <v>232</v>
      </c>
      <c r="AX47" s="76"/>
      <c r="AY47" s="50"/>
      <c r="AZ47" s="50"/>
      <c r="BA47" s="1"/>
      <c r="BB47" s="14"/>
      <c r="BC47" s="14"/>
      <c r="BD47" s="14"/>
      <c r="BE47" s="14"/>
      <c r="BF47" s="85"/>
      <c r="BG47" s="85"/>
      <c r="BH47" s="81"/>
    </row>
    <row r="48" ht="15.75" hidden="1" customHeight="1">
      <c r="A48" s="74">
        <v>2025244.0</v>
      </c>
      <c r="B48" s="14">
        <v>41.0</v>
      </c>
      <c r="C48" s="14"/>
      <c r="D48" s="50" t="s">
        <v>773</v>
      </c>
      <c r="E48" s="50" t="s">
        <v>774</v>
      </c>
      <c r="F48" s="50" t="s">
        <v>775</v>
      </c>
      <c r="G48" s="14" t="s">
        <v>219</v>
      </c>
      <c r="H48" s="83" t="s">
        <v>776</v>
      </c>
      <c r="I48" s="14" t="s">
        <v>237</v>
      </c>
      <c r="J48" s="84" t="s">
        <v>777</v>
      </c>
      <c r="K48" s="14" t="s">
        <v>778</v>
      </c>
      <c r="L48" s="79" t="s">
        <v>99</v>
      </c>
      <c r="M48" s="14" t="s">
        <v>4</v>
      </c>
      <c r="N48" s="14" t="s">
        <v>779</v>
      </c>
      <c r="O48" s="14" t="s">
        <v>490</v>
      </c>
      <c r="P48" s="14" t="s">
        <v>73</v>
      </c>
      <c r="Q48" s="14" t="s">
        <v>53</v>
      </c>
      <c r="R48" s="14" t="s">
        <v>225</v>
      </c>
      <c r="S48" s="14" t="s">
        <v>780</v>
      </c>
      <c r="T48" s="14" t="s">
        <v>780</v>
      </c>
      <c r="U48" s="14" t="s">
        <v>781</v>
      </c>
      <c r="V48" s="14" t="s">
        <v>782</v>
      </c>
      <c r="W48" s="14" t="s">
        <v>73</v>
      </c>
      <c r="X48" s="14" t="s">
        <v>73</v>
      </c>
      <c r="Y48" s="14" t="s">
        <v>73</v>
      </c>
      <c r="Z48" s="14" t="s">
        <v>73</v>
      </c>
      <c r="AA48" s="79"/>
      <c r="AB48" s="14" t="s">
        <v>73</v>
      </c>
      <c r="AC48" s="14"/>
      <c r="AD48" s="14" t="s">
        <v>73</v>
      </c>
      <c r="AE48" s="14" t="s">
        <v>278</v>
      </c>
      <c r="AF48" s="14" t="s">
        <v>73</v>
      </c>
      <c r="AG48" s="14" t="s">
        <v>783</v>
      </c>
      <c r="AH48" s="14" t="s">
        <v>225</v>
      </c>
      <c r="AI48" s="14" t="s">
        <v>225</v>
      </c>
      <c r="AJ48" s="14" t="s">
        <v>73</v>
      </c>
      <c r="AK48" s="14" t="s">
        <v>264</v>
      </c>
      <c r="AL48" s="14" t="s">
        <v>671</v>
      </c>
      <c r="AM48" s="14" t="s">
        <v>225</v>
      </c>
      <c r="AN48" s="14"/>
      <c r="AO48" s="14"/>
      <c r="AP48" s="14" t="s">
        <v>279</v>
      </c>
      <c r="AQ48" s="14" t="s">
        <v>588</v>
      </c>
      <c r="AR48" s="14" t="s">
        <v>292</v>
      </c>
      <c r="AS48" s="14" t="s">
        <v>73</v>
      </c>
      <c r="AT48" s="14" t="s">
        <v>73</v>
      </c>
      <c r="AU48" s="14" t="s">
        <v>73</v>
      </c>
      <c r="AV48" s="14" t="s">
        <v>73</v>
      </c>
      <c r="AW48" s="14" t="s">
        <v>73</v>
      </c>
      <c r="AX48" s="76"/>
      <c r="AY48" s="50">
        <v>2.31293801E8</v>
      </c>
      <c r="AZ48" s="50">
        <v>59272.0</v>
      </c>
      <c r="BA48" s="79" t="s">
        <v>784</v>
      </c>
      <c r="BB48" s="14" t="s">
        <v>268</v>
      </c>
      <c r="BC48" s="14"/>
      <c r="BD48" s="14"/>
      <c r="BE48" s="14"/>
      <c r="BF48" s="85"/>
      <c r="BG48" s="85"/>
      <c r="BH48" s="1"/>
    </row>
    <row r="49" ht="15.75" hidden="1" customHeight="1">
      <c r="A49" s="74">
        <v>2025053.0</v>
      </c>
      <c r="B49" s="14">
        <v>38.0</v>
      </c>
      <c r="C49" s="14"/>
      <c r="D49" s="50" t="s">
        <v>785</v>
      </c>
      <c r="E49" s="50" t="s">
        <v>786</v>
      </c>
      <c r="F49" s="50" t="s">
        <v>787</v>
      </c>
      <c r="G49" s="14" t="s">
        <v>219</v>
      </c>
      <c r="H49" s="83" t="s">
        <v>788</v>
      </c>
      <c r="I49" s="14" t="s">
        <v>221</v>
      </c>
      <c r="J49" s="84" t="s">
        <v>789</v>
      </c>
      <c r="K49" s="86" t="s">
        <v>790</v>
      </c>
      <c r="L49" s="79" t="s">
        <v>95</v>
      </c>
      <c r="M49" s="14" t="s">
        <v>4</v>
      </c>
      <c r="N49" s="14" t="s">
        <v>791</v>
      </c>
      <c r="O49" s="85" t="s">
        <v>286</v>
      </c>
      <c r="P49" s="14" t="s">
        <v>225</v>
      </c>
      <c r="Q49" s="14" t="s">
        <v>55</v>
      </c>
      <c r="R49" s="14" t="s">
        <v>225</v>
      </c>
      <c r="S49" s="78" t="s">
        <v>792</v>
      </c>
      <c r="T49" s="78" t="s">
        <v>792</v>
      </c>
      <c r="U49" s="78" t="s">
        <v>793</v>
      </c>
      <c r="V49" s="14" t="s">
        <v>794</v>
      </c>
      <c r="W49" s="14" t="s">
        <v>73</v>
      </c>
      <c r="X49" s="14" t="s">
        <v>73</v>
      </c>
      <c r="Y49" s="14" t="s">
        <v>73</v>
      </c>
      <c r="Z49" s="14" t="s">
        <v>225</v>
      </c>
      <c r="AA49" s="79">
        <v>5.0</v>
      </c>
      <c r="AB49" s="14" t="s">
        <v>73</v>
      </c>
      <c r="AC49" s="14"/>
      <c r="AD49" s="14" t="s">
        <v>73</v>
      </c>
      <c r="AE49" s="14" t="s">
        <v>278</v>
      </c>
      <c r="AF49" s="14" t="s">
        <v>225</v>
      </c>
      <c r="AG49" s="14" t="s">
        <v>229</v>
      </c>
      <c r="AH49" s="14" t="s">
        <v>73</v>
      </c>
      <c r="AI49" s="14" t="s">
        <v>73</v>
      </c>
      <c r="AJ49" s="14" t="s">
        <v>225</v>
      </c>
      <c r="AK49" s="14" t="s">
        <v>230</v>
      </c>
      <c r="AL49" s="14" t="s">
        <v>671</v>
      </c>
      <c r="AM49" s="75" t="s">
        <v>225</v>
      </c>
      <c r="AN49" s="14"/>
      <c r="AO49" s="14"/>
      <c r="AP49" s="14" t="s">
        <v>795</v>
      </c>
      <c r="AQ49" s="14" t="s">
        <v>796</v>
      </c>
      <c r="AR49" s="14"/>
      <c r="AS49" s="14" t="s">
        <v>73</v>
      </c>
      <c r="AT49" s="14" t="s">
        <v>73</v>
      </c>
      <c r="AU49" s="14" t="s">
        <v>73</v>
      </c>
      <c r="AV49" s="14" t="s">
        <v>73</v>
      </c>
      <c r="AW49" s="14" t="s">
        <v>73</v>
      </c>
      <c r="AX49" s="76"/>
      <c r="AY49" s="50">
        <v>2.31283261E8</v>
      </c>
      <c r="AZ49" s="50">
        <v>24639.0</v>
      </c>
      <c r="BA49" s="14" t="s">
        <v>797</v>
      </c>
      <c r="BB49" s="14" t="s">
        <v>268</v>
      </c>
      <c r="BC49" s="14"/>
      <c r="BD49" s="14"/>
      <c r="BE49" s="14"/>
      <c r="BF49" s="85"/>
      <c r="BG49" s="85"/>
      <c r="BH49" s="81"/>
    </row>
    <row r="50" ht="15.75" hidden="1" customHeight="1">
      <c r="A50" s="74">
        <v>2025080.0</v>
      </c>
      <c r="B50" s="14">
        <v>35.0</v>
      </c>
      <c r="C50" s="14"/>
      <c r="D50" s="50" t="s">
        <v>798</v>
      </c>
      <c r="E50" s="50" t="s">
        <v>799</v>
      </c>
      <c r="F50" s="50" t="s">
        <v>800</v>
      </c>
      <c r="G50" s="14" t="s">
        <v>219</v>
      </c>
      <c r="H50" s="14" t="s">
        <v>801</v>
      </c>
      <c r="I50" s="14" t="s">
        <v>221</v>
      </c>
      <c r="J50" s="84" t="s">
        <v>802</v>
      </c>
      <c r="K50" s="86" t="s">
        <v>803</v>
      </c>
      <c r="L50" s="14" t="s">
        <v>85</v>
      </c>
      <c r="M50" s="14" t="s">
        <v>4</v>
      </c>
      <c r="N50" s="14" t="s">
        <v>475</v>
      </c>
      <c r="O50" s="14" t="s">
        <v>241</v>
      </c>
      <c r="P50" s="14" t="s">
        <v>242</v>
      </c>
      <c r="Q50" s="14" t="s">
        <v>51</v>
      </c>
      <c r="R50" s="14" t="s">
        <v>225</v>
      </c>
      <c r="S50" s="78" t="s">
        <v>804</v>
      </c>
      <c r="T50" s="78" t="s">
        <v>805</v>
      </c>
      <c r="U50" s="78" t="s">
        <v>805</v>
      </c>
      <c r="V50" s="14" t="s">
        <v>806</v>
      </c>
      <c r="W50" s="85" t="s">
        <v>73</v>
      </c>
      <c r="X50" s="14" t="s">
        <v>73</v>
      </c>
      <c r="Y50" s="14" t="s">
        <v>73</v>
      </c>
      <c r="Z50" s="14" t="s">
        <v>225</v>
      </c>
      <c r="AA50" s="79">
        <v>5.0</v>
      </c>
      <c r="AB50" s="14" t="s">
        <v>225</v>
      </c>
      <c r="AC50" s="14" t="s">
        <v>229</v>
      </c>
      <c r="AD50" s="14" t="s">
        <v>225</v>
      </c>
      <c r="AE50" s="14" t="s">
        <v>229</v>
      </c>
      <c r="AF50" s="14" t="s">
        <v>225</v>
      </c>
      <c r="AG50" s="14" t="s">
        <v>229</v>
      </c>
      <c r="AH50" s="14" t="s">
        <v>73</v>
      </c>
      <c r="AI50" s="14" t="s">
        <v>73</v>
      </c>
      <c r="AJ50" s="14" t="s">
        <v>73</v>
      </c>
      <c r="AK50" s="14" t="s">
        <v>264</v>
      </c>
      <c r="AL50" s="14" t="s">
        <v>671</v>
      </c>
      <c r="AM50" s="75" t="s">
        <v>225</v>
      </c>
      <c r="AN50" s="14"/>
      <c r="AO50" s="14"/>
      <c r="AP50" s="14" t="s">
        <v>424</v>
      </c>
      <c r="AQ50" s="14" t="s">
        <v>304</v>
      </c>
      <c r="AR50" s="14"/>
      <c r="AS50" s="14" t="s">
        <v>73</v>
      </c>
      <c r="AT50" s="14" t="s">
        <v>73</v>
      </c>
      <c r="AU50" s="14" t="s">
        <v>73</v>
      </c>
      <c r="AV50" s="14" t="s">
        <v>73</v>
      </c>
      <c r="AW50" s="14" t="s">
        <v>73</v>
      </c>
      <c r="AX50" s="76"/>
      <c r="AY50" s="50">
        <v>2.31177909E8</v>
      </c>
      <c r="AZ50" s="50">
        <v>53508.0</v>
      </c>
      <c r="BA50" s="14" t="s">
        <v>807</v>
      </c>
      <c r="BB50" s="14" t="s">
        <v>268</v>
      </c>
      <c r="BC50" s="14"/>
      <c r="BD50" s="14"/>
      <c r="BE50" s="14"/>
      <c r="BF50" s="14"/>
      <c r="BG50" s="14"/>
      <c r="BH50" s="81"/>
    </row>
    <row r="51" ht="15.75" hidden="1" customHeight="1">
      <c r="A51" s="74">
        <v>2025153.0</v>
      </c>
      <c r="B51" s="14">
        <v>40.0</v>
      </c>
      <c r="C51" s="14"/>
      <c r="D51" s="50" t="s">
        <v>808</v>
      </c>
      <c r="E51" s="50" t="s">
        <v>809</v>
      </c>
      <c r="F51" s="50" t="s">
        <v>810</v>
      </c>
      <c r="G51" s="14" t="s">
        <v>219</v>
      </c>
      <c r="H51" s="83" t="s">
        <v>811</v>
      </c>
      <c r="I51" s="14" t="s">
        <v>237</v>
      </c>
      <c r="J51" s="84" t="s">
        <v>812</v>
      </c>
      <c r="K51" s="86" t="s">
        <v>813</v>
      </c>
      <c r="L51" s="14" t="s">
        <v>108</v>
      </c>
      <c r="M51" s="14" t="s">
        <v>4</v>
      </c>
      <c r="N51" s="14" t="s">
        <v>258</v>
      </c>
      <c r="O51" s="14" t="s">
        <v>286</v>
      </c>
      <c r="P51" s="14" t="s">
        <v>242</v>
      </c>
      <c r="Q51" s="14" t="s">
        <v>61</v>
      </c>
      <c r="R51" s="14" t="s">
        <v>225</v>
      </c>
      <c r="S51" s="78" t="s">
        <v>814</v>
      </c>
      <c r="T51" s="78" t="s">
        <v>814</v>
      </c>
      <c r="U51" s="116" t="s">
        <v>815</v>
      </c>
      <c r="V51" s="14" t="s">
        <v>816</v>
      </c>
      <c r="W51" s="14" t="s">
        <v>73</v>
      </c>
      <c r="X51" s="14" t="s">
        <v>73</v>
      </c>
      <c r="Y51" s="14" t="s">
        <v>73</v>
      </c>
      <c r="Z51" s="14" t="s">
        <v>73</v>
      </c>
      <c r="AA51" s="79">
        <v>6.0</v>
      </c>
      <c r="AB51" s="14" t="s">
        <v>73</v>
      </c>
      <c r="AC51" s="14" t="s">
        <v>817</v>
      </c>
      <c r="AD51" s="14" t="s">
        <v>225</v>
      </c>
      <c r="AE51" s="14" t="s">
        <v>229</v>
      </c>
      <c r="AF51" s="14" t="s">
        <v>225</v>
      </c>
      <c r="AG51" s="14" t="s">
        <v>229</v>
      </c>
      <c r="AH51" s="14" t="s">
        <v>73</v>
      </c>
      <c r="AI51" s="14" t="s">
        <v>225</v>
      </c>
      <c r="AJ51" s="14" t="s">
        <v>73</v>
      </c>
      <c r="AK51" s="14" t="s">
        <v>291</v>
      </c>
      <c r="AL51" s="14" t="s">
        <v>671</v>
      </c>
      <c r="AM51" s="75" t="s">
        <v>225</v>
      </c>
      <c r="AN51" s="75"/>
      <c r="AO51" s="14"/>
      <c r="AP51" s="14" t="s">
        <v>818</v>
      </c>
      <c r="AQ51" s="14" t="s">
        <v>251</v>
      </c>
      <c r="AR51" s="14" t="s">
        <v>343</v>
      </c>
      <c r="AS51" s="14" t="s">
        <v>73</v>
      </c>
      <c r="AT51" s="14" t="s">
        <v>73</v>
      </c>
      <c r="AU51" s="14" t="s">
        <v>73</v>
      </c>
      <c r="AV51" s="14" t="s">
        <v>73</v>
      </c>
      <c r="AW51" s="14" t="s">
        <v>73</v>
      </c>
      <c r="AX51" s="76"/>
      <c r="AY51" s="50">
        <v>2.31208979E8</v>
      </c>
      <c r="AZ51" s="50">
        <v>19859.0</v>
      </c>
      <c r="BA51" s="79" t="s">
        <v>819</v>
      </c>
      <c r="BB51" s="14" t="s">
        <v>386</v>
      </c>
      <c r="BC51" s="14"/>
      <c r="BD51" s="14"/>
      <c r="BE51" s="14"/>
      <c r="BF51" s="85"/>
      <c r="BG51" s="85"/>
      <c r="BH51" s="81"/>
    </row>
    <row r="52" ht="15.75" hidden="1" customHeight="1">
      <c r="A52" s="74">
        <v>2025165.0</v>
      </c>
      <c r="B52" s="14">
        <v>43.0</v>
      </c>
      <c r="C52" s="14"/>
      <c r="D52" s="50" t="s">
        <v>820</v>
      </c>
      <c r="E52" s="50" t="s">
        <v>821</v>
      </c>
      <c r="F52" s="50" t="s">
        <v>822</v>
      </c>
      <c r="G52" s="14" t="s">
        <v>219</v>
      </c>
      <c r="H52" s="14" t="s">
        <v>823</v>
      </c>
      <c r="I52" s="14" t="s">
        <v>237</v>
      </c>
      <c r="J52" s="84">
        <v>39214.0</v>
      </c>
      <c r="K52" s="86" t="s">
        <v>824</v>
      </c>
      <c r="L52" s="14" t="s">
        <v>108</v>
      </c>
      <c r="M52" s="14" t="s">
        <v>4</v>
      </c>
      <c r="N52" s="14" t="s">
        <v>258</v>
      </c>
      <c r="O52" s="14" t="s">
        <v>286</v>
      </c>
      <c r="P52" s="14" t="s">
        <v>242</v>
      </c>
      <c r="Q52" s="14" t="s">
        <v>61</v>
      </c>
      <c r="R52" s="14" t="s">
        <v>225</v>
      </c>
      <c r="S52" s="78" t="s">
        <v>825</v>
      </c>
      <c r="T52" s="78" t="s">
        <v>825</v>
      </c>
      <c r="U52" s="78" t="s">
        <v>826</v>
      </c>
      <c r="V52" s="14" t="s">
        <v>827</v>
      </c>
      <c r="W52" s="14" t="s">
        <v>73</v>
      </c>
      <c r="X52" s="14" t="s">
        <v>73</v>
      </c>
      <c r="Y52" s="14" t="s">
        <v>225</v>
      </c>
      <c r="Z52" s="14" t="s">
        <v>73</v>
      </c>
      <c r="AA52" s="91">
        <v>3.0</v>
      </c>
      <c r="AB52" s="14" t="s">
        <v>225</v>
      </c>
      <c r="AC52" s="14" t="str">
        <f>IF(AB52="YES",YES,"Not Working")</f>
        <v>Not Working</v>
      </c>
      <c r="AD52" s="14" t="s">
        <v>73</v>
      </c>
      <c r="AE52" s="14" t="s">
        <v>828</v>
      </c>
      <c r="AF52" s="14" t="s">
        <v>225</v>
      </c>
      <c r="AG52" s="14" t="s">
        <v>229</v>
      </c>
      <c r="AH52" s="14" t="s">
        <v>225</v>
      </c>
      <c r="AI52" s="14" t="s">
        <v>73</v>
      </c>
      <c r="AJ52" s="14" t="s">
        <v>225</v>
      </c>
      <c r="AK52" s="14" t="s">
        <v>230</v>
      </c>
      <c r="AL52" s="14" t="s">
        <v>671</v>
      </c>
      <c r="AM52" s="75" t="s">
        <v>225</v>
      </c>
      <c r="AN52" s="75"/>
      <c r="AO52" s="14"/>
      <c r="AP52" s="14" t="s">
        <v>771</v>
      </c>
      <c r="AQ52" s="14" t="s">
        <v>343</v>
      </c>
      <c r="AR52" s="14" t="s">
        <v>250</v>
      </c>
      <c r="AS52" s="14" t="s">
        <v>73</v>
      </c>
      <c r="AT52" s="14" t="s">
        <v>73</v>
      </c>
      <c r="AU52" s="14" t="s">
        <v>73</v>
      </c>
      <c r="AV52" s="14" t="s">
        <v>73</v>
      </c>
      <c r="AW52" s="14" t="s">
        <v>73</v>
      </c>
      <c r="AX52" s="76"/>
      <c r="AY52" s="114">
        <v>2.31788614E8</v>
      </c>
      <c r="AZ52" s="50">
        <v>84845.0</v>
      </c>
      <c r="BA52" s="79" t="s">
        <v>829</v>
      </c>
      <c r="BB52" s="14" t="s">
        <v>268</v>
      </c>
      <c r="BC52" s="14"/>
      <c r="BD52" s="14"/>
      <c r="BE52" s="14"/>
      <c r="BF52" s="85"/>
      <c r="BG52" s="85"/>
      <c r="BH52" s="1"/>
    </row>
    <row r="53" ht="15.75" hidden="1" customHeight="1">
      <c r="A53" s="74">
        <v>2025325.0</v>
      </c>
      <c r="B53" s="14"/>
      <c r="C53" s="14"/>
      <c r="D53" s="50" t="s">
        <v>830</v>
      </c>
      <c r="E53" s="50" t="s">
        <v>831</v>
      </c>
      <c r="F53" s="50" t="s">
        <v>832</v>
      </c>
      <c r="G53" s="14" t="s">
        <v>219</v>
      </c>
      <c r="H53" s="83" t="s">
        <v>833</v>
      </c>
      <c r="I53" s="14" t="s">
        <v>237</v>
      </c>
      <c r="J53" s="50" t="s">
        <v>834</v>
      </c>
      <c r="K53" s="86" t="s">
        <v>835</v>
      </c>
      <c r="L53" s="14" t="s">
        <v>102</v>
      </c>
      <c r="M53" s="14" t="s">
        <v>4</v>
      </c>
      <c r="N53" s="14"/>
      <c r="O53" s="14" t="s">
        <v>836</v>
      </c>
      <c r="P53" s="14" t="s">
        <v>225</v>
      </c>
      <c r="Q53" s="75" t="s">
        <v>57</v>
      </c>
      <c r="R53" s="14" t="s">
        <v>225</v>
      </c>
      <c r="S53" s="78" t="s">
        <v>837</v>
      </c>
      <c r="T53" s="78" t="s">
        <v>837</v>
      </c>
      <c r="U53" s="78" t="s">
        <v>838</v>
      </c>
      <c r="V53" s="79" t="s">
        <v>839</v>
      </c>
      <c r="W53" s="14" t="s">
        <v>73</v>
      </c>
      <c r="X53" s="14" t="s">
        <v>73</v>
      </c>
      <c r="Y53" s="14" t="s">
        <v>73</v>
      </c>
      <c r="Z53" s="14" t="s">
        <v>73</v>
      </c>
      <c r="AA53" s="79">
        <v>7.0</v>
      </c>
      <c r="AB53" s="14" t="s">
        <v>73</v>
      </c>
      <c r="AC53" s="14" t="s">
        <v>840</v>
      </c>
      <c r="AD53" s="14" t="s">
        <v>225</v>
      </c>
      <c r="AE53" s="14" t="s">
        <v>229</v>
      </c>
      <c r="AF53" s="14" t="s">
        <v>73</v>
      </c>
      <c r="AG53" s="14" t="s">
        <v>278</v>
      </c>
      <c r="AH53" s="14" t="s">
        <v>73</v>
      </c>
      <c r="AI53" s="14" t="s">
        <v>225</v>
      </c>
      <c r="AJ53" s="14" t="s">
        <v>73</v>
      </c>
      <c r="AK53" s="14" t="s">
        <v>291</v>
      </c>
      <c r="AL53" s="14" t="s">
        <v>671</v>
      </c>
      <c r="AM53" s="14" t="s">
        <v>225</v>
      </c>
      <c r="AN53" s="14"/>
      <c r="AO53" s="14"/>
      <c r="AP53" s="14" t="s">
        <v>841</v>
      </c>
      <c r="AQ53" s="14" t="s">
        <v>842</v>
      </c>
      <c r="AR53" s="14" t="s">
        <v>843</v>
      </c>
      <c r="AS53" s="14" t="s">
        <v>73</v>
      </c>
      <c r="AT53" s="14" t="s">
        <v>73</v>
      </c>
      <c r="AU53" s="14" t="s">
        <v>225</v>
      </c>
      <c r="AV53" s="14" t="s">
        <v>225</v>
      </c>
      <c r="AW53" s="14" t="s">
        <v>225</v>
      </c>
      <c r="AX53" s="85" t="s">
        <v>685</v>
      </c>
      <c r="AY53" s="50"/>
      <c r="AZ53" s="50"/>
      <c r="BA53" s="14"/>
      <c r="BB53" s="14"/>
      <c r="BC53" s="14"/>
      <c r="BD53" s="14"/>
      <c r="BE53" s="14"/>
      <c r="BF53" s="14"/>
      <c r="BG53" s="14"/>
      <c r="BH53" s="81"/>
    </row>
    <row r="54" ht="15.75" hidden="1" customHeight="1">
      <c r="A54" s="74">
        <v>2025236.0</v>
      </c>
      <c r="B54" s="14">
        <v>35.0</v>
      </c>
      <c r="C54" s="14"/>
      <c r="D54" s="50" t="s">
        <v>844</v>
      </c>
      <c r="E54" s="50" t="s">
        <v>845</v>
      </c>
      <c r="F54" s="50" t="s">
        <v>846</v>
      </c>
      <c r="G54" s="14" t="s">
        <v>219</v>
      </c>
      <c r="H54" s="14" t="s">
        <v>847</v>
      </c>
      <c r="I54" s="14" t="s">
        <v>237</v>
      </c>
      <c r="J54" s="84" t="s">
        <v>848</v>
      </c>
      <c r="K54" s="86" t="s">
        <v>849</v>
      </c>
      <c r="L54" s="79" t="s">
        <v>110</v>
      </c>
      <c r="M54" s="14" t="s">
        <v>4</v>
      </c>
      <c r="N54" s="14" t="s">
        <v>850</v>
      </c>
      <c r="O54" s="14" t="s">
        <v>680</v>
      </c>
      <c r="P54" s="14" t="s">
        <v>242</v>
      </c>
      <c r="Q54" s="14" t="s">
        <v>51</v>
      </c>
      <c r="R54" s="14" t="s">
        <v>225</v>
      </c>
      <c r="S54" s="78" t="s">
        <v>851</v>
      </c>
      <c r="T54" s="78" t="s">
        <v>851</v>
      </c>
      <c r="U54" s="78" t="s">
        <v>852</v>
      </c>
      <c r="V54" s="78" t="s">
        <v>853</v>
      </c>
      <c r="W54" s="14" t="s">
        <v>73</v>
      </c>
      <c r="X54" s="14" t="s">
        <v>73</v>
      </c>
      <c r="Y54" s="14" t="s">
        <v>225</v>
      </c>
      <c r="Z54" s="14" t="s">
        <v>225</v>
      </c>
      <c r="AA54" s="79">
        <v>5.0</v>
      </c>
      <c r="AB54" s="14" t="s">
        <v>225</v>
      </c>
      <c r="AC54" s="14" t="s">
        <v>229</v>
      </c>
      <c r="AD54" s="14" t="s">
        <v>225</v>
      </c>
      <c r="AE54" s="14" t="s">
        <v>229</v>
      </c>
      <c r="AF54" s="14" t="s">
        <v>225</v>
      </c>
      <c r="AG54" s="14" t="s">
        <v>229</v>
      </c>
      <c r="AH54" s="14" t="s">
        <v>73</v>
      </c>
      <c r="AI54" s="14" t="s">
        <v>225</v>
      </c>
      <c r="AJ54" s="14" t="s">
        <v>73</v>
      </c>
      <c r="AK54" s="14" t="s">
        <v>291</v>
      </c>
      <c r="AL54" s="14" t="s">
        <v>671</v>
      </c>
      <c r="AM54" s="75" t="s">
        <v>225</v>
      </c>
      <c r="AN54" s="75"/>
      <c r="AO54" s="14"/>
      <c r="AP54" s="14" t="s">
        <v>854</v>
      </c>
      <c r="AQ54" s="14" t="s">
        <v>540</v>
      </c>
      <c r="AR54" s="14"/>
      <c r="AS54" s="14" t="s">
        <v>73</v>
      </c>
      <c r="AT54" s="14" t="s">
        <v>73</v>
      </c>
      <c r="AU54" s="14" t="s">
        <v>73</v>
      </c>
      <c r="AV54" s="14" t="s">
        <v>73</v>
      </c>
      <c r="AW54" s="14" t="s">
        <v>73</v>
      </c>
      <c r="AX54" s="76"/>
      <c r="AY54" s="50">
        <v>2.31369255E8</v>
      </c>
      <c r="AZ54" s="50">
        <v>46309.0</v>
      </c>
      <c r="BA54" s="79" t="s">
        <v>855</v>
      </c>
      <c r="BB54" s="14" t="s">
        <v>268</v>
      </c>
      <c r="BC54" s="14"/>
      <c r="BD54" s="14"/>
      <c r="BE54" s="14"/>
      <c r="BF54" s="85"/>
      <c r="BG54" s="85"/>
      <c r="BH54" s="81"/>
    </row>
    <row r="55" ht="15.75" hidden="1" customHeight="1">
      <c r="A55" s="74">
        <v>2025246.0</v>
      </c>
      <c r="B55" s="14">
        <v>37.0</v>
      </c>
      <c r="C55" s="14"/>
      <c r="D55" s="50" t="s">
        <v>856</v>
      </c>
      <c r="E55" s="50" t="s">
        <v>857</v>
      </c>
      <c r="F55" s="50" t="s">
        <v>858</v>
      </c>
      <c r="G55" s="14" t="s">
        <v>219</v>
      </c>
      <c r="H55" s="83" t="s">
        <v>859</v>
      </c>
      <c r="I55" s="14" t="s">
        <v>237</v>
      </c>
      <c r="J55" s="84" t="s">
        <v>860</v>
      </c>
      <c r="K55" s="78" t="s">
        <v>861</v>
      </c>
      <c r="L55" s="79" t="s">
        <v>99</v>
      </c>
      <c r="M55" s="14" t="s">
        <v>4</v>
      </c>
      <c r="N55" s="14" t="s">
        <v>463</v>
      </c>
      <c r="O55" s="14" t="s">
        <v>490</v>
      </c>
      <c r="P55" s="14" t="s">
        <v>73</v>
      </c>
      <c r="Q55" s="14" t="s">
        <v>53</v>
      </c>
      <c r="R55" s="14" t="s">
        <v>225</v>
      </c>
      <c r="S55" s="14" t="s">
        <v>862</v>
      </c>
      <c r="T55" s="14" t="s">
        <v>863</v>
      </c>
      <c r="U55" s="14" t="s">
        <v>864</v>
      </c>
      <c r="V55" s="14" t="s">
        <v>865</v>
      </c>
      <c r="W55" s="14" t="s">
        <v>73</v>
      </c>
      <c r="X55" s="14" t="s">
        <v>73</v>
      </c>
      <c r="Y55" s="14" t="s">
        <v>73</v>
      </c>
      <c r="Z55" s="14" t="s">
        <v>225</v>
      </c>
      <c r="AA55" s="79">
        <v>6.0</v>
      </c>
      <c r="AB55" s="14" t="s">
        <v>73</v>
      </c>
      <c r="AC55" s="14" t="s">
        <v>866</v>
      </c>
      <c r="AD55" s="14" t="s">
        <v>73</v>
      </c>
      <c r="AE55" s="14" t="s">
        <v>867</v>
      </c>
      <c r="AF55" s="14" t="s">
        <v>225</v>
      </c>
      <c r="AG55" s="14" t="s">
        <v>229</v>
      </c>
      <c r="AH55" s="14" t="s">
        <v>73</v>
      </c>
      <c r="AI55" s="14" t="s">
        <v>73</v>
      </c>
      <c r="AJ55" s="14" t="s">
        <v>225</v>
      </c>
      <c r="AK55" s="14" t="s">
        <v>230</v>
      </c>
      <c r="AL55" s="14" t="s">
        <v>671</v>
      </c>
      <c r="AM55" s="14" t="s">
        <v>225</v>
      </c>
      <c r="AN55" s="14"/>
      <c r="AO55" s="14"/>
      <c r="AP55" s="14" t="s">
        <v>424</v>
      </c>
      <c r="AQ55" s="14" t="s">
        <v>868</v>
      </c>
      <c r="AR55" s="14"/>
      <c r="AS55" s="14" t="s">
        <v>73</v>
      </c>
      <c r="AT55" s="14" t="s">
        <v>73</v>
      </c>
      <c r="AU55" s="14" t="s">
        <v>73</v>
      </c>
      <c r="AV55" s="14"/>
      <c r="AW55" s="76" t="s">
        <v>232</v>
      </c>
      <c r="AX55" s="76"/>
      <c r="AY55" s="50"/>
      <c r="AZ55" s="50"/>
      <c r="BA55" s="14"/>
      <c r="BB55" s="14"/>
      <c r="BC55" s="14"/>
      <c r="BD55" s="14"/>
      <c r="BE55" s="14"/>
      <c r="BF55" s="85"/>
      <c r="BG55" s="85"/>
      <c r="BH55" s="81"/>
    </row>
    <row r="56" ht="15.75" hidden="1" customHeight="1">
      <c r="A56" s="74">
        <v>2025296.0</v>
      </c>
      <c r="B56" s="14">
        <v>37.0</v>
      </c>
      <c r="C56" s="14"/>
      <c r="D56" s="50" t="s">
        <v>869</v>
      </c>
      <c r="E56" s="82" t="s">
        <v>870</v>
      </c>
      <c r="F56" s="50" t="s">
        <v>871</v>
      </c>
      <c r="G56" s="14" t="s">
        <v>219</v>
      </c>
      <c r="H56" s="14" t="s">
        <v>872</v>
      </c>
      <c r="I56" s="14" t="s">
        <v>237</v>
      </c>
      <c r="J56" s="84">
        <v>38877.0</v>
      </c>
      <c r="K56" s="86" t="s">
        <v>873</v>
      </c>
      <c r="L56" s="14" t="s">
        <v>91</v>
      </c>
      <c r="M56" s="14" t="s">
        <v>49</v>
      </c>
      <c r="N56" s="85"/>
      <c r="O56" s="14" t="s">
        <v>300</v>
      </c>
      <c r="P56" s="14" t="s">
        <v>225</v>
      </c>
      <c r="Q56" s="75" t="s">
        <v>57</v>
      </c>
      <c r="R56" s="14" t="s">
        <v>225</v>
      </c>
      <c r="S56" s="78" t="s">
        <v>874</v>
      </c>
      <c r="T56" s="78" t="s">
        <v>874</v>
      </c>
      <c r="U56" s="78" t="s">
        <v>875</v>
      </c>
      <c r="V56" s="79" t="s">
        <v>876</v>
      </c>
      <c r="W56" s="14" t="s">
        <v>73</v>
      </c>
      <c r="X56" s="14" t="s">
        <v>73</v>
      </c>
      <c r="Y56" s="14" t="s">
        <v>225</v>
      </c>
      <c r="Z56" s="14" t="s">
        <v>225</v>
      </c>
      <c r="AA56" s="79">
        <v>13.0</v>
      </c>
      <c r="AB56" s="14" t="s">
        <v>225</v>
      </c>
      <c r="AC56" s="14" t="str">
        <f>IF(AB56="YES",YES,"Not Working")</f>
        <v>Not Working</v>
      </c>
      <c r="AD56" s="14" t="s">
        <v>73</v>
      </c>
      <c r="AE56" s="14" t="s">
        <v>278</v>
      </c>
      <c r="AF56" s="14" t="s">
        <v>225</v>
      </c>
      <c r="AG56" s="14" t="s">
        <v>229</v>
      </c>
      <c r="AH56" s="14" t="s">
        <v>73</v>
      </c>
      <c r="AI56" s="14" t="s">
        <v>73</v>
      </c>
      <c r="AJ56" s="14" t="s">
        <v>225</v>
      </c>
      <c r="AK56" s="14" t="s">
        <v>230</v>
      </c>
      <c r="AL56" s="14" t="s">
        <v>396</v>
      </c>
      <c r="AM56" s="85" t="s">
        <v>225</v>
      </c>
      <c r="AN56" s="14"/>
      <c r="AO56" s="14"/>
      <c r="AP56" s="14" t="s">
        <v>266</v>
      </c>
      <c r="AQ56" s="14" t="s">
        <v>384</v>
      </c>
      <c r="AR56" s="14" t="s">
        <v>877</v>
      </c>
      <c r="AS56" s="14" t="s">
        <v>73</v>
      </c>
      <c r="AT56" s="85" t="s">
        <v>73</v>
      </c>
      <c r="AU56" s="85" t="s">
        <v>225</v>
      </c>
      <c r="AV56" s="14" t="s">
        <v>225</v>
      </c>
      <c r="AW56" s="14" t="s">
        <v>225</v>
      </c>
      <c r="AX56" s="85" t="s">
        <v>685</v>
      </c>
      <c r="AY56" s="50"/>
      <c r="AZ56" s="50"/>
      <c r="BA56" s="14"/>
      <c r="BB56" s="14"/>
      <c r="BC56" s="14"/>
      <c r="BD56" s="14"/>
      <c r="BE56" s="14"/>
      <c r="BF56" s="14"/>
      <c r="BG56" s="14"/>
      <c r="BH56" s="81"/>
    </row>
    <row r="57" ht="15.75" hidden="1" customHeight="1">
      <c r="A57" s="74">
        <v>2025322.0</v>
      </c>
      <c r="B57" s="14"/>
      <c r="C57" s="14"/>
      <c r="D57" s="50" t="s">
        <v>878</v>
      </c>
      <c r="E57" s="50" t="s">
        <v>879</v>
      </c>
      <c r="F57" s="50" t="s">
        <v>880</v>
      </c>
      <c r="G57" s="14" t="s">
        <v>219</v>
      </c>
      <c r="H57" s="14" t="s">
        <v>881</v>
      </c>
      <c r="I57" s="14" t="s">
        <v>221</v>
      </c>
      <c r="J57" s="84">
        <v>38873.0</v>
      </c>
      <c r="K57" s="86" t="s">
        <v>882</v>
      </c>
      <c r="L57" s="14" t="s">
        <v>102</v>
      </c>
      <c r="M57" s="75" t="s">
        <v>4</v>
      </c>
      <c r="N57" s="14"/>
      <c r="O57" s="14" t="s">
        <v>836</v>
      </c>
      <c r="P57" s="14" t="s">
        <v>225</v>
      </c>
      <c r="Q57" s="75" t="s">
        <v>57</v>
      </c>
      <c r="R57" s="14" t="s">
        <v>225</v>
      </c>
      <c r="S57" s="78" t="s">
        <v>883</v>
      </c>
      <c r="T57" s="78" t="s">
        <v>883</v>
      </c>
      <c r="U57" s="78" t="s">
        <v>884</v>
      </c>
      <c r="V57" s="79" t="s">
        <v>885</v>
      </c>
      <c r="W57" s="14" t="s">
        <v>73</v>
      </c>
      <c r="X57" s="14" t="s">
        <v>73</v>
      </c>
      <c r="Y57" s="14" t="s">
        <v>73</v>
      </c>
      <c r="Z57" s="14" t="s">
        <v>73</v>
      </c>
      <c r="AA57" s="79">
        <v>6.0</v>
      </c>
      <c r="AB57" s="14" t="s">
        <v>73</v>
      </c>
      <c r="AC57" s="14"/>
      <c r="AD57" s="14" t="s">
        <v>73</v>
      </c>
      <c r="AE57" s="14" t="s">
        <v>886</v>
      </c>
      <c r="AF57" s="14" t="s">
        <v>225</v>
      </c>
      <c r="AG57" s="14" t="s">
        <v>229</v>
      </c>
      <c r="AH57" s="14" t="s">
        <v>73</v>
      </c>
      <c r="AI57" s="14" t="s">
        <v>73</v>
      </c>
      <c r="AJ57" s="14" t="s">
        <v>225</v>
      </c>
      <c r="AK57" s="14" t="s">
        <v>230</v>
      </c>
      <c r="AL57" s="14" t="s">
        <v>671</v>
      </c>
      <c r="AM57" s="14" t="s">
        <v>225</v>
      </c>
      <c r="AN57" s="14"/>
      <c r="AO57" s="14"/>
      <c r="AP57" s="14" t="s">
        <v>540</v>
      </c>
      <c r="AQ57" s="14" t="s">
        <v>744</v>
      </c>
      <c r="AR57" s="14" t="s">
        <v>424</v>
      </c>
      <c r="AS57" s="14" t="s">
        <v>73</v>
      </c>
      <c r="AT57" s="14" t="s">
        <v>73</v>
      </c>
      <c r="AU57" s="14" t="s">
        <v>73</v>
      </c>
      <c r="AV57" s="14"/>
      <c r="AW57" s="76" t="s">
        <v>232</v>
      </c>
      <c r="AX57" s="76"/>
      <c r="AY57" s="50"/>
      <c r="AZ57" s="50"/>
      <c r="BA57" s="14"/>
      <c r="BB57" s="14"/>
      <c r="BC57" s="14"/>
      <c r="BD57" s="14"/>
      <c r="BE57" s="14"/>
      <c r="BF57" s="14"/>
      <c r="BG57" s="14"/>
      <c r="BH57" s="117"/>
    </row>
    <row r="58" ht="15.75" hidden="1" customHeight="1">
      <c r="A58" s="74">
        <v>2025075.0</v>
      </c>
      <c r="B58" s="14">
        <v>44.0</v>
      </c>
      <c r="C58" s="14"/>
      <c r="D58" s="50" t="s">
        <v>887</v>
      </c>
      <c r="E58" s="50" t="s">
        <v>888</v>
      </c>
      <c r="F58" s="50" t="s">
        <v>889</v>
      </c>
      <c r="G58" s="14" t="s">
        <v>219</v>
      </c>
      <c r="H58" s="83" t="s">
        <v>890</v>
      </c>
      <c r="I58" s="14" t="s">
        <v>221</v>
      </c>
      <c r="J58" s="84" t="s">
        <v>891</v>
      </c>
      <c r="K58" s="86" t="s">
        <v>892</v>
      </c>
      <c r="L58" s="14" t="s">
        <v>85</v>
      </c>
      <c r="M58" s="14" t="s">
        <v>4</v>
      </c>
      <c r="N58" s="14" t="s">
        <v>557</v>
      </c>
      <c r="O58" s="14" t="s">
        <v>241</v>
      </c>
      <c r="P58" s="14" t="s">
        <v>242</v>
      </c>
      <c r="Q58" s="14" t="s">
        <v>51</v>
      </c>
      <c r="R58" s="14" t="s">
        <v>225</v>
      </c>
      <c r="S58" s="78" t="s">
        <v>893</v>
      </c>
      <c r="T58" s="78" t="s">
        <v>893</v>
      </c>
      <c r="U58" s="78" t="s">
        <v>894</v>
      </c>
      <c r="V58" s="14" t="s">
        <v>895</v>
      </c>
      <c r="W58" s="14" t="s">
        <v>73</v>
      </c>
      <c r="X58" s="14" t="s">
        <v>73</v>
      </c>
      <c r="Y58" s="14" t="s">
        <v>73</v>
      </c>
      <c r="Z58" s="14" t="s">
        <v>225</v>
      </c>
      <c r="AA58" s="79">
        <v>4.0</v>
      </c>
      <c r="AB58" s="14" t="s">
        <v>73</v>
      </c>
      <c r="AC58" s="14"/>
      <c r="AD58" s="14" t="s">
        <v>73</v>
      </c>
      <c r="AE58" s="14" t="s">
        <v>278</v>
      </c>
      <c r="AF58" s="14" t="s">
        <v>73</v>
      </c>
      <c r="AG58" s="14" t="s">
        <v>278</v>
      </c>
      <c r="AH58" s="14" t="s">
        <v>73</v>
      </c>
      <c r="AI58" s="14" t="s">
        <v>225</v>
      </c>
      <c r="AJ58" s="14" t="s">
        <v>225</v>
      </c>
      <c r="AK58" s="14" t="s">
        <v>230</v>
      </c>
      <c r="AL58" s="14" t="s">
        <v>671</v>
      </c>
      <c r="AM58" s="75" t="s">
        <v>225</v>
      </c>
      <c r="AN58" s="14"/>
      <c r="AO58" s="14"/>
      <c r="AP58" s="14" t="s">
        <v>250</v>
      </c>
      <c r="AQ58" s="14"/>
      <c r="AR58" s="14"/>
      <c r="AS58" s="14" t="s">
        <v>73</v>
      </c>
      <c r="AT58" s="14" t="s">
        <v>73</v>
      </c>
      <c r="AU58" s="14" t="s">
        <v>73</v>
      </c>
      <c r="AV58" s="14" t="s">
        <v>73</v>
      </c>
      <c r="AW58" s="14" t="s">
        <v>73</v>
      </c>
      <c r="AX58" s="76"/>
      <c r="AY58" s="50">
        <v>2.312344481E9</v>
      </c>
      <c r="AZ58" s="50">
        <v>79647.0</v>
      </c>
      <c r="BA58" s="14"/>
      <c r="BB58" s="14"/>
      <c r="BC58" s="14"/>
      <c r="BD58" s="14"/>
      <c r="BE58" s="14"/>
      <c r="BF58" s="14"/>
      <c r="BG58" s="14"/>
      <c r="BH58" s="1"/>
    </row>
    <row r="59" ht="15.75" hidden="1" customHeight="1">
      <c r="A59" s="74">
        <v>2025259.0</v>
      </c>
      <c r="B59" s="118">
        <v>36.0</v>
      </c>
      <c r="C59" s="14"/>
      <c r="D59" s="50" t="s">
        <v>896</v>
      </c>
      <c r="E59" s="50" t="s">
        <v>897</v>
      </c>
      <c r="F59" s="50" t="s">
        <v>898</v>
      </c>
      <c r="G59" s="14" t="s">
        <v>219</v>
      </c>
      <c r="H59" s="14" t="s">
        <v>899</v>
      </c>
      <c r="I59" s="14" t="s">
        <v>237</v>
      </c>
      <c r="J59" s="84">
        <v>38452.0</v>
      </c>
      <c r="K59" s="78" t="s">
        <v>900</v>
      </c>
      <c r="L59" s="79" t="s">
        <v>99</v>
      </c>
      <c r="M59" s="14" t="s">
        <v>4</v>
      </c>
      <c r="N59" s="14" t="s">
        <v>667</v>
      </c>
      <c r="O59" s="14" t="s">
        <v>490</v>
      </c>
      <c r="P59" s="14" t="s">
        <v>73</v>
      </c>
      <c r="Q59" s="14" t="s">
        <v>53</v>
      </c>
      <c r="R59" s="14" t="s">
        <v>225</v>
      </c>
      <c r="S59" s="14" t="s">
        <v>901</v>
      </c>
      <c r="T59" s="14" t="s">
        <v>901</v>
      </c>
      <c r="U59" s="14" t="s">
        <v>902</v>
      </c>
      <c r="V59" s="14" t="s">
        <v>903</v>
      </c>
      <c r="W59" s="14" t="s">
        <v>225</v>
      </c>
      <c r="X59" s="14" t="s">
        <v>225</v>
      </c>
      <c r="Y59" s="14" t="s">
        <v>73</v>
      </c>
      <c r="Z59" s="14" t="s">
        <v>225</v>
      </c>
      <c r="AA59" s="79">
        <v>3.0</v>
      </c>
      <c r="AB59" s="14" t="s">
        <v>225</v>
      </c>
      <c r="AC59" s="14" t="s">
        <v>229</v>
      </c>
      <c r="AD59" s="14" t="s">
        <v>225</v>
      </c>
      <c r="AE59" s="14" t="s">
        <v>229</v>
      </c>
      <c r="AF59" s="14" t="s">
        <v>225</v>
      </c>
      <c r="AG59" s="14" t="s">
        <v>229</v>
      </c>
      <c r="AH59" s="14" t="s">
        <v>225</v>
      </c>
      <c r="AI59" s="14" t="s">
        <v>225</v>
      </c>
      <c r="AJ59" s="14" t="s">
        <v>73</v>
      </c>
      <c r="AK59" s="14" t="s">
        <v>264</v>
      </c>
      <c r="AL59" s="14" t="s">
        <v>671</v>
      </c>
      <c r="AM59" s="14" t="s">
        <v>225</v>
      </c>
      <c r="AN59" s="14"/>
      <c r="AO59" s="14"/>
      <c r="AP59" s="14"/>
      <c r="AQ59" s="14"/>
      <c r="AR59" s="14"/>
      <c r="AS59" s="14" t="s">
        <v>73</v>
      </c>
      <c r="AT59" s="14" t="s">
        <v>73</v>
      </c>
      <c r="AU59" s="14" t="s">
        <v>73</v>
      </c>
      <c r="AV59" s="14" t="s">
        <v>73</v>
      </c>
      <c r="AW59" s="14" t="s">
        <v>73</v>
      </c>
      <c r="AX59" s="76"/>
      <c r="AY59" s="50">
        <v>2.31111053E8</v>
      </c>
      <c r="AZ59" s="50">
        <v>35415.0</v>
      </c>
      <c r="BA59" s="79" t="s">
        <v>904</v>
      </c>
      <c r="BB59" s="14" t="s">
        <v>268</v>
      </c>
      <c r="BC59" s="14"/>
      <c r="BD59" s="14"/>
      <c r="BE59" s="14"/>
      <c r="BF59" s="14"/>
      <c r="BG59" s="14"/>
      <c r="BH59" s="81"/>
    </row>
    <row r="60" ht="15.75" hidden="1" customHeight="1">
      <c r="A60" s="74">
        <v>2025078.0</v>
      </c>
      <c r="B60" s="14">
        <v>35.0</v>
      </c>
      <c r="C60" s="14"/>
      <c r="D60" s="50" t="s">
        <v>905</v>
      </c>
      <c r="E60" s="50" t="s">
        <v>906</v>
      </c>
      <c r="F60" s="50" t="s">
        <v>907</v>
      </c>
      <c r="G60" s="14" t="s">
        <v>219</v>
      </c>
      <c r="H60" s="14" t="s">
        <v>908</v>
      </c>
      <c r="I60" s="14" t="s">
        <v>237</v>
      </c>
      <c r="J60" s="84">
        <v>38545.0</v>
      </c>
      <c r="K60" s="86" t="s">
        <v>909</v>
      </c>
      <c r="L60" s="14" t="s">
        <v>85</v>
      </c>
      <c r="M60" s="14" t="s">
        <v>4</v>
      </c>
      <c r="N60" s="14" t="s">
        <v>910</v>
      </c>
      <c r="O60" s="14" t="s">
        <v>241</v>
      </c>
      <c r="P60" s="14" t="s">
        <v>242</v>
      </c>
      <c r="Q60" s="14" t="s">
        <v>51</v>
      </c>
      <c r="R60" s="14" t="s">
        <v>225</v>
      </c>
      <c r="S60" s="78" t="s">
        <v>911</v>
      </c>
      <c r="T60" s="78" t="s">
        <v>911</v>
      </c>
      <c r="U60" s="78" t="s">
        <v>911</v>
      </c>
      <c r="V60" s="14" t="s">
        <v>912</v>
      </c>
      <c r="W60" s="85" t="s">
        <v>73</v>
      </c>
      <c r="X60" s="14" t="s">
        <v>225</v>
      </c>
      <c r="Y60" s="14" t="s">
        <v>73</v>
      </c>
      <c r="Z60" s="14" t="s">
        <v>225</v>
      </c>
      <c r="AA60" s="79">
        <v>3.0</v>
      </c>
      <c r="AB60" s="14" t="s">
        <v>225</v>
      </c>
      <c r="AC60" s="14" t="s">
        <v>229</v>
      </c>
      <c r="AD60" s="14" t="s">
        <v>225</v>
      </c>
      <c r="AE60" s="14" t="s">
        <v>229</v>
      </c>
      <c r="AF60" s="14" t="s">
        <v>225</v>
      </c>
      <c r="AG60" s="14" t="s">
        <v>229</v>
      </c>
      <c r="AH60" s="14" t="s">
        <v>73</v>
      </c>
      <c r="AI60" s="14" t="s">
        <v>225</v>
      </c>
      <c r="AJ60" s="14" t="s">
        <v>225</v>
      </c>
      <c r="AK60" s="14" t="s">
        <v>230</v>
      </c>
      <c r="AL60" s="14" t="s">
        <v>671</v>
      </c>
      <c r="AM60" s="75" t="s">
        <v>225</v>
      </c>
      <c r="AN60" s="14"/>
      <c r="AO60" s="14"/>
      <c r="AP60" s="14" t="s">
        <v>913</v>
      </c>
      <c r="AQ60" s="14" t="s">
        <v>371</v>
      </c>
      <c r="AR60" s="14" t="s">
        <v>331</v>
      </c>
      <c r="AS60" s="14" t="s">
        <v>73</v>
      </c>
      <c r="AT60" s="14" t="s">
        <v>73</v>
      </c>
      <c r="AU60" s="14" t="s">
        <v>73</v>
      </c>
      <c r="AV60" s="14" t="s">
        <v>73</v>
      </c>
      <c r="AW60" s="14" t="s">
        <v>73</v>
      </c>
      <c r="AX60" s="76"/>
      <c r="AY60" s="50">
        <v>2.31231148E8</v>
      </c>
      <c r="AZ60" s="50">
        <v>38074.0</v>
      </c>
      <c r="BA60" s="14" t="s">
        <v>914</v>
      </c>
      <c r="BB60" s="14" t="s">
        <v>268</v>
      </c>
      <c r="BC60" s="14"/>
      <c r="BD60" s="14"/>
      <c r="BE60" s="14"/>
      <c r="BF60" s="14"/>
      <c r="BG60" s="14"/>
      <c r="BH60" s="1"/>
    </row>
    <row r="61" ht="15.75" hidden="1" customHeight="1">
      <c r="A61" s="74">
        <v>2025293.0</v>
      </c>
      <c r="B61" s="75">
        <v>39.0</v>
      </c>
      <c r="C61" s="75"/>
      <c r="D61" s="53" t="s">
        <v>905</v>
      </c>
      <c r="E61" s="53" t="s">
        <v>915</v>
      </c>
      <c r="F61" s="50" t="s">
        <v>916</v>
      </c>
      <c r="G61" s="14" t="s">
        <v>219</v>
      </c>
      <c r="H61" s="14" t="s">
        <v>917</v>
      </c>
      <c r="I61" s="76" t="s">
        <v>237</v>
      </c>
      <c r="J61" s="77">
        <v>38812.0</v>
      </c>
      <c r="K61" s="94" t="s">
        <v>918</v>
      </c>
      <c r="L61" s="76" t="s">
        <v>81</v>
      </c>
      <c r="M61" s="76" t="s">
        <v>4</v>
      </c>
      <c r="N61" s="76" t="s">
        <v>223</v>
      </c>
      <c r="O61" s="76" t="s">
        <v>919</v>
      </c>
      <c r="P61" s="14" t="s">
        <v>225</v>
      </c>
      <c r="Q61" s="14" t="s">
        <v>53</v>
      </c>
      <c r="R61" s="14" t="s">
        <v>225</v>
      </c>
      <c r="S61" s="95" t="s">
        <v>920</v>
      </c>
      <c r="T61" s="95" t="s">
        <v>921</v>
      </c>
      <c r="U61" s="76" t="s">
        <v>922</v>
      </c>
      <c r="V61" s="96" t="s">
        <v>923</v>
      </c>
      <c r="W61" s="76" t="s">
        <v>73</v>
      </c>
      <c r="X61" s="76" t="s">
        <v>73</v>
      </c>
      <c r="Y61" s="76" t="s">
        <v>73</v>
      </c>
      <c r="Z61" s="76" t="s">
        <v>73</v>
      </c>
      <c r="AA61" s="96">
        <v>5.0</v>
      </c>
      <c r="AB61" s="14" t="s">
        <v>225</v>
      </c>
      <c r="AC61" s="76" t="s">
        <v>924</v>
      </c>
      <c r="AD61" s="14" t="s">
        <v>73</v>
      </c>
      <c r="AE61" s="14" t="s">
        <v>925</v>
      </c>
      <c r="AF61" s="14" t="s">
        <v>225</v>
      </c>
      <c r="AG61" s="14" t="s">
        <v>229</v>
      </c>
      <c r="AH61" s="14" t="s">
        <v>225</v>
      </c>
      <c r="AI61" s="14" t="s">
        <v>73</v>
      </c>
      <c r="AJ61" s="14" t="s">
        <v>225</v>
      </c>
      <c r="AK61" s="14" t="s">
        <v>230</v>
      </c>
      <c r="AL61" s="76" t="s">
        <v>671</v>
      </c>
      <c r="AM61" s="76" t="s">
        <v>225</v>
      </c>
      <c r="AN61" s="76"/>
      <c r="AO61" s="76"/>
      <c r="AP61" s="76" t="s">
        <v>384</v>
      </c>
      <c r="AQ61" s="76" t="s">
        <v>926</v>
      </c>
      <c r="AR61" s="76" t="s">
        <v>927</v>
      </c>
      <c r="AS61" s="76" t="s">
        <v>73</v>
      </c>
      <c r="AT61" s="76" t="s">
        <v>73</v>
      </c>
      <c r="AU61" s="76" t="s">
        <v>73</v>
      </c>
      <c r="AV61" s="76"/>
      <c r="AW61" s="76" t="s">
        <v>232</v>
      </c>
      <c r="AX61" s="76"/>
      <c r="AY61" s="80"/>
      <c r="AZ61" s="80"/>
      <c r="BA61" s="76"/>
      <c r="BB61" s="76"/>
      <c r="BC61" s="76"/>
      <c r="BD61" s="76"/>
      <c r="BE61" s="76"/>
      <c r="BF61" s="76"/>
      <c r="BG61" s="76"/>
      <c r="BH61" s="55"/>
    </row>
    <row r="62" ht="15.75" hidden="1" customHeight="1">
      <c r="A62" s="74">
        <v>2025330.0</v>
      </c>
      <c r="B62" s="14"/>
      <c r="C62" s="14"/>
      <c r="D62" s="50" t="s">
        <v>928</v>
      </c>
      <c r="E62" s="50" t="s">
        <v>929</v>
      </c>
      <c r="F62" s="50" t="s">
        <v>930</v>
      </c>
      <c r="G62" s="14" t="s">
        <v>219</v>
      </c>
      <c r="H62" s="14" t="s">
        <v>931</v>
      </c>
      <c r="I62" s="14" t="s">
        <v>237</v>
      </c>
      <c r="J62" s="119" t="s">
        <v>932</v>
      </c>
      <c r="K62" s="86" t="s">
        <v>933</v>
      </c>
      <c r="L62" s="14" t="s">
        <v>115</v>
      </c>
      <c r="M62" s="75" t="s">
        <v>4</v>
      </c>
      <c r="N62" s="14"/>
      <c r="O62" s="14" t="s">
        <v>934</v>
      </c>
      <c r="P62" s="75"/>
      <c r="Q62" s="75" t="s">
        <v>57</v>
      </c>
      <c r="R62" s="14" t="s">
        <v>225</v>
      </c>
      <c r="S62" s="78" t="s">
        <v>935</v>
      </c>
      <c r="T62" s="78" t="s">
        <v>935</v>
      </c>
      <c r="U62" s="78" t="s">
        <v>936</v>
      </c>
      <c r="V62" s="79" t="s">
        <v>937</v>
      </c>
      <c r="W62" s="14" t="s">
        <v>73</v>
      </c>
      <c r="X62" s="14" t="s">
        <v>73</v>
      </c>
      <c r="Y62" s="14" t="s">
        <v>73</v>
      </c>
      <c r="Z62" s="14" t="s">
        <v>73</v>
      </c>
      <c r="AA62" s="79">
        <v>4.0</v>
      </c>
      <c r="AB62" s="14" t="s">
        <v>73</v>
      </c>
      <c r="AC62" s="14"/>
      <c r="AD62" s="14" t="s">
        <v>73</v>
      </c>
      <c r="AE62" s="14" t="s">
        <v>938</v>
      </c>
      <c r="AF62" s="14" t="s">
        <v>225</v>
      </c>
      <c r="AG62" s="14" t="s">
        <v>229</v>
      </c>
      <c r="AH62" s="14" t="s">
        <v>73</v>
      </c>
      <c r="AI62" s="14" t="s">
        <v>73</v>
      </c>
      <c r="AJ62" s="14" t="s">
        <v>225</v>
      </c>
      <c r="AK62" s="14" t="s">
        <v>230</v>
      </c>
      <c r="AL62" s="14" t="s">
        <v>671</v>
      </c>
      <c r="AM62" s="14" t="s">
        <v>225</v>
      </c>
      <c r="AN62" s="14"/>
      <c r="AO62" s="14"/>
      <c r="AP62" s="14" t="s">
        <v>939</v>
      </c>
      <c r="AQ62" s="14" t="s">
        <v>818</v>
      </c>
      <c r="AR62" s="14"/>
      <c r="AS62" s="14" t="s">
        <v>73</v>
      </c>
      <c r="AT62" s="14" t="s">
        <v>73</v>
      </c>
      <c r="AU62" s="14" t="s">
        <v>73</v>
      </c>
      <c r="AV62" s="14" t="s">
        <v>73</v>
      </c>
      <c r="AW62" s="14" t="s">
        <v>73</v>
      </c>
      <c r="AX62" s="76"/>
      <c r="AY62" s="50">
        <v>2.31429231E8</v>
      </c>
      <c r="AZ62" s="50">
        <v>71758.0</v>
      </c>
      <c r="BA62" s="79" t="s">
        <v>940</v>
      </c>
      <c r="BB62" s="14" t="s">
        <v>268</v>
      </c>
      <c r="BC62" s="14"/>
      <c r="BD62" s="14"/>
      <c r="BE62" s="14"/>
      <c r="BF62" s="14"/>
      <c r="BG62" s="14"/>
      <c r="BH62" s="1"/>
    </row>
    <row r="63" ht="15.75" hidden="1" customHeight="1">
      <c r="A63" s="74">
        <v>2025256.0</v>
      </c>
      <c r="B63" s="118">
        <v>41.0</v>
      </c>
      <c r="C63" s="14"/>
      <c r="D63" s="50" t="s">
        <v>941</v>
      </c>
      <c r="E63" s="50" t="s">
        <v>942</v>
      </c>
      <c r="F63" s="50" t="s">
        <v>943</v>
      </c>
      <c r="G63" s="14" t="s">
        <v>219</v>
      </c>
      <c r="H63" s="14" t="s">
        <v>944</v>
      </c>
      <c r="I63" s="14" t="s">
        <v>237</v>
      </c>
      <c r="J63" s="84">
        <v>39030.0</v>
      </c>
      <c r="K63" s="78" t="s">
        <v>945</v>
      </c>
      <c r="L63" s="79" t="s">
        <v>99</v>
      </c>
      <c r="M63" s="14" t="s">
        <v>4</v>
      </c>
      <c r="N63" s="14" t="s">
        <v>463</v>
      </c>
      <c r="O63" s="14" t="s">
        <v>490</v>
      </c>
      <c r="P63" s="14" t="s">
        <v>73</v>
      </c>
      <c r="Q63" s="14" t="s">
        <v>53</v>
      </c>
      <c r="R63" s="14" t="s">
        <v>225</v>
      </c>
      <c r="S63" s="14" t="s">
        <v>946</v>
      </c>
      <c r="T63" s="14" t="s">
        <v>946</v>
      </c>
      <c r="U63" s="14" t="s">
        <v>947</v>
      </c>
      <c r="V63" s="14" t="s">
        <v>948</v>
      </c>
      <c r="W63" s="14" t="s">
        <v>73</v>
      </c>
      <c r="X63" s="14" t="s">
        <v>225</v>
      </c>
      <c r="Y63" s="14" t="s">
        <v>225</v>
      </c>
      <c r="Z63" s="14" t="s">
        <v>225</v>
      </c>
      <c r="AA63" s="79">
        <v>5.0</v>
      </c>
      <c r="AB63" s="14" t="s">
        <v>225</v>
      </c>
      <c r="AC63" s="14" t="s">
        <v>229</v>
      </c>
      <c r="AD63" s="14" t="s">
        <v>225</v>
      </c>
      <c r="AE63" s="14" t="s">
        <v>229</v>
      </c>
      <c r="AF63" s="14" t="s">
        <v>225</v>
      </c>
      <c r="AG63" s="14" t="s">
        <v>229</v>
      </c>
      <c r="AH63" s="14" t="s">
        <v>73</v>
      </c>
      <c r="AI63" s="14" t="s">
        <v>225</v>
      </c>
      <c r="AJ63" s="14" t="s">
        <v>225</v>
      </c>
      <c r="AK63" s="14" t="s">
        <v>230</v>
      </c>
      <c r="AL63" s="14" t="s">
        <v>671</v>
      </c>
      <c r="AM63" s="14" t="s">
        <v>225</v>
      </c>
      <c r="AN63" s="14"/>
      <c r="AO63" s="14"/>
      <c r="AP63" s="14" t="s">
        <v>949</v>
      </c>
      <c r="AQ63" s="14" t="s">
        <v>251</v>
      </c>
      <c r="AR63" s="14"/>
      <c r="AS63" s="14" t="s">
        <v>73</v>
      </c>
      <c r="AT63" s="14" t="s">
        <v>73</v>
      </c>
      <c r="AU63" s="14" t="s">
        <v>73</v>
      </c>
      <c r="AV63" s="14" t="s">
        <v>73</v>
      </c>
      <c r="AW63" s="14" t="s">
        <v>73</v>
      </c>
      <c r="AX63" s="76"/>
      <c r="AY63" s="50">
        <v>2.31294891E8</v>
      </c>
      <c r="AZ63" s="50">
        <v>89672.0</v>
      </c>
      <c r="BA63" s="79" t="s">
        <v>950</v>
      </c>
      <c r="BB63" s="14" t="s">
        <v>386</v>
      </c>
      <c r="BC63" s="14"/>
      <c r="BD63" s="14"/>
      <c r="BE63" s="14"/>
      <c r="BF63" s="14"/>
      <c r="BG63" s="14"/>
      <c r="BH63" s="1"/>
    </row>
    <row r="64" ht="15.75" hidden="1" customHeight="1">
      <c r="A64" s="74">
        <v>2025082.0</v>
      </c>
      <c r="B64" s="14">
        <v>39.0</v>
      </c>
      <c r="C64" s="14"/>
      <c r="D64" s="50" t="s">
        <v>951</v>
      </c>
      <c r="E64" s="50" t="s">
        <v>952</v>
      </c>
      <c r="F64" s="50" t="s">
        <v>953</v>
      </c>
      <c r="G64" s="14" t="s">
        <v>219</v>
      </c>
      <c r="H64" s="83" t="s">
        <v>954</v>
      </c>
      <c r="I64" s="1" t="s">
        <v>237</v>
      </c>
      <c r="J64" s="84" t="s">
        <v>955</v>
      </c>
      <c r="K64" s="86" t="s">
        <v>956</v>
      </c>
      <c r="L64" s="14" t="s">
        <v>95</v>
      </c>
      <c r="M64" s="14" t="s">
        <v>4</v>
      </c>
      <c r="N64" s="14" t="s">
        <v>240</v>
      </c>
      <c r="O64" s="14" t="s">
        <v>286</v>
      </c>
      <c r="P64" s="14" t="s">
        <v>225</v>
      </c>
      <c r="Q64" s="14" t="s">
        <v>55</v>
      </c>
      <c r="R64" s="14" t="s">
        <v>73</v>
      </c>
      <c r="S64" s="78" t="s">
        <v>957</v>
      </c>
      <c r="T64" s="78" t="s">
        <v>957</v>
      </c>
      <c r="U64" s="78" t="s">
        <v>958</v>
      </c>
      <c r="V64" s="14" t="s">
        <v>959</v>
      </c>
      <c r="W64" s="14" t="s">
        <v>73</v>
      </c>
      <c r="X64" s="14" t="s">
        <v>73</v>
      </c>
      <c r="Y64" s="14" t="s">
        <v>225</v>
      </c>
      <c r="Z64" s="14" t="s">
        <v>225</v>
      </c>
      <c r="AA64" s="91">
        <v>5.0</v>
      </c>
      <c r="AB64" s="14" t="s">
        <v>225</v>
      </c>
      <c r="AC64" s="14" t="str">
        <f>IF(AB64="YES",YES,"Not Working")</f>
        <v>Not Working</v>
      </c>
      <c r="AD64" s="14" t="s">
        <v>73</v>
      </c>
      <c r="AE64" s="14" t="s">
        <v>960</v>
      </c>
      <c r="AF64" s="14" t="s">
        <v>225</v>
      </c>
      <c r="AG64" s="14" t="s">
        <v>229</v>
      </c>
      <c r="AH64" s="14" t="s">
        <v>225</v>
      </c>
      <c r="AI64" s="14" t="s">
        <v>73</v>
      </c>
      <c r="AJ64" s="14" t="s">
        <v>225</v>
      </c>
      <c r="AK64" s="14" t="s">
        <v>230</v>
      </c>
      <c r="AL64" s="14" t="s">
        <v>671</v>
      </c>
      <c r="AM64" s="14" t="s">
        <v>225</v>
      </c>
      <c r="AN64" s="14"/>
      <c r="AO64" s="14"/>
      <c r="AP64" s="14" t="s">
        <v>961</v>
      </c>
      <c r="AQ64" s="14" t="s">
        <v>962</v>
      </c>
      <c r="AR64" s="14" t="s">
        <v>251</v>
      </c>
      <c r="AS64" s="14" t="s">
        <v>73</v>
      </c>
      <c r="AT64" s="14" t="s">
        <v>73</v>
      </c>
      <c r="AU64" s="14" t="s">
        <v>73</v>
      </c>
      <c r="AV64" s="14" t="s">
        <v>73</v>
      </c>
      <c r="AW64" s="14" t="s">
        <v>73</v>
      </c>
      <c r="AX64" s="76"/>
      <c r="AY64" s="50">
        <v>2.31272367E8</v>
      </c>
      <c r="AZ64" s="50">
        <v>39104.0</v>
      </c>
      <c r="BA64" s="14" t="s">
        <v>963</v>
      </c>
      <c r="BB64" s="14" t="s">
        <v>268</v>
      </c>
      <c r="BC64" s="14"/>
      <c r="BD64" s="14"/>
      <c r="BE64" s="14"/>
      <c r="BF64" s="14"/>
      <c r="BG64" s="14"/>
      <c r="BH64" s="1"/>
    </row>
    <row r="65" ht="15.75" hidden="1" customHeight="1">
      <c r="A65" s="74">
        <v>2025217.0</v>
      </c>
      <c r="B65" s="14">
        <v>38.0</v>
      </c>
      <c r="C65" s="14"/>
      <c r="D65" s="50" t="s">
        <v>964</v>
      </c>
      <c r="E65" s="50" t="s">
        <v>965</v>
      </c>
      <c r="F65" s="50" t="s">
        <v>966</v>
      </c>
      <c r="G65" s="14" t="s">
        <v>219</v>
      </c>
      <c r="H65" s="14" t="s">
        <v>967</v>
      </c>
      <c r="I65" s="14" t="s">
        <v>221</v>
      </c>
      <c r="J65" s="84" t="s">
        <v>968</v>
      </c>
      <c r="K65" s="86" t="s">
        <v>969</v>
      </c>
      <c r="L65" s="14" t="s">
        <v>114</v>
      </c>
      <c r="M65" s="14" t="s">
        <v>4</v>
      </c>
      <c r="N65" s="14" t="s">
        <v>910</v>
      </c>
      <c r="O65" s="14" t="s">
        <v>476</v>
      </c>
      <c r="P65" s="14" t="s">
        <v>242</v>
      </c>
      <c r="Q65" s="75" t="s">
        <v>57</v>
      </c>
      <c r="R65" s="14" t="s">
        <v>225</v>
      </c>
      <c r="S65" s="78" t="s">
        <v>970</v>
      </c>
      <c r="T65" s="78" t="s">
        <v>971</v>
      </c>
      <c r="U65" s="78" t="s">
        <v>972</v>
      </c>
      <c r="V65" s="14" t="s">
        <v>973</v>
      </c>
      <c r="W65" s="1" t="s">
        <v>225</v>
      </c>
      <c r="X65" s="14" t="s">
        <v>73</v>
      </c>
      <c r="Y65" s="14" t="s">
        <v>225</v>
      </c>
      <c r="Z65" s="14" t="s">
        <v>225</v>
      </c>
      <c r="AA65" s="79">
        <v>2.0</v>
      </c>
      <c r="AB65" s="14" t="s">
        <v>225</v>
      </c>
      <c r="AC65" s="14" t="s">
        <v>924</v>
      </c>
      <c r="AD65" s="14" t="s">
        <v>73</v>
      </c>
      <c r="AE65" s="14" t="s">
        <v>938</v>
      </c>
      <c r="AF65" s="14" t="s">
        <v>73</v>
      </c>
      <c r="AG65" s="14" t="s">
        <v>278</v>
      </c>
      <c r="AH65" s="14" t="s">
        <v>225</v>
      </c>
      <c r="AI65" s="14" t="s">
        <v>73</v>
      </c>
      <c r="AJ65" s="14" t="s">
        <v>225</v>
      </c>
      <c r="AK65" s="14" t="s">
        <v>230</v>
      </c>
      <c r="AL65" s="14" t="s">
        <v>671</v>
      </c>
      <c r="AM65" s="75" t="s">
        <v>225</v>
      </c>
      <c r="AN65" s="75"/>
      <c r="AO65" s="14"/>
      <c r="AP65" s="14" t="s">
        <v>370</v>
      </c>
      <c r="AQ65" s="14"/>
      <c r="AR65" s="14"/>
      <c r="AS65" s="14" t="s">
        <v>73</v>
      </c>
      <c r="AT65" s="14" t="s">
        <v>73</v>
      </c>
      <c r="AU65" s="14" t="s">
        <v>73</v>
      </c>
      <c r="AV65" s="14" t="s">
        <v>73</v>
      </c>
      <c r="AW65" s="14" t="s">
        <v>73</v>
      </c>
      <c r="AX65" s="76"/>
      <c r="AY65" s="50">
        <v>2.31294468E8</v>
      </c>
      <c r="AZ65" s="50">
        <v>42891.0</v>
      </c>
      <c r="BA65" s="79" t="s">
        <v>974</v>
      </c>
      <c r="BB65" s="14" t="s">
        <v>268</v>
      </c>
      <c r="BC65" s="14"/>
      <c r="BD65" s="14"/>
      <c r="BE65" s="14"/>
      <c r="BF65" s="85"/>
      <c r="BG65" s="85"/>
      <c r="BH65" s="1"/>
    </row>
    <row r="66" hidden="1">
      <c r="A66" s="74">
        <v>2025106.0</v>
      </c>
      <c r="B66" s="14">
        <v>37.0</v>
      </c>
      <c r="C66" s="14"/>
      <c r="D66" s="50" t="s">
        <v>579</v>
      </c>
      <c r="E66" s="50" t="s">
        <v>975</v>
      </c>
      <c r="F66" s="50" t="s">
        <v>976</v>
      </c>
      <c r="G66" s="14" t="s">
        <v>219</v>
      </c>
      <c r="H66" s="14" t="s">
        <v>977</v>
      </c>
      <c r="I66" s="14" t="s">
        <v>237</v>
      </c>
      <c r="J66" s="84">
        <v>39330.0</v>
      </c>
      <c r="K66" s="86" t="s">
        <v>978</v>
      </c>
      <c r="L66" s="79" t="s">
        <v>95</v>
      </c>
      <c r="M66" s="14" t="s">
        <v>4</v>
      </c>
      <c r="N66" s="14" t="s">
        <v>791</v>
      </c>
      <c r="O66" s="14" t="s">
        <v>286</v>
      </c>
      <c r="P66" s="14" t="s">
        <v>225</v>
      </c>
      <c r="Q66" s="14" t="s">
        <v>55</v>
      </c>
      <c r="R66" s="14" t="s">
        <v>225</v>
      </c>
      <c r="S66" s="78" t="s">
        <v>979</v>
      </c>
      <c r="T66" s="78" t="s">
        <v>979</v>
      </c>
      <c r="U66" s="78" t="s">
        <v>979</v>
      </c>
      <c r="V66" s="14" t="s">
        <v>980</v>
      </c>
      <c r="W66" s="14" t="s">
        <v>73</v>
      </c>
      <c r="X66" s="14" t="s">
        <v>225</v>
      </c>
      <c r="Y66" s="14" t="s">
        <v>73</v>
      </c>
      <c r="Z66" s="14" t="s">
        <v>225</v>
      </c>
      <c r="AA66" s="79">
        <v>5.0</v>
      </c>
      <c r="AB66" s="14" t="s">
        <v>225</v>
      </c>
      <c r="AC66" s="14" t="s">
        <v>229</v>
      </c>
      <c r="AD66" s="14" t="s">
        <v>225</v>
      </c>
      <c r="AE66" s="14" t="s">
        <v>229</v>
      </c>
      <c r="AF66" s="14" t="s">
        <v>225</v>
      </c>
      <c r="AG66" s="14" t="s">
        <v>229</v>
      </c>
      <c r="AH66" s="14" t="s">
        <v>73</v>
      </c>
      <c r="AI66" s="14" t="s">
        <v>225</v>
      </c>
      <c r="AJ66" s="14" t="s">
        <v>73</v>
      </c>
      <c r="AK66" s="14" t="s">
        <v>264</v>
      </c>
      <c r="AL66" s="14" t="s">
        <v>671</v>
      </c>
      <c r="AM66" s="75" t="s">
        <v>225</v>
      </c>
      <c r="AN66" s="14"/>
      <c r="AO66" s="14"/>
      <c r="AP66" s="14" t="s">
        <v>331</v>
      </c>
      <c r="AQ66" s="14" t="s">
        <v>981</v>
      </c>
      <c r="AR66" s="14" t="s">
        <v>330</v>
      </c>
      <c r="AS66" s="14" t="s">
        <v>73</v>
      </c>
      <c r="AT66" s="14" t="s">
        <v>73</v>
      </c>
      <c r="AU66" s="14" t="s">
        <v>73</v>
      </c>
      <c r="AV66" s="14" t="s">
        <v>73</v>
      </c>
      <c r="AW66" s="76" t="s">
        <v>232</v>
      </c>
      <c r="AX66" s="76"/>
      <c r="AY66" s="92"/>
      <c r="AZ66" s="92"/>
      <c r="BA66" s="14"/>
      <c r="BB66" s="14"/>
      <c r="BC66" s="14"/>
      <c r="BD66" s="14"/>
      <c r="BE66" s="14"/>
      <c r="BF66" s="85"/>
      <c r="BG66" s="85"/>
      <c r="BH66" s="1"/>
    </row>
    <row r="67" ht="15.75" hidden="1" customHeight="1">
      <c r="A67" s="74">
        <v>2025240.0</v>
      </c>
      <c r="B67" s="14">
        <v>39.0</v>
      </c>
      <c r="C67" s="14"/>
      <c r="D67" s="50" t="s">
        <v>982</v>
      </c>
      <c r="E67" s="50" t="s">
        <v>983</v>
      </c>
      <c r="F67" s="50" t="s">
        <v>984</v>
      </c>
      <c r="G67" s="14" t="s">
        <v>219</v>
      </c>
      <c r="H67" s="83" t="s">
        <v>985</v>
      </c>
      <c r="I67" s="14" t="s">
        <v>237</v>
      </c>
      <c r="J67" s="84" t="s">
        <v>986</v>
      </c>
      <c r="K67" s="78" t="s">
        <v>987</v>
      </c>
      <c r="L67" s="79" t="s">
        <v>99</v>
      </c>
      <c r="M67" s="14" t="s">
        <v>4</v>
      </c>
      <c r="N67" s="14" t="s">
        <v>779</v>
      </c>
      <c r="O67" s="14" t="s">
        <v>490</v>
      </c>
      <c r="P67" s="14" t="s">
        <v>73</v>
      </c>
      <c r="Q67" s="14" t="s">
        <v>53</v>
      </c>
      <c r="R67" s="14" t="s">
        <v>225</v>
      </c>
      <c r="S67" s="14" t="s">
        <v>988</v>
      </c>
      <c r="T67" s="14" t="s">
        <v>988</v>
      </c>
      <c r="U67" s="14" t="s">
        <v>989</v>
      </c>
      <c r="V67" s="14" t="s">
        <v>990</v>
      </c>
      <c r="W67" s="14" t="s">
        <v>73</v>
      </c>
      <c r="X67" s="14" t="s">
        <v>73</v>
      </c>
      <c r="Y67" s="14" t="s">
        <v>73</v>
      </c>
      <c r="Z67" s="14" t="s">
        <v>73</v>
      </c>
      <c r="AA67" s="79">
        <v>7.0</v>
      </c>
      <c r="AB67" s="14" t="s">
        <v>73</v>
      </c>
      <c r="AC67" s="14" t="s">
        <v>991</v>
      </c>
      <c r="AD67" s="14" t="s">
        <v>225</v>
      </c>
      <c r="AE67" s="14" t="s">
        <v>229</v>
      </c>
      <c r="AF67" s="14" t="s">
        <v>225</v>
      </c>
      <c r="AG67" s="14" t="s">
        <v>229</v>
      </c>
      <c r="AH67" s="14" t="s">
        <v>73</v>
      </c>
      <c r="AI67" s="14" t="s">
        <v>73</v>
      </c>
      <c r="AJ67" s="14" t="s">
        <v>225</v>
      </c>
      <c r="AK67" s="14" t="s">
        <v>230</v>
      </c>
      <c r="AL67" s="14" t="s">
        <v>671</v>
      </c>
      <c r="AM67" s="14" t="s">
        <v>225</v>
      </c>
      <c r="AN67" s="14"/>
      <c r="AO67" s="14"/>
      <c r="AP67" s="14" t="s">
        <v>279</v>
      </c>
      <c r="AQ67" s="14" t="s">
        <v>292</v>
      </c>
      <c r="AR67" s="14" t="s">
        <v>424</v>
      </c>
      <c r="AS67" s="14" t="s">
        <v>73</v>
      </c>
      <c r="AT67" s="14" t="s">
        <v>73</v>
      </c>
      <c r="AU67" s="14" t="s">
        <v>73</v>
      </c>
      <c r="AV67" s="14" t="s">
        <v>73</v>
      </c>
      <c r="AW67" s="14" t="s">
        <v>73</v>
      </c>
      <c r="AX67" s="76"/>
      <c r="AY67" s="50">
        <v>2.3129422E8</v>
      </c>
      <c r="AZ67" s="50">
        <v>72378.0</v>
      </c>
      <c r="BA67" s="79" t="s">
        <v>992</v>
      </c>
      <c r="BB67" s="14" t="s">
        <v>268</v>
      </c>
      <c r="BC67" s="14"/>
      <c r="BD67" s="14"/>
      <c r="BE67" s="14"/>
      <c r="BF67" s="85"/>
      <c r="BG67" s="85"/>
      <c r="BH67" s="81"/>
    </row>
    <row r="68" ht="15.75" hidden="1" customHeight="1">
      <c r="A68" s="74">
        <v>2025051.0</v>
      </c>
      <c r="B68" s="14">
        <v>45.0</v>
      </c>
      <c r="C68" s="14"/>
      <c r="D68" s="50" t="s">
        <v>993</v>
      </c>
      <c r="E68" s="50" t="s">
        <v>994</v>
      </c>
      <c r="F68" s="50" t="s">
        <v>995</v>
      </c>
      <c r="G68" s="14" t="s">
        <v>219</v>
      </c>
      <c r="H68" s="83" t="s">
        <v>996</v>
      </c>
      <c r="I68" s="14" t="s">
        <v>221</v>
      </c>
      <c r="J68" s="84">
        <v>38849.0</v>
      </c>
      <c r="K68" s="86" t="s">
        <v>997</v>
      </c>
      <c r="L68" s="79" t="s">
        <v>95</v>
      </c>
      <c r="M68" s="14" t="s">
        <v>4</v>
      </c>
      <c r="N68" s="14" t="s">
        <v>258</v>
      </c>
      <c r="O68" s="85" t="s">
        <v>286</v>
      </c>
      <c r="P68" s="14" t="s">
        <v>242</v>
      </c>
      <c r="Q68" s="14" t="s">
        <v>55</v>
      </c>
      <c r="R68" s="14" t="s">
        <v>73</v>
      </c>
      <c r="S68" s="78" t="s">
        <v>998</v>
      </c>
      <c r="T68" s="78" t="s">
        <v>998</v>
      </c>
      <c r="U68" s="78" t="s">
        <v>999</v>
      </c>
      <c r="V68" s="14" t="s">
        <v>1000</v>
      </c>
      <c r="W68" s="14" t="s">
        <v>73</v>
      </c>
      <c r="X68" s="14" t="s">
        <v>225</v>
      </c>
      <c r="Y68" s="14" t="s">
        <v>73</v>
      </c>
      <c r="Z68" s="14" t="s">
        <v>225</v>
      </c>
      <c r="AA68" s="79">
        <v>4.0</v>
      </c>
      <c r="AB68" s="14" t="s">
        <v>225</v>
      </c>
      <c r="AC68" s="14" t="s">
        <v>229</v>
      </c>
      <c r="AD68" s="14" t="s">
        <v>225</v>
      </c>
      <c r="AE68" s="14" t="s">
        <v>229</v>
      </c>
      <c r="AF68" s="14" t="s">
        <v>225</v>
      </c>
      <c r="AG68" s="14" t="s">
        <v>229</v>
      </c>
      <c r="AH68" s="14" t="s">
        <v>73</v>
      </c>
      <c r="AI68" s="14" t="s">
        <v>225</v>
      </c>
      <c r="AJ68" s="14" t="s">
        <v>73</v>
      </c>
      <c r="AK68" s="14" t="s">
        <v>264</v>
      </c>
      <c r="AL68" s="14" t="s">
        <v>671</v>
      </c>
      <c r="AM68" s="75" t="s">
        <v>225</v>
      </c>
      <c r="AN68" s="14"/>
      <c r="AO68" s="14"/>
      <c r="AP68" s="14" t="s">
        <v>343</v>
      </c>
      <c r="AQ68" s="14" t="s">
        <v>317</v>
      </c>
      <c r="AR68" s="14" t="s">
        <v>1001</v>
      </c>
      <c r="AS68" s="14" t="s">
        <v>73</v>
      </c>
      <c r="AT68" s="14" t="s">
        <v>73</v>
      </c>
      <c r="AU68" s="14" t="s">
        <v>73</v>
      </c>
      <c r="AV68" s="14" t="s">
        <v>73</v>
      </c>
      <c r="AW68" s="76" t="s">
        <v>232</v>
      </c>
      <c r="AX68" s="76"/>
      <c r="AY68" s="50"/>
      <c r="AZ68" s="50"/>
      <c r="BA68" s="79"/>
      <c r="BB68" s="14"/>
      <c r="BC68" s="14"/>
      <c r="BD68" s="14"/>
      <c r="BE68" s="14"/>
      <c r="BF68" s="85"/>
      <c r="BG68" s="85"/>
      <c r="BH68" s="1"/>
    </row>
    <row r="69" ht="15.75" hidden="1" customHeight="1">
      <c r="A69" s="74">
        <v>2025328.0</v>
      </c>
      <c r="B69" s="14"/>
      <c r="C69" s="14"/>
      <c r="D69" s="50" t="s">
        <v>1002</v>
      </c>
      <c r="E69" s="50" t="s">
        <v>1003</v>
      </c>
      <c r="F69" s="50" t="s">
        <v>1004</v>
      </c>
      <c r="G69" s="14" t="s">
        <v>219</v>
      </c>
      <c r="H69" s="83" t="s">
        <v>1005</v>
      </c>
      <c r="I69" s="14" t="s">
        <v>237</v>
      </c>
      <c r="J69" s="50" t="s">
        <v>1006</v>
      </c>
      <c r="K69" s="79"/>
      <c r="L69" s="14" t="s">
        <v>72</v>
      </c>
      <c r="M69" s="14" t="s">
        <v>4</v>
      </c>
      <c r="N69" s="14"/>
      <c r="O69" s="14" t="s">
        <v>405</v>
      </c>
      <c r="P69" s="14" t="s">
        <v>225</v>
      </c>
      <c r="Q69" s="75" t="s">
        <v>57</v>
      </c>
      <c r="R69" s="14" t="s">
        <v>225</v>
      </c>
      <c r="S69" s="78" t="s">
        <v>1007</v>
      </c>
      <c r="T69" s="78" t="s">
        <v>1007</v>
      </c>
      <c r="U69" s="78" t="s">
        <v>1008</v>
      </c>
      <c r="V69" s="79" t="s">
        <v>1009</v>
      </c>
      <c r="W69" s="14" t="s">
        <v>73</v>
      </c>
      <c r="X69" s="14"/>
      <c r="Y69" s="14" t="s">
        <v>225</v>
      </c>
      <c r="Z69" s="14"/>
      <c r="AA69" s="79">
        <v>3.0</v>
      </c>
      <c r="AB69" s="14" t="s">
        <v>73</v>
      </c>
      <c r="AC69" s="14"/>
      <c r="AD69" s="14"/>
      <c r="AE69" s="14"/>
      <c r="AF69" s="14" t="s">
        <v>73</v>
      </c>
      <c r="AG69" s="14" t="s">
        <v>278</v>
      </c>
      <c r="AH69" s="14" t="s">
        <v>73</v>
      </c>
      <c r="AI69" s="14" t="s">
        <v>225</v>
      </c>
      <c r="AJ69" s="14" t="s">
        <v>73</v>
      </c>
      <c r="AK69" s="14" t="s">
        <v>264</v>
      </c>
      <c r="AL69" s="14" t="s">
        <v>671</v>
      </c>
      <c r="AM69" s="14" t="s">
        <v>225</v>
      </c>
      <c r="AN69" s="14"/>
      <c r="AO69" s="14"/>
      <c r="AP69" s="14" t="s">
        <v>1010</v>
      </c>
      <c r="AQ69" s="14" t="s">
        <v>1011</v>
      </c>
      <c r="AR69" s="14" t="s">
        <v>332</v>
      </c>
      <c r="AS69" s="14" t="s">
        <v>73</v>
      </c>
      <c r="AT69" s="14" t="s">
        <v>73</v>
      </c>
      <c r="AU69" s="14" t="s">
        <v>225</v>
      </c>
      <c r="AV69" s="14" t="s">
        <v>225</v>
      </c>
      <c r="AW69" s="14" t="s">
        <v>225</v>
      </c>
      <c r="AX69" s="85" t="s">
        <v>685</v>
      </c>
      <c r="AY69" s="50"/>
      <c r="AZ69" s="50"/>
      <c r="BA69" s="14"/>
      <c r="BB69" s="14"/>
      <c r="BC69" s="14"/>
      <c r="BD69" s="14"/>
      <c r="BE69" s="14"/>
      <c r="BF69" s="14"/>
      <c r="BG69" s="14"/>
      <c r="BH69" s="1"/>
    </row>
    <row r="70" ht="15.75" hidden="1" customHeight="1">
      <c r="A70" s="74">
        <v>2025070.0</v>
      </c>
      <c r="B70" s="14">
        <v>35.0</v>
      </c>
      <c r="C70" s="14"/>
      <c r="D70" s="50" t="s">
        <v>1012</v>
      </c>
      <c r="E70" s="50" t="s">
        <v>1013</v>
      </c>
      <c r="F70" s="50" t="s">
        <v>1014</v>
      </c>
      <c r="G70" s="14" t="s">
        <v>219</v>
      </c>
      <c r="H70" s="83" t="s">
        <v>1015</v>
      </c>
      <c r="I70" s="14" t="s">
        <v>221</v>
      </c>
      <c r="J70" s="84" t="s">
        <v>403</v>
      </c>
      <c r="K70" s="86" t="s">
        <v>1016</v>
      </c>
      <c r="L70" s="14" t="s">
        <v>85</v>
      </c>
      <c r="M70" s="14" t="s">
        <v>4</v>
      </c>
      <c r="N70" s="14" t="s">
        <v>240</v>
      </c>
      <c r="O70" s="14" t="s">
        <v>241</v>
      </c>
      <c r="P70" s="14" t="s">
        <v>242</v>
      </c>
      <c r="Q70" s="14" t="s">
        <v>51</v>
      </c>
      <c r="R70" s="14" t="s">
        <v>225</v>
      </c>
      <c r="S70" s="78" t="s">
        <v>1017</v>
      </c>
      <c r="T70" s="78" t="s">
        <v>1017</v>
      </c>
      <c r="U70" s="78" t="s">
        <v>1018</v>
      </c>
      <c r="V70" s="14" t="s">
        <v>1019</v>
      </c>
      <c r="W70" s="14" t="s">
        <v>73</v>
      </c>
      <c r="X70" s="14" t="s">
        <v>73</v>
      </c>
      <c r="Y70" s="14" t="s">
        <v>225</v>
      </c>
      <c r="Z70" s="14" t="s">
        <v>225</v>
      </c>
      <c r="AA70" s="79">
        <v>8.0</v>
      </c>
      <c r="AB70" s="14" t="s">
        <v>225</v>
      </c>
      <c r="AC70" s="14" t="str">
        <f>IF(AB70="YES",YES,"Not Working")</f>
        <v>Not Working</v>
      </c>
      <c r="AD70" s="14" t="s">
        <v>73</v>
      </c>
      <c r="AE70" s="14" t="s">
        <v>1020</v>
      </c>
      <c r="AF70" s="14" t="s">
        <v>225</v>
      </c>
      <c r="AG70" s="14" t="s">
        <v>229</v>
      </c>
      <c r="AH70" s="14" t="s">
        <v>225</v>
      </c>
      <c r="AI70" s="14" t="s">
        <v>73</v>
      </c>
      <c r="AJ70" s="14" t="s">
        <v>73</v>
      </c>
      <c r="AK70" s="14" t="s">
        <v>264</v>
      </c>
      <c r="AL70" s="14" t="s">
        <v>671</v>
      </c>
      <c r="AM70" s="75" t="s">
        <v>225</v>
      </c>
      <c r="AN70" s="14"/>
      <c r="AO70" s="14"/>
      <c r="AP70" s="14" t="s">
        <v>250</v>
      </c>
      <c r="AQ70" s="14"/>
      <c r="AR70" s="14"/>
      <c r="AS70" s="14" t="s">
        <v>73</v>
      </c>
      <c r="AT70" s="14" t="s">
        <v>73</v>
      </c>
      <c r="AU70" s="14" t="s">
        <v>73</v>
      </c>
      <c r="AV70" s="14" t="s">
        <v>73</v>
      </c>
      <c r="AW70" s="14" t="s">
        <v>73</v>
      </c>
      <c r="AX70" s="76"/>
      <c r="AY70" s="50">
        <v>2.31464819E8</v>
      </c>
      <c r="AZ70" s="50">
        <v>40492.0</v>
      </c>
      <c r="BA70" s="14" t="s">
        <v>1021</v>
      </c>
      <c r="BB70" s="14" t="s">
        <v>344</v>
      </c>
      <c r="BC70" s="14"/>
      <c r="BD70" s="14"/>
      <c r="BE70" s="14"/>
      <c r="BF70" s="14"/>
      <c r="BG70" s="14"/>
      <c r="BH70" s="1"/>
    </row>
    <row r="71" ht="15.75" hidden="1" customHeight="1">
      <c r="A71" s="74">
        <v>2025239.0</v>
      </c>
      <c r="B71" s="14">
        <v>38.0</v>
      </c>
      <c r="C71" s="14"/>
      <c r="D71" s="50" t="s">
        <v>1022</v>
      </c>
      <c r="E71" s="50" t="s">
        <v>1023</v>
      </c>
      <c r="F71" s="50" t="s">
        <v>1024</v>
      </c>
      <c r="G71" s="14" t="s">
        <v>219</v>
      </c>
      <c r="H71" s="83" t="s">
        <v>1025</v>
      </c>
      <c r="I71" s="14" t="s">
        <v>221</v>
      </c>
      <c r="J71" s="84">
        <v>38849.0</v>
      </c>
      <c r="K71" s="78" t="s">
        <v>1026</v>
      </c>
      <c r="L71" s="79" t="s">
        <v>99</v>
      </c>
      <c r="M71" s="14" t="s">
        <v>4</v>
      </c>
      <c r="N71" s="14" t="s">
        <v>779</v>
      </c>
      <c r="O71" s="14" t="s">
        <v>490</v>
      </c>
      <c r="P71" s="14" t="s">
        <v>73</v>
      </c>
      <c r="Q71" s="14" t="s">
        <v>53</v>
      </c>
      <c r="R71" s="14" t="s">
        <v>225</v>
      </c>
      <c r="S71" s="14" t="s">
        <v>1027</v>
      </c>
      <c r="T71" s="14" t="s">
        <v>1027</v>
      </c>
      <c r="U71" s="14" t="s">
        <v>1027</v>
      </c>
      <c r="V71" s="14" t="s">
        <v>1028</v>
      </c>
      <c r="W71" s="14" t="s">
        <v>73</v>
      </c>
      <c r="X71" s="14" t="s">
        <v>225</v>
      </c>
      <c r="Y71" s="14" t="s">
        <v>225</v>
      </c>
      <c r="Z71" s="14" t="s">
        <v>225</v>
      </c>
      <c r="AA71" s="79">
        <v>6.0</v>
      </c>
      <c r="AB71" s="14" t="s">
        <v>225</v>
      </c>
      <c r="AC71" s="14" t="s">
        <v>229</v>
      </c>
      <c r="AD71" s="14" t="s">
        <v>225</v>
      </c>
      <c r="AE71" s="14" t="s">
        <v>229</v>
      </c>
      <c r="AF71" s="14" t="s">
        <v>73</v>
      </c>
      <c r="AG71" s="14" t="s">
        <v>1029</v>
      </c>
      <c r="AH71" s="14" t="s">
        <v>73</v>
      </c>
      <c r="AI71" s="14" t="s">
        <v>225</v>
      </c>
      <c r="AJ71" s="14" t="s">
        <v>73</v>
      </c>
      <c r="AK71" s="14" t="s">
        <v>264</v>
      </c>
      <c r="AL71" s="14" t="s">
        <v>671</v>
      </c>
      <c r="AM71" s="14" t="s">
        <v>225</v>
      </c>
      <c r="AN71" s="14"/>
      <c r="AO71" s="14"/>
      <c r="AP71" s="14" t="s">
        <v>292</v>
      </c>
      <c r="AQ71" s="14" t="s">
        <v>279</v>
      </c>
      <c r="AR71" s="14"/>
      <c r="AS71" s="14" t="s">
        <v>73</v>
      </c>
      <c r="AT71" s="14" t="s">
        <v>73</v>
      </c>
      <c r="AU71" s="14" t="s">
        <v>73</v>
      </c>
      <c r="AV71" s="14" t="s">
        <v>73</v>
      </c>
      <c r="AW71" s="14" t="s">
        <v>73</v>
      </c>
      <c r="AX71" s="76"/>
      <c r="AY71" s="50">
        <v>2.31293496E8</v>
      </c>
      <c r="AZ71" s="50">
        <v>64197.0</v>
      </c>
      <c r="BA71" s="79" t="s">
        <v>1030</v>
      </c>
      <c r="BB71" s="14" t="s">
        <v>268</v>
      </c>
      <c r="BC71" s="14"/>
      <c r="BD71" s="14"/>
      <c r="BE71" s="14"/>
      <c r="BF71" s="85"/>
      <c r="BG71" s="85"/>
      <c r="BH71" s="1"/>
    </row>
    <row r="72" ht="15.75" hidden="1" customHeight="1">
      <c r="A72" s="74">
        <v>2025282.0</v>
      </c>
      <c r="B72" s="75">
        <v>38.0</v>
      </c>
      <c r="C72" s="75"/>
      <c r="D72" s="53" t="s">
        <v>1031</v>
      </c>
      <c r="E72" s="53" t="s">
        <v>1032</v>
      </c>
      <c r="F72" s="50" t="s">
        <v>1033</v>
      </c>
      <c r="G72" s="14" t="s">
        <v>219</v>
      </c>
      <c r="H72" s="83" t="s">
        <v>1034</v>
      </c>
      <c r="I72" s="76" t="s">
        <v>221</v>
      </c>
      <c r="J72" s="77">
        <v>38780.0</v>
      </c>
      <c r="K72" s="94" t="s">
        <v>1035</v>
      </c>
      <c r="L72" s="76" t="s">
        <v>119</v>
      </c>
      <c r="M72" s="76" t="s">
        <v>49</v>
      </c>
      <c r="N72" s="76" t="s">
        <v>240</v>
      </c>
      <c r="O72" s="76" t="s">
        <v>351</v>
      </c>
      <c r="P72" s="76" t="s">
        <v>73</v>
      </c>
      <c r="Q72" s="76" t="s">
        <v>53</v>
      </c>
      <c r="R72" s="14" t="s">
        <v>225</v>
      </c>
      <c r="S72" s="95" t="s">
        <v>1036</v>
      </c>
      <c r="T72" s="95" t="s">
        <v>1036</v>
      </c>
      <c r="U72" s="78" t="s">
        <v>1037</v>
      </c>
      <c r="V72" s="96" t="s">
        <v>1038</v>
      </c>
      <c r="W72" s="76" t="s">
        <v>73</v>
      </c>
      <c r="X72" s="76" t="s">
        <v>73</v>
      </c>
      <c r="Y72" s="76" t="s">
        <v>225</v>
      </c>
      <c r="Z72" s="76" t="s">
        <v>225</v>
      </c>
      <c r="AA72" s="96">
        <v>2.0</v>
      </c>
      <c r="AB72" s="14" t="s">
        <v>225</v>
      </c>
      <c r="AC72" s="14" t="s">
        <v>229</v>
      </c>
      <c r="AD72" s="14" t="s">
        <v>225</v>
      </c>
      <c r="AE72" s="14" t="s">
        <v>229</v>
      </c>
      <c r="AF72" s="14" t="s">
        <v>225</v>
      </c>
      <c r="AG72" s="14" t="s">
        <v>229</v>
      </c>
      <c r="AH72" s="14" t="s">
        <v>73</v>
      </c>
      <c r="AI72" s="14" t="s">
        <v>225</v>
      </c>
      <c r="AJ72" s="14" t="s">
        <v>73</v>
      </c>
      <c r="AK72" s="14" t="s">
        <v>264</v>
      </c>
      <c r="AL72" s="14" t="s">
        <v>671</v>
      </c>
      <c r="AM72" s="75" t="s">
        <v>225</v>
      </c>
      <c r="AN72" s="76"/>
      <c r="AO72" s="76"/>
      <c r="AP72" s="76" t="s">
        <v>251</v>
      </c>
      <c r="AQ72" s="76" t="s">
        <v>949</v>
      </c>
      <c r="AR72" s="76" t="s">
        <v>1039</v>
      </c>
      <c r="AS72" s="14" t="s">
        <v>73</v>
      </c>
      <c r="AT72" s="76" t="s">
        <v>73</v>
      </c>
      <c r="AU72" s="76" t="s">
        <v>73</v>
      </c>
      <c r="AV72" s="76" t="s">
        <v>73</v>
      </c>
      <c r="AW72" s="14" t="s">
        <v>73</v>
      </c>
      <c r="AX72" s="76"/>
      <c r="AY72" s="80">
        <v>2.31009739E8</v>
      </c>
      <c r="AZ72" s="80">
        <v>85327.0</v>
      </c>
      <c r="BA72" s="79" t="s">
        <v>1040</v>
      </c>
      <c r="BB72" s="76" t="s">
        <v>386</v>
      </c>
      <c r="BC72" s="76"/>
      <c r="BD72" s="76"/>
      <c r="BE72" s="76"/>
      <c r="BF72" s="76"/>
      <c r="BG72" s="76"/>
      <c r="BH72" s="81"/>
    </row>
    <row r="73" ht="15.75" hidden="1" customHeight="1">
      <c r="A73" s="74">
        <v>2025235.0</v>
      </c>
      <c r="B73" s="14">
        <v>37.0</v>
      </c>
      <c r="C73" s="14"/>
      <c r="D73" s="50" t="s">
        <v>1041</v>
      </c>
      <c r="E73" s="50" t="s">
        <v>1042</v>
      </c>
      <c r="F73" s="50" t="s">
        <v>1043</v>
      </c>
      <c r="G73" s="14" t="s">
        <v>219</v>
      </c>
      <c r="H73" s="14" t="s">
        <v>1044</v>
      </c>
      <c r="I73" s="14" t="s">
        <v>237</v>
      </c>
      <c r="J73" s="84" t="s">
        <v>1045</v>
      </c>
      <c r="K73" s="86" t="s">
        <v>1046</v>
      </c>
      <c r="L73" s="79" t="s">
        <v>110</v>
      </c>
      <c r="M73" s="14" t="s">
        <v>4</v>
      </c>
      <c r="N73" s="14" t="s">
        <v>850</v>
      </c>
      <c r="O73" s="14" t="s">
        <v>680</v>
      </c>
      <c r="P73" s="14" t="s">
        <v>242</v>
      </c>
      <c r="Q73" s="14" t="s">
        <v>51</v>
      </c>
      <c r="R73" s="14" t="s">
        <v>225</v>
      </c>
      <c r="S73" s="78" t="s">
        <v>1047</v>
      </c>
      <c r="T73" s="78" t="s">
        <v>1048</v>
      </c>
      <c r="U73" s="78" t="s">
        <v>1049</v>
      </c>
      <c r="V73" s="14" t="s">
        <v>1050</v>
      </c>
      <c r="W73" s="14" t="s">
        <v>73</v>
      </c>
      <c r="X73" s="14" t="s">
        <v>73</v>
      </c>
      <c r="Y73" s="14" t="s">
        <v>225</v>
      </c>
      <c r="Z73" s="14" t="s">
        <v>73</v>
      </c>
      <c r="AA73" s="79">
        <v>3.0</v>
      </c>
      <c r="AB73" s="14" t="s">
        <v>73</v>
      </c>
      <c r="AC73" s="14" t="s">
        <v>1051</v>
      </c>
      <c r="AD73" s="14" t="s">
        <v>73</v>
      </c>
      <c r="AE73" s="14" t="s">
        <v>1052</v>
      </c>
      <c r="AF73" s="14" t="s">
        <v>225</v>
      </c>
      <c r="AG73" s="14" t="s">
        <v>229</v>
      </c>
      <c r="AH73" s="14" t="s">
        <v>73</v>
      </c>
      <c r="AI73" s="14" t="s">
        <v>73</v>
      </c>
      <c r="AJ73" s="14" t="s">
        <v>225</v>
      </c>
      <c r="AK73" s="14" t="s">
        <v>291</v>
      </c>
      <c r="AL73" s="14" t="s">
        <v>671</v>
      </c>
      <c r="AM73" s="75" t="s">
        <v>225</v>
      </c>
      <c r="AN73" s="75"/>
      <c r="AO73" s="14"/>
      <c r="AP73" s="14" t="s">
        <v>1053</v>
      </c>
      <c r="AQ73" s="14" t="s">
        <v>1054</v>
      </c>
      <c r="AR73" s="14"/>
      <c r="AS73" s="14" t="s">
        <v>73</v>
      </c>
      <c r="AT73" s="14" t="s">
        <v>73</v>
      </c>
      <c r="AU73" s="14" t="s">
        <v>73</v>
      </c>
      <c r="AV73" s="14" t="s">
        <v>73</v>
      </c>
      <c r="AW73" s="14" t="s">
        <v>73</v>
      </c>
      <c r="AX73" s="76"/>
      <c r="AY73" s="50">
        <v>2.31369379E8</v>
      </c>
      <c r="AZ73" s="93">
        <v>16102.0</v>
      </c>
      <c r="BA73" s="79" t="s">
        <v>1055</v>
      </c>
      <c r="BB73" s="14" t="s">
        <v>268</v>
      </c>
      <c r="BC73" s="14"/>
      <c r="BD73" s="14"/>
      <c r="BE73" s="14"/>
      <c r="BF73" s="85"/>
      <c r="BG73" s="85"/>
      <c r="BH73" s="1"/>
    </row>
    <row r="74" ht="15.75" hidden="1" customHeight="1">
      <c r="A74" s="74">
        <v>2025092.0</v>
      </c>
      <c r="B74" s="118">
        <v>40.0</v>
      </c>
      <c r="C74" s="14"/>
      <c r="D74" s="50" t="s">
        <v>1056</v>
      </c>
      <c r="E74" s="50" t="s">
        <v>1057</v>
      </c>
      <c r="F74" s="50" t="s">
        <v>1058</v>
      </c>
      <c r="G74" s="14" t="s">
        <v>219</v>
      </c>
      <c r="H74" s="14" t="s">
        <v>1059</v>
      </c>
      <c r="I74" s="14" t="s">
        <v>221</v>
      </c>
      <c r="J74" s="84">
        <v>38845.0</v>
      </c>
      <c r="K74" s="86" t="s">
        <v>1060</v>
      </c>
      <c r="L74" s="14" t="s">
        <v>95</v>
      </c>
      <c r="M74" s="14" t="s">
        <v>4</v>
      </c>
      <c r="N74" s="14" t="s">
        <v>258</v>
      </c>
      <c r="O74" s="14" t="s">
        <v>286</v>
      </c>
      <c r="P74" s="14" t="s">
        <v>225</v>
      </c>
      <c r="Q74" s="14" t="s">
        <v>55</v>
      </c>
      <c r="R74" s="14" t="s">
        <v>73</v>
      </c>
      <c r="S74" s="78" t="s">
        <v>1061</v>
      </c>
      <c r="T74" s="78" t="s">
        <v>1061</v>
      </c>
      <c r="U74" s="78" t="s">
        <v>1062</v>
      </c>
      <c r="V74" s="79" t="s">
        <v>1063</v>
      </c>
      <c r="W74" s="14" t="s">
        <v>73</v>
      </c>
      <c r="X74" s="14" t="s">
        <v>73</v>
      </c>
      <c r="Y74" s="14" t="s">
        <v>73</v>
      </c>
      <c r="Z74" s="14" t="s">
        <v>73</v>
      </c>
      <c r="AA74" s="79">
        <v>3.0</v>
      </c>
      <c r="AB74" s="14" t="s">
        <v>225</v>
      </c>
      <c r="AC74" s="14" t="str">
        <f>IF(AB74="YES",YES,"Not Working")</f>
        <v>Not Working</v>
      </c>
      <c r="AD74" s="14" t="s">
        <v>73</v>
      </c>
      <c r="AE74" s="14" t="s">
        <v>278</v>
      </c>
      <c r="AF74" s="14" t="s">
        <v>225</v>
      </c>
      <c r="AG74" s="14" t="s">
        <v>229</v>
      </c>
      <c r="AH74" s="14" t="s">
        <v>73</v>
      </c>
      <c r="AI74" s="14" t="s">
        <v>73</v>
      </c>
      <c r="AJ74" s="14" t="s">
        <v>225</v>
      </c>
      <c r="AK74" s="14" t="s">
        <v>230</v>
      </c>
      <c r="AL74" s="14" t="s">
        <v>671</v>
      </c>
      <c r="AM74" s="14" t="s">
        <v>225</v>
      </c>
      <c r="AN74" s="14"/>
      <c r="AO74" s="14"/>
      <c r="AP74" s="14" t="s">
        <v>343</v>
      </c>
      <c r="AQ74" s="14" t="s">
        <v>266</v>
      </c>
      <c r="AR74" s="14"/>
      <c r="AS74" s="14" t="s">
        <v>73</v>
      </c>
      <c r="AT74" s="14" t="s">
        <v>73</v>
      </c>
      <c r="AU74" s="14" t="s">
        <v>73</v>
      </c>
      <c r="AV74" s="14" t="s">
        <v>73</v>
      </c>
      <c r="AW74" s="76" t="s">
        <v>232</v>
      </c>
      <c r="AX74" s="76"/>
      <c r="AY74" s="50"/>
      <c r="AZ74" s="50"/>
      <c r="BA74" s="14"/>
      <c r="BB74" s="14"/>
      <c r="BC74" s="120"/>
      <c r="BD74" s="14"/>
      <c r="BE74" s="14"/>
      <c r="BF74" s="14"/>
      <c r="BG74" s="14"/>
      <c r="BH74" s="108"/>
    </row>
    <row r="75" ht="15.75" hidden="1" customHeight="1">
      <c r="A75" s="74">
        <v>2025291.0</v>
      </c>
      <c r="B75" s="75">
        <v>38.0</v>
      </c>
      <c r="C75" s="75"/>
      <c r="D75" s="53" t="s">
        <v>1064</v>
      </c>
      <c r="E75" s="80" t="s">
        <v>1065</v>
      </c>
      <c r="F75" s="50" t="s">
        <v>1066</v>
      </c>
      <c r="G75" s="14" t="s">
        <v>219</v>
      </c>
      <c r="H75" s="14" t="s">
        <v>1067</v>
      </c>
      <c r="I75" s="76" t="s">
        <v>237</v>
      </c>
      <c r="J75" s="77" t="s">
        <v>1068</v>
      </c>
      <c r="K75" s="94" t="s">
        <v>1069</v>
      </c>
      <c r="L75" s="76" t="s">
        <v>81</v>
      </c>
      <c r="M75" s="76" t="s">
        <v>4</v>
      </c>
      <c r="N75" s="76" t="s">
        <v>1070</v>
      </c>
      <c r="O75" s="76" t="s">
        <v>919</v>
      </c>
      <c r="P75" s="14" t="s">
        <v>225</v>
      </c>
      <c r="Q75" s="14" t="s">
        <v>53</v>
      </c>
      <c r="R75" s="14" t="s">
        <v>225</v>
      </c>
      <c r="S75" s="95" t="s">
        <v>1071</v>
      </c>
      <c r="T75" s="95" t="s">
        <v>1071</v>
      </c>
      <c r="U75" s="95" t="s">
        <v>1071</v>
      </c>
      <c r="V75" s="96" t="s">
        <v>1072</v>
      </c>
      <c r="W75" s="76" t="s">
        <v>73</v>
      </c>
      <c r="X75" s="76" t="s">
        <v>225</v>
      </c>
      <c r="Y75" s="76" t="s">
        <v>73</v>
      </c>
      <c r="Z75" s="76" t="s">
        <v>225</v>
      </c>
      <c r="AA75" s="96">
        <v>3.0</v>
      </c>
      <c r="AB75" s="14" t="s">
        <v>225</v>
      </c>
      <c r="AC75" s="14" t="s">
        <v>229</v>
      </c>
      <c r="AD75" s="14" t="s">
        <v>225</v>
      </c>
      <c r="AE75" s="14" t="s">
        <v>229</v>
      </c>
      <c r="AF75" s="14" t="s">
        <v>225</v>
      </c>
      <c r="AG75" s="14" t="s">
        <v>229</v>
      </c>
      <c r="AH75" s="14" t="s">
        <v>73</v>
      </c>
      <c r="AI75" s="14" t="s">
        <v>225</v>
      </c>
      <c r="AJ75" s="14" t="s">
        <v>225</v>
      </c>
      <c r="AK75" s="14" t="s">
        <v>230</v>
      </c>
      <c r="AL75" s="76" t="s">
        <v>671</v>
      </c>
      <c r="AM75" s="76" t="s">
        <v>225</v>
      </c>
      <c r="AN75" s="76"/>
      <c r="AO75" s="76"/>
      <c r="AP75" s="76" t="s">
        <v>384</v>
      </c>
      <c r="AQ75" s="76" t="s">
        <v>1073</v>
      </c>
      <c r="AR75" s="76"/>
      <c r="AS75" s="76" t="s">
        <v>73</v>
      </c>
      <c r="AT75" s="76" t="s">
        <v>73</v>
      </c>
      <c r="AU75" s="76" t="s">
        <v>73</v>
      </c>
      <c r="AV75" s="76"/>
      <c r="AW75" s="76" t="s">
        <v>232</v>
      </c>
      <c r="AX75" s="76"/>
      <c r="AY75" s="80"/>
      <c r="AZ75" s="80"/>
      <c r="BA75" s="76"/>
      <c r="BB75" s="76"/>
      <c r="BC75" s="76"/>
      <c r="BD75" s="76"/>
      <c r="BE75" s="76"/>
      <c r="BF75" s="76"/>
      <c r="BG75" s="76"/>
      <c r="BH75" s="81"/>
    </row>
    <row r="76" ht="15.75" hidden="1" customHeight="1">
      <c r="A76" s="74">
        <v>2025243.0</v>
      </c>
      <c r="B76" s="14">
        <v>37.0</v>
      </c>
      <c r="C76" s="14"/>
      <c r="D76" s="50" t="s">
        <v>1074</v>
      </c>
      <c r="E76" s="50" t="s">
        <v>1075</v>
      </c>
      <c r="F76" s="50" t="s">
        <v>1076</v>
      </c>
      <c r="G76" s="14" t="s">
        <v>219</v>
      </c>
      <c r="H76" s="83" t="s">
        <v>1077</v>
      </c>
      <c r="I76" s="14" t="s">
        <v>221</v>
      </c>
      <c r="J76" s="84" t="s">
        <v>1078</v>
      </c>
      <c r="K76" s="78" t="s">
        <v>1079</v>
      </c>
      <c r="L76" s="79" t="s">
        <v>99</v>
      </c>
      <c r="M76" s="14" t="s">
        <v>4</v>
      </c>
      <c r="N76" s="14" t="s">
        <v>779</v>
      </c>
      <c r="O76" s="14" t="s">
        <v>490</v>
      </c>
      <c r="P76" s="14" t="s">
        <v>73</v>
      </c>
      <c r="Q76" s="14" t="s">
        <v>53</v>
      </c>
      <c r="R76" s="14" t="s">
        <v>225</v>
      </c>
      <c r="S76" s="14" t="s">
        <v>1080</v>
      </c>
      <c r="T76" s="14" t="s">
        <v>1080</v>
      </c>
      <c r="U76" s="14" t="s">
        <v>1081</v>
      </c>
      <c r="V76" s="14" t="s">
        <v>1082</v>
      </c>
      <c r="W76" s="14" t="s">
        <v>73</v>
      </c>
      <c r="X76" s="14" t="s">
        <v>73</v>
      </c>
      <c r="Y76" s="14" t="s">
        <v>73</v>
      </c>
      <c r="Z76" s="14" t="s">
        <v>225</v>
      </c>
      <c r="AA76" s="79">
        <v>5.0</v>
      </c>
      <c r="AB76" s="14" t="s">
        <v>225</v>
      </c>
      <c r="AC76" s="14" t="s">
        <v>229</v>
      </c>
      <c r="AD76" s="14" t="s">
        <v>225</v>
      </c>
      <c r="AE76" s="14" t="s">
        <v>229</v>
      </c>
      <c r="AF76" s="14" t="s">
        <v>225</v>
      </c>
      <c r="AG76" s="14" t="s">
        <v>229</v>
      </c>
      <c r="AH76" s="14" t="s">
        <v>73</v>
      </c>
      <c r="AI76" s="14" t="s">
        <v>225</v>
      </c>
      <c r="AJ76" s="14" t="s">
        <v>73</v>
      </c>
      <c r="AK76" s="14" t="s">
        <v>291</v>
      </c>
      <c r="AL76" s="14" t="s">
        <v>671</v>
      </c>
      <c r="AM76" s="14" t="s">
        <v>225</v>
      </c>
      <c r="AN76" s="14"/>
      <c r="AO76" s="14"/>
      <c r="AP76" s="14" t="s">
        <v>1083</v>
      </c>
      <c r="AQ76" s="14" t="s">
        <v>1084</v>
      </c>
      <c r="AR76" s="14"/>
      <c r="AS76" s="14" t="s">
        <v>73</v>
      </c>
      <c r="AT76" s="14" t="s">
        <v>73</v>
      </c>
      <c r="AU76" s="14" t="s">
        <v>73</v>
      </c>
      <c r="AV76" s="14" t="s">
        <v>73</v>
      </c>
      <c r="AW76" s="14" t="s">
        <v>73</v>
      </c>
      <c r="AX76" s="76"/>
      <c r="AY76" s="50">
        <v>2.31293607E8</v>
      </c>
      <c r="AZ76" s="50">
        <v>32173.0</v>
      </c>
      <c r="BA76" s="79" t="s">
        <v>1085</v>
      </c>
      <c r="BB76" s="14" t="s">
        <v>268</v>
      </c>
      <c r="BC76" s="14"/>
      <c r="BD76" s="14"/>
      <c r="BE76" s="14"/>
      <c r="BF76" s="85"/>
      <c r="BG76" s="85"/>
      <c r="BH76" s="1"/>
    </row>
    <row r="77" ht="15.75" hidden="1" customHeight="1">
      <c r="A77" s="74">
        <v>2025326.0</v>
      </c>
      <c r="B77" s="14"/>
      <c r="C77" s="14"/>
      <c r="D77" s="50" t="s">
        <v>1074</v>
      </c>
      <c r="E77" s="50" t="s">
        <v>1086</v>
      </c>
      <c r="F77" s="50" t="s">
        <v>1087</v>
      </c>
      <c r="G77" s="14" t="s">
        <v>219</v>
      </c>
      <c r="H77" s="14" t="s">
        <v>1088</v>
      </c>
      <c r="I77" s="14" t="s">
        <v>237</v>
      </c>
      <c r="J77" s="50" t="s">
        <v>1089</v>
      </c>
      <c r="K77" s="86" t="s">
        <v>1090</v>
      </c>
      <c r="L77" s="14" t="s">
        <v>72</v>
      </c>
      <c r="M77" s="75" t="s">
        <v>4</v>
      </c>
      <c r="N77" s="14"/>
      <c r="O77" s="14" t="s">
        <v>405</v>
      </c>
      <c r="P77" s="14" t="s">
        <v>225</v>
      </c>
      <c r="Q77" s="75" t="s">
        <v>57</v>
      </c>
      <c r="R77" s="14" t="s">
        <v>225</v>
      </c>
      <c r="S77" s="78" t="s">
        <v>1091</v>
      </c>
      <c r="T77" s="78" t="s">
        <v>1091</v>
      </c>
      <c r="U77" s="78" t="s">
        <v>1092</v>
      </c>
      <c r="V77" s="79" t="s">
        <v>1093</v>
      </c>
      <c r="W77" s="14" t="s">
        <v>225</v>
      </c>
      <c r="X77" s="14" t="s">
        <v>225</v>
      </c>
      <c r="Y77" s="14" t="s">
        <v>73</v>
      </c>
      <c r="Z77" s="14" t="s">
        <v>225</v>
      </c>
      <c r="AA77" s="79">
        <v>3.0</v>
      </c>
      <c r="AB77" s="14" t="s">
        <v>225</v>
      </c>
      <c r="AC77" s="14"/>
      <c r="AD77" s="14" t="s">
        <v>225</v>
      </c>
      <c r="AE77" s="14" t="s">
        <v>229</v>
      </c>
      <c r="AF77" s="14" t="s">
        <v>73</v>
      </c>
      <c r="AG77" s="14" t="s">
        <v>1094</v>
      </c>
      <c r="AH77" s="14" t="s">
        <v>225</v>
      </c>
      <c r="AI77" s="14" t="s">
        <v>225</v>
      </c>
      <c r="AJ77" s="14" t="s">
        <v>73</v>
      </c>
      <c r="AK77" s="14" t="s">
        <v>264</v>
      </c>
      <c r="AL77" s="14" t="s">
        <v>671</v>
      </c>
      <c r="AM77" s="14" t="s">
        <v>225</v>
      </c>
      <c r="AN77" s="14"/>
      <c r="AO77" s="14"/>
      <c r="AP77" s="14" t="s">
        <v>540</v>
      </c>
      <c r="AQ77" s="14" t="s">
        <v>1095</v>
      </c>
      <c r="AR77" s="14" t="s">
        <v>1053</v>
      </c>
      <c r="AS77" s="14" t="s">
        <v>73</v>
      </c>
      <c r="AT77" s="14" t="s">
        <v>73</v>
      </c>
      <c r="AU77" s="14" t="s">
        <v>73</v>
      </c>
      <c r="AV77" s="14"/>
      <c r="AW77" s="76" t="s">
        <v>232</v>
      </c>
      <c r="AX77" s="76"/>
      <c r="AY77" s="50"/>
      <c r="AZ77" s="50"/>
      <c r="BA77" s="14"/>
      <c r="BB77" s="14"/>
      <c r="BC77" s="14"/>
      <c r="BD77" s="14"/>
      <c r="BE77" s="14"/>
      <c r="BF77" s="14"/>
      <c r="BG77" s="14"/>
      <c r="BH77" s="1"/>
    </row>
    <row r="78" ht="15.75" hidden="1" customHeight="1">
      <c r="A78" s="74">
        <v>2025187.0</v>
      </c>
      <c r="B78" s="100">
        <v>37.0</v>
      </c>
      <c r="C78" s="14"/>
      <c r="D78" s="50" t="s">
        <v>1096</v>
      </c>
      <c r="E78" s="50" t="s">
        <v>1097</v>
      </c>
      <c r="F78" s="50" t="s">
        <v>1098</v>
      </c>
      <c r="G78" s="14" t="s">
        <v>219</v>
      </c>
      <c r="H78" s="14" t="s">
        <v>1099</v>
      </c>
      <c r="I78" s="14" t="s">
        <v>237</v>
      </c>
      <c r="J78" s="84">
        <v>39121.0</v>
      </c>
      <c r="K78" s="86" t="s">
        <v>1100</v>
      </c>
      <c r="L78" s="14" t="s">
        <v>108</v>
      </c>
      <c r="M78" s="14" t="s">
        <v>4</v>
      </c>
      <c r="N78" s="14" t="s">
        <v>419</v>
      </c>
      <c r="O78" s="14" t="s">
        <v>286</v>
      </c>
      <c r="P78" s="14" t="s">
        <v>242</v>
      </c>
      <c r="Q78" s="14" t="s">
        <v>61</v>
      </c>
      <c r="R78" s="14" t="s">
        <v>225</v>
      </c>
      <c r="S78" s="78" t="s">
        <v>1101</v>
      </c>
      <c r="T78" s="78" t="s">
        <v>1101</v>
      </c>
      <c r="U78" s="78" t="s">
        <v>1102</v>
      </c>
      <c r="V78" s="14" t="s">
        <v>1103</v>
      </c>
      <c r="W78" s="14" t="s">
        <v>73</v>
      </c>
      <c r="X78" s="14" t="s">
        <v>225</v>
      </c>
      <c r="Y78" s="14" t="s">
        <v>73</v>
      </c>
      <c r="Z78" s="14" t="s">
        <v>225</v>
      </c>
      <c r="AA78" s="79">
        <v>3.0</v>
      </c>
      <c r="AB78" s="14" t="s">
        <v>225</v>
      </c>
      <c r="AC78" s="14" t="s">
        <v>229</v>
      </c>
      <c r="AD78" s="14" t="s">
        <v>225</v>
      </c>
      <c r="AE78" s="14" t="s">
        <v>229</v>
      </c>
      <c r="AF78" s="14" t="s">
        <v>225</v>
      </c>
      <c r="AG78" s="14" t="s">
        <v>229</v>
      </c>
      <c r="AH78" s="14" t="s">
        <v>73</v>
      </c>
      <c r="AI78" s="14" t="s">
        <v>225</v>
      </c>
      <c r="AJ78" s="14" t="s">
        <v>225</v>
      </c>
      <c r="AK78" s="14" t="s">
        <v>230</v>
      </c>
      <c r="AL78" s="14" t="s">
        <v>671</v>
      </c>
      <c r="AM78" s="75" t="s">
        <v>225</v>
      </c>
      <c r="AN78" s="14"/>
      <c r="AO78" s="14"/>
      <c r="AP78" s="14" t="s">
        <v>1104</v>
      </c>
      <c r="AQ78" s="14" t="s">
        <v>423</v>
      </c>
      <c r="AR78" s="14" t="s">
        <v>370</v>
      </c>
      <c r="AS78" s="14" t="s">
        <v>73</v>
      </c>
      <c r="AT78" s="14" t="s">
        <v>73</v>
      </c>
      <c r="AU78" s="14" t="s">
        <v>73</v>
      </c>
      <c r="AV78" s="14" t="s">
        <v>73</v>
      </c>
      <c r="AW78" s="14" t="s">
        <v>73</v>
      </c>
      <c r="AX78" s="76"/>
      <c r="AY78" s="50">
        <v>2.31650728E8</v>
      </c>
      <c r="AZ78" s="50">
        <v>52181.0</v>
      </c>
      <c r="BA78" s="99" t="s">
        <v>1105</v>
      </c>
      <c r="BB78" s="14" t="s">
        <v>268</v>
      </c>
      <c r="BC78" s="14"/>
      <c r="BD78" s="14"/>
      <c r="BE78" s="14"/>
      <c r="BF78" s="14"/>
      <c r="BG78" s="14"/>
      <c r="BH78" s="81"/>
    </row>
    <row r="79" ht="15.75" hidden="1" customHeight="1">
      <c r="A79" s="74">
        <v>2025232.0</v>
      </c>
      <c r="B79" s="14">
        <v>35.0</v>
      </c>
      <c r="C79" s="14"/>
      <c r="D79" s="50" t="s">
        <v>1106</v>
      </c>
      <c r="E79" s="50" t="s">
        <v>1107</v>
      </c>
      <c r="F79" s="50" t="s">
        <v>1108</v>
      </c>
      <c r="G79" s="14" t="s">
        <v>219</v>
      </c>
      <c r="H79" s="14" t="s">
        <v>1109</v>
      </c>
      <c r="I79" s="14" t="s">
        <v>221</v>
      </c>
      <c r="J79" s="84" t="s">
        <v>1110</v>
      </c>
      <c r="K79" s="86" t="s">
        <v>1111</v>
      </c>
      <c r="L79" s="79" t="s">
        <v>110</v>
      </c>
      <c r="M79" s="14" t="s">
        <v>4</v>
      </c>
      <c r="N79" s="14" t="s">
        <v>1112</v>
      </c>
      <c r="O79" s="14" t="s">
        <v>680</v>
      </c>
      <c r="P79" s="14" t="s">
        <v>242</v>
      </c>
      <c r="Q79" s="14" t="s">
        <v>51</v>
      </c>
      <c r="R79" s="14" t="s">
        <v>225</v>
      </c>
      <c r="S79" s="78" t="s">
        <v>1113</v>
      </c>
      <c r="T79" s="78" t="s">
        <v>1113</v>
      </c>
      <c r="U79" s="78" t="s">
        <v>1114</v>
      </c>
      <c r="V79" s="14" t="s">
        <v>1115</v>
      </c>
      <c r="W79" s="14" t="s">
        <v>73</v>
      </c>
      <c r="X79" s="14" t="s">
        <v>73</v>
      </c>
      <c r="Y79" s="14" t="s">
        <v>73</v>
      </c>
      <c r="Z79" s="14" t="s">
        <v>73</v>
      </c>
      <c r="AA79" s="79">
        <v>5.0</v>
      </c>
      <c r="AB79" s="14" t="s">
        <v>73</v>
      </c>
      <c r="AC79" s="14" t="s">
        <v>1116</v>
      </c>
      <c r="AD79" s="14" t="s">
        <v>225</v>
      </c>
      <c r="AE79" s="14" t="s">
        <v>229</v>
      </c>
      <c r="AF79" s="14" t="s">
        <v>73</v>
      </c>
      <c r="AG79" s="14" t="s">
        <v>278</v>
      </c>
      <c r="AH79" s="14" t="s">
        <v>73</v>
      </c>
      <c r="AI79" s="14" t="s">
        <v>225</v>
      </c>
      <c r="AJ79" s="14" t="s">
        <v>225</v>
      </c>
      <c r="AK79" s="14" t="s">
        <v>230</v>
      </c>
      <c r="AL79" s="14" t="s">
        <v>671</v>
      </c>
      <c r="AM79" s="75" t="s">
        <v>225</v>
      </c>
      <c r="AN79" s="14"/>
      <c r="AO79" s="14"/>
      <c r="AP79" s="14" t="s">
        <v>398</v>
      </c>
      <c r="AQ79" s="14" t="s">
        <v>1117</v>
      </c>
      <c r="AR79" s="14" t="s">
        <v>370</v>
      </c>
      <c r="AS79" s="14" t="s">
        <v>73</v>
      </c>
      <c r="AT79" s="14" t="s">
        <v>73</v>
      </c>
      <c r="AU79" s="14" t="s">
        <v>73</v>
      </c>
      <c r="AV79" s="14" t="s">
        <v>73</v>
      </c>
      <c r="AW79" s="14" t="s">
        <v>73</v>
      </c>
      <c r="AX79" s="76"/>
      <c r="AY79" s="50">
        <v>2.31461283E8</v>
      </c>
      <c r="AZ79" s="50">
        <v>65301.0</v>
      </c>
      <c r="BA79" s="79" t="s">
        <v>1118</v>
      </c>
      <c r="BB79" s="14" t="s">
        <v>268</v>
      </c>
      <c r="BC79" s="14"/>
      <c r="BD79" s="14"/>
      <c r="BE79" s="14"/>
      <c r="BF79" s="85"/>
      <c r="BG79" s="85"/>
      <c r="BH79" s="1"/>
    </row>
    <row r="80" ht="15.75" hidden="1" customHeight="1">
      <c r="A80" s="74">
        <v>2025249.0</v>
      </c>
      <c r="B80" s="118">
        <v>39.0</v>
      </c>
      <c r="C80" s="14"/>
      <c r="D80" s="50" t="s">
        <v>1119</v>
      </c>
      <c r="E80" s="50" t="s">
        <v>1120</v>
      </c>
      <c r="F80" s="50" t="s">
        <v>1121</v>
      </c>
      <c r="G80" s="14" t="s">
        <v>219</v>
      </c>
      <c r="H80" s="14" t="s">
        <v>1122</v>
      </c>
      <c r="I80" s="14" t="s">
        <v>221</v>
      </c>
      <c r="J80" s="84" t="s">
        <v>1123</v>
      </c>
      <c r="K80" s="78" t="s">
        <v>1124</v>
      </c>
      <c r="L80" s="79" t="s">
        <v>99</v>
      </c>
      <c r="M80" s="14" t="s">
        <v>4</v>
      </c>
      <c r="N80" s="14" t="s">
        <v>463</v>
      </c>
      <c r="O80" s="14" t="s">
        <v>490</v>
      </c>
      <c r="P80" s="14" t="s">
        <v>73</v>
      </c>
      <c r="Q80" s="14" t="s">
        <v>53</v>
      </c>
      <c r="R80" s="14" t="s">
        <v>225</v>
      </c>
      <c r="S80" s="14" t="s">
        <v>1125</v>
      </c>
      <c r="T80" s="14" t="s">
        <v>1125</v>
      </c>
      <c r="U80" s="14" t="s">
        <v>1126</v>
      </c>
      <c r="V80" s="14" t="s">
        <v>1127</v>
      </c>
      <c r="W80" s="14" t="s">
        <v>225</v>
      </c>
      <c r="X80" s="14" t="s">
        <v>225</v>
      </c>
      <c r="Y80" s="14" t="s">
        <v>225</v>
      </c>
      <c r="Z80" s="14" t="s">
        <v>225</v>
      </c>
      <c r="AA80" s="79">
        <v>4.0</v>
      </c>
      <c r="AB80" s="14" t="s">
        <v>225</v>
      </c>
      <c r="AC80" s="14" t="s">
        <v>229</v>
      </c>
      <c r="AD80" s="14" t="s">
        <v>225</v>
      </c>
      <c r="AE80" s="14" t="s">
        <v>229</v>
      </c>
      <c r="AF80" s="14" t="s">
        <v>225</v>
      </c>
      <c r="AG80" s="14" t="s">
        <v>229</v>
      </c>
      <c r="AH80" s="14" t="s">
        <v>225</v>
      </c>
      <c r="AI80" s="14" t="s">
        <v>225</v>
      </c>
      <c r="AJ80" s="14" t="s">
        <v>73</v>
      </c>
      <c r="AK80" s="14" t="s">
        <v>264</v>
      </c>
      <c r="AL80" s="14" t="s">
        <v>671</v>
      </c>
      <c r="AM80" s="14" t="s">
        <v>225</v>
      </c>
      <c r="AN80" s="14"/>
      <c r="AO80" s="14"/>
      <c r="AP80" s="14" t="s">
        <v>251</v>
      </c>
      <c r="AQ80" s="14" t="s">
        <v>250</v>
      </c>
      <c r="AR80" s="14" t="s">
        <v>398</v>
      </c>
      <c r="AS80" s="14" t="s">
        <v>73</v>
      </c>
      <c r="AT80" s="14" t="s">
        <v>73</v>
      </c>
      <c r="AU80" s="14" t="s">
        <v>73</v>
      </c>
      <c r="AV80" s="14" t="s">
        <v>73</v>
      </c>
      <c r="AW80" s="14" t="s">
        <v>73</v>
      </c>
      <c r="AX80" s="76"/>
      <c r="AY80" s="50">
        <v>2.3129386E8</v>
      </c>
      <c r="AZ80" s="50">
        <v>54232.0</v>
      </c>
      <c r="BA80" s="79" t="s">
        <v>1128</v>
      </c>
      <c r="BB80" s="14" t="s">
        <v>386</v>
      </c>
      <c r="BC80" s="14"/>
      <c r="BD80" s="14"/>
      <c r="BE80" s="14"/>
      <c r="BF80" s="14"/>
      <c r="BG80" s="14"/>
      <c r="BH80" s="1"/>
    </row>
    <row r="81" ht="15.75" hidden="1" customHeight="1">
      <c r="A81" s="74">
        <v>2025318.0</v>
      </c>
      <c r="B81" s="75"/>
      <c r="C81" s="75"/>
      <c r="D81" s="53" t="s">
        <v>1129</v>
      </c>
      <c r="E81" s="53" t="s">
        <v>1130</v>
      </c>
      <c r="F81" s="50" t="s">
        <v>1131</v>
      </c>
      <c r="G81" s="14" t="s">
        <v>219</v>
      </c>
      <c r="H81" s="14" t="s">
        <v>1132</v>
      </c>
      <c r="I81" s="75" t="s">
        <v>221</v>
      </c>
      <c r="J81" s="121">
        <v>36593.0</v>
      </c>
      <c r="K81" s="88" t="s">
        <v>1133</v>
      </c>
      <c r="L81" s="75" t="s">
        <v>72</v>
      </c>
      <c r="M81" s="75" t="s">
        <v>4</v>
      </c>
      <c r="N81" s="75"/>
      <c r="O81" s="75" t="s">
        <v>405</v>
      </c>
      <c r="P81" s="14" t="s">
        <v>225</v>
      </c>
      <c r="Q81" s="75" t="s">
        <v>57</v>
      </c>
      <c r="R81" s="14" t="s">
        <v>225</v>
      </c>
      <c r="S81" s="89" t="s">
        <v>1134</v>
      </c>
      <c r="T81" s="89" t="s">
        <v>1134</v>
      </c>
      <c r="U81" s="89" t="s">
        <v>1135</v>
      </c>
      <c r="V81" s="90" t="s">
        <v>1136</v>
      </c>
      <c r="W81" s="75" t="s">
        <v>73</v>
      </c>
      <c r="X81" s="75" t="s">
        <v>73</v>
      </c>
      <c r="Y81" s="75" t="s">
        <v>73</v>
      </c>
      <c r="Z81" s="75" t="s">
        <v>225</v>
      </c>
      <c r="AA81" s="90">
        <v>5.0</v>
      </c>
      <c r="AB81" s="14" t="s">
        <v>73</v>
      </c>
      <c r="AC81" s="75" t="s">
        <v>1137</v>
      </c>
      <c r="AD81" s="14" t="s">
        <v>225</v>
      </c>
      <c r="AE81" s="14" t="s">
        <v>229</v>
      </c>
      <c r="AF81" s="14" t="s">
        <v>225</v>
      </c>
      <c r="AG81" s="14" t="s">
        <v>229</v>
      </c>
      <c r="AH81" s="14" t="s">
        <v>73</v>
      </c>
      <c r="AI81" s="14" t="s">
        <v>225</v>
      </c>
      <c r="AJ81" s="14" t="s">
        <v>225</v>
      </c>
      <c r="AK81" s="14" t="s">
        <v>291</v>
      </c>
      <c r="AL81" s="75" t="s">
        <v>671</v>
      </c>
      <c r="AM81" s="75" t="s">
        <v>225</v>
      </c>
      <c r="AN81" s="75"/>
      <c r="AO81" s="75"/>
      <c r="AP81" s="75" t="s">
        <v>720</v>
      </c>
      <c r="AQ81" s="75" t="s">
        <v>744</v>
      </c>
      <c r="AR81" s="75" t="s">
        <v>1138</v>
      </c>
      <c r="AS81" s="75" t="s">
        <v>73</v>
      </c>
      <c r="AT81" s="75" t="s">
        <v>73</v>
      </c>
      <c r="AU81" s="75" t="s">
        <v>73</v>
      </c>
      <c r="AV81" s="75" t="s">
        <v>73</v>
      </c>
      <c r="AW81" s="14" t="s">
        <v>73</v>
      </c>
      <c r="AX81" s="14" t="s">
        <v>1139</v>
      </c>
      <c r="AY81" s="53"/>
      <c r="AZ81" s="53"/>
      <c r="BA81" s="75"/>
      <c r="BB81" s="75"/>
      <c r="BC81" s="75"/>
      <c r="BD81" s="75"/>
      <c r="BE81" s="75"/>
      <c r="BF81" s="75"/>
      <c r="BG81" s="75"/>
      <c r="BH81" s="1"/>
    </row>
    <row r="82" ht="15.75" hidden="1" customHeight="1">
      <c r="A82" s="74">
        <v>2025310.0</v>
      </c>
      <c r="B82" s="75">
        <v>41.0</v>
      </c>
      <c r="C82" s="75"/>
      <c r="D82" s="53" t="s">
        <v>1140</v>
      </c>
      <c r="E82" s="53" t="s">
        <v>1141</v>
      </c>
      <c r="F82" s="50" t="s">
        <v>1142</v>
      </c>
      <c r="G82" s="14" t="s">
        <v>219</v>
      </c>
      <c r="H82" s="14" t="s">
        <v>1143</v>
      </c>
      <c r="I82" s="75" t="s">
        <v>237</v>
      </c>
      <c r="J82" s="87">
        <v>38812.0</v>
      </c>
      <c r="K82" s="88" t="s">
        <v>1144</v>
      </c>
      <c r="L82" s="75" t="s">
        <v>78</v>
      </c>
      <c r="M82" s="75" t="s">
        <v>4</v>
      </c>
      <c r="N82" s="75" t="s">
        <v>240</v>
      </c>
      <c r="O82" s="75" t="s">
        <v>919</v>
      </c>
      <c r="P82" s="14" t="s">
        <v>73</v>
      </c>
      <c r="Q82" s="14" t="s">
        <v>53</v>
      </c>
      <c r="R82" s="14" t="s">
        <v>225</v>
      </c>
      <c r="S82" s="89" t="s">
        <v>1145</v>
      </c>
      <c r="T82" s="89" t="s">
        <v>1145</v>
      </c>
      <c r="U82" s="89" t="s">
        <v>1146</v>
      </c>
      <c r="V82" s="90" t="s">
        <v>1147</v>
      </c>
      <c r="W82" s="75" t="s">
        <v>73</v>
      </c>
      <c r="X82" s="75" t="s">
        <v>225</v>
      </c>
      <c r="Y82" s="75" t="s">
        <v>225</v>
      </c>
      <c r="Z82" s="75" t="s">
        <v>225</v>
      </c>
      <c r="AA82" s="90">
        <v>5.0</v>
      </c>
      <c r="AB82" s="14" t="s">
        <v>73</v>
      </c>
      <c r="AC82" s="75" t="s">
        <v>1148</v>
      </c>
      <c r="AD82" s="14" t="s">
        <v>225</v>
      </c>
      <c r="AE82" s="14" t="s">
        <v>229</v>
      </c>
      <c r="AF82" s="14" t="s">
        <v>73</v>
      </c>
      <c r="AG82" s="75" t="s">
        <v>1149</v>
      </c>
      <c r="AH82" s="14" t="s">
        <v>73</v>
      </c>
      <c r="AI82" s="14" t="s">
        <v>225</v>
      </c>
      <c r="AJ82" s="14" t="s">
        <v>225</v>
      </c>
      <c r="AK82" s="14" t="s">
        <v>230</v>
      </c>
      <c r="AL82" s="75" t="s">
        <v>671</v>
      </c>
      <c r="AM82" s="76" t="s">
        <v>225</v>
      </c>
      <c r="AN82" s="75"/>
      <c r="AO82" s="75"/>
      <c r="AP82" s="75" t="s">
        <v>927</v>
      </c>
      <c r="AQ82" s="75" t="s">
        <v>384</v>
      </c>
      <c r="AR82" s="75" t="s">
        <v>343</v>
      </c>
      <c r="AS82" s="75" t="s">
        <v>73</v>
      </c>
      <c r="AT82" s="75" t="s">
        <v>73</v>
      </c>
      <c r="AU82" s="75" t="s">
        <v>73</v>
      </c>
      <c r="AV82" s="75" t="s">
        <v>73</v>
      </c>
      <c r="AW82" s="14" t="s">
        <v>73</v>
      </c>
      <c r="AX82" s="76"/>
      <c r="AY82" s="53">
        <v>2.31018673E8</v>
      </c>
      <c r="AZ82" s="53">
        <v>45951.0</v>
      </c>
      <c r="BA82" s="79" t="s">
        <v>1150</v>
      </c>
      <c r="BB82" s="75" t="s">
        <v>268</v>
      </c>
      <c r="BC82" s="75"/>
      <c r="BD82" s="75"/>
      <c r="BE82" s="75"/>
      <c r="BF82" s="75"/>
      <c r="BG82" s="75"/>
      <c r="BH82" s="81"/>
    </row>
    <row r="83" ht="15.75" hidden="1" customHeight="1">
      <c r="A83" s="74">
        <v>2025218.0</v>
      </c>
      <c r="B83" s="14">
        <v>39.0</v>
      </c>
      <c r="C83" s="14"/>
      <c r="D83" s="50" t="s">
        <v>1151</v>
      </c>
      <c r="E83" s="50" t="s">
        <v>1152</v>
      </c>
      <c r="F83" s="50" t="s">
        <v>1153</v>
      </c>
      <c r="G83" s="14" t="s">
        <v>219</v>
      </c>
      <c r="H83" s="14" t="s">
        <v>1154</v>
      </c>
      <c r="I83" s="14" t="s">
        <v>221</v>
      </c>
      <c r="J83" s="84" t="s">
        <v>1155</v>
      </c>
      <c r="K83" s="122" t="s">
        <v>1156</v>
      </c>
      <c r="L83" s="14" t="s">
        <v>114</v>
      </c>
      <c r="M83" s="14" t="s">
        <v>4</v>
      </c>
      <c r="N83" s="14" t="s">
        <v>791</v>
      </c>
      <c r="O83" s="14" t="s">
        <v>476</v>
      </c>
      <c r="P83" s="14" t="s">
        <v>242</v>
      </c>
      <c r="Q83" s="75" t="s">
        <v>57</v>
      </c>
      <c r="R83" s="14" t="s">
        <v>225</v>
      </c>
      <c r="S83" s="116" t="s">
        <v>1157</v>
      </c>
      <c r="T83" s="116" t="s">
        <v>1157</v>
      </c>
      <c r="U83" s="116" t="s">
        <v>1158</v>
      </c>
      <c r="V83" s="85" t="s">
        <v>1159</v>
      </c>
      <c r="W83" s="14" t="s">
        <v>73</v>
      </c>
      <c r="X83" s="85" t="s">
        <v>73</v>
      </c>
      <c r="Y83" s="85" t="s">
        <v>225</v>
      </c>
      <c r="Z83" s="85" t="s">
        <v>225</v>
      </c>
      <c r="AA83" s="79">
        <v>4.0</v>
      </c>
      <c r="AB83" s="14" t="s">
        <v>225</v>
      </c>
      <c r="AC83" s="14" t="s">
        <v>229</v>
      </c>
      <c r="AD83" s="14" t="s">
        <v>225</v>
      </c>
      <c r="AE83" s="14" t="s">
        <v>229</v>
      </c>
      <c r="AF83" s="14" t="s">
        <v>73</v>
      </c>
      <c r="AG83" s="85" t="s">
        <v>278</v>
      </c>
      <c r="AH83" s="14" t="s">
        <v>225</v>
      </c>
      <c r="AI83" s="14" t="s">
        <v>225</v>
      </c>
      <c r="AJ83" s="14" t="s">
        <v>225</v>
      </c>
      <c r="AK83" s="14" t="s">
        <v>230</v>
      </c>
      <c r="AL83" s="85" t="s">
        <v>671</v>
      </c>
      <c r="AM83" s="75" t="s">
        <v>73</v>
      </c>
      <c r="AN83" s="75" t="s">
        <v>23</v>
      </c>
      <c r="AO83" s="85"/>
      <c r="AP83" s="85" t="s">
        <v>672</v>
      </c>
      <c r="AQ83" s="85" t="s">
        <v>1160</v>
      </c>
      <c r="AR83" s="85" t="s">
        <v>1161</v>
      </c>
      <c r="AS83" s="14" t="s">
        <v>73</v>
      </c>
      <c r="AT83" s="14" t="s">
        <v>73</v>
      </c>
      <c r="AU83" s="14" t="s">
        <v>73</v>
      </c>
      <c r="AV83" s="14" t="s">
        <v>73</v>
      </c>
      <c r="AW83" s="76" t="s">
        <v>232</v>
      </c>
      <c r="AX83" s="76"/>
      <c r="AY83" s="50">
        <v>2.31209738E8</v>
      </c>
      <c r="AZ83" s="50"/>
      <c r="BA83" s="79" t="s">
        <v>1162</v>
      </c>
      <c r="BB83" s="14" t="s">
        <v>268</v>
      </c>
      <c r="BC83" s="14"/>
      <c r="BD83" s="14"/>
      <c r="BE83" s="14"/>
      <c r="BF83" s="85"/>
      <c r="BG83" s="85"/>
      <c r="BH83" s="81"/>
    </row>
    <row r="84" ht="15.75" hidden="1" customHeight="1">
      <c r="A84" s="74">
        <v>2025031.0</v>
      </c>
      <c r="B84" s="14">
        <v>40.0</v>
      </c>
      <c r="C84" s="14"/>
      <c r="D84" s="50" t="s">
        <v>1151</v>
      </c>
      <c r="E84" s="50" t="s">
        <v>1163</v>
      </c>
      <c r="F84" s="50" t="s">
        <v>1164</v>
      </c>
      <c r="G84" s="14" t="s">
        <v>219</v>
      </c>
      <c r="H84" s="83" t="s">
        <v>1165</v>
      </c>
      <c r="I84" s="14" t="s">
        <v>237</v>
      </c>
      <c r="J84" s="84">
        <v>39389.0</v>
      </c>
      <c r="K84" s="86" t="s">
        <v>1166</v>
      </c>
      <c r="L84" s="79" t="s">
        <v>76</v>
      </c>
      <c r="M84" s="14" t="s">
        <v>4</v>
      </c>
      <c r="N84" s="14" t="s">
        <v>258</v>
      </c>
      <c r="O84" s="14" t="s">
        <v>286</v>
      </c>
      <c r="P84" s="14" t="s">
        <v>242</v>
      </c>
      <c r="Q84" s="14" t="s">
        <v>59</v>
      </c>
      <c r="R84" s="14" t="s">
        <v>225</v>
      </c>
      <c r="S84" s="78" t="s">
        <v>1167</v>
      </c>
      <c r="T84" s="78" t="s">
        <v>1168</v>
      </c>
      <c r="U84" s="78" t="s">
        <v>1169</v>
      </c>
      <c r="V84" s="14" t="s">
        <v>1170</v>
      </c>
      <c r="W84" s="14" t="s">
        <v>73</v>
      </c>
      <c r="X84" s="14" t="s">
        <v>73</v>
      </c>
      <c r="Y84" s="14" t="s">
        <v>225</v>
      </c>
      <c r="Z84" s="14" t="s">
        <v>73</v>
      </c>
      <c r="AA84" s="79">
        <v>2.0</v>
      </c>
      <c r="AB84" s="14" t="s">
        <v>73</v>
      </c>
      <c r="AC84" s="14"/>
      <c r="AD84" s="14" t="s">
        <v>73</v>
      </c>
      <c r="AE84" s="14" t="s">
        <v>1171</v>
      </c>
      <c r="AF84" s="14" t="s">
        <v>225</v>
      </c>
      <c r="AG84" s="14" t="s">
        <v>229</v>
      </c>
      <c r="AH84" s="14" t="s">
        <v>225</v>
      </c>
      <c r="AI84" s="14" t="s">
        <v>73</v>
      </c>
      <c r="AJ84" s="14" t="s">
        <v>73</v>
      </c>
      <c r="AK84" s="14" t="s">
        <v>264</v>
      </c>
      <c r="AL84" s="14" t="s">
        <v>671</v>
      </c>
      <c r="AM84" s="75" t="s">
        <v>225</v>
      </c>
      <c r="AN84" s="75" t="s">
        <v>23</v>
      </c>
      <c r="AO84" s="14"/>
      <c r="AP84" s="14" t="s">
        <v>343</v>
      </c>
      <c r="AQ84" s="14" t="s">
        <v>317</v>
      </c>
      <c r="AR84" s="14" t="s">
        <v>1172</v>
      </c>
      <c r="AS84" s="14" t="s">
        <v>73</v>
      </c>
      <c r="AT84" s="14" t="s">
        <v>73</v>
      </c>
      <c r="AU84" s="85" t="s">
        <v>73</v>
      </c>
      <c r="AV84" s="85" t="s">
        <v>73</v>
      </c>
      <c r="AW84" s="76" t="s">
        <v>232</v>
      </c>
      <c r="AX84" s="76"/>
      <c r="AY84" s="50">
        <v>2.31354193E8</v>
      </c>
      <c r="AZ84" s="50"/>
      <c r="BA84" s="79" t="s">
        <v>1173</v>
      </c>
      <c r="BB84" s="14" t="s">
        <v>268</v>
      </c>
      <c r="BC84" s="14"/>
      <c r="BD84" s="14"/>
      <c r="BE84" s="14"/>
      <c r="BF84" s="85"/>
      <c r="BG84" s="85"/>
      <c r="BH84" s="81"/>
    </row>
    <row r="85" ht="15.75" hidden="1" customHeight="1">
      <c r="A85" s="74">
        <v>2025309.0</v>
      </c>
      <c r="B85" s="75">
        <v>39.0</v>
      </c>
      <c r="C85" s="75"/>
      <c r="D85" s="53" t="s">
        <v>1174</v>
      </c>
      <c r="E85" s="53" t="s">
        <v>1175</v>
      </c>
      <c r="F85" s="50" t="s">
        <v>1176</v>
      </c>
      <c r="G85" s="14" t="s">
        <v>219</v>
      </c>
      <c r="H85" s="14" t="s">
        <v>1177</v>
      </c>
      <c r="I85" s="75" t="s">
        <v>221</v>
      </c>
      <c r="J85" s="87" t="s">
        <v>1178</v>
      </c>
      <c r="K85" s="88" t="s">
        <v>1179</v>
      </c>
      <c r="L85" s="75" t="s">
        <v>78</v>
      </c>
      <c r="M85" s="75" t="s">
        <v>4</v>
      </c>
      <c r="N85" s="75" t="s">
        <v>475</v>
      </c>
      <c r="O85" s="75" t="s">
        <v>919</v>
      </c>
      <c r="P85" s="14" t="s">
        <v>73</v>
      </c>
      <c r="Q85" s="14" t="s">
        <v>53</v>
      </c>
      <c r="R85" s="14" t="s">
        <v>225</v>
      </c>
      <c r="S85" s="89" t="s">
        <v>1180</v>
      </c>
      <c r="T85" s="89" t="s">
        <v>1180</v>
      </c>
      <c r="U85" s="89" t="s">
        <v>1181</v>
      </c>
      <c r="V85" s="90" t="s">
        <v>1182</v>
      </c>
      <c r="W85" s="75" t="s">
        <v>225</v>
      </c>
      <c r="X85" s="75" t="s">
        <v>73</v>
      </c>
      <c r="Y85" s="75" t="s">
        <v>225</v>
      </c>
      <c r="Z85" s="75" t="s">
        <v>73</v>
      </c>
      <c r="AA85" s="90">
        <v>4.0</v>
      </c>
      <c r="AB85" s="14" t="s">
        <v>225</v>
      </c>
      <c r="AC85" s="14" t="s">
        <v>229</v>
      </c>
      <c r="AD85" s="14" t="s">
        <v>225</v>
      </c>
      <c r="AE85" s="14" t="s">
        <v>229</v>
      </c>
      <c r="AF85" s="14" t="s">
        <v>225</v>
      </c>
      <c r="AG85" s="14" t="s">
        <v>229</v>
      </c>
      <c r="AH85" s="14" t="s">
        <v>225</v>
      </c>
      <c r="AI85" s="14" t="s">
        <v>225</v>
      </c>
      <c r="AJ85" s="14" t="s">
        <v>73</v>
      </c>
      <c r="AK85" s="14" t="s">
        <v>264</v>
      </c>
      <c r="AL85" s="75" t="s">
        <v>671</v>
      </c>
      <c r="AM85" s="76" t="s">
        <v>225</v>
      </c>
      <c r="AN85" s="75"/>
      <c r="AO85" s="75"/>
      <c r="AP85" s="75" t="s">
        <v>292</v>
      </c>
      <c r="AQ85" s="75" t="s">
        <v>370</v>
      </c>
      <c r="AR85" s="75" t="s">
        <v>1183</v>
      </c>
      <c r="AS85" s="76" t="s">
        <v>73</v>
      </c>
      <c r="AT85" s="76" t="s">
        <v>73</v>
      </c>
      <c r="AU85" s="76" t="s">
        <v>73</v>
      </c>
      <c r="AV85" s="75"/>
      <c r="AW85" s="14" t="s">
        <v>73</v>
      </c>
      <c r="AX85" s="76"/>
      <c r="AY85" s="53">
        <v>2.31024738E8</v>
      </c>
      <c r="AZ85" s="53">
        <v>70931.0</v>
      </c>
      <c r="BA85" s="79" t="s">
        <v>1184</v>
      </c>
      <c r="BB85" s="75" t="s">
        <v>268</v>
      </c>
      <c r="BC85" s="75"/>
      <c r="BD85" s="75"/>
      <c r="BE85" s="75"/>
      <c r="BF85" s="75"/>
      <c r="BG85" s="75"/>
      <c r="BH85" s="1"/>
    </row>
    <row r="86" ht="15.75" hidden="1" customHeight="1">
      <c r="A86" s="74">
        <v>2025049.0</v>
      </c>
      <c r="B86" s="14">
        <v>46.0</v>
      </c>
      <c r="C86" s="14"/>
      <c r="D86" s="50" t="s">
        <v>1185</v>
      </c>
      <c r="E86" s="50" t="s">
        <v>1186</v>
      </c>
      <c r="F86" s="50" t="s">
        <v>1187</v>
      </c>
      <c r="G86" s="14" t="s">
        <v>219</v>
      </c>
      <c r="H86" s="83" t="s">
        <v>1188</v>
      </c>
      <c r="I86" s="14" t="s">
        <v>221</v>
      </c>
      <c r="J86" s="84" t="s">
        <v>1189</v>
      </c>
      <c r="K86" s="86" t="s">
        <v>1190</v>
      </c>
      <c r="L86" s="79" t="s">
        <v>95</v>
      </c>
      <c r="M86" s="14" t="s">
        <v>4</v>
      </c>
      <c r="N86" s="14" t="s">
        <v>240</v>
      </c>
      <c r="O86" s="85" t="s">
        <v>286</v>
      </c>
      <c r="P86" s="14" t="s">
        <v>225</v>
      </c>
      <c r="Q86" s="14" t="s">
        <v>55</v>
      </c>
      <c r="R86" s="14" t="s">
        <v>73</v>
      </c>
      <c r="S86" s="78" t="s">
        <v>1191</v>
      </c>
      <c r="T86" s="78" t="s">
        <v>1191</v>
      </c>
      <c r="U86" s="78" t="s">
        <v>1192</v>
      </c>
      <c r="V86" s="14" t="s">
        <v>1193</v>
      </c>
      <c r="W86" s="14" t="s">
        <v>225</v>
      </c>
      <c r="X86" s="14" t="s">
        <v>73</v>
      </c>
      <c r="Y86" s="14" t="s">
        <v>225</v>
      </c>
      <c r="Z86" s="14" t="s">
        <v>73</v>
      </c>
      <c r="AA86" s="79">
        <v>3.0</v>
      </c>
      <c r="AB86" s="14" t="s">
        <v>225</v>
      </c>
      <c r="AC86" s="14"/>
      <c r="AD86" s="14" t="s">
        <v>73</v>
      </c>
      <c r="AE86" s="14" t="s">
        <v>1194</v>
      </c>
      <c r="AF86" s="14" t="s">
        <v>225</v>
      </c>
      <c r="AG86" s="14" t="s">
        <v>229</v>
      </c>
      <c r="AH86" s="14" t="s">
        <v>225</v>
      </c>
      <c r="AI86" s="14" t="s">
        <v>73</v>
      </c>
      <c r="AJ86" s="14" t="s">
        <v>225</v>
      </c>
      <c r="AK86" s="14" t="s">
        <v>230</v>
      </c>
      <c r="AL86" s="14" t="s">
        <v>671</v>
      </c>
      <c r="AM86" s="75" t="s">
        <v>225</v>
      </c>
      <c r="AN86" s="14"/>
      <c r="AO86" s="14"/>
      <c r="AP86" s="14" t="s">
        <v>1195</v>
      </c>
      <c r="AQ86" s="14" t="s">
        <v>250</v>
      </c>
      <c r="AR86" s="14" t="s">
        <v>1196</v>
      </c>
      <c r="AS86" s="14" t="s">
        <v>73</v>
      </c>
      <c r="AT86" s="14" t="s">
        <v>73</v>
      </c>
      <c r="AU86" s="14" t="s">
        <v>73</v>
      </c>
      <c r="AV86" s="14" t="s">
        <v>73</v>
      </c>
      <c r="AW86" s="76" t="s">
        <v>232</v>
      </c>
      <c r="AX86" s="76"/>
      <c r="AY86" s="50"/>
      <c r="AZ86" s="50"/>
      <c r="BA86" s="14"/>
      <c r="BB86" s="14"/>
      <c r="BC86" s="14"/>
      <c r="BD86" s="14"/>
      <c r="BE86" s="14"/>
      <c r="BF86" s="85"/>
      <c r="BG86" s="85"/>
      <c r="BH86" s="1"/>
    </row>
    <row r="87" ht="15.75" hidden="1" customHeight="1">
      <c r="A87" s="74">
        <v>2025103.0</v>
      </c>
      <c r="B87" s="14">
        <v>36.0</v>
      </c>
      <c r="C87" s="118"/>
      <c r="D87" s="50" t="s">
        <v>1197</v>
      </c>
      <c r="E87" s="50" t="s">
        <v>1198</v>
      </c>
      <c r="F87" s="50" t="s">
        <v>1199</v>
      </c>
      <c r="G87" s="14" t="s">
        <v>219</v>
      </c>
      <c r="H87" s="14" t="s">
        <v>1200</v>
      </c>
      <c r="I87" s="14" t="s">
        <v>221</v>
      </c>
      <c r="J87" s="84" t="s">
        <v>1201</v>
      </c>
      <c r="K87" s="86" t="s">
        <v>1202</v>
      </c>
      <c r="L87" s="79" t="s">
        <v>95</v>
      </c>
      <c r="M87" s="14" t="s">
        <v>4</v>
      </c>
      <c r="N87" s="14" t="s">
        <v>791</v>
      </c>
      <c r="O87" s="14" t="s">
        <v>286</v>
      </c>
      <c r="P87" s="14" t="s">
        <v>225</v>
      </c>
      <c r="Q87" s="14" t="s">
        <v>55</v>
      </c>
      <c r="R87" s="14" t="s">
        <v>225</v>
      </c>
      <c r="S87" s="78" t="s">
        <v>1203</v>
      </c>
      <c r="T87" s="78" t="s">
        <v>1203</v>
      </c>
      <c r="U87" s="78" t="s">
        <v>1204</v>
      </c>
      <c r="V87" s="14" t="s">
        <v>1205</v>
      </c>
      <c r="W87" s="14" t="s">
        <v>225</v>
      </c>
      <c r="X87" s="14" t="s">
        <v>225</v>
      </c>
      <c r="Y87" s="14" t="s">
        <v>225</v>
      </c>
      <c r="Z87" s="14" t="s">
        <v>225</v>
      </c>
      <c r="AA87" s="79">
        <v>5.0</v>
      </c>
      <c r="AB87" s="14" t="s">
        <v>225</v>
      </c>
      <c r="AC87" s="14" t="s">
        <v>229</v>
      </c>
      <c r="AD87" s="14" t="s">
        <v>225</v>
      </c>
      <c r="AE87" s="14" t="s">
        <v>229</v>
      </c>
      <c r="AF87" s="14" t="s">
        <v>73</v>
      </c>
      <c r="AG87" s="14" t="s">
        <v>1206</v>
      </c>
      <c r="AH87" s="14" t="s">
        <v>225</v>
      </c>
      <c r="AI87" s="14" t="s">
        <v>225</v>
      </c>
      <c r="AJ87" s="14" t="s">
        <v>225</v>
      </c>
      <c r="AK87" s="14" t="s">
        <v>230</v>
      </c>
      <c r="AL87" s="14" t="s">
        <v>671</v>
      </c>
      <c r="AM87" s="75" t="s">
        <v>225</v>
      </c>
      <c r="AN87" s="14"/>
      <c r="AO87" s="14"/>
      <c r="AP87" s="14" t="s">
        <v>672</v>
      </c>
      <c r="AQ87" s="14" t="s">
        <v>331</v>
      </c>
      <c r="AR87" s="14"/>
      <c r="AS87" s="14" t="s">
        <v>73</v>
      </c>
      <c r="AT87" s="14" t="s">
        <v>73</v>
      </c>
      <c r="AU87" s="14" t="s">
        <v>73</v>
      </c>
      <c r="AV87" s="14" t="s">
        <v>73</v>
      </c>
      <c r="AW87" s="14" t="s">
        <v>73</v>
      </c>
      <c r="AX87" s="76"/>
      <c r="AY87" s="50">
        <v>2.31283938E8</v>
      </c>
      <c r="AZ87" s="50">
        <v>94858.0</v>
      </c>
      <c r="BA87" s="14" t="s">
        <v>1207</v>
      </c>
      <c r="BB87" s="14" t="s">
        <v>268</v>
      </c>
      <c r="BC87" s="14"/>
      <c r="BD87" s="14"/>
      <c r="BE87" s="14"/>
      <c r="BF87" s="85"/>
      <c r="BG87" s="85"/>
      <c r="BH87" s="1"/>
    </row>
    <row r="88" ht="15.0" hidden="1" customHeight="1">
      <c r="A88" s="74">
        <v>2025017.0</v>
      </c>
      <c r="B88" s="14">
        <v>45.0</v>
      </c>
      <c r="C88" s="118"/>
      <c r="D88" s="50" t="s">
        <v>1208</v>
      </c>
      <c r="E88" s="50" t="s">
        <v>1209</v>
      </c>
      <c r="F88" s="50" t="s">
        <v>1210</v>
      </c>
      <c r="G88" s="14" t="s">
        <v>219</v>
      </c>
      <c r="H88" s="83" t="s">
        <v>1211</v>
      </c>
      <c r="I88" s="14" t="s">
        <v>237</v>
      </c>
      <c r="J88" s="84">
        <v>39031.0</v>
      </c>
      <c r="K88" s="86" t="s">
        <v>1212</v>
      </c>
      <c r="L88" s="79" t="s">
        <v>76</v>
      </c>
      <c r="M88" s="14" t="s">
        <v>4</v>
      </c>
      <c r="N88" s="14" t="s">
        <v>258</v>
      </c>
      <c r="O88" s="14" t="s">
        <v>286</v>
      </c>
      <c r="P88" s="14" t="s">
        <v>73</v>
      </c>
      <c r="Q88" s="14" t="s">
        <v>59</v>
      </c>
      <c r="R88" s="14" t="s">
        <v>73</v>
      </c>
      <c r="S88" s="78" t="s">
        <v>1213</v>
      </c>
      <c r="T88" s="78" t="s">
        <v>1213</v>
      </c>
      <c r="U88" s="78" t="s">
        <v>1214</v>
      </c>
      <c r="V88" s="14" t="s">
        <v>1215</v>
      </c>
      <c r="W88" s="14" t="s">
        <v>225</v>
      </c>
      <c r="X88" s="14" t="s">
        <v>73</v>
      </c>
      <c r="Y88" s="14" t="s">
        <v>225</v>
      </c>
      <c r="Z88" s="14" t="s">
        <v>225</v>
      </c>
      <c r="AA88" s="79">
        <v>6.0</v>
      </c>
      <c r="AB88" s="14" t="s">
        <v>225</v>
      </c>
      <c r="AC88" s="14" t="str">
        <f>IF(AB88="YES",YES,"Not Working")</f>
        <v>Not Working</v>
      </c>
      <c r="AD88" s="14" t="s">
        <v>73</v>
      </c>
      <c r="AE88" s="14" t="s">
        <v>1216</v>
      </c>
      <c r="AF88" s="14" t="s">
        <v>225</v>
      </c>
      <c r="AG88" s="14" t="s">
        <v>229</v>
      </c>
      <c r="AH88" s="14" t="s">
        <v>225</v>
      </c>
      <c r="AI88" s="14" t="s">
        <v>73</v>
      </c>
      <c r="AJ88" s="14" t="s">
        <v>225</v>
      </c>
      <c r="AK88" s="14" t="s">
        <v>230</v>
      </c>
      <c r="AL88" s="14" t="s">
        <v>671</v>
      </c>
      <c r="AM88" s="75" t="s">
        <v>73</v>
      </c>
      <c r="AN88" s="75" t="s">
        <v>23</v>
      </c>
      <c r="AO88" s="14"/>
      <c r="AP88" s="14" t="s">
        <v>251</v>
      </c>
      <c r="AQ88" s="14" t="s">
        <v>1217</v>
      </c>
      <c r="AR88" s="14" t="s">
        <v>343</v>
      </c>
      <c r="AS88" s="14" t="s">
        <v>73</v>
      </c>
      <c r="AT88" s="14" t="s">
        <v>73</v>
      </c>
      <c r="AU88" s="14" t="s">
        <v>73</v>
      </c>
      <c r="AV88" s="85" t="s">
        <v>73</v>
      </c>
      <c r="AW88" s="14" t="s">
        <v>73</v>
      </c>
      <c r="AX88" s="76"/>
      <c r="AY88" s="50">
        <v>2.31204469E8</v>
      </c>
      <c r="AZ88" s="50">
        <v>16934.0</v>
      </c>
      <c r="BA88" s="79" t="s">
        <v>1218</v>
      </c>
      <c r="BB88" s="14" t="s">
        <v>344</v>
      </c>
      <c r="BC88" s="14"/>
      <c r="BD88" s="14"/>
      <c r="BE88" s="14"/>
      <c r="BF88" s="85"/>
      <c r="BG88" s="85"/>
      <c r="BH88" s="1"/>
    </row>
    <row r="89" ht="15.75" hidden="1" customHeight="1">
      <c r="A89" s="74">
        <v>2025331.0</v>
      </c>
      <c r="B89" s="14"/>
      <c r="C89" s="14"/>
      <c r="D89" s="50" t="s">
        <v>1219</v>
      </c>
      <c r="E89" s="50" t="s">
        <v>1220</v>
      </c>
      <c r="F89" s="50" t="s">
        <v>1221</v>
      </c>
      <c r="G89" s="14" t="s">
        <v>219</v>
      </c>
      <c r="H89" s="14" t="s">
        <v>1222</v>
      </c>
      <c r="I89" s="14" t="s">
        <v>237</v>
      </c>
      <c r="J89" s="50" t="s">
        <v>1223</v>
      </c>
      <c r="K89" s="86" t="s">
        <v>1224</v>
      </c>
      <c r="L89" s="14" t="s">
        <v>115</v>
      </c>
      <c r="M89" s="75" t="s">
        <v>4</v>
      </c>
      <c r="N89" s="14"/>
      <c r="O89" s="14" t="s">
        <v>934</v>
      </c>
      <c r="P89" s="75"/>
      <c r="Q89" s="75" t="s">
        <v>57</v>
      </c>
      <c r="R89" s="14" t="s">
        <v>225</v>
      </c>
      <c r="S89" s="78" t="s">
        <v>1225</v>
      </c>
      <c r="T89" s="78" t="s">
        <v>1226</v>
      </c>
      <c r="U89" s="78" t="s">
        <v>1225</v>
      </c>
      <c r="V89" s="79" t="s">
        <v>1227</v>
      </c>
      <c r="W89" s="14" t="s">
        <v>73</v>
      </c>
      <c r="X89" s="14" t="s">
        <v>225</v>
      </c>
      <c r="Y89" s="14" t="s">
        <v>225</v>
      </c>
      <c r="Z89" s="14" t="s">
        <v>225</v>
      </c>
      <c r="AA89" s="79">
        <v>5.0</v>
      </c>
      <c r="AB89" s="14" t="s">
        <v>73</v>
      </c>
      <c r="AC89" s="14"/>
      <c r="AD89" s="14" t="s">
        <v>225</v>
      </c>
      <c r="AE89" s="14" t="s">
        <v>229</v>
      </c>
      <c r="AF89" s="14" t="s">
        <v>73</v>
      </c>
      <c r="AG89" s="14" t="s">
        <v>938</v>
      </c>
      <c r="AH89" s="14" t="s">
        <v>73</v>
      </c>
      <c r="AI89" s="14" t="s">
        <v>225</v>
      </c>
      <c r="AJ89" s="14" t="s">
        <v>73</v>
      </c>
      <c r="AK89" s="14" t="s">
        <v>291</v>
      </c>
      <c r="AL89" s="14" t="s">
        <v>671</v>
      </c>
      <c r="AM89" s="14" t="s">
        <v>225</v>
      </c>
      <c r="AN89" s="14"/>
      <c r="AO89" s="14"/>
      <c r="AP89" s="14" t="s">
        <v>877</v>
      </c>
      <c r="AQ89" s="14"/>
      <c r="AR89" s="14"/>
      <c r="AS89" s="14" t="s">
        <v>73</v>
      </c>
      <c r="AT89" s="14" t="s">
        <v>73</v>
      </c>
      <c r="AU89" s="14" t="s">
        <v>73</v>
      </c>
      <c r="AV89" s="14" t="s">
        <v>73</v>
      </c>
      <c r="AW89" s="14" t="s">
        <v>73</v>
      </c>
      <c r="AX89" s="76"/>
      <c r="AY89" s="50">
        <v>2.31426704E8</v>
      </c>
      <c r="AZ89" s="50">
        <v>24262.0</v>
      </c>
      <c r="BA89" s="79" t="s">
        <v>1228</v>
      </c>
      <c r="BB89" s="14" t="s">
        <v>268</v>
      </c>
      <c r="BC89" s="14"/>
      <c r="BD89" s="14"/>
      <c r="BE89" s="14"/>
      <c r="BF89" s="14"/>
      <c r="BG89" s="14"/>
      <c r="BH89" s="81"/>
    </row>
    <row r="90" ht="15.75" hidden="1" customHeight="1">
      <c r="A90" s="74">
        <v>2025195.0</v>
      </c>
      <c r="B90" s="14">
        <v>36.0</v>
      </c>
      <c r="C90" s="14"/>
      <c r="D90" s="50" t="s">
        <v>1229</v>
      </c>
      <c r="E90" s="50" t="s">
        <v>1230</v>
      </c>
      <c r="F90" s="50" t="s">
        <v>1231</v>
      </c>
      <c r="G90" s="14" t="s">
        <v>219</v>
      </c>
      <c r="H90" s="14" t="s">
        <v>1232</v>
      </c>
      <c r="I90" s="14" t="s">
        <v>221</v>
      </c>
      <c r="J90" s="84">
        <v>38816.0</v>
      </c>
      <c r="K90" s="86" t="s">
        <v>1233</v>
      </c>
      <c r="L90" s="14" t="s">
        <v>108</v>
      </c>
      <c r="M90" s="14" t="s">
        <v>4</v>
      </c>
      <c r="N90" s="14" t="s">
        <v>557</v>
      </c>
      <c r="O90" s="14" t="s">
        <v>286</v>
      </c>
      <c r="P90" s="14" t="s">
        <v>242</v>
      </c>
      <c r="Q90" s="14" t="s">
        <v>61</v>
      </c>
      <c r="R90" s="14" t="s">
        <v>225</v>
      </c>
      <c r="S90" s="78" t="s">
        <v>1234</v>
      </c>
      <c r="T90" s="78" t="s">
        <v>1234</v>
      </c>
      <c r="U90" s="78" t="s">
        <v>1235</v>
      </c>
      <c r="V90" s="14" t="s">
        <v>1236</v>
      </c>
      <c r="W90" s="14" t="s">
        <v>73</v>
      </c>
      <c r="X90" s="14" t="s">
        <v>73</v>
      </c>
      <c r="Y90" s="14" t="s">
        <v>73</v>
      </c>
      <c r="Z90" s="14" t="s">
        <v>73</v>
      </c>
      <c r="AA90" s="79">
        <v>4.0</v>
      </c>
      <c r="AB90" s="14" t="s">
        <v>73</v>
      </c>
      <c r="AC90" s="14"/>
      <c r="AD90" s="14" t="s">
        <v>225</v>
      </c>
      <c r="AE90" s="14" t="s">
        <v>229</v>
      </c>
      <c r="AF90" s="14" t="s">
        <v>225</v>
      </c>
      <c r="AG90" s="14" t="s">
        <v>229</v>
      </c>
      <c r="AH90" s="14" t="s">
        <v>73</v>
      </c>
      <c r="AI90" s="14" t="s">
        <v>73</v>
      </c>
      <c r="AJ90" s="14" t="s">
        <v>225</v>
      </c>
      <c r="AK90" s="14" t="s">
        <v>230</v>
      </c>
      <c r="AL90" s="14" t="s">
        <v>671</v>
      </c>
      <c r="AM90" s="75" t="s">
        <v>225</v>
      </c>
      <c r="AN90" s="75"/>
      <c r="AO90" s="14"/>
      <c r="AP90" s="14" t="s">
        <v>1237</v>
      </c>
      <c r="AQ90" s="14" t="s">
        <v>1238</v>
      </c>
      <c r="AR90" s="14" t="s">
        <v>331</v>
      </c>
      <c r="AS90" s="14" t="s">
        <v>73</v>
      </c>
      <c r="AT90" s="14" t="s">
        <v>73</v>
      </c>
      <c r="AU90" s="14" t="s">
        <v>73</v>
      </c>
      <c r="AV90" s="14" t="s">
        <v>73</v>
      </c>
      <c r="AW90" s="76" t="s">
        <v>232</v>
      </c>
      <c r="AX90" s="76"/>
      <c r="AY90" s="50">
        <v>2.31583516E8</v>
      </c>
      <c r="AZ90" s="50">
        <v>71716.0</v>
      </c>
      <c r="BA90" s="79" t="s">
        <v>1239</v>
      </c>
      <c r="BB90" s="14" t="s">
        <v>1240</v>
      </c>
      <c r="BC90" s="14"/>
      <c r="BD90" s="14"/>
      <c r="BE90" s="14"/>
      <c r="BF90" s="85"/>
      <c r="BG90" s="85"/>
      <c r="BH90" s="81"/>
    </row>
    <row r="91" hidden="1">
      <c r="A91" s="74">
        <v>2025238.0</v>
      </c>
      <c r="B91" s="14">
        <v>36.0</v>
      </c>
      <c r="C91" s="14"/>
      <c r="D91" s="50" t="s">
        <v>1241</v>
      </c>
      <c r="E91" s="50" t="s">
        <v>1242</v>
      </c>
      <c r="F91" s="50" t="s">
        <v>1243</v>
      </c>
      <c r="G91" s="14" t="s">
        <v>219</v>
      </c>
      <c r="H91" s="83" t="s">
        <v>1244</v>
      </c>
      <c r="I91" s="14" t="s">
        <v>237</v>
      </c>
      <c r="J91" s="84">
        <v>38759.0</v>
      </c>
      <c r="K91" s="78" t="s">
        <v>1245</v>
      </c>
      <c r="L91" s="79" t="s">
        <v>99</v>
      </c>
      <c r="M91" s="14" t="s">
        <v>4</v>
      </c>
      <c r="N91" s="14" t="s">
        <v>667</v>
      </c>
      <c r="O91" s="14" t="s">
        <v>490</v>
      </c>
      <c r="P91" s="14" t="s">
        <v>73</v>
      </c>
      <c r="Q91" s="14" t="s">
        <v>53</v>
      </c>
      <c r="R91" s="14" t="s">
        <v>225</v>
      </c>
      <c r="S91" s="14" t="s">
        <v>1246</v>
      </c>
      <c r="T91" s="14" t="s">
        <v>1246</v>
      </c>
      <c r="U91" s="78" t="s">
        <v>1247</v>
      </c>
      <c r="V91" s="14" t="s">
        <v>1248</v>
      </c>
      <c r="W91" s="14" t="s">
        <v>73</v>
      </c>
      <c r="X91" s="14" t="s">
        <v>73</v>
      </c>
      <c r="Y91" s="14" t="s">
        <v>73</v>
      </c>
      <c r="Z91" s="14" t="s">
        <v>73</v>
      </c>
      <c r="AA91" s="79">
        <v>9.0</v>
      </c>
      <c r="AB91" s="14" t="s">
        <v>225</v>
      </c>
      <c r="AC91" s="14" t="str">
        <f>IF(AB91="YES",YES,"Not Working")</f>
        <v>Not Working</v>
      </c>
      <c r="AD91" s="14" t="s">
        <v>73</v>
      </c>
      <c r="AE91" s="14" t="s">
        <v>278</v>
      </c>
      <c r="AF91" s="14" t="s">
        <v>73</v>
      </c>
      <c r="AG91" s="14" t="s">
        <v>1249</v>
      </c>
      <c r="AH91" s="14" t="s">
        <v>73</v>
      </c>
      <c r="AI91" s="14" t="s">
        <v>73</v>
      </c>
      <c r="AJ91" s="14" t="s">
        <v>73</v>
      </c>
      <c r="AK91" s="14" t="s">
        <v>264</v>
      </c>
      <c r="AL91" s="14" t="s">
        <v>671</v>
      </c>
      <c r="AM91" s="14" t="s">
        <v>225</v>
      </c>
      <c r="AN91" s="14"/>
      <c r="AO91" s="14"/>
      <c r="AP91" s="14" t="s">
        <v>1196</v>
      </c>
      <c r="AQ91" s="14"/>
      <c r="AR91" s="14"/>
      <c r="AS91" s="14" t="s">
        <v>73</v>
      </c>
      <c r="AT91" s="14" t="s">
        <v>73</v>
      </c>
      <c r="AU91" s="14" t="s">
        <v>73</v>
      </c>
      <c r="AV91" s="14"/>
      <c r="AW91" s="76" t="s">
        <v>232</v>
      </c>
      <c r="AX91" s="76"/>
      <c r="AY91" s="50"/>
      <c r="AZ91" s="50"/>
      <c r="BA91" s="85"/>
      <c r="BB91" s="14"/>
      <c r="BC91" s="14"/>
      <c r="BD91" s="14"/>
      <c r="BE91" s="14"/>
      <c r="BF91" s="85"/>
      <c r="BG91" s="85"/>
      <c r="BH91" s="81"/>
    </row>
    <row r="92" ht="15.75" hidden="1" customHeight="1">
      <c r="A92" s="74">
        <v>2025216.0</v>
      </c>
      <c r="B92" s="14">
        <v>40.0</v>
      </c>
      <c r="C92" s="14"/>
      <c r="D92" s="50" t="s">
        <v>1250</v>
      </c>
      <c r="E92" s="50" t="s">
        <v>1251</v>
      </c>
      <c r="F92" s="50" t="s">
        <v>1252</v>
      </c>
      <c r="G92" s="14" t="s">
        <v>219</v>
      </c>
      <c r="H92" s="14" t="s">
        <v>1253</v>
      </c>
      <c r="I92" s="14" t="s">
        <v>221</v>
      </c>
      <c r="J92" s="84">
        <v>38965.0</v>
      </c>
      <c r="K92" s="122" t="s">
        <v>1254</v>
      </c>
      <c r="L92" s="14" t="s">
        <v>114</v>
      </c>
      <c r="M92" s="14" t="s">
        <v>4</v>
      </c>
      <c r="N92" s="14" t="s">
        <v>1255</v>
      </c>
      <c r="O92" s="14" t="s">
        <v>476</v>
      </c>
      <c r="P92" s="14" t="s">
        <v>242</v>
      </c>
      <c r="Q92" s="75" t="s">
        <v>57</v>
      </c>
      <c r="R92" s="14" t="s">
        <v>225</v>
      </c>
      <c r="S92" s="116" t="s">
        <v>1256</v>
      </c>
      <c r="T92" s="116" t="s">
        <v>1256</v>
      </c>
      <c r="U92" s="116" t="s">
        <v>1257</v>
      </c>
      <c r="V92" s="85" t="s">
        <v>1258</v>
      </c>
      <c r="W92" s="14" t="s">
        <v>73</v>
      </c>
      <c r="X92" s="85" t="s">
        <v>73</v>
      </c>
      <c r="Y92" s="85" t="s">
        <v>225</v>
      </c>
      <c r="Z92" s="85" t="s">
        <v>225</v>
      </c>
      <c r="AA92" s="79">
        <v>5.0</v>
      </c>
      <c r="AB92" s="14" t="s">
        <v>73</v>
      </c>
      <c r="AC92" s="85"/>
      <c r="AD92" s="14" t="s">
        <v>225</v>
      </c>
      <c r="AE92" s="14" t="s">
        <v>229</v>
      </c>
      <c r="AF92" s="14" t="s">
        <v>73</v>
      </c>
      <c r="AG92" s="85" t="s">
        <v>1259</v>
      </c>
      <c r="AH92" s="14" t="s">
        <v>225</v>
      </c>
      <c r="AI92" s="14" t="s">
        <v>225</v>
      </c>
      <c r="AJ92" s="14" t="s">
        <v>73</v>
      </c>
      <c r="AK92" s="14" t="s">
        <v>264</v>
      </c>
      <c r="AL92" s="85" t="s">
        <v>671</v>
      </c>
      <c r="AM92" s="75" t="s">
        <v>225</v>
      </c>
      <c r="AN92" s="85"/>
      <c r="AO92" s="85"/>
      <c r="AP92" s="85" t="s">
        <v>251</v>
      </c>
      <c r="AQ92" s="85" t="s">
        <v>588</v>
      </c>
      <c r="AR92" s="85" t="s">
        <v>398</v>
      </c>
      <c r="AS92" s="14" t="s">
        <v>73</v>
      </c>
      <c r="AT92" s="85" t="s">
        <v>73</v>
      </c>
      <c r="AU92" s="85" t="s">
        <v>73</v>
      </c>
      <c r="AV92" s="14" t="s">
        <v>73</v>
      </c>
      <c r="AW92" s="14" t="s">
        <v>73</v>
      </c>
      <c r="AX92" s="76"/>
      <c r="AY92" s="50">
        <v>2.31293437E8</v>
      </c>
      <c r="AZ92" s="50">
        <v>53986.0</v>
      </c>
      <c r="BA92" s="79" t="s">
        <v>1260</v>
      </c>
      <c r="BB92" s="14" t="s">
        <v>344</v>
      </c>
      <c r="BC92" s="14"/>
      <c r="BD92" s="14"/>
      <c r="BE92" s="14"/>
      <c r="BF92" s="85"/>
      <c r="BG92" s="85"/>
      <c r="BH92" s="1"/>
    </row>
    <row r="93" ht="15.75" hidden="1" customHeight="1">
      <c r="A93" s="74">
        <v>2025311.0</v>
      </c>
      <c r="B93" s="75">
        <v>34.0</v>
      </c>
      <c r="C93" s="75"/>
      <c r="D93" s="53" t="s">
        <v>1261</v>
      </c>
      <c r="E93" s="53" t="s">
        <v>1262</v>
      </c>
      <c r="F93" s="50" t="s">
        <v>1263</v>
      </c>
      <c r="G93" s="14" t="s">
        <v>219</v>
      </c>
      <c r="H93" s="14" t="s">
        <v>1264</v>
      </c>
      <c r="I93" s="75" t="s">
        <v>221</v>
      </c>
      <c r="J93" s="87" t="s">
        <v>1265</v>
      </c>
      <c r="K93" s="88" t="s">
        <v>1266</v>
      </c>
      <c r="L93" s="75" t="s">
        <v>78</v>
      </c>
      <c r="M93" s="75" t="s">
        <v>4</v>
      </c>
      <c r="N93" s="75" t="s">
        <v>240</v>
      </c>
      <c r="O93" s="75" t="s">
        <v>919</v>
      </c>
      <c r="P93" s="14" t="s">
        <v>73</v>
      </c>
      <c r="Q93" s="14" t="s">
        <v>53</v>
      </c>
      <c r="R93" s="14" t="s">
        <v>225</v>
      </c>
      <c r="S93" s="89" t="s">
        <v>1267</v>
      </c>
      <c r="T93" s="89" t="s">
        <v>1267</v>
      </c>
      <c r="U93" s="89" t="s">
        <v>1268</v>
      </c>
      <c r="V93" s="90" t="s">
        <v>1269</v>
      </c>
      <c r="W93" s="75" t="s">
        <v>73</v>
      </c>
      <c r="X93" s="75" t="s">
        <v>73</v>
      </c>
      <c r="Y93" s="75" t="s">
        <v>73</v>
      </c>
      <c r="Z93" s="75" t="s">
        <v>73</v>
      </c>
      <c r="AA93" s="90">
        <v>7.0</v>
      </c>
      <c r="AB93" s="14" t="s">
        <v>73</v>
      </c>
      <c r="AC93" s="75" t="s">
        <v>743</v>
      </c>
      <c r="AD93" s="14" t="s">
        <v>225</v>
      </c>
      <c r="AE93" s="14" t="s">
        <v>229</v>
      </c>
      <c r="AF93" s="14" t="s">
        <v>225</v>
      </c>
      <c r="AG93" s="14" t="s">
        <v>229</v>
      </c>
      <c r="AH93" s="14" t="s">
        <v>73</v>
      </c>
      <c r="AI93" s="14" t="s">
        <v>225</v>
      </c>
      <c r="AJ93" s="14" t="s">
        <v>225</v>
      </c>
      <c r="AK93" s="14" t="s">
        <v>230</v>
      </c>
      <c r="AL93" s="75" t="s">
        <v>671</v>
      </c>
      <c r="AM93" s="76" t="s">
        <v>225</v>
      </c>
      <c r="AN93" s="75"/>
      <c r="AO93" s="75"/>
      <c r="AP93" s="75" t="s">
        <v>251</v>
      </c>
      <c r="AQ93" s="75" t="s">
        <v>1270</v>
      </c>
      <c r="AR93" s="75" t="s">
        <v>1271</v>
      </c>
      <c r="AS93" s="75" t="s">
        <v>73</v>
      </c>
      <c r="AT93" s="75" t="s">
        <v>73</v>
      </c>
      <c r="AU93" s="75" t="s">
        <v>73</v>
      </c>
      <c r="AV93" s="75" t="s">
        <v>73</v>
      </c>
      <c r="AW93" s="14" t="s">
        <v>73</v>
      </c>
      <c r="AX93" s="76"/>
      <c r="AY93" s="53">
        <v>2.31027052E8</v>
      </c>
      <c r="AZ93" s="53">
        <v>56308.0</v>
      </c>
      <c r="BA93" s="79" t="s">
        <v>1272</v>
      </c>
      <c r="BB93" s="75" t="s">
        <v>386</v>
      </c>
      <c r="BC93" s="75"/>
      <c r="BD93" s="75"/>
      <c r="BE93" s="75"/>
      <c r="BF93" s="75"/>
      <c r="BG93" s="75"/>
      <c r="BH93" s="1"/>
    </row>
    <row r="94" ht="15.75" hidden="1" customHeight="1">
      <c r="A94" s="74">
        <v>2025097.0</v>
      </c>
      <c r="B94" s="14">
        <v>42.0</v>
      </c>
      <c r="C94" s="118"/>
      <c r="D94" s="50" t="s">
        <v>1273</v>
      </c>
      <c r="E94" s="50" t="s">
        <v>1274</v>
      </c>
      <c r="F94" s="50" t="s">
        <v>1275</v>
      </c>
      <c r="G94" s="14" t="s">
        <v>219</v>
      </c>
      <c r="H94" s="14" t="s">
        <v>1276</v>
      </c>
      <c r="I94" s="14" t="s">
        <v>221</v>
      </c>
      <c r="J94" s="84">
        <v>38420.0</v>
      </c>
      <c r="K94" s="86" t="s">
        <v>1277</v>
      </c>
      <c r="L94" s="79" t="s">
        <v>95</v>
      </c>
      <c r="M94" s="14" t="s">
        <v>4</v>
      </c>
      <c r="N94" s="14" t="s">
        <v>240</v>
      </c>
      <c r="O94" s="14" t="s">
        <v>286</v>
      </c>
      <c r="P94" s="14" t="s">
        <v>225</v>
      </c>
      <c r="Q94" s="14" t="s">
        <v>55</v>
      </c>
      <c r="R94" s="14" t="s">
        <v>73</v>
      </c>
      <c r="S94" s="78" t="s">
        <v>1278</v>
      </c>
      <c r="T94" s="78" t="s">
        <v>1278</v>
      </c>
      <c r="U94" s="78" t="s">
        <v>1279</v>
      </c>
      <c r="V94" s="14" t="s">
        <v>1280</v>
      </c>
      <c r="W94" s="14" t="s">
        <v>73</v>
      </c>
      <c r="X94" s="14" t="s">
        <v>73</v>
      </c>
      <c r="Y94" s="14" t="s">
        <v>73</v>
      </c>
      <c r="Z94" s="14" t="s">
        <v>225</v>
      </c>
      <c r="AA94" s="79">
        <v>4.0</v>
      </c>
      <c r="AB94" s="14" t="s">
        <v>225</v>
      </c>
      <c r="AC94" s="14" t="s">
        <v>229</v>
      </c>
      <c r="AD94" s="14" t="s">
        <v>225</v>
      </c>
      <c r="AE94" s="14" t="s">
        <v>229</v>
      </c>
      <c r="AF94" s="14" t="s">
        <v>225</v>
      </c>
      <c r="AG94" s="14" t="s">
        <v>229</v>
      </c>
      <c r="AH94" s="14" t="s">
        <v>73</v>
      </c>
      <c r="AI94" s="14" t="s">
        <v>225</v>
      </c>
      <c r="AJ94" s="14" t="s">
        <v>225</v>
      </c>
      <c r="AK94" s="14" t="s">
        <v>230</v>
      </c>
      <c r="AL94" s="14" t="s">
        <v>671</v>
      </c>
      <c r="AM94" s="75" t="s">
        <v>225</v>
      </c>
      <c r="AN94" s="14"/>
      <c r="AO94" s="14"/>
      <c r="AP94" s="14" t="s">
        <v>251</v>
      </c>
      <c r="AQ94" s="14" t="s">
        <v>1281</v>
      </c>
      <c r="AR94" s="14" t="s">
        <v>1282</v>
      </c>
      <c r="AS94" s="14" t="s">
        <v>73</v>
      </c>
      <c r="AT94" s="14" t="s">
        <v>73</v>
      </c>
      <c r="AU94" s="14" t="s">
        <v>73</v>
      </c>
      <c r="AV94" s="14" t="s">
        <v>73</v>
      </c>
      <c r="AW94" s="14" t="s">
        <v>73</v>
      </c>
      <c r="AX94" s="76"/>
      <c r="AY94" s="50">
        <v>2.31254431E8</v>
      </c>
      <c r="AZ94" s="50">
        <v>42385.0</v>
      </c>
      <c r="BA94" s="79" t="s">
        <v>267</v>
      </c>
      <c r="BB94" s="14" t="s">
        <v>344</v>
      </c>
      <c r="BC94" s="14"/>
      <c r="BD94" s="14"/>
      <c r="BE94" s="14"/>
      <c r="BF94" s="85"/>
      <c r="BG94" s="85"/>
      <c r="BH94" s="81"/>
    </row>
    <row r="95" ht="15.75" hidden="1" customHeight="1">
      <c r="A95" s="74">
        <v>2025284.0</v>
      </c>
      <c r="B95" s="75">
        <v>45.0</v>
      </c>
      <c r="C95" s="75"/>
      <c r="D95" s="53" t="s">
        <v>1283</v>
      </c>
      <c r="E95" s="53" t="s">
        <v>1284</v>
      </c>
      <c r="F95" s="50" t="s">
        <v>1285</v>
      </c>
      <c r="G95" s="14" t="s">
        <v>219</v>
      </c>
      <c r="H95" s="14" t="s">
        <v>1286</v>
      </c>
      <c r="I95" s="76" t="s">
        <v>237</v>
      </c>
      <c r="J95" s="77" t="s">
        <v>1287</v>
      </c>
      <c r="K95" s="94" t="s">
        <v>1288</v>
      </c>
      <c r="L95" s="76" t="s">
        <v>119</v>
      </c>
      <c r="M95" s="76" t="s">
        <v>49</v>
      </c>
      <c r="N95" s="76" t="s">
        <v>240</v>
      </c>
      <c r="O95" s="76" t="s">
        <v>351</v>
      </c>
      <c r="P95" s="76" t="s">
        <v>73</v>
      </c>
      <c r="Q95" s="76" t="s">
        <v>53</v>
      </c>
      <c r="R95" s="14" t="s">
        <v>225</v>
      </c>
      <c r="S95" s="95" t="s">
        <v>1289</v>
      </c>
      <c r="T95" s="95" t="s">
        <v>1289</v>
      </c>
      <c r="U95" s="78" t="s">
        <v>1290</v>
      </c>
      <c r="V95" s="96" t="s">
        <v>1291</v>
      </c>
      <c r="W95" s="76" t="s">
        <v>73</v>
      </c>
      <c r="X95" s="76" t="s">
        <v>225</v>
      </c>
      <c r="Y95" s="76" t="s">
        <v>225</v>
      </c>
      <c r="Z95" s="76" t="s">
        <v>225</v>
      </c>
      <c r="AA95" s="96">
        <v>4.0</v>
      </c>
      <c r="AB95" s="14" t="s">
        <v>225</v>
      </c>
      <c r="AC95" s="14" t="s">
        <v>229</v>
      </c>
      <c r="AD95" s="14" t="s">
        <v>225</v>
      </c>
      <c r="AE95" s="14" t="s">
        <v>229</v>
      </c>
      <c r="AF95" s="14" t="s">
        <v>73</v>
      </c>
      <c r="AG95" s="79" t="s">
        <v>278</v>
      </c>
      <c r="AH95" s="14" t="s">
        <v>225</v>
      </c>
      <c r="AI95" s="14" t="s">
        <v>225</v>
      </c>
      <c r="AJ95" s="14" t="s">
        <v>225</v>
      </c>
      <c r="AK95" s="14" t="s">
        <v>230</v>
      </c>
      <c r="AL95" s="14" t="s">
        <v>671</v>
      </c>
      <c r="AM95" s="75" t="s">
        <v>225</v>
      </c>
      <c r="AN95" s="76"/>
      <c r="AO95" s="76"/>
      <c r="AP95" s="76" t="s">
        <v>251</v>
      </c>
      <c r="AQ95" s="76" t="s">
        <v>818</v>
      </c>
      <c r="AR95" s="76" t="s">
        <v>1292</v>
      </c>
      <c r="AS95" s="14" t="s">
        <v>73</v>
      </c>
      <c r="AT95" s="76" t="s">
        <v>73</v>
      </c>
      <c r="AU95" s="76" t="s">
        <v>73</v>
      </c>
      <c r="AV95" s="76" t="s">
        <v>73</v>
      </c>
      <c r="AW95" s="14" t="s">
        <v>73</v>
      </c>
      <c r="AX95" s="76"/>
      <c r="AY95" s="80">
        <v>2.31007892E8</v>
      </c>
      <c r="AZ95" s="80">
        <v>81076.0</v>
      </c>
      <c r="BA95" s="79" t="s">
        <v>1293</v>
      </c>
      <c r="BB95" s="76" t="s">
        <v>268</v>
      </c>
      <c r="BC95" s="76"/>
      <c r="BD95" s="76"/>
      <c r="BE95" s="76"/>
      <c r="BF95" s="76"/>
      <c r="BG95" s="76"/>
      <c r="BH95" s="1"/>
    </row>
    <row r="96" ht="15.75" hidden="1" customHeight="1">
      <c r="A96" s="74">
        <v>2025319.0</v>
      </c>
      <c r="B96" s="75"/>
      <c r="C96" s="75"/>
      <c r="D96" s="53" t="s">
        <v>1294</v>
      </c>
      <c r="E96" s="53" t="s">
        <v>1295</v>
      </c>
      <c r="F96" s="50" t="s">
        <v>1296</v>
      </c>
      <c r="G96" s="14" t="s">
        <v>219</v>
      </c>
      <c r="H96" s="14" t="s">
        <v>1132</v>
      </c>
      <c r="I96" s="75" t="s">
        <v>221</v>
      </c>
      <c r="J96" s="87">
        <v>38844.0</v>
      </c>
      <c r="K96" s="88" t="s">
        <v>1297</v>
      </c>
      <c r="L96" s="75" t="s">
        <v>74</v>
      </c>
      <c r="M96" s="75" t="s">
        <v>4</v>
      </c>
      <c r="N96" s="75"/>
      <c r="O96" s="75" t="s">
        <v>1298</v>
      </c>
      <c r="P96" s="14" t="s">
        <v>225</v>
      </c>
      <c r="Q96" s="75" t="s">
        <v>57</v>
      </c>
      <c r="R96" s="14" t="s">
        <v>225</v>
      </c>
      <c r="S96" s="89" t="s">
        <v>1299</v>
      </c>
      <c r="T96" s="89" t="s">
        <v>1299</v>
      </c>
      <c r="U96" s="89" t="s">
        <v>1300</v>
      </c>
      <c r="V96" s="90" t="s">
        <v>1301</v>
      </c>
      <c r="W96" s="75" t="s">
        <v>73</v>
      </c>
      <c r="X96" s="75" t="s">
        <v>73</v>
      </c>
      <c r="Y96" s="75" t="s">
        <v>73</v>
      </c>
      <c r="Z96" s="75" t="s">
        <v>225</v>
      </c>
      <c r="AA96" s="90">
        <v>4.0</v>
      </c>
      <c r="AB96" s="14" t="s">
        <v>225</v>
      </c>
      <c r="AC96" s="14" t="s">
        <v>229</v>
      </c>
      <c r="AD96" s="14" t="s">
        <v>225</v>
      </c>
      <c r="AE96" s="14" t="s">
        <v>229</v>
      </c>
      <c r="AF96" s="14" t="s">
        <v>73</v>
      </c>
      <c r="AG96" s="75" t="s">
        <v>1302</v>
      </c>
      <c r="AH96" s="14" t="s">
        <v>73</v>
      </c>
      <c r="AI96" s="14" t="s">
        <v>73</v>
      </c>
      <c r="AJ96" s="14" t="s">
        <v>73</v>
      </c>
      <c r="AK96" s="14" t="s">
        <v>291</v>
      </c>
      <c r="AL96" s="75" t="s">
        <v>671</v>
      </c>
      <c r="AM96" s="75" t="s">
        <v>225</v>
      </c>
      <c r="AN96" s="75"/>
      <c r="AO96" s="75"/>
      <c r="AP96" s="75" t="s">
        <v>1303</v>
      </c>
      <c r="AQ96" s="75" t="s">
        <v>330</v>
      </c>
      <c r="AR96" s="75" t="s">
        <v>266</v>
      </c>
      <c r="AS96" s="75" t="s">
        <v>73</v>
      </c>
      <c r="AT96" s="75" t="s">
        <v>73</v>
      </c>
      <c r="AU96" s="75" t="s">
        <v>73</v>
      </c>
      <c r="AV96" s="75" t="s">
        <v>73</v>
      </c>
      <c r="AW96" s="14" t="s">
        <v>73</v>
      </c>
      <c r="AX96" s="14" t="s">
        <v>1139</v>
      </c>
      <c r="AY96" s="53"/>
      <c r="AZ96" s="53"/>
      <c r="BA96" s="75"/>
      <c r="BB96" s="75"/>
      <c r="BC96" s="75"/>
      <c r="BD96" s="75"/>
      <c r="BE96" s="75"/>
      <c r="BF96" s="75"/>
      <c r="BG96" s="75"/>
      <c r="BH96" s="81"/>
    </row>
    <row r="97" ht="15.75" hidden="1" customHeight="1">
      <c r="A97" s="74">
        <v>2025166.0</v>
      </c>
      <c r="B97" s="14">
        <v>48.0</v>
      </c>
      <c r="C97" s="14"/>
      <c r="D97" s="50" t="s">
        <v>1304</v>
      </c>
      <c r="E97" s="50" t="s">
        <v>821</v>
      </c>
      <c r="F97" s="50" t="s">
        <v>1305</v>
      </c>
      <c r="G97" s="14" t="s">
        <v>219</v>
      </c>
      <c r="H97" s="14" t="s">
        <v>1306</v>
      </c>
      <c r="I97" s="14" t="s">
        <v>221</v>
      </c>
      <c r="J97" s="84">
        <v>38816.0</v>
      </c>
      <c r="K97" s="86" t="s">
        <v>1307</v>
      </c>
      <c r="L97" s="14" t="s">
        <v>108</v>
      </c>
      <c r="M97" s="14" t="s">
        <v>4</v>
      </c>
      <c r="N97" s="14" t="s">
        <v>602</v>
      </c>
      <c r="O97" s="14" t="s">
        <v>286</v>
      </c>
      <c r="P97" s="14" t="s">
        <v>242</v>
      </c>
      <c r="Q97" s="14" t="s">
        <v>61</v>
      </c>
      <c r="R97" s="14" t="s">
        <v>225</v>
      </c>
      <c r="S97" s="78" t="s">
        <v>1308</v>
      </c>
      <c r="T97" s="78" t="s">
        <v>1308</v>
      </c>
      <c r="U97" s="78" t="s">
        <v>826</v>
      </c>
      <c r="V97" s="14" t="s">
        <v>1309</v>
      </c>
      <c r="W97" s="85" t="s">
        <v>73</v>
      </c>
      <c r="X97" s="14" t="s">
        <v>73</v>
      </c>
      <c r="Y97" s="14" t="s">
        <v>225</v>
      </c>
      <c r="Z97" s="14" t="s">
        <v>73</v>
      </c>
      <c r="AA97" s="79">
        <v>3.0</v>
      </c>
      <c r="AB97" s="14" t="s">
        <v>225</v>
      </c>
      <c r="AC97" s="14" t="str">
        <f>IF(AB97="YES",YES,"Not Working")</f>
        <v>Not Working</v>
      </c>
      <c r="AD97" s="14" t="s">
        <v>73</v>
      </c>
      <c r="AE97" s="14" t="s">
        <v>1216</v>
      </c>
      <c r="AF97" s="14" t="s">
        <v>225</v>
      </c>
      <c r="AG97" s="14" t="s">
        <v>229</v>
      </c>
      <c r="AH97" s="14" t="s">
        <v>73</v>
      </c>
      <c r="AI97" s="14" t="s">
        <v>73</v>
      </c>
      <c r="AJ97" s="14" t="s">
        <v>225</v>
      </c>
      <c r="AK97" s="14" t="s">
        <v>230</v>
      </c>
      <c r="AL97" s="14" t="s">
        <v>671</v>
      </c>
      <c r="AM97" s="75" t="s">
        <v>225</v>
      </c>
      <c r="AN97" s="75"/>
      <c r="AO97" s="14"/>
      <c r="AP97" s="14" t="s">
        <v>251</v>
      </c>
      <c r="AQ97" s="14" t="s">
        <v>1310</v>
      </c>
      <c r="AR97" s="14" t="s">
        <v>1311</v>
      </c>
      <c r="AS97" s="14" t="s">
        <v>73</v>
      </c>
      <c r="AT97" s="14" t="s">
        <v>73</v>
      </c>
      <c r="AU97" s="14" t="s">
        <v>73</v>
      </c>
      <c r="AV97" s="14" t="s">
        <v>73</v>
      </c>
      <c r="AW97" s="76" t="s">
        <v>232</v>
      </c>
      <c r="AX97" s="76"/>
      <c r="AY97" s="50"/>
      <c r="AZ97" s="50"/>
      <c r="BA97" s="79"/>
      <c r="BB97" s="14"/>
      <c r="BC97" s="14"/>
      <c r="BD97" s="14"/>
      <c r="BE97" s="14"/>
      <c r="BF97" s="85"/>
      <c r="BG97" s="85"/>
      <c r="BH97" s="1"/>
    </row>
    <row r="98" ht="15.75" hidden="1" customHeight="1">
      <c r="A98" s="74">
        <v>2025196.0</v>
      </c>
      <c r="B98" s="14">
        <v>45.0</v>
      </c>
      <c r="C98" s="14"/>
      <c r="D98" s="50" t="s">
        <v>1312</v>
      </c>
      <c r="E98" s="50" t="s">
        <v>1230</v>
      </c>
      <c r="F98" s="50" t="s">
        <v>1313</v>
      </c>
      <c r="G98" s="14" t="s">
        <v>219</v>
      </c>
      <c r="H98" s="14" t="s">
        <v>1314</v>
      </c>
      <c r="I98" s="14" t="s">
        <v>237</v>
      </c>
      <c r="J98" s="84">
        <v>38816.0</v>
      </c>
      <c r="K98" s="122" t="s">
        <v>1315</v>
      </c>
      <c r="L98" s="14" t="s">
        <v>108</v>
      </c>
      <c r="M98" s="14" t="s">
        <v>4</v>
      </c>
      <c r="N98" s="14" t="s">
        <v>602</v>
      </c>
      <c r="O98" s="14" t="s">
        <v>286</v>
      </c>
      <c r="P98" s="14" t="s">
        <v>242</v>
      </c>
      <c r="Q98" s="14" t="s">
        <v>61</v>
      </c>
      <c r="R98" s="14" t="s">
        <v>225</v>
      </c>
      <c r="S98" s="116" t="s">
        <v>1234</v>
      </c>
      <c r="T98" s="116" t="s">
        <v>1234</v>
      </c>
      <c r="U98" s="85" t="s">
        <v>1316</v>
      </c>
      <c r="V98" s="85" t="s">
        <v>1317</v>
      </c>
      <c r="W98" s="85" t="s">
        <v>73</v>
      </c>
      <c r="X98" s="85" t="s">
        <v>73</v>
      </c>
      <c r="Y98" s="14" t="s">
        <v>73</v>
      </c>
      <c r="Z98" s="85" t="s">
        <v>73</v>
      </c>
      <c r="AA98" s="91">
        <v>4.0</v>
      </c>
      <c r="AB98" s="14" t="s">
        <v>73</v>
      </c>
      <c r="AC98" s="85" t="s">
        <v>1318</v>
      </c>
      <c r="AD98" s="14" t="s">
        <v>225</v>
      </c>
      <c r="AE98" s="14" t="s">
        <v>229</v>
      </c>
      <c r="AF98" s="14" t="s">
        <v>225</v>
      </c>
      <c r="AG98" s="14" t="s">
        <v>229</v>
      </c>
      <c r="AH98" s="14" t="s">
        <v>73</v>
      </c>
      <c r="AI98" s="14" t="s">
        <v>225</v>
      </c>
      <c r="AJ98" s="14" t="s">
        <v>73</v>
      </c>
      <c r="AK98" s="14" t="s">
        <v>264</v>
      </c>
      <c r="AL98" s="14" t="s">
        <v>671</v>
      </c>
      <c r="AM98" s="75" t="s">
        <v>225</v>
      </c>
      <c r="AN98" s="75"/>
      <c r="AO98" s="14"/>
      <c r="AP98" s="14" t="s">
        <v>369</v>
      </c>
      <c r="AQ98" s="85" t="s">
        <v>249</v>
      </c>
      <c r="AR98" s="85" t="s">
        <v>1319</v>
      </c>
      <c r="AS98" s="14" t="s">
        <v>73</v>
      </c>
      <c r="AT98" s="14" t="s">
        <v>73</v>
      </c>
      <c r="AU98" s="85" t="s">
        <v>73</v>
      </c>
      <c r="AV98" s="14" t="s">
        <v>73</v>
      </c>
      <c r="AW98" s="76" t="s">
        <v>232</v>
      </c>
      <c r="AX98" s="76"/>
      <c r="AY98" s="50">
        <v>2.31094272E8</v>
      </c>
      <c r="AZ98" s="50">
        <v>69203.0</v>
      </c>
      <c r="BA98" s="79" t="s">
        <v>1320</v>
      </c>
      <c r="BB98" s="14" t="s">
        <v>386</v>
      </c>
      <c r="BC98" s="14"/>
      <c r="BD98" s="14"/>
      <c r="BE98" s="14"/>
      <c r="BF98" s="85"/>
      <c r="BG98" s="85"/>
      <c r="BH98" s="81"/>
    </row>
    <row r="99" ht="15.75" hidden="1" customHeight="1">
      <c r="A99" s="74">
        <v>2025121.0</v>
      </c>
      <c r="B99" s="14">
        <v>38.0</v>
      </c>
      <c r="C99" s="123"/>
      <c r="D99" s="50" t="s">
        <v>1321</v>
      </c>
      <c r="E99" s="50" t="s">
        <v>1322</v>
      </c>
      <c r="F99" s="50" t="s">
        <v>1323</v>
      </c>
      <c r="G99" s="14" t="s">
        <v>219</v>
      </c>
      <c r="H99" s="14" t="s">
        <v>1324</v>
      </c>
      <c r="I99" s="14" t="s">
        <v>221</v>
      </c>
      <c r="J99" s="84" t="s">
        <v>1325</v>
      </c>
      <c r="K99" s="86" t="s">
        <v>1326</v>
      </c>
      <c r="L99" s="14" t="s">
        <v>100</v>
      </c>
      <c r="M99" s="14" t="s">
        <v>4</v>
      </c>
      <c r="N99" s="14" t="s">
        <v>1327</v>
      </c>
      <c r="O99" s="14" t="s">
        <v>919</v>
      </c>
      <c r="P99" s="14" t="s">
        <v>242</v>
      </c>
      <c r="Q99" s="14" t="s">
        <v>55</v>
      </c>
      <c r="R99" s="14" t="s">
        <v>225</v>
      </c>
      <c r="S99" s="78" t="s">
        <v>1328</v>
      </c>
      <c r="T99" s="78" t="s">
        <v>1328</v>
      </c>
      <c r="U99" s="78" t="s">
        <v>1328</v>
      </c>
      <c r="V99" s="14" t="s">
        <v>1329</v>
      </c>
      <c r="W99" s="14" t="s">
        <v>73</v>
      </c>
      <c r="X99" s="14" t="s">
        <v>73</v>
      </c>
      <c r="Y99" s="14" t="s">
        <v>73</v>
      </c>
      <c r="Z99" s="14" t="s">
        <v>225</v>
      </c>
      <c r="AA99" s="91"/>
      <c r="AB99" s="14" t="s">
        <v>225</v>
      </c>
      <c r="AC99" s="14" t="str">
        <f>IF(AB99="YES",YES,"Not Working")</f>
        <v>Not Working</v>
      </c>
      <c r="AD99" s="14" t="s">
        <v>73</v>
      </c>
      <c r="AE99" s="14" t="s">
        <v>278</v>
      </c>
      <c r="AF99" s="14" t="s">
        <v>225</v>
      </c>
      <c r="AG99" s="14" t="s">
        <v>229</v>
      </c>
      <c r="AH99" s="14" t="s">
        <v>73</v>
      </c>
      <c r="AI99" s="14" t="s">
        <v>73</v>
      </c>
      <c r="AJ99" s="14" t="s">
        <v>225</v>
      </c>
      <c r="AK99" s="14" t="s">
        <v>230</v>
      </c>
      <c r="AL99" s="14" t="s">
        <v>671</v>
      </c>
      <c r="AM99" s="75" t="s">
        <v>225</v>
      </c>
      <c r="AN99" s="75"/>
      <c r="AO99" s="14"/>
      <c r="AP99" s="14" t="s">
        <v>1330</v>
      </c>
      <c r="AQ99" s="14" t="s">
        <v>343</v>
      </c>
      <c r="AR99" s="14" t="s">
        <v>250</v>
      </c>
      <c r="AS99" s="14" t="s">
        <v>73</v>
      </c>
      <c r="AT99" s="14" t="s">
        <v>73</v>
      </c>
      <c r="AU99" s="14" t="s">
        <v>73</v>
      </c>
      <c r="AV99" s="14" t="s">
        <v>73</v>
      </c>
      <c r="AW99" s="14" t="s">
        <v>73</v>
      </c>
      <c r="AX99" s="76"/>
      <c r="AY99" s="50">
        <v>2.31233396E8</v>
      </c>
      <c r="AZ99" s="50">
        <v>46895.0</v>
      </c>
      <c r="BA99" s="79" t="s">
        <v>1331</v>
      </c>
      <c r="BB99" s="14" t="s">
        <v>268</v>
      </c>
      <c r="BC99" s="14"/>
      <c r="BD99" s="14"/>
      <c r="BE99" s="14"/>
      <c r="BF99" s="14"/>
      <c r="BG99" s="14"/>
      <c r="BH99" s="81"/>
    </row>
    <row r="100" ht="15.75" hidden="1" customHeight="1">
      <c r="A100" s="74">
        <v>2025316.0</v>
      </c>
      <c r="B100" s="75"/>
      <c r="C100" s="124"/>
      <c r="D100" s="53" t="s">
        <v>1332</v>
      </c>
      <c r="E100" s="53" t="s">
        <v>1333</v>
      </c>
      <c r="F100" s="50" t="s">
        <v>1334</v>
      </c>
      <c r="G100" s="14" t="s">
        <v>219</v>
      </c>
      <c r="H100" s="14" t="s">
        <v>1335</v>
      </c>
      <c r="I100" s="75" t="s">
        <v>221</v>
      </c>
      <c r="J100" s="53" t="s">
        <v>1336</v>
      </c>
      <c r="K100" s="88" t="s">
        <v>1337</v>
      </c>
      <c r="L100" s="75" t="s">
        <v>72</v>
      </c>
      <c r="M100" s="75" t="s">
        <v>4</v>
      </c>
      <c r="N100" s="75"/>
      <c r="O100" s="75" t="s">
        <v>405</v>
      </c>
      <c r="P100" s="14" t="s">
        <v>225</v>
      </c>
      <c r="Q100" s="75" t="s">
        <v>57</v>
      </c>
      <c r="R100" s="14" t="s">
        <v>225</v>
      </c>
      <c r="S100" s="89" t="s">
        <v>1338</v>
      </c>
      <c r="T100" s="89" t="s">
        <v>1338</v>
      </c>
      <c r="U100" s="89" t="s">
        <v>1339</v>
      </c>
      <c r="V100" s="125" t="s">
        <v>1340</v>
      </c>
      <c r="W100" s="75" t="s">
        <v>73</v>
      </c>
      <c r="X100" s="75" t="s">
        <v>73</v>
      </c>
      <c r="Y100" s="75" t="s">
        <v>73</v>
      </c>
      <c r="Z100" s="75" t="s">
        <v>225</v>
      </c>
      <c r="AA100" s="90">
        <v>4.0</v>
      </c>
      <c r="AB100" s="14" t="s">
        <v>73</v>
      </c>
      <c r="AC100" s="75" t="s">
        <v>1341</v>
      </c>
      <c r="AD100" s="14" t="s">
        <v>225</v>
      </c>
      <c r="AE100" s="14" t="s">
        <v>229</v>
      </c>
      <c r="AF100" s="14" t="s">
        <v>225</v>
      </c>
      <c r="AG100" s="14" t="s">
        <v>229</v>
      </c>
      <c r="AH100" s="14" t="s">
        <v>73</v>
      </c>
      <c r="AI100" s="14" t="s">
        <v>225</v>
      </c>
      <c r="AJ100" s="14" t="s">
        <v>225</v>
      </c>
      <c r="AK100" s="14" t="s">
        <v>230</v>
      </c>
      <c r="AL100" s="75" t="s">
        <v>671</v>
      </c>
      <c r="AM100" s="75" t="s">
        <v>225</v>
      </c>
      <c r="AN100" s="75"/>
      <c r="AO100" s="75"/>
      <c r="AP100" s="75" t="s">
        <v>720</v>
      </c>
      <c r="AQ100" s="75" t="s">
        <v>877</v>
      </c>
      <c r="AR100" s="75" t="s">
        <v>331</v>
      </c>
      <c r="AS100" s="75" t="s">
        <v>73</v>
      </c>
      <c r="AT100" s="75" t="s">
        <v>73</v>
      </c>
      <c r="AU100" s="75" t="s">
        <v>73</v>
      </c>
      <c r="AV100" s="75" t="s">
        <v>73</v>
      </c>
      <c r="AW100" s="14" t="s">
        <v>73</v>
      </c>
      <c r="AX100" s="14" t="s">
        <v>1139</v>
      </c>
      <c r="AY100" s="53"/>
      <c r="AZ100" s="53"/>
      <c r="BA100" s="75"/>
      <c r="BB100" s="75"/>
      <c r="BC100" s="75"/>
      <c r="BD100" s="75"/>
      <c r="BE100" s="75"/>
      <c r="BF100" s="75"/>
      <c r="BG100" s="75"/>
      <c r="BH100" s="81"/>
    </row>
    <row r="101" ht="15.75" hidden="1" customHeight="1">
      <c r="A101" s="74">
        <v>2025317.0</v>
      </c>
      <c r="B101" s="14">
        <v>30.0</v>
      </c>
      <c r="C101" s="11"/>
      <c r="D101" s="50" t="s">
        <v>1342</v>
      </c>
      <c r="E101" s="50" t="s">
        <v>1343</v>
      </c>
      <c r="F101" s="50" t="s">
        <v>1344</v>
      </c>
      <c r="G101" s="14" t="s">
        <v>219</v>
      </c>
      <c r="H101" s="14" t="s">
        <v>1345</v>
      </c>
      <c r="I101" s="14" t="s">
        <v>237</v>
      </c>
      <c r="J101" s="50" t="s">
        <v>1346</v>
      </c>
      <c r="K101" s="79"/>
      <c r="L101" s="79" t="s">
        <v>83</v>
      </c>
      <c r="M101" s="14" t="s">
        <v>49</v>
      </c>
      <c r="N101" s="14" t="s">
        <v>1347</v>
      </c>
      <c r="O101" s="14" t="s">
        <v>324</v>
      </c>
      <c r="P101" s="14" t="s">
        <v>225</v>
      </c>
      <c r="Q101" s="75" t="s">
        <v>57</v>
      </c>
      <c r="R101" s="14" t="s">
        <v>225</v>
      </c>
      <c r="S101" s="78" t="s">
        <v>1348</v>
      </c>
      <c r="T101" s="78" t="s">
        <v>1348</v>
      </c>
      <c r="U101" s="78" t="s">
        <v>1349</v>
      </c>
      <c r="V101" s="14" t="s">
        <v>1350</v>
      </c>
      <c r="W101" s="14" t="s">
        <v>73</v>
      </c>
      <c r="X101" s="14" t="s">
        <v>73</v>
      </c>
      <c r="Y101" s="14" t="s">
        <v>73</v>
      </c>
      <c r="Z101" s="14" t="s">
        <v>73</v>
      </c>
      <c r="AA101" s="79">
        <v>8.0</v>
      </c>
      <c r="AB101" s="14" t="s">
        <v>225</v>
      </c>
      <c r="AC101" s="14" t="str">
        <f>IF(AB101="YES",YES,"Not Working")</f>
        <v>Not Working</v>
      </c>
      <c r="AD101" s="14" t="s">
        <v>73</v>
      </c>
      <c r="AE101" s="14" t="s">
        <v>1351</v>
      </c>
      <c r="AF101" s="14" t="s">
        <v>225</v>
      </c>
      <c r="AG101" s="14" t="s">
        <v>229</v>
      </c>
      <c r="AH101" s="14" t="s">
        <v>73</v>
      </c>
      <c r="AI101" s="14" t="s">
        <v>73</v>
      </c>
      <c r="AJ101" s="14" t="s">
        <v>225</v>
      </c>
      <c r="AK101" s="14" t="s">
        <v>230</v>
      </c>
      <c r="AL101" s="14" t="s">
        <v>671</v>
      </c>
      <c r="AM101" s="14" t="s">
        <v>225</v>
      </c>
      <c r="AN101" s="14"/>
      <c r="AO101" s="14"/>
      <c r="AP101" s="14" t="s">
        <v>424</v>
      </c>
      <c r="AQ101" s="14"/>
      <c r="AR101" s="14"/>
      <c r="AS101" s="14" t="s">
        <v>73</v>
      </c>
      <c r="AT101" s="14" t="s">
        <v>73</v>
      </c>
      <c r="AU101" s="14" t="s">
        <v>225</v>
      </c>
      <c r="AV101" s="14" t="s">
        <v>225</v>
      </c>
      <c r="AW101" s="14" t="s">
        <v>225</v>
      </c>
      <c r="AX101" s="85" t="s">
        <v>685</v>
      </c>
      <c r="AY101" s="50"/>
      <c r="AZ101" s="50"/>
      <c r="BA101" s="14"/>
      <c r="BB101" s="14"/>
      <c r="BC101" s="14"/>
      <c r="BD101" s="14"/>
      <c r="BE101" s="14"/>
      <c r="BF101" s="85"/>
      <c r="BG101" s="85"/>
      <c r="BH101" s="81"/>
    </row>
    <row r="102" ht="15.75" hidden="1" customHeight="1">
      <c r="A102" s="74">
        <v>2025008.0</v>
      </c>
      <c r="B102" s="14">
        <v>39.0</v>
      </c>
      <c r="C102" s="11"/>
      <c r="D102" s="50" t="s">
        <v>1352</v>
      </c>
      <c r="E102" s="50" t="s">
        <v>1353</v>
      </c>
      <c r="F102" s="50" t="s">
        <v>1354</v>
      </c>
      <c r="G102" s="14" t="s">
        <v>219</v>
      </c>
      <c r="H102" s="14" t="s">
        <v>1355</v>
      </c>
      <c r="I102" s="14" t="s">
        <v>221</v>
      </c>
      <c r="J102" s="84" t="s">
        <v>1356</v>
      </c>
      <c r="K102" s="86" t="s">
        <v>1357</v>
      </c>
      <c r="L102" s="14" t="s">
        <v>93</v>
      </c>
      <c r="M102" s="14" t="s">
        <v>4</v>
      </c>
      <c r="N102" s="14" t="s">
        <v>240</v>
      </c>
      <c r="O102" s="14" t="s">
        <v>286</v>
      </c>
      <c r="P102" s="14" t="s">
        <v>73</v>
      </c>
      <c r="Q102" s="14" t="s">
        <v>55</v>
      </c>
      <c r="R102" s="14" t="s">
        <v>225</v>
      </c>
      <c r="S102" s="78" t="s">
        <v>1358</v>
      </c>
      <c r="T102" s="78" t="s">
        <v>1358</v>
      </c>
      <c r="U102" s="78" t="s">
        <v>1359</v>
      </c>
      <c r="V102" s="14" t="s">
        <v>1360</v>
      </c>
      <c r="W102" s="85" t="s">
        <v>73</v>
      </c>
      <c r="X102" s="14" t="s">
        <v>73</v>
      </c>
      <c r="Y102" s="14" t="s">
        <v>73</v>
      </c>
      <c r="Z102" s="14" t="s">
        <v>225</v>
      </c>
      <c r="AA102" s="79">
        <v>5.0</v>
      </c>
      <c r="AB102" s="14" t="s">
        <v>73</v>
      </c>
      <c r="AC102" s="14" t="s">
        <v>1361</v>
      </c>
      <c r="AD102" s="14" t="s">
        <v>73</v>
      </c>
      <c r="AE102" s="14" t="s">
        <v>1362</v>
      </c>
      <c r="AF102" s="14" t="s">
        <v>73</v>
      </c>
      <c r="AG102" s="14" t="s">
        <v>1363</v>
      </c>
      <c r="AH102" s="14" t="s">
        <v>73</v>
      </c>
      <c r="AI102" s="14" t="s">
        <v>73</v>
      </c>
      <c r="AJ102" s="14" t="s">
        <v>225</v>
      </c>
      <c r="AK102" s="14" t="s">
        <v>230</v>
      </c>
      <c r="AL102" s="14" t="s">
        <v>671</v>
      </c>
      <c r="AM102" s="75" t="s">
        <v>225</v>
      </c>
      <c r="AN102" s="75"/>
      <c r="AO102" s="14"/>
      <c r="AP102" s="14" t="s">
        <v>1364</v>
      </c>
      <c r="AQ102" s="14" t="s">
        <v>250</v>
      </c>
      <c r="AR102" s="14" t="s">
        <v>1365</v>
      </c>
      <c r="AS102" s="14" t="s">
        <v>73</v>
      </c>
      <c r="AT102" s="14" t="s">
        <v>73</v>
      </c>
      <c r="AU102" s="14" t="s">
        <v>73</v>
      </c>
      <c r="AV102" s="14" t="s">
        <v>73</v>
      </c>
      <c r="AW102" s="14" t="s">
        <v>73</v>
      </c>
      <c r="AX102" s="76"/>
      <c r="AY102" s="50">
        <v>2.31373929E8</v>
      </c>
      <c r="AZ102" s="50">
        <v>72827.0</v>
      </c>
      <c r="BA102" s="14" t="s">
        <v>1366</v>
      </c>
      <c r="BB102" s="14" t="s">
        <v>268</v>
      </c>
      <c r="BC102" s="14"/>
      <c r="BD102" s="14"/>
      <c r="BE102" s="14"/>
      <c r="BF102" s="14"/>
      <c r="BG102" s="14"/>
      <c r="BH102" s="1"/>
    </row>
    <row r="103" ht="15.75" hidden="1" customHeight="1">
      <c r="A103" s="74">
        <v>2025170.0</v>
      </c>
      <c r="B103" s="14">
        <v>39.0</v>
      </c>
      <c r="C103" s="123"/>
      <c r="D103" s="50" t="s">
        <v>1352</v>
      </c>
      <c r="E103" s="50" t="s">
        <v>1367</v>
      </c>
      <c r="F103" s="50" t="s">
        <v>1368</v>
      </c>
      <c r="G103" s="14" t="s">
        <v>219</v>
      </c>
      <c r="H103" s="14" t="s">
        <v>1369</v>
      </c>
      <c r="I103" s="14" t="s">
        <v>237</v>
      </c>
      <c r="J103" s="84">
        <v>39424.0</v>
      </c>
      <c r="K103" s="86" t="s">
        <v>1370</v>
      </c>
      <c r="L103" s="14" t="s">
        <v>108</v>
      </c>
      <c r="M103" s="14" t="s">
        <v>4</v>
      </c>
      <c r="N103" s="14" t="s">
        <v>667</v>
      </c>
      <c r="O103" s="14" t="s">
        <v>286</v>
      </c>
      <c r="P103" s="14" t="s">
        <v>242</v>
      </c>
      <c r="Q103" s="14" t="s">
        <v>61</v>
      </c>
      <c r="R103" s="14" t="s">
        <v>225</v>
      </c>
      <c r="S103" s="78" t="s">
        <v>1371</v>
      </c>
      <c r="T103" s="78" t="s">
        <v>1371</v>
      </c>
      <c r="U103" s="78" t="s">
        <v>1372</v>
      </c>
      <c r="V103" s="14" t="s">
        <v>1373</v>
      </c>
      <c r="W103" s="14" t="s">
        <v>73</v>
      </c>
      <c r="X103" s="14" t="s">
        <v>73</v>
      </c>
      <c r="Y103" s="14" t="s">
        <v>73</v>
      </c>
      <c r="Z103" s="14" t="s">
        <v>73</v>
      </c>
      <c r="AA103" s="79">
        <v>5.0</v>
      </c>
      <c r="AB103" s="14" t="s">
        <v>73</v>
      </c>
      <c r="AC103" s="14" t="s">
        <v>1374</v>
      </c>
      <c r="AD103" s="14" t="s">
        <v>73</v>
      </c>
      <c r="AE103" s="14" t="s">
        <v>684</v>
      </c>
      <c r="AF103" s="14" t="s">
        <v>225</v>
      </c>
      <c r="AG103" s="14" t="s">
        <v>229</v>
      </c>
      <c r="AH103" s="14" t="s">
        <v>73</v>
      </c>
      <c r="AI103" s="14" t="s">
        <v>73</v>
      </c>
      <c r="AJ103" s="14" t="s">
        <v>225</v>
      </c>
      <c r="AK103" s="14" t="s">
        <v>230</v>
      </c>
      <c r="AL103" s="14" t="s">
        <v>671</v>
      </c>
      <c r="AM103" s="75" t="s">
        <v>225</v>
      </c>
      <c r="AN103" s="75"/>
      <c r="AO103" s="14"/>
      <c r="AP103" s="14" t="s">
        <v>1375</v>
      </c>
      <c r="AQ103" s="14" t="s">
        <v>1376</v>
      </c>
      <c r="AR103" s="14" t="s">
        <v>514</v>
      </c>
      <c r="AS103" s="14" t="s">
        <v>73</v>
      </c>
      <c r="AT103" s="14" t="s">
        <v>73</v>
      </c>
      <c r="AU103" s="14" t="s">
        <v>73</v>
      </c>
      <c r="AV103" s="14" t="s">
        <v>73</v>
      </c>
      <c r="AW103" s="76" t="s">
        <v>232</v>
      </c>
      <c r="AX103" s="76"/>
      <c r="AY103" s="50">
        <v>2.31167032E8</v>
      </c>
      <c r="AZ103" s="50">
        <v>43281.0</v>
      </c>
      <c r="BA103" s="79" t="s">
        <v>1377</v>
      </c>
      <c r="BB103" s="14" t="s">
        <v>268</v>
      </c>
      <c r="BC103" s="14"/>
      <c r="BD103" s="14"/>
      <c r="BE103" s="14"/>
      <c r="BF103" s="14"/>
      <c r="BG103" s="14"/>
      <c r="BH103" s="1"/>
    </row>
    <row r="104" ht="15.75" hidden="1" customHeight="1">
      <c r="A104" s="74">
        <v>2025028.0</v>
      </c>
      <c r="B104" s="14">
        <v>36.0</v>
      </c>
      <c r="C104" s="11"/>
      <c r="D104" s="50" t="s">
        <v>1378</v>
      </c>
      <c r="E104" s="50" t="s">
        <v>1379</v>
      </c>
      <c r="F104" s="50" t="s">
        <v>1380</v>
      </c>
      <c r="G104" s="14" t="s">
        <v>219</v>
      </c>
      <c r="H104" s="83" t="s">
        <v>1381</v>
      </c>
      <c r="I104" s="14" t="s">
        <v>221</v>
      </c>
      <c r="J104" s="84" t="s">
        <v>1089</v>
      </c>
      <c r="K104" s="86" t="s">
        <v>1382</v>
      </c>
      <c r="L104" s="79" t="s">
        <v>76</v>
      </c>
      <c r="M104" s="14" t="s">
        <v>4</v>
      </c>
      <c r="N104" s="14" t="s">
        <v>791</v>
      </c>
      <c r="O104" s="14" t="s">
        <v>286</v>
      </c>
      <c r="P104" s="14" t="s">
        <v>242</v>
      </c>
      <c r="Q104" s="14" t="s">
        <v>59</v>
      </c>
      <c r="R104" s="14" t="s">
        <v>225</v>
      </c>
      <c r="S104" s="78" t="s">
        <v>1383</v>
      </c>
      <c r="T104" s="78" t="s">
        <v>1383</v>
      </c>
      <c r="U104" s="78" t="s">
        <v>1384</v>
      </c>
      <c r="V104" s="14" t="s">
        <v>1385</v>
      </c>
      <c r="W104" s="14" t="s">
        <v>225</v>
      </c>
      <c r="X104" s="14" t="s">
        <v>73</v>
      </c>
      <c r="Y104" s="14" t="s">
        <v>225</v>
      </c>
      <c r="Z104" s="14" t="s">
        <v>225</v>
      </c>
      <c r="AA104" s="79">
        <v>4.0</v>
      </c>
      <c r="AB104" s="14" t="s">
        <v>225</v>
      </c>
      <c r="AC104" s="14" t="s">
        <v>229</v>
      </c>
      <c r="AD104" s="14" t="s">
        <v>225</v>
      </c>
      <c r="AE104" s="14" t="s">
        <v>229</v>
      </c>
      <c r="AF104" s="14" t="s">
        <v>225</v>
      </c>
      <c r="AG104" s="14" t="s">
        <v>229</v>
      </c>
      <c r="AH104" s="14" t="s">
        <v>225</v>
      </c>
      <c r="AI104" s="14" t="s">
        <v>225</v>
      </c>
      <c r="AJ104" s="14" t="s">
        <v>73</v>
      </c>
      <c r="AK104" s="14" t="s">
        <v>264</v>
      </c>
      <c r="AL104" s="14" t="s">
        <v>671</v>
      </c>
      <c r="AM104" s="75" t="s">
        <v>225</v>
      </c>
      <c r="AN104" s="75" t="s">
        <v>23</v>
      </c>
      <c r="AO104" s="14"/>
      <c r="AP104" s="14" t="s">
        <v>1386</v>
      </c>
      <c r="AQ104" s="14" t="s">
        <v>1387</v>
      </c>
      <c r="AR104" s="14" t="s">
        <v>1388</v>
      </c>
      <c r="AS104" s="14" t="s">
        <v>73</v>
      </c>
      <c r="AT104" s="14" t="s">
        <v>73</v>
      </c>
      <c r="AU104" s="85" t="s">
        <v>73</v>
      </c>
      <c r="AV104" s="85" t="s">
        <v>73</v>
      </c>
      <c r="AW104" s="14" t="s">
        <v>73</v>
      </c>
      <c r="AX104" s="76"/>
      <c r="AY104" s="50">
        <v>2.31416458E8</v>
      </c>
      <c r="AZ104" s="50">
        <v>56414.0</v>
      </c>
      <c r="BA104" s="79" t="s">
        <v>1389</v>
      </c>
      <c r="BB104" s="14"/>
      <c r="BC104" s="14"/>
      <c r="BD104" s="14"/>
      <c r="BE104" s="14"/>
      <c r="BF104" s="85"/>
      <c r="BG104" s="85"/>
      <c r="BH104" s="81"/>
    </row>
    <row r="105" ht="15.75" hidden="1" customHeight="1">
      <c r="A105" s="74">
        <v>2025134.0</v>
      </c>
      <c r="B105" s="14">
        <v>36.0</v>
      </c>
      <c r="C105" s="11"/>
      <c r="D105" s="50" t="s">
        <v>1390</v>
      </c>
      <c r="E105" s="50" t="s">
        <v>1391</v>
      </c>
      <c r="F105" s="50" t="s">
        <v>1392</v>
      </c>
      <c r="G105" s="14" t="s">
        <v>219</v>
      </c>
      <c r="H105" s="83" t="s">
        <v>1393</v>
      </c>
      <c r="I105" s="14" t="s">
        <v>237</v>
      </c>
      <c r="J105" s="84">
        <v>39389.0</v>
      </c>
      <c r="K105" s="86" t="s">
        <v>1394</v>
      </c>
      <c r="L105" s="14" t="s">
        <v>108</v>
      </c>
      <c r="M105" s="14" t="s">
        <v>4</v>
      </c>
      <c r="N105" s="14" t="s">
        <v>667</v>
      </c>
      <c r="O105" s="14" t="s">
        <v>286</v>
      </c>
      <c r="P105" s="14" t="s">
        <v>242</v>
      </c>
      <c r="Q105" s="14" t="s">
        <v>61</v>
      </c>
      <c r="R105" s="14" t="s">
        <v>225</v>
      </c>
      <c r="S105" s="78" t="s">
        <v>1395</v>
      </c>
      <c r="T105" s="78" t="s">
        <v>1395</v>
      </c>
      <c r="U105" s="78" t="s">
        <v>1396</v>
      </c>
      <c r="V105" s="14" t="s">
        <v>1397</v>
      </c>
      <c r="W105" s="14" t="s">
        <v>73</v>
      </c>
      <c r="X105" s="14" t="s">
        <v>73</v>
      </c>
      <c r="Y105" s="14" t="s">
        <v>73</v>
      </c>
      <c r="Z105" s="14" t="s">
        <v>225</v>
      </c>
      <c r="AA105" s="79">
        <v>8.0</v>
      </c>
      <c r="AB105" s="14" t="s">
        <v>225</v>
      </c>
      <c r="AC105" s="14" t="s">
        <v>229</v>
      </c>
      <c r="AD105" s="14" t="s">
        <v>225</v>
      </c>
      <c r="AE105" s="14" t="s">
        <v>229</v>
      </c>
      <c r="AF105" s="14" t="s">
        <v>73</v>
      </c>
      <c r="AG105" s="14" t="s">
        <v>1398</v>
      </c>
      <c r="AH105" s="14" t="s">
        <v>225</v>
      </c>
      <c r="AI105" s="14" t="s">
        <v>225</v>
      </c>
      <c r="AJ105" s="14" t="s">
        <v>73</v>
      </c>
      <c r="AK105" s="14" t="s">
        <v>264</v>
      </c>
      <c r="AL105" s="14" t="s">
        <v>671</v>
      </c>
      <c r="AM105" s="75" t="s">
        <v>225</v>
      </c>
      <c r="AN105" s="75"/>
      <c r="AO105" s="14"/>
      <c r="AP105" s="14" t="s">
        <v>1095</v>
      </c>
      <c r="AQ105" s="14" t="s">
        <v>672</v>
      </c>
      <c r="AR105" s="14" t="s">
        <v>1399</v>
      </c>
      <c r="AS105" s="14" t="s">
        <v>73</v>
      </c>
      <c r="AT105" s="14" t="s">
        <v>73</v>
      </c>
      <c r="AU105" s="14" t="s">
        <v>73</v>
      </c>
      <c r="AV105" s="14" t="s">
        <v>73</v>
      </c>
      <c r="AW105" s="76" t="s">
        <v>232</v>
      </c>
      <c r="AX105" s="76"/>
      <c r="AY105" s="50">
        <v>2.31289421E8</v>
      </c>
      <c r="AZ105" s="50">
        <v>78725.0</v>
      </c>
      <c r="BA105" s="99" t="s">
        <v>1400</v>
      </c>
      <c r="BB105" s="14" t="s">
        <v>386</v>
      </c>
      <c r="BC105" s="14"/>
      <c r="BD105" s="14"/>
      <c r="BE105" s="14"/>
      <c r="BF105" s="85"/>
      <c r="BG105" s="85"/>
      <c r="BH105" s="81"/>
    </row>
    <row r="106" ht="15.75" hidden="1" customHeight="1">
      <c r="A106" s="74">
        <v>2025227.0</v>
      </c>
      <c r="B106" s="14">
        <v>36.0</v>
      </c>
      <c r="C106" s="11"/>
      <c r="D106" s="50" t="s">
        <v>643</v>
      </c>
      <c r="E106" s="50" t="s">
        <v>1401</v>
      </c>
      <c r="F106" s="50" t="s">
        <v>1402</v>
      </c>
      <c r="G106" s="14" t="s">
        <v>219</v>
      </c>
      <c r="H106" s="14" t="s">
        <v>1403</v>
      </c>
      <c r="I106" s="14" t="s">
        <v>221</v>
      </c>
      <c r="J106" s="84" t="s">
        <v>1404</v>
      </c>
      <c r="K106" s="86" t="s">
        <v>1405</v>
      </c>
      <c r="L106" s="79" t="s">
        <v>89</v>
      </c>
      <c r="M106" s="14" t="s">
        <v>4</v>
      </c>
      <c r="N106" s="14" t="s">
        <v>667</v>
      </c>
      <c r="O106" s="14" t="s">
        <v>490</v>
      </c>
      <c r="P106" s="14" t="s">
        <v>242</v>
      </c>
      <c r="Q106" s="14" t="s">
        <v>51</v>
      </c>
      <c r="R106" s="14" t="s">
        <v>225</v>
      </c>
      <c r="S106" s="78" t="s">
        <v>1406</v>
      </c>
      <c r="T106" s="78" t="s">
        <v>1406</v>
      </c>
      <c r="U106" s="78" t="s">
        <v>1407</v>
      </c>
      <c r="V106" s="14" t="s">
        <v>1408</v>
      </c>
      <c r="W106" s="14" t="s">
        <v>73</v>
      </c>
      <c r="X106" s="14"/>
      <c r="Y106" s="14" t="s">
        <v>73</v>
      </c>
      <c r="Z106" s="14" t="s">
        <v>225</v>
      </c>
      <c r="AA106" s="79">
        <v>3.0</v>
      </c>
      <c r="AB106" s="14" t="s">
        <v>73</v>
      </c>
      <c r="AC106" s="14" t="s">
        <v>1409</v>
      </c>
      <c r="AD106" s="14" t="s">
        <v>225</v>
      </c>
      <c r="AE106" s="14" t="s">
        <v>229</v>
      </c>
      <c r="AF106" s="14" t="s">
        <v>225</v>
      </c>
      <c r="AG106" s="14" t="s">
        <v>229</v>
      </c>
      <c r="AH106" s="14" t="s">
        <v>73</v>
      </c>
      <c r="AI106" s="14" t="s">
        <v>225</v>
      </c>
      <c r="AJ106" s="14" t="s">
        <v>225</v>
      </c>
      <c r="AK106" s="14" t="s">
        <v>291</v>
      </c>
      <c r="AL106" s="14" t="s">
        <v>671</v>
      </c>
      <c r="AM106" s="75" t="s">
        <v>225</v>
      </c>
      <c r="AN106" s="14"/>
      <c r="AO106" s="14"/>
      <c r="AP106" s="14" t="s">
        <v>1410</v>
      </c>
      <c r="AQ106" s="14" t="s">
        <v>1411</v>
      </c>
      <c r="AR106" s="14" t="s">
        <v>483</v>
      </c>
      <c r="AS106" s="14" t="s">
        <v>73</v>
      </c>
      <c r="AT106" s="14" t="s">
        <v>73</v>
      </c>
      <c r="AU106" s="14" t="s">
        <v>73</v>
      </c>
      <c r="AV106" s="14" t="s">
        <v>73</v>
      </c>
      <c r="AW106" s="14" t="s">
        <v>73</v>
      </c>
      <c r="AX106" s="76"/>
      <c r="AY106" s="50">
        <v>2.31193378E8</v>
      </c>
      <c r="AZ106" s="50">
        <v>78716.0</v>
      </c>
      <c r="BA106" s="99" t="s">
        <v>1412</v>
      </c>
      <c r="BB106" s="14" t="s">
        <v>268</v>
      </c>
      <c r="BC106" s="14"/>
      <c r="BD106" s="14"/>
      <c r="BE106" s="14"/>
      <c r="BF106" s="85"/>
      <c r="BG106" s="85"/>
      <c r="BH106" s="81"/>
    </row>
    <row r="107" ht="15.75" hidden="1" customHeight="1">
      <c r="A107" s="74">
        <v>2025767.0</v>
      </c>
      <c r="B107" s="14"/>
      <c r="C107" s="126">
        <v>37.0</v>
      </c>
      <c r="D107" s="50" t="s">
        <v>1413</v>
      </c>
      <c r="E107" s="50" t="s">
        <v>1414</v>
      </c>
      <c r="F107" s="50" t="s">
        <v>1415</v>
      </c>
      <c r="G107" s="14" t="s">
        <v>430</v>
      </c>
      <c r="H107" s="101" t="s">
        <v>1416</v>
      </c>
      <c r="I107" s="14" t="s">
        <v>237</v>
      </c>
      <c r="J107" s="50" t="s">
        <v>638</v>
      </c>
      <c r="K107" s="103" t="s">
        <v>1417</v>
      </c>
      <c r="L107" s="14" t="s">
        <v>75</v>
      </c>
      <c r="M107" s="76" t="s">
        <v>4</v>
      </c>
      <c r="N107" s="16" t="s">
        <v>1418</v>
      </c>
      <c r="O107" s="14" t="s">
        <v>464</v>
      </c>
      <c r="P107" s="75"/>
      <c r="Q107" s="14" t="s">
        <v>55</v>
      </c>
      <c r="R107" s="14" t="s">
        <v>225</v>
      </c>
      <c r="S107" s="104" t="s">
        <v>1419</v>
      </c>
      <c r="T107" s="104" t="s">
        <v>1419</v>
      </c>
      <c r="U107" s="104" t="s">
        <v>1420</v>
      </c>
      <c r="V107" s="79" t="s">
        <v>1421</v>
      </c>
      <c r="W107" s="14" t="s">
        <v>73</v>
      </c>
      <c r="X107" s="14" t="s">
        <v>73</v>
      </c>
      <c r="Y107" s="14" t="s">
        <v>73</v>
      </c>
      <c r="Z107" s="14" t="s">
        <v>225</v>
      </c>
      <c r="AA107" s="79">
        <v>7.0</v>
      </c>
      <c r="AB107" s="14" t="s">
        <v>225</v>
      </c>
      <c r="AC107" s="14"/>
      <c r="AD107" s="14" t="s">
        <v>225</v>
      </c>
      <c r="AE107" s="14" t="s">
        <v>229</v>
      </c>
      <c r="AF107" s="14" t="s">
        <v>225</v>
      </c>
      <c r="AG107" s="14" t="s">
        <v>229</v>
      </c>
      <c r="AH107" s="14" t="s">
        <v>73</v>
      </c>
      <c r="AI107" s="14" t="s">
        <v>225</v>
      </c>
      <c r="AJ107" s="14" t="s">
        <v>73</v>
      </c>
      <c r="AK107" s="14" t="s">
        <v>264</v>
      </c>
      <c r="AL107" s="14" t="s">
        <v>671</v>
      </c>
      <c r="AM107" s="14" t="s">
        <v>73</v>
      </c>
      <c r="AN107" s="14" t="s">
        <v>1422</v>
      </c>
      <c r="AO107" s="14"/>
      <c r="AP107" s="14" t="s">
        <v>442</v>
      </c>
      <c r="AQ107" s="14" t="s">
        <v>279</v>
      </c>
      <c r="AR107" s="14" t="s">
        <v>1423</v>
      </c>
      <c r="AS107" s="14" t="s">
        <v>73</v>
      </c>
      <c r="AT107" s="14" t="s">
        <v>73</v>
      </c>
      <c r="AU107" s="16" t="s">
        <v>73</v>
      </c>
      <c r="AV107" s="14"/>
      <c r="AW107" s="14"/>
      <c r="AX107" s="76"/>
      <c r="AY107" s="79"/>
      <c r="AZ107" s="50"/>
      <c r="BA107" s="14"/>
      <c r="BB107" s="14"/>
      <c r="BC107" s="50"/>
      <c r="BD107" s="14"/>
      <c r="BE107" s="14"/>
      <c r="BF107" s="14"/>
      <c r="BG107" s="14"/>
      <c r="BH107" s="1"/>
    </row>
    <row r="108" ht="15.75" hidden="1" customHeight="1">
      <c r="A108" s="74">
        <v>2025481.0</v>
      </c>
      <c r="B108" s="14"/>
      <c r="C108" s="100">
        <v>41.0</v>
      </c>
      <c r="D108" s="82" t="s">
        <v>1424</v>
      </c>
      <c r="E108" s="80" t="s">
        <v>1425</v>
      </c>
      <c r="F108" s="50" t="s">
        <v>1426</v>
      </c>
      <c r="G108" s="14" t="s">
        <v>430</v>
      </c>
      <c r="H108" s="101" t="s">
        <v>1427</v>
      </c>
      <c r="I108" s="85" t="s">
        <v>221</v>
      </c>
      <c r="J108" s="82" t="s">
        <v>1428</v>
      </c>
      <c r="K108" s="86" t="s">
        <v>1429</v>
      </c>
      <c r="L108" s="85" t="s">
        <v>76</v>
      </c>
      <c r="M108" s="75" t="s">
        <v>4</v>
      </c>
      <c r="N108" s="16" t="s">
        <v>1418</v>
      </c>
      <c r="O108" s="85" t="s">
        <v>286</v>
      </c>
      <c r="P108" s="75"/>
      <c r="Q108" s="14" t="s">
        <v>59</v>
      </c>
      <c r="R108" s="14" t="s">
        <v>225</v>
      </c>
      <c r="S108" s="78" t="s">
        <v>1430</v>
      </c>
      <c r="T108" s="78" t="s">
        <v>1430</v>
      </c>
      <c r="U108" s="78" t="s">
        <v>1431</v>
      </c>
      <c r="V108" s="79" t="s">
        <v>1432</v>
      </c>
      <c r="W108" s="14" t="s">
        <v>73</v>
      </c>
      <c r="X108" s="14" t="s">
        <v>73</v>
      </c>
      <c r="Y108" s="14" t="s">
        <v>73</v>
      </c>
      <c r="Z108" s="14" t="s">
        <v>225</v>
      </c>
      <c r="AA108" s="79">
        <v>5.0</v>
      </c>
      <c r="AB108" s="14" t="s">
        <v>225</v>
      </c>
      <c r="AC108" s="14"/>
      <c r="AD108" s="14" t="s">
        <v>73</v>
      </c>
      <c r="AE108" s="14" t="s">
        <v>1433</v>
      </c>
      <c r="AF108" s="14" t="s">
        <v>225</v>
      </c>
      <c r="AG108" s="14" t="s">
        <v>229</v>
      </c>
      <c r="AH108" s="14" t="s">
        <v>225</v>
      </c>
      <c r="AI108" s="14" t="s">
        <v>73</v>
      </c>
      <c r="AJ108" s="14" t="s">
        <v>225</v>
      </c>
      <c r="AK108" s="14" t="s">
        <v>230</v>
      </c>
      <c r="AL108" s="14" t="s">
        <v>671</v>
      </c>
      <c r="AM108" s="14" t="s">
        <v>73</v>
      </c>
      <c r="AN108" s="14" t="s">
        <v>23</v>
      </c>
      <c r="AO108" s="14"/>
      <c r="AP108" s="14" t="s">
        <v>1434</v>
      </c>
      <c r="AQ108" s="14" t="s">
        <v>293</v>
      </c>
      <c r="AR108" s="14" t="s">
        <v>483</v>
      </c>
      <c r="AS108" s="14" t="s">
        <v>73</v>
      </c>
      <c r="AT108" s="14" t="s">
        <v>73</v>
      </c>
      <c r="AU108" s="16" t="s">
        <v>73</v>
      </c>
      <c r="AV108" s="14"/>
      <c r="AW108" s="16" t="s">
        <v>232</v>
      </c>
      <c r="AX108" s="76"/>
      <c r="AY108" s="127">
        <v>2.31645163E8</v>
      </c>
      <c r="AZ108" s="106">
        <v>76721.0</v>
      </c>
      <c r="BA108" s="14"/>
      <c r="BB108" s="14"/>
      <c r="BC108" s="14"/>
      <c r="BD108" s="14"/>
      <c r="BE108" s="14"/>
      <c r="BF108" s="14"/>
      <c r="BG108" s="14"/>
      <c r="BH108" s="55"/>
    </row>
    <row r="109" ht="15.75" hidden="1" customHeight="1">
      <c r="A109" s="74">
        <v>2025854.0</v>
      </c>
      <c r="B109" s="14"/>
      <c r="C109" s="14">
        <v>35.0</v>
      </c>
      <c r="D109" s="50" t="s">
        <v>61</v>
      </c>
      <c r="E109" s="50" t="s">
        <v>1435</v>
      </c>
      <c r="F109" s="50" t="s">
        <v>1436</v>
      </c>
      <c r="G109" s="14" t="s">
        <v>430</v>
      </c>
      <c r="H109" s="101" t="s">
        <v>1437</v>
      </c>
      <c r="I109" s="14" t="s">
        <v>237</v>
      </c>
      <c r="J109" s="102" t="s">
        <v>1438</v>
      </c>
      <c r="K109" s="103" t="s">
        <v>1439</v>
      </c>
      <c r="L109" s="75" t="s">
        <v>78</v>
      </c>
      <c r="M109" s="76" t="s">
        <v>4</v>
      </c>
      <c r="N109" s="14"/>
      <c r="O109" s="14" t="s">
        <v>434</v>
      </c>
      <c r="P109" s="14" t="s">
        <v>73</v>
      </c>
      <c r="Q109" s="14" t="s">
        <v>53</v>
      </c>
      <c r="R109" s="14" t="s">
        <v>225</v>
      </c>
      <c r="S109" s="104" t="s">
        <v>1440</v>
      </c>
      <c r="T109" s="104" t="s">
        <v>1440</v>
      </c>
      <c r="U109" s="104" t="s">
        <v>1441</v>
      </c>
      <c r="V109" s="79" t="s">
        <v>1442</v>
      </c>
      <c r="W109" s="14" t="s">
        <v>73</v>
      </c>
      <c r="X109" s="14" t="s">
        <v>73</v>
      </c>
      <c r="Y109" s="14" t="s">
        <v>73</v>
      </c>
      <c r="Z109" s="14" t="s">
        <v>225</v>
      </c>
      <c r="AA109" s="79">
        <v>5.0</v>
      </c>
      <c r="AB109" s="14" t="s">
        <v>225</v>
      </c>
      <c r="AC109" s="14" t="s">
        <v>229</v>
      </c>
      <c r="AD109" s="14" t="s">
        <v>225</v>
      </c>
      <c r="AE109" s="14" t="s">
        <v>229</v>
      </c>
      <c r="AF109" s="14" t="s">
        <v>225</v>
      </c>
      <c r="AG109" s="14" t="s">
        <v>229</v>
      </c>
      <c r="AH109" s="14" t="s">
        <v>73</v>
      </c>
      <c r="AI109" s="14" t="s">
        <v>225</v>
      </c>
      <c r="AJ109" s="14" t="s">
        <v>225</v>
      </c>
      <c r="AK109" s="14" t="s">
        <v>230</v>
      </c>
      <c r="AL109" s="14" t="s">
        <v>671</v>
      </c>
      <c r="AM109" s="14" t="s">
        <v>73</v>
      </c>
      <c r="AN109" s="14" t="s">
        <v>1443</v>
      </c>
      <c r="AO109" s="14"/>
      <c r="AP109" s="14" t="s">
        <v>442</v>
      </c>
      <c r="AQ109" s="14" t="s">
        <v>1444</v>
      </c>
      <c r="AR109" s="14" t="s">
        <v>1445</v>
      </c>
      <c r="AS109" s="14" t="s">
        <v>73</v>
      </c>
      <c r="AT109" s="14" t="s">
        <v>73</v>
      </c>
      <c r="AU109" s="14" t="s">
        <v>73</v>
      </c>
      <c r="AV109" s="14"/>
      <c r="AW109" s="14"/>
      <c r="AX109" s="76"/>
      <c r="AY109" s="79"/>
      <c r="AZ109" s="50"/>
      <c r="BA109" s="14"/>
      <c r="BB109" s="14"/>
      <c r="BC109" s="50"/>
      <c r="BD109" s="14"/>
      <c r="BE109" s="14"/>
      <c r="BF109" s="14"/>
      <c r="BG109" s="14"/>
      <c r="BH109" s="1"/>
    </row>
    <row r="110" ht="15.75" hidden="1" customHeight="1">
      <c r="A110" s="74">
        <v>2025450.0</v>
      </c>
      <c r="B110" s="14"/>
      <c r="C110" s="100">
        <v>37.0</v>
      </c>
      <c r="D110" s="82" t="s">
        <v>1446</v>
      </c>
      <c r="E110" s="80" t="s">
        <v>1447</v>
      </c>
      <c r="F110" s="50" t="s">
        <v>1448</v>
      </c>
      <c r="G110" s="14" t="s">
        <v>430</v>
      </c>
      <c r="H110" s="101" t="s">
        <v>1449</v>
      </c>
      <c r="I110" s="14" t="s">
        <v>221</v>
      </c>
      <c r="J110" s="84" t="s">
        <v>1450</v>
      </c>
      <c r="K110" s="103" t="s">
        <v>1451</v>
      </c>
      <c r="L110" s="79" t="s">
        <v>79</v>
      </c>
      <c r="M110" s="76" t="s">
        <v>4</v>
      </c>
      <c r="N110" s="16" t="s">
        <v>258</v>
      </c>
      <c r="O110" s="14" t="s">
        <v>286</v>
      </c>
      <c r="P110" s="75"/>
      <c r="Q110" s="14" t="s">
        <v>59</v>
      </c>
      <c r="R110" s="14" t="s">
        <v>225</v>
      </c>
      <c r="S110" s="104" t="s">
        <v>1452</v>
      </c>
      <c r="T110" s="104" t="s">
        <v>1452</v>
      </c>
      <c r="U110" s="104" t="s">
        <v>1453</v>
      </c>
      <c r="V110" s="79" t="s">
        <v>1454</v>
      </c>
      <c r="W110" s="14" t="s">
        <v>73</v>
      </c>
      <c r="X110" s="14" t="s">
        <v>73</v>
      </c>
      <c r="Y110" s="14" t="s">
        <v>73</v>
      </c>
      <c r="Z110" s="14" t="s">
        <v>225</v>
      </c>
      <c r="AA110" s="79">
        <v>9.0</v>
      </c>
      <c r="AB110" s="14" t="s">
        <v>225</v>
      </c>
      <c r="AC110" s="14"/>
      <c r="AD110" s="14" t="s">
        <v>225</v>
      </c>
      <c r="AE110" s="14" t="s">
        <v>229</v>
      </c>
      <c r="AF110" s="14" t="s">
        <v>225</v>
      </c>
      <c r="AG110" s="14" t="s">
        <v>229</v>
      </c>
      <c r="AH110" s="14" t="s">
        <v>73</v>
      </c>
      <c r="AI110" s="14" t="s">
        <v>73</v>
      </c>
      <c r="AJ110" s="14" t="s">
        <v>225</v>
      </c>
      <c r="AK110" s="14" t="s">
        <v>291</v>
      </c>
      <c r="AL110" s="14" t="s">
        <v>671</v>
      </c>
      <c r="AM110" s="14" t="s">
        <v>73</v>
      </c>
      <c r="AN110" s="14" t="s">
        <v>1455</v>
      </c>
      <c r="AO110" s="14"/>
      <c r="AP110" s="14"/>
      <c r="AQ110" s="14"/>
      <c r="AR110" s="14"/>
      <c r="AS110" s="14" t="s">
        <v>73</v>
      </c>
      <c r="AT110" s="14" t="s">
        <v>73</v>
      </c>
      <c r="AU110" s="16" t="s">
        <v>73</v>
      </c>
      <c r="AV110" s="14"/>
      <c r="AW110" s="16" t="s">
        <v>232</v>
      </c>
      <c r="AX110" s="76"/>
      <c r="AY110" s="14"/>
      <c r="AZ110" s="50"/>
      <c r="BA110" s="1"/>
      <c r="BB110" s="14"/>
      <c r="BC110" s="14"/>
      <c r="BD110" s="14"/>
      <c r="BE110" s="14"/>
      <c r="BF110" s="14"/>
      <c r="BG110" s="14"/>
      <c r="BH110" s="1"/>
    </row>
    <row r="111" ht="15.75" hidden="1" customHeight="1">
      <c r="A111" s="74">
        <v>2025676.0</v>
      </c>
      <c r="B111" s="14"/>
      <c r="C111" s="11">
        <v>41.0</v>
      </c>
      <c r="D111" s="50" t="s">
        <v>1456</v>
      </c>
      <c r="E111" s="50" t="s">
        <v>1457</v>
      </c>
      <c r="F111" s="50" t="s">
        <v>1458</v>
      </c>
      <c r="G111" s="14" t="s">
        <v>430</v>
      </c>
      <c r="H111" s="101" t="s">
        <v>1459</v>
      </c>
      <c r="I111" s="14" t="s">
        <v>237</v>
      </c>
      <c r="J111" s="50" t="s">
        <v>1460</v>
      </c>
      <c r="K111" s="103" t="s">
        <v>1461</v>
      </c>
      <c r="L111" s="14" t="s">
        <v>86</v>
      </c>
      <c r="M111" s="76" t="s">
        <v>4</v>
      </c>
      <c r="N111" s="14" t="s">
        <v>791</v>
      </c>
      <c r="O111" s="14" t="s">
        <v>603</v>
      </c>
      <c r="P111" s="75"/>
      <c r="Q111" s="14" t="s">
        <v>51</v>
      </c>
      <c r="R111" s="14" t="s">
        <v>225</v>
      </c>
      <c r="S111" s="104" t="s">
        <v>1462</v>
      </c>
      <c r="T111" s="104" t="s">
        <v>1462</v>
      </c>
      <c r="U111" s="104" t="s">
        <v>1463</v>
      </c>
      <c r="V111" s="79" t="s">
        <v>1464</v>
      </c>
      <c r="W111" s="14" t="s">
        <v>73</v>
      </c>
      <c r="X111" s="14" t="s">
        <v>73</v>
      </c>
      <c r="Y111" s="14" t="s">
        <v>73</v>
      </c>
      <c r="Z111" s="14" t="s">
        <v>73</v>
      </c>
      <c r="AA111" s="79">
        <v>6.0</v>
      </c>
      <c r="AB111" s="14" t="s">
        <v>225</v>
      </c>
      <c r="AC111" s="14"/>
      <c r="AD111" s="14" t="s">
        <v>73</v>
      </c>
      <c r="AE111" s="14" t="s">
        <v>1465</v>
      </c>
      <c r="AF111" s="75"/>
      <c r="AG111" s="14"/>
      <c r="AH111" s="14" t="s">
        <v>225</v>
      </c>
      <c r="AI111" s="14" t="s">
        <v>242</v>
      </c>
      <c r="AJ111" s="14" t="s">
        <v>1466</v>
      </c>
      <c r="AK111" s="14" t="s">
        <v>230</v>
      </c>
      <c r="AL111" s="14" t="s">
        <v>671</v>
      </c>
      <c r="AM111" s="14" t="s">
        <v>73</v>
      </c>
      <c r="AN111" s="14" t="s">
        <v>1467</v>
      </c>
      <c r="AO111" s="14"/>
      <c r="AP111" s="14" t="s">
        <v>1196</v>
      </c>
      <c r="AQ111" s="14" t="s">
        <v>1468</v>
      </c>
      <c r="AR111" s="14" t="s">
        <v>331</v>
      </c>
      <c r="AS111" s="14" t="s">
        <v>73</v>
      </c>
      <c r="AT111" s="14" t="s">
        <v>73</v>
      </c>
      <c r="AU111" s="16" t="s">
        <v>73</v>
      </c>
      <c r="AV111" s="14"/>
      <c r="AW111" s="14"/>
      <c r="AX111" s="76"/>
      <c r="AY111" s="79"/>
      <c r="AZ111" s="50"/>
      <c r="BA111" s="1"/>
      <c r="BB111" s="14"/>
      <c r="BC111" s="50"/>
      <c r="BD111" s="14"/>
      <c r="BE111" s="14"/>
      <c r="BF111" s="14"/>
      <c r="BG111" s="14"/>
      <c r="BH111" s="1"/>
    </row>
    <row r="112" ht="15.75" hidden="1" customHeight="1">
      <c r="A112" s="74">
        <v>2025740.0</v>
      </c>
      <c r="B112" s="14"/>
      <c r="C112" s="11">
        <v>40.0</v>
      </c>
      <c r="D112" s="50" t="s">
        <v>1469</v>
      </c>
      <c r="E112" s="50" t="s">
        <v>1470</v>
      </c>
      <c r="F112" s="50" t="s">
        <v>1471</v>
      </c>
      <c r="G112" s="14" t="s">
        <v>430</v>
      </c>
      <c r="H112" s="111" t="s">
        <v>1472</v>
      </c>
      <c r="I112" s="14" t="s">
        <v>237</v>
      </c>
      <c r="J112" s="84">
        <v>38970.0</v>
      </c>
      <c r="K112" s="103" t="s">
        <v>1473</v>
      </c>
      <c r="L112" s="79" t="s">
        <v>110</v>
      </c>
      <c r="M112" s="76" t="s">
        <v>4</v>
      </c>
      <c r="N112" s="14" t="s">
        <v>1474</v>
      </c>
      <c r="O112" s="14" t="s">
        <v>680</v>
      </c>
      <c r="P112" s="14" t="s">
        <v>73</v>
      </c>
      <c r="Q112" s="14" t="s">
        <v>51</v>
      </c>
      <c r="R112" s="14" t="s">
        <v>225</v>
      </c>
      <c r="S112" s="104" t="s">
        <v>1475</v>
      </c>
      <c r="T112" s="104" t="s">
        <v>1475</v>
      </c>
      <c r="U112" s="104" t="s">
        <v>1476</v>
      </c>
      <c r="V112" s="79" t="s">
        <v>1477</v>
      </c>
      <c r="W112" s="14" t="s">
        <v>73</v>
      </c>
      <c r="X112" s="14" t="s">
        <v>73</v>
      </c>
      <c r="Y112" s="14" t="s">
        <v>73</v>
      </c>
      <c r="Z112" s="14" t="s">
        <v>225</v>
      </c>
      <c r="AA112" s="79">
        <v>3.0</v>
      </c>
      <c r="AB112" s="14" t="s">
        <v>73</v>
      </c>
      <c r="AC112" s="14" t="s">
        <v>1478</v>
      </c>
      <c r="AD112" s="14" t="s">
        <v>225</v>
      </c>
      <c r="AE112" s="14" t="s">
        <v>229</v>
      </c>
      <c r="AF112" s="14" t="s">
        <v>225</v>
      </c>
      <c r="AG112" s="14" t="s">
        <v>229</v>
      </c>
      <c r="AH112" s="14" t="s">
        <v>73</v>
      </c>
      <c r="AI112" s="14" t="s">
        <v>225</v>
      </c>
      <c r="AJ112" s="14" t="s">
        <v>225</v>
      </c>
      <c r="AK112" s="14" t="s">
        <v>291</v>
      </c>
      <c r="AL112" s="14" t="s">
        <v>671</v>
      </c>
      <c r="AM112" s="14" t="s">
        <v>73</v>
      </c>
      <c r="AN112" s="14" t="s">
        <v>23</v>
      </c>
      <c r="AO112" s="14"/>
      <c r="AP112" s="14" t="s">
        <v>1196</v>
      </c>
      <c r="AQ112" s="14"/>
      <c r="AR112" s="14"/>
      <c r="AS112" s="14" t="s">
        <v>73</v>
      </c>
      <c r="AT112" s="14" t="s">
        <v>73</v>
      </c>
      <c r="AU112" s="16" t="s">
        <v>225</v>
      </c>
      <c r="AV112" s="14"/>
      <c r="AW112" s="14"/>
      <c r="AX112" s="76"/>
      <c r="AY112" s="79"/>
      <c r="AZ112" s="50"/>
      <c r="BA112" s="14"/>
      <c r="BB112" s="14"/>
      <c r="BC112" s="50"/>
      <c r="BD112" s="14"/>
      <c r="BE112" s="14"/>
      <c r="BF112" s="14"/>
      <c r="BG112" s="14"/>
      <c r="BH112" s="1"/>
    </row>
    <row r="113" ht="15.75" hidden="1" customHeight="1">
      <c r="A113" s="74">
        <v>2025860.0</v>
      </c>
      <c r="B113" s="14"/>
      <c r="C113" s="11">
        <v>40.0</v>
      </c>
      <c r="D113" s="50" t="s">
        <v>1479</v>
      </c>
      <c r="E113" s="50" t="s">
        <v>1480</v>
      </c>
      <c r="F113" s="50" t="s">
        <v>1481</v>
      </c>
      <c r="G113" s="14" t="s">
        <v>430</v>
      </c>
      <c r="H113" s="101" t="s">
        <v>1482</v>
      </c>
      <c r="I113" s="14" t="s">
        <v>221</v>
      </c>
      <c r="J113" s="84">
        <v>38782.0</v>
      </c>
      <c r="K113" s="103" t="s">
        <v>1483</v>
      </c>
      <c r="L113" s="75" t="s">
        <v>78</v>
      </c>
      <c r="M113" s="76" t="s">
        <v>4</v>
      </c>
      <c r="N113" s="14"/>
      <c r="O113" s="14" t="s">
        <v>434</v>
      </c>
      <c r="P113" s="14" t="s">
        <v>73</v>
      </c>
      <c r="Q113" s="14" t="s">
        <v>53</v>
      </c>
      <c r="R113" s="14" t="s">
        <v>225</v>
      </c>
      <c r="S113" s="104" t="s">
        <v>1484</v>
      </c>
      <c r="T113" s="104" t="s">
        <v>1484</v>
      </c>
      <c r="U113" s="104" t="s">
        <v>1485</v>
      </c>
      <c r="V113" s="79" t="s">
        <v>1486</v>
      </c>
      <c r="W113" s="14" t="s">
        <v>73</v>
      </c>
      <c r="X113" s="14" t="s">
        <v>73</v>
      </c>
      <c r="Y113" s="14" t="s">
        <v>73</v>
      </c>
      <c r="Z113" s="14" t="s">
        <v>73</v>
      </c>
      <c r="AA113" s="79">
        <v>7.0</v>
      </c>
      <c r="AB113" s="14" t="s">
        <v>73</v>
      </c>
      <c r="AC113" s="14" t="s">
        <v>1487</v>
      </c>
      <c r="AD113" s="14" t="s">
        <v>73</v>
      </c>
      <c r="AE113" s="14" t="s">
        <v>1488</v>
      </c>
      <c r="AF113" s="14" t="s">
        <v>225</v>
      </c>
      <c r="AG113" s="14" t="s">
        <v>229</v>
      </c>
      <c r="AH113" s="14" t="s">
        <v>73</v>
      </c>
      <c r="AI113" s="14" t="s">
        <v>73</v>
      </c>
      <c r="AJ113" s="14" t="s">
        <v>225</v>
      </c>
      <c r="AK113" s="14" t="s">
        <v>230</v>
      </c>
      <c r="AL113" s="14" t="s">
        <v>671</v>
      </c>
      <c r="AM113" s="14" t="s">
        <v>73</v>
      </c>
      <c r="AN113" s="14" t="s">
        <v>1467</v>
      </c>
      <c r="AO113" s="14"/>
      <c r="AP113" s="14" t="s">
        <v>1489</v>
      </c>
      <c r="AQ113" s="14" t="s">
        <v>1490</v>
      </c>
      <c r="AR113" s="14" t="s">
        <v>1491</v>
      </c>
      <c r="AS113" s="14" t="s">
        <v>73</v>
      </c>
      <c r="AT113" s="14" t="s">
        <v>73</v>
      </c>
      <c r="AU113" s="14" t="s">
        <v>73</v>
      </c>
      <c r="AV113" s="14"/>
      <c r="AW113" s="16" t="s">
        <v>232</v>
      </c>
      <c r="AX113" s="76"/>
      <c r="AY113" s="105">
        <v>2.31819501E8</v>
      </c>
      <c r="AZ113" s="106">
        <v>61283.0</v>
      </c>
      <c r="BA113" s="1"/>
      <c r="BB113" s="14"/>
      <c r="BC113" s="50"/>
      <c r="BD113" s="14"/>
      <c r="BE113" s="14"/>
      <c r="BF113" s="14"/>
      <c r="BG113" s="14"/>
      <c r="BH113" s="1"/>
    </row>
    <row r="114" ht="15.75" hidden="1" customHeight="1">
      <c r="A114" s="74">
        <v>2025458.0</v>
      </c>
      <c r="B114" s="14"/>
      <c r="C114" s="128">
        <v>38.0</v>
      </c>
      <c r="D114" s="82" t="s">
        <v>1492</v>
      </c>
      <c r="E114" s="80" t="s">
        <v>1493</v>
      </c>
      <c r="F114" s="50" t="s">
        <v>1494</v>
      </c>
      <c r="G114" s="14" t="s">
        <v>430</v>
      </c>
      <c r="H114" s="101" t="s">
        <v>1495</v>
      </c>
      <c r="I114" s="85" t="s">
        <v>221</v>
      </c>
      <c r="J114" s="109">
        <v>38753.0</v>
      </c>
      <c r="K114" s="103" t="s">
        <v>1496</v>
      </c>
      <c r="L114" s="85" t="s">
        <v>76</v>
      </c>
      <c r="M114" s="75" t="s">
        <v>4</v>
      </c>
      <c r="N114" s="16" t="s">
        <v>791</v>
      </c>
      <c r="O114" s="85" t="s">
        <v>286</v>
      </c>
      <c r="P114" s="75"/>
      <c r="Q114" s="14" t="s">
        <v>59</v>
      </c>
      <c r="R114" s="14" t="s">
        <v>225</v>
      </c>
      <c r="S114" s="104" t="s">
        <v>1497</v>
      </c>
      <c r="T114" s="104" t="s">
        <v>1497</v>
      </c>
      <c r="U114" s="104" t="s">
        <v>1498</v>
      </c>
      <c r="V114" s="79" t="s">
        <v>1499</v>
      </c>
      <c r="W114" s="14" t="s">
        <v>73</v>
      </c>
      <c r="X114" s="14" t="s">
        <v>73</v>
      </c>
      <c r="Y114" s="14" t="s">
        <v>225</v>
      </c>
      <c r="Z114" s="14" t="s">
        <v>73</v>
      </c>
      <c r="AA114" s="79">
        <v>4.0</v>
      </c>
      <c r="AB114" s="14" t="s">
        <v>73</v>
      </c>
      <c r="AC114" s="14" t="s">
        <v>1500</v>
      </c>
      <c r="AD114" s="14" t="s">
        <v>225</v>
      </c>
      <c r="AE114" s="14" t="s">
        <v>229</v>
      </c>
      <c r="AF114" s="14" t="s">
        <v>225</v>
      </c>
      <c r="AG114" s="14" t="s">
        <v>229</v>
      </c>
      <c r="AH114" s="14" t="s">
        <v>73</v>
      </c>
      <c r="AI114" s="14" t="s">
        <v>73</v>
      </c>
      <c r="AJ114" s="14" t="s">
        <v>225</v>
      </c>
      <c r="AK114" s="14" t="s">
        <v>230</v>
      </c>
      <c r="AL114" s="14" t="s">
        <v>671</v>
      </c>
      <c r="AM114" s="14" t="s">
        <v>73</v>
      </c>
      <c r="AN114" s="14" t="s">
        <v>23</v>
      </c>
      <c r="AO114" s="14"/>
      <c r="AP114" s="14" t="s">
        <v>370</v>
      </c>
      <c r="AQ114" s="14" t="s">
        <v>1501</v>
      </c>
      <c r="AR114" s="14" t="s">
        <v>1502</v>
      </c>
      <c r="AS114" s="14" t="s">
        <v>73</v>
      </c>
      <c r="AT114" s="14" t="s">
        <v>73</v>
      </c>
      <c r="AU114" s="16" t="s">
        <v>73</v>
      </c>
      <c r="AV114" s="14"/>
      <c r="AW114" s="16" t="s">
        <v>232</v>
      </c>
      <c r="AX114" s="76"/>
      <c r="AY114" s="16">
        <v>2.3162517E8</v>
      </c>
      <c r="AZ114" s="106" t="s">
        <v>1503</v>
      </c>
      <c r="BA114" s="1"/>
      <c r="BB114" s="14"/>
      <c r="BC114" s="14"/>
      <c r="BD114" s="14"/>
      <c r="BE114" s="14"/>
      <c r="BF114" s="14"/>
      <c r="BG114" s="14"/>
      <c r="BH114" s="1"/>
    </row>
    <row r="115" ht="15.75" hidden="1" customHeight="1">
      <c r="A115" s="74">
        <v>2025556.0</v>
      </c>
      <c r="B115" s="14"/>
      <c r="C115" s="11">
        <v>35.0</v>
      </c>
      <c r="D115" s="50" t="s">
        <v>1504</v>
      </c>
      <c r="E115" s="50" t="s">
        <v>1505</v>
      </c>
      <c r="F115" s="50" t="s">
        <v>1506</v>
      </c>
      <c r="G115" s="14" t="s">
        <v>430</v>
      </c>
      <c r="H115" s="101" t="s">
        <v>1507</v>
      </c>
      <c r="I115" s="14" t="s">
        <v>237</v>
      </c>
      <c r="J115" s="84" t="s">
        <v>1508</v>
      </c>
      <c r="K115" s="103" t="s">
        <v>1509</v>
      </c>
      <c r="L115" s="14" t="s">
        <v>101</v>
      </c>
      <c r="M115" s="75" t="s">
        <v>4</v>
      </c>
      <c r="N115" s="14" t="s">
        <v>791</v>
      </c>
      <c r="O115" s="14" t="s">
        <v>490</v>
      </c>
      <c r="P115" s="14" t="s">
        <v>73</v>
      </c>
      <c r="Q115" s="14" t="s">
        <v>53</v>
      </c>
      <c r="R115" s="14" t="s">
        <v>225</v>
      </c>
      <c r="S115" s="104" t="s">
        <v>1510</v>
      </c>
      <c r="T115" s="104" t="s">
        <v>1510</v>
      </c>
      <c r="U115" s="104" t="s">
        <v>1511</v>
      </c>
      <c r="V115" s="79" t="s">
        <v>1512</v>
      </c>
      <c r="W115" s="14" t="s">
        <v>73</v>
      </c>
      <c r="X115" s="14" t="s">
        <v>73</v>
      </c>
      <c r="Y115" s="14" t="s">
        <v>225</v>
      </c>
      <c r="Z115" s="14" t="s">
        <v>225</v>
      </c>
      <c r="AA115" s="79">
        <v>4.0</v>
      </c>
      <c r="AB115" s="14" t="s">
        <v>225</v>
      </c>
      <c r="AC115" s="14" t="s">
        <v>229</v>
      </c>
      <c r="AD115" s="14" t="s">
        <v>225</v>
      </c>
      <c r="AE115" s="14" t="s">
        <v>229</v>
      </c>
      <c r="AF115" s="14" t="s">
        <v>225</v>
      </c>
      <c r="AG115" s="14" t="s">
        <v>229</v>
      </c>
      <c r="AH115" s="14" t="s">
        <v>225</v>
      </c>
      <c r="AI115" s="14" t="s">
        <v>225</v>
      </c>
      <c r="AJ115" s="14" t="s">
        <v>73</v>
      </c>
      <c r="AK115" s="14" t="s">
        <v>264</v>
      </c>
      <c r="AL115" s="14" t="s">
        <v>671</v>
      </c>
      <c r="AM115" s="14" t="s">
        <v>73</v>
      </c>
      <c r="AN115" s="14" t="s">
        <v>1513</v>
      </c>
      <c r="AO115" s="14"/>
      <c r="AP115" s="14" t="s">
        <v>454</v>
      </c>
      <c r="AQ115" s="14" t="s">
        <v>1514</v>
      </c>
      <c r="AR115" s="14" t="s">
        <v>540</v>
      </c>
      <c r="AS115" s="14" t="s">
        <v>73</v>
      </c>
      <c r="AT115" s="14" t="s">
        <v>73</v>
      </c>
      <c r="AU115" s="14" t="s">
        <v>73</v>
      </c>
      <c r="AV115" s="14"/>
      <c r="AW115" s="14"/>
      <c r="AX115" s="76"/>
      <c r="AY115" s="79"/>
      <c r="AZ115" s="50"/>
      <c r="BA115" s="14"/>
      <c r="BB115" s="14"/>
      <c r="BC115" s="50"/>
      <c r="BD115" s="14"/>
      <c r="BE115" s="14"/>
      <c r="BF115" s="14"/>
      <c r="BG115" s="14"/>
      <c r="BH115" s="1"/>
    </row>
    <row r="116" ht="15.75" hidden="1" customHeight="1">
      <c r="A116" s="74">
        <v>2025393.0</v>
      </c>
      <c r="B116" s="14"/>
      <c r="C116" s="11">
        <v>41.0</v>
      </c>
      <c r="D116" s="50" t="s">
        <v>1515</v>
      </c>
      <c r="E116" s="53" t="s">
        <v>1516</v>
      </c>
      <c r="F116" s="50" t="s">
        <v>1517</v>
      </c>
      <c r="G116" s="14" t="s">
        <v>430</v>
      </c>
      <c r="H116" s="101" t="s">
        <v>1518</v>
      </c>
      <c r="I116" s="14" t="s">
        <v>237</v>
      </c>
      <c r="J116" s="50" t="s">
        <v>1519</v>
      </c>
      <c r="K116" s="86" t="s">
        <v>1520</v>
      </c>
      <c r="L116" s="14" t="s">
        <v>90</v>
      </c>
      <c r="M116" s="75" t="s">
        <v>4</v>
      </c>
      <c r="N116" s="14" t="s">
        <v>240</v>
      </c>
      <c r="O116" s="14" t="s">
        <v>259</v>
      </c>
      <c r="P116" s="14" t="s">
        <v>225</v>
      </c>
      <c r="Q116" s="14" t="s">
        <v>59</v>
      </c>
      <c r="R116" s="14" t="s">
        <v>225</v>
      </c>
      <c r="S116" s="78" t="s">
        <v>1521</v>
      </c>
      <c r="T116" s="78" t="s">
        <v>1521</v>
      </c>
      <c r="U116" s="78" t="s">
        <v>1522</v>
      </c>
      <c r="V116" s="79" t="s">
        <v>1523</v>
      </c>
      <c r="W116" s="14" t="s">
        <v>73</v>
      </c>
      <c r="X116" s="14" t="s">
        <v>225</v>
      </c>
      <c r="Y116" s="14" t="s">
        <v>73</v>
      </c>
      <c r="Z116" s="14" t="s">
        <v>225</v>
      </c>
      <c r="AA116" s="79">
        <v>7.0</v>
      </c>
      <c r="AB116" s="14" t="s">
        <v>73</v>
      </c>
      <c r="AC116" s="14" t="s">
        <v>1524</v>
      </c>
      <c r="AD116" s="14" t="s">
        <v>225</v>
      </c>
      <c r="AE116" s="14" t="s">
        <v>229</v>
      </c>
      <c r="AF116" s="14" t="s">
        <v>73</v>
      </c>
      <c r="AG116" s="14" t="s">
        <v>1524</v>
      </c>
      <c r="AH116" s="14" t="s">
        <v>73</v>
      </c>
      <c r="AI116" s="14" t="s">
        <v>225</v>
      </c>
      <c r="AJ116" s="14" t="s">
        <v>225</v>
      </c>
      <c r="AK116" s="14" t="s">
        <v>291</v>
      </c>
      <c r="AL116" s="14" t="s">
        <v>671</v>
      </c>
      <c r="AM116" s="14" t="s">
        <v>73</v>
      </c>
      <c r="AN116" s="14" t="s">
        <v>1525</v>
      </c>
      <c r="AO116" s="14"/>
      <c r="AP116" s="14" t="s">
        <v>279</v>
      </c>
      <c r="AQ116" s="14" t="s">
        <v>1526</v>
      </c>
      <c r="AR116" s="14" t="s">
        <v>292</v>
      </c>
      <c r="AS116" s="14" t="s">
        <v>73</v>
      </c>
      <c r="AT116" s="14" t="s">
        <v>73</v>
      </c>
      <c r="AU116" s="16" t="s">
        <v>73</v>
      </c>
      <c r="AV116" s="14"/>
      <c r="AW116" s="16" t="s">
        <v>232</v>
      </c>
      <c r="AX116" s="76"/>
      <c r="AY116" s="106">
        <v>2.31902492E8</v>
      </c>
      <c r="AZ116" s="106">
        <v>35438.0</v>
      </c>
      <c r="BA116" s="1"/>
      <c r="BB116" s="14"/>
      <c r="BC116" s="14"/>
      <c r="BD116" s="14"/>
      <c r="BE116" s="14"/>
      <c r="BF116" s="14"/>
      <c r="BG116" s="14"/>
      <c r="BH116" s="1"/>
    </row>
    <row r="117" ht="15.75" hidden="1" customHeight="1">
      <c r="A117" s="74">
        <v>2025870.0</v>
      </c>
      <c r="B117" s="14"/>
      <c r="C117" s="11">
        <v>42.0</v>
      </c>
      <c r="D117" s="50" t="s">
        <v>1527</v>
      </c>
      <c r="E117" s="50" t="s">
        <v>1528</v>
      </c>
      <c r="F117" s="50" t="s">
        <v>1529</v>
      </c>
      <c r="G117" s="14" t="s">
        <v>430</v>
      </c>
      <c r="H117" s="101" t="s">
        <v>1530</v>
      </c>
      <c r="I117" s="14" t="s">
        <v>237</v>
      </c>
      <c r="J117" s="102" t="s">
        <v>1531</v>
      </c>
      <c r="K117" s="103" t="s">
        <v>1532</v>
      </c>
      <c r="L117" s="75" t="s">
        <v>78</v>
      </c>
      <c r="M117" s="76" t="s">
        <v>4</v>
      </c>
      <c r="N117" s="14"/>
      <c r="O117" s="14" t="s">
        <v>434</v>
      </c>
      <c r="P117" s="14" t="s">
        <v>73</v>
      </c>
      <c r="Q117" s="14" t="s">
        <v>53</v>
      </c>
      <c r="R117" s="14" t="s">
        <v>225</v>
      </c>
      <c r="S117" s="104" t="s">
        <v>1533</v>
      </c>
      <c r="T117" s="104" t="s">
        <v>1533</v>
      </c>
      <c r="U117" s="104" t="s">
        <v>278</v>
      </c>
      <c r="V117" s="79" t="s">
        <v>1534</v>
      </c>
      <c r="W117" s="14" t="s">
        <v>73</v>
      </c>
      <c r="X117" s="14" t="s">
        <v>73</v>
      </c>
      <c r="Y117" s="14" t="s">
        <v>73</v>
      </c>
      <c r="Z117" s="14" t="s">
        <v>73</v>
      </c>
      <c r="AA117" s="79">
        <v>6.0</v>
      </c>
      <c r="AB117" s="14" t="s">
        <v>225</v>
      </c>
      <c r="AC117" s="14" t="s">
        <v>229</v>
      </c>
      <c r="AD117" s="14" t="s">
        <v>225</v>
      </c>
      <c r="AE117" s="14" t="s">
        <v>229</v>
      </c>
      <c r="AF117" s="14" t="s">
        <v>225</v>
      </c>
      <c r="AG117" s="14" t="s">
        <v>229</v>
      </c>
      <c r="AH117" s="14" t="s">
        <v>73</v>
      </c>
      <c r="AI117" s="14" t="s">
        <v>73</v>
      </c>
      <c r="AJ117" s="14" t="s">
        <v>225</v>
      </c>
      <c r="AK117" s="14" t="s">
        <v>230</v>
      </c>
      <c r="AL117" s="14" t="s">
        <v>671</v>
      </c>
      <c r="AM117" s="14" t="s">
        <v>73</v>
      </c>
      <c r="AN117" s="14" t="s">
        <v>1535</v>
      </c>
      <c r="AO117" s="14"/>
      <c r="AP117" s="14" t="s">
        <v>1536</v>
      </c>
      <c r="AQ117" s="14" t="s">
        <v>1537</v>
      </c>
      <c r="AR117" s="14" t="s">
        <v>1538</v>
      </c>
      <c r="AS117" s="14" t="s">
        <v>73</v>
      </c>
      <c r="AT117" s="14" t="s">
        <v>73</v>
      </c>
      <c r="AU117" s="14" t="s">
        <v>73</v>
      </c>
      <c r="AV117" s="14"/>
      <c r="AW117" s="14"/>
      <c r="AX117" s="76"/>
      <c r="AY117" s="79"/>
      <c r="AZ117" s="50"/>
      <c r="BA117" s="1"/>
      <c r="BB117" s="14"/>
      <c r="BC117" s="50"/>
      <c r="BD117" s="14"/>
      <c r="BE117" s="14"/>
      <c r="BF117" s="14"/>
      <c r="BG117" s="14"/>
      <c r="BH117" s="1"/>
    </row>
    <row r="118" ht="15.75" hidden="1" customHeight="1">
      <c r="A118" s="74">
        <v>2025859.0</v>
      </c>
      <c r="B118" s="14"/>
      <c r="C118" s="11">
        <v>41.0</v>
      </c>
      <c r="D118" s="50" t="s">
        <v>1539</v>
      </c>
      <c r="E118" s="50" t="s">
        <v>1540</v>
      </c>
      <c r="F118" s="50" t="s">
        <v>1541</v>
      </c>
      <c r="G118" s="14" t="s">
        <v>430</v>
      </c>
      <c r="H118" s="101" t="s">
        <v>1542</v>
      </c>
      <c r="I118" s="14" t="s">
        <v>221</v>
      </c>
      <c r="J118" s="84">
        <v>39426.0</v>
      </c>
      <c r="K118" s="103" t="s">
        <v>1543</v>
      </c>
      <c r="L118" s="75" t="s">
        <v>78</v>
      </c>
      <c r="M118" s="76" t="s">
        <v>4</v>
      </c>
      <c r="N118" s="14"/>
      <c r="O118" s="14" t="s">
        <v>434</v>
      </c>
      <c r="P118" s="14" t="s">
        <v>73</v>
      </c>
      <c r="Q118" s="14" t="s">
        <v>53</v>
      </c>
      <c r="R118" s="14" t="s">
        <v>225</v>
      </c>
      <c r="S118" s="104" t="s">
        <v>1544</v>
      </c>
      <c r="T118" s="104" t="s">
        <v>1545</v>
      </c>
      <c r="U118" s="104" t="s">
        <v>278</v>
      </c>
      <c r="V118" s="79" t="s">
        <v>1546</v>
      </c>
      <c r="W118" s="14" t="s">
        <v>73</v>
      </c>
      <c r="X118" s="14" t="s">
        <v>73</v>
      </c>
      <c r="Y118" s="14" t="s">
        <v>73</v>
      </c>
      <c r="Z118" s="14" t="s">
        <v>225</v>
      </c>
      <c r="AA118" s="79">
        <v>7.0</v>
      </c>
      <c r="AB118" s="14" t="s">
        <v>225</v>
      </c>
      <c r="AC118" s="14" t="s">
        <v>229</v>
      </c>
      <c r="AD118" s="14" t="s">
        <v>225</v>
      </c>
      <c r="AE118" s="14" t="s">
        <v>229</v>
      </c>
      <c r="AF118" s="14" t="s">
        <v>225</v>
      </c>
      <c r="AG118" s="14" t="s">
        <v>229</v>
      </c>
      <c r="AH118" s="14" t="s">
        <v>73</v>
      </c>
      <c r="AI118" s="14" t="s">
        <v>225</v>
      </c>
      <c r="AJ118" s="14" t="s">
        <v>225</v>
      </c>
      <c r="AK118" s="14" t="s">
        <v>230</v>
      </c>
      <c r="AL118" s="14" t="s">
        <v>671</v>
      </c>
      <c r="AM118" s="14" t="s">
        <v>73</v>
      </c>
      <c r="AN118" s="14" t="s">
        <v>23</v>
      </c>
      <c r="AO118" s="14"/>
      <c r="AP118" s="14" t="s">
        <v>1547</v>
      </c>
      <c r="AQ118" s="14" t="s">
        <v>1489</v>
      </c>
      <c r="AR118" s="14" t="s">
        <v>1548</v>
      </c>
      <c r="AS118" s="14" t="s">
        <v>73</v>
      </c>
      <c r="AT118" s="14" t="s">
        <v>73</v>
      </c>
      <c r="AU118" s="14" t="s">
        <v>73</v>
      </c>
      <c r="AV118" s="14"/>
      <c r="AW118" s="14"/>
      <c r="AX118" s="76"/>
      <c r="AY118" s="79"/>
      <c r="AZ118" s="50"/>
      <c r="BA118" s="1"/>
      <c r="BB118" s="14"/>
      <c r="BC118" s="50"/>
      <c r="BD118" s="14"/>
      <c r="BE118" s="14"/>
      <c r="BF118" s="14"/>
      <c r="BG118" s="14"/>
      <c r="BH118" s="1"/>
    </row>
    <row r="119" ht="15.75" hidden="1" customHeight="1">
      <c r="A119" s="74">
        <v>2025856.0</v>
      </c>
      <c r="B119" s="14"/>
      <c r="C119" s="11">
        <v>38.0</v>
      </c>
      <c r="D119" s="50" t="s">
        <v>252</v>
      </c>
      <c r="E119" s="50" t="s">
        <v>1549</v>
      </c>
      <c r="F119" s="50" t="s">
        <v>1550</v>
      </c>
      <c r="G119" s="14" t="s">
        <v>430</v>
      </c>
      <c r="H119" s="101" t="s">
        <v>1551</v>
      </c>
      <c r="I119" s="14" t="s">
        <v>237</v>
      </c>
      <c r="J119" s="102" t="s">
        <v>1552</v>
      </c>
      <c r="K119" s="103" t="s">
        <v>1553</v>
      </c>
      <c r="L119" s="75" t="s">
        <v>78</v>
      </c>
      <c r="M119" s="76" t="s">
        <v>4</v>
      </c>
      <c r="N119" s="14"/>
      <c r="O119" s="14" t="s">
        <v>434</v>
      </c>
      <c r="P119" s="14" t="s">
        <v>73</v>
      </c>
      <c r="Q119" s="14" t="s">
        <v>53</v>
      </c>
      <c r="R119" s="14" t="s">
        <v>225</v>
      </c>
      <c r="S119" s="104" t="s">
        <v>1554</v>
      </c>
      <c r="T119" s="104" t="s">
        <v>1554</v>
      </c>
      <c r="U119" s="104" t="s">
        <v>278</v>
      </c>
      <c r="V119" s="79" t="s">
        <v>1555</v>
      </c>
      <c r="W119" s="14" t="s">
        <v>73</v>
      </c>
      <c r="X119" s="14" t="s">
        <v>73</v>
      </c>
      <c r="Y119" s="14" t="s">
        <v>73</v>
      </c>
      <c r="Z119" s="14" t="s">
        <v>225</v>
      </c>
      <c r="AA119" s="79">
        <v>11.0</v>
      </c>
      <c r="AB119" s="14" t="s">
        <v>225</v>
      </c>
      <c r="AC119" s="14" t="s">
        <v>229</v>
      </c>
      <c r="AD119" s="14" t="s">
        <v>225</v>
      </c>
      <c r="AE119" s="14" t="s">
        <v>229</v>
      </c>
      <c r="AF119" s="14" t="s">
        <v>225</v>
      </c>
      <c r="AG119" s="14" t="s">
        <v>229</v>
      </c>
      <c r="AH119" s="14" t="s">
        <v>73</v>
      </c>
      <c r="AI119" s="14" t="s">
        <v>225</v>
      </c>
      <c r="AJ119" s="14" t="s">
        <v>225</v>
      </c>
      <c r="AK119" s="14" t="s">
        <v>230</v>
      </c>
      <c r="AL119" s="14" t="s">
        <v>396</v>
      </c>
      <c r="AM119" s="14" t="s">
        <v>73</v>
      </c>
      <c r="AN119" s="14" t="s">
        <v>1556</v>
      </c>
      <c r="AO119" s="14"/>
      <c r="AP119" s="14" t="s">
        <v>1434</v>
      </c>
      <c r="AQ119" s="14" t="s">
        <v>1557</v>
      </c>
      <c r="AR119" s="14" t="s">
        <v>1558</v>
      </c>
      <c r="AS119" s="14" t="s">
        <v>73</v>
      </c>
      <c r="AT119" s="14" t="s">
        <v>73</v>
      </c>
      <c r="AU119" s="14" t="s">
        <v>73</v>
      </c>
      <c r="AV119" s="14"/>
      <c r="AW119" s="14"/>
      <c r="AX119" s="76"/>
      <c r="AY119" s="79"/>
      <c r="AZ119" s="50"/>
      <c r="BA119" s="1"/>
      <c r="BB119" s="14"/>
      <c r="BC119" s="50"/>
      <c r="BD119" s="14"/>
      <c r="BE119" s="14"/>
      <c r="BF119" s="14"/>
      <c r="BG119" s="14"/>
      <c r="BH119" s="1"/>
    </row>
    <row r="120" ht="15.75" hidden="1" customHeight="1">
      <c r="A120" s="74">
        <v>2025601.0</v>
      </c>
      <c r="B120" s="14"/>
      <c r="C120" s="11">
        <v>37.0</v>
      </c>
      <c r="D120" s="50" t="s">
        <v>1031</v>
      </c>
      <c r="E120" s="50" t="s">
        <v>1559</v>
      </c>
      <c r="F120" s="50" t="s">
        <v>1560</v>
      </c>
      <c r="G120" s="14" t="s">
        <v>430</v>
      </c>
      <c r="H120" s="101" t="s">
        <v>1561</v>
      </c>
      <c r="I120" s="14" t="s">
        <v>237</v>
      </c>
      <c r="J120" s="84" t="s">
        <v>1562</v>
      </c>
      <c r="K120" s="103" t="s">
        <v>1563</v>
      </c>
      <c r="L120" s="14" t="s">
        <v>88</v>
      </c>
      <c r="M120" s="75" t="s">
        <v>4</v>
      </c>
      <c r="N120" s="14" t="s">
        <v>223</v>
      </c>
      <c r="O120" s="14" t="s">
        <v>490</v>
      </c>
      <c r="P120" s="14" t="s">
        <v>225</v>
      </c>
      <c r="Q120" s="14" t="s">
        <v>53</v>
      </c>
      <c r="R120" s="14" t="s">
        <v>225</v>
      </c>
      <c r="S120" s="104" t="s">
        <v>1564</v>
      </c>
      <c r="T120" s="104" t="s">
        <v>1564</v>
      </c>
      <c r="U120" s="104" t="s">
        <v>278</v>
      </c>
      <c r="V120" s="79" t="s">
        <v>1565</v>
      </c>
      <c r="W120" s="14" t="s">
        <v>73</v>
      </c>
      <c r="X120" s="14" t="s">
        <v>225</v>
      </c>
      <c r="Y120" s="14" t="s">
        <v>73</v>
      </c>
      <c r="Z120" s="14" t="s">
        <v>225</v>
      </c>
      <c r="AA120" s="79">
        <v>3.0</v>
      </c>
      <c r="AB120" s="14" t="s">
        <v>73</v>
      </c>
      <c r="AC120" s="14" t="s">
        <v>1566</v>
      </c>
      <c r="AD120" s="14" t="s">
        <v>225</v>
      </c>
      <c r="AE120" s="14" t="s">
        <v>229</v>
      </c>
      <c r="AF120" s="14" t="s">
        <v>225</v>
      </c>
      <c r="AG120" s="14" t="s">
        <v>229</v>
      </c>
      <c r="AH120" s="14" t="s">
        <v>73</v>
      </c>
      <c r="AI120" s="14" t="s">
        <v>225</v>
      </c>
      <c r="AJ120" s="14" t="s">
        <v>225</v>
      </c>
      <c r="AK120" s="14" t="s">
        <v>230</v>
      </c>
      <c r="AL120" s="14" t="s">
        <v>671</v>
      </c>
      <c r="AM120" s="14" t="s">
        <v>225</v>
      </c>
      <c r="AN120" s="14"/>
      <c r="AO120" s="14"/>
      <c r="AP120" s="14" t="s">
        <v>1434</v>
      </c>
      <c r="AQ120" s="14" t="s">
        <v>505</v>
      </c>
      <c r="AR120" s="14" t="s">
        <v>1567</v>
      </c>
      <c r="AS120" s="14" t="s">
        <v>73</v>
      </c>
      <c r="AT120" s="14" t="s">
        <v>73</v>
      </c>
      <c r="AU120" s="14" t="s">
        <v>73</v>
      </c>
      <c r="AV120" s="14"/>
      <c r="AW120" s="14"/>
      <c r="AX120" s="76"/>
      <c r="AY120" s="79"/>
      <c r="AZ120" s="50"/>
      <c r="BA120" s="1"/>
      <c r="BB120" s="14"/>
      <c r="BC120" s="50"/>
      <c r="BD120" s="14"/>
      <c r="BE120" s="14"/>
      <c r="BF120" s="14"/>
      <c r="BG120" s="14"/>
      <c r="BH120" s="1"/>
    </row>
    <row r="121" ht="15.75" hidden="1" customHeight="1">
      <c r="A121" s="74">
        <v>2025379.0</v>
      </c>
      <c r="B121" s="14"/>
      <c r="C121" s="11">
        <v>30.0</v>
      </c>
      <c r="D121" s="50" t="s">
        <v>1568</v>
      </c>
      <c r="E121" s="50" t="s">
        <v>1569</v>
      </c>
      <c r="F121" s="50" t="s">
        <v>1570</v>
      </c>
      <c r="G121" s="14" t="s">
        <v>430</v>
      </c>
      <c r="H121" s="101" t="s">
        <v>1571</v>
      </c>
      <c r="I121" s="14" t="s">
        <v>237</v>
      </c>
      <c r="J121" s="84">
        <v>38697.0</v>
      </c>
      <c r="K121" s="103" t="s">
        <v>1572</v>
      </c>
      <c r="L121" s="14" t="s">
        <v>91</v>
      </c>
      <c r="M121" s="75" t="s">
        <v>49</v>
      </c>
      <c r="N121" s="14" t="s">
        <v>475</v>
      </c>
      <c r="O121" s="14" t="s">
        <v>300</v>
      </c>
      <c r="P121" s="75"/>
      <c r="Q121" s="14" t="s">
        <v>57</v>
      </c>
      <c r="R121" s="14" t="s">
        <v>225</v>
      </c>
      <c r="S121" s="104" t="s">
        <v>1573</v>
      </c>
      <c r="T121" s="104" t="s">
        <v>1573</v>
      </c>
      <c r="U121" s="104" t="s">
        <v>1574</v>
      </c>
      <c r="V121" s="79" t="s">
        <v>1575</v>
      </c>
      <c r="W121" s="14" t="s">
        <v>73</v>
      </c>
      <c r="X121" s="14" t="s">
        <v>73</v>
      </c>
      <c r="Y121" s="14" t="s">
        <v>73</v>
      </c>
      <c r="Z121" s="14" t="s">
        <v>73</v>
      </c>
      <c r="AA121" s="79">
        <v>5.0</v>
      </c>
      <c r="AB121" s="14" t="s">
        <v>225</v>
      </c>
      <c r="AC121" s="14" t="s">
        <v>924</v>
      </c>
      <c r="AD121" s="14" t="s">
        <v>73</v>
      </c>
      <c r="AE121" s="14" t="s">
        <v>1576</v>
      </c>
      <c r="AF121" s="14" t="s">
        <v>73</v>
      </c>
      <c r="AG121" s="14" t="s">
        <v>278</v>
      </c>
      <c r="AH121" s="14" t="s">
        <v>73</v>
      </c>
      <c r="AI121" s="14" t="s">
        <v>73</v>
      </c>
      <c r="AJ121" s="14" t="s">
        <v>73</v>
      </c>
      <c r="AK121" s="14" t="s">
        <v>291</v>
      </c>
      <c r="AL121" s="14" t="s">
        <v>671</v>
      </c>
      <c r="AM121" s="14" t="s">
        <v>225</v>
      </c>
      <c r="AN121" s="14"/>
      <c r="AO121" s="14"/>
      <c r="AP121" s="14" t="s">
        <v>292</v>
      </c>
      <c r="AQ121" s="14" t="s">
        <v>1577</v>
      </c>
      <c r="AR121" s="14"/>
      <c r="AS121" s="14" t="s">
        <v>73</v>
      </c>
      <c r="AT121" s="14" t="s">
        <v>73</v>
      </c>
      <c r="AU121" s="14" t="s">
        <v>73</v>
      </c>
      <c r="AV121" s="14"/>
      <c r="AW121" s="14" t="s">
        <v>73</v>
      </c>
      <c r="AX121" s="76"/>
      <c r="AY121" s="50">
        <v>2.32050856E8</v>
      </c>
      <c r="AZ121" s="50">
        <v>53687.0</v>
      </c>
      <c r="BA121" s="1"/>
      <c r="BB121" s="14"/>
      <c r="BC121" s="14"/>
      <c r="BD121" s="14"/>
      <c r="BE121" s="14"/>
      <c r="BF121" s="14"/>
      <c r="BG121" s="14"/>
      <c r="BH121" s="1"/>
    </row>
    <row r="122" ht="15.75" hidden="1" customHeight="1">
      <c r="A122" s="74">
        <v>2025843.0</v>
      </c>
      <c r="B122" s="14"/>
      <c r="C122" s="123">
        <v>38.0</v>
      </c>
      <c r="D122" s="50" t="s">
        <v>1578</v>
      </c>
      <c r="E122" s="50" t="s">
        <v>1579</v>
      </c>
      <c r="F122" s="50" t="s">
        <v>1580</v>
      </c>
      <c r="G122" s="14" t="s">
        <v>430</v>
      </c>
      <c r="H122" s="101" t="s">
        <v>1581</v>
      </c>
      <c r="I122" s="14" t="s">
        <v>221</v>
      </c>
      <c r="J122" s="84">
        <v>39030.0</v>
      </c>
      <c r="K122" s="104" t="s">
        <v>1582</v>
      </c>
      <c r="L122" s="14" t="s">
        <v>93</v>
      </c>
      <c r="M122" s="75" t="s">
        <v>4</v>
      </c>
      <c r="N122" s="14"/>
      <c r="O122" s="14" t="s">
        <v>286</v>
      </c>
      <c r="P122" s="14"/>
      <c r="Q122" s="14" t="s">
        <v>55</v>
      </c>
      <c r="R122" s="14" t="s">
        <v>225</v>
      </c>
      <c r="S122" s="104" t="s">
        <v>1583</v>
      </c>
      <c r="T122" s="104" t="s">
        <v>1583</v>
      </c>
      <c r="U122" s="104" t="s">
        <v>1584</v>
      </c>
      <c r="V122" s="14" t="s">
        <v>1585</v>
      </c>
      <c r="W122" s="14" t="s">
        <v>73</v>
      </c>
      <c r="X122" s="14" t="s">
        <v>73</v>
      </c>
      <c r="Y122" s="14" t="s">
        <v>73</v>
      </c>
      <c r="Z122" s="14" t="s">
        <v>225</v>
      </c>
      <c r="AA122" s="104" t="s">
        <v>1586</v>
      </c>
      <c r="AB122" s="14" t="s">
        <v>73</v>
      </c>
      <c r="AC122" s="14" t="s">
        <v>1587</v>
      </c>
      <c r="AD122" s="14" t="s">
        <v>73</v>
      </c>
      <c r="AE122" s="14" t="s">
        <v>1351</v>
      </c>
      <c r="AF122" s="14" t="s">
        <v>225</v>
      </c>
      <c r="AG122" s="14" t="s">
        <v>229</v>
      </c>
      <c r="AH122" s="14" t="s">
        <v>73</v>
      </c>
      <c r="AI122" s="14" t="s">
        <v>73</v>
      </c>
      <c r="AJ122" s="14" t="s">
        <v>225</v>
      </c>
      <c r="AK122" s="14" t="s">
        <v>291</v>
      </c>
      <c r="AL122" s="14" t="s">
        <v>671</v>
      </c>
      <c r="AM122" s="14" t="s">
        <v>73</v>
      </c>
      <c r="AN122" s="14" t="s">
        <v>1588</v>
      </c>
      <c r="AO122" s="14"/>
      <c r="AP122" s="14" t="s">
        <v>266</v>
      </c>
      <c r="AQ122" s="14" t="s">
        <v>424</v>
      </c>
      <c r="AR122" s="14" t="s">
        <v>292</v>
      </c>
      <c r="AS122" s="14" t="s">
        <v>73</v>
      </c>
      <c r="AT122" s="14" t="s">
        <v>73</v>
      </c>
      <c r="AU122" s="16" t="s">
        <v>73</v>
      </c>
      <c r="AV122" s="14"/>
      <c r="AW122" s="14"/>
      <c r="AX122" s="76"/>
      <c r="AY122" s="14"/>
      <c r="AZ122" s="14"/>
      <c r="BA122" s="1"/>
      <c r="BB122" s="14"/>
      <c r="BC122" s="14"/>
      <c r="BD122" s="14"/>
      <c r="BE122" s="14"/>
      <c r="BF122" s="14"/>
      <c r="BG122" s="14"/>
      <c r="BH122" s="1"/>
    </row>
    <row r="123" ht="15.75" hidden="1" customHeight="1">
      <c r="A123" s="74">
        <v>2025591.0</v>
      </c>
      <c r="B123" s="14"/>
      <c r="C123" s="11">
        <v>39.0</v>
      </c>
      <c r="D123" s="50" t="s">
        <v>1589</v>
      </c>
      <c r="E123" s="50" t="s">
        <v>1590</v>
      </c>
      <c r="F123" s="50" t="s">
        <v>1591</v>
      </c>
      <c r="G123" s="14" t="s">
        <v>430</v>
      </c>
      <c r="H123" s="101" t="s">
        <v>1592</v>
      </c>
      <c r="I123" s="14" t="s">
        <v>237</v>
      </c>
      <c r="J123" s="112" t="s">
        <v>1593</v>
      </c>
      <c r="K123" s="103" t="s">
        <v>1594</v>
      </c>
      <c r="L123" s="14" t="s">
        <v>88</v>
      </c>
      <c r="M123" s="75" t="s">
        <v>4</v>
      </c>
      <c r="N123" s="14" t="s">
        <v>223</v>
      </c>
      <c r="O123" s="14" t="s">
        <v>490</v>
      </c>
      <c r="P123" s="14" t="s">
        <v>225</v>
      </c>
      <c r="Q123" s="14" t="s">
        <v>53</v>
      </c>
      <c r="R123" s="14" t="s">
        <v>225</v>
      </c>
      <c r="S123" s="104" t="s">
        <v>1595</v>
      </c>
      <c r="T123" s="104" t="s">
        <v>1595</v>
      </c>
      <c r="U123" s="104" t="s">
        <v>1596</v>
      </c>
      <c r="V123" s="79" t="s">
        <v>1597</v>
      </c>
      <c r="W123" s="14" t="s">
        <v>73</v>
      </c>
      <c r="X123" s="14" t="s">
        <v>73</v>
      </c>
      <c r="Y123" s="14" t="s">
        <v>73</v>
      </c>
      <c r="Z123" s="14" t="s">
        <v>225</v>
      </c>
      <c r="AA123" s="79">
        <v>8.0</v>
      </c>
      <c r="AB123" s="14" t="s">
        <v>225</v>
      </c>
      <c r="AC123" s="14" t="s">
        <v>229</v>
      </c>
      <c r="AD123" s="14" t="s">
        <v>225</v>
      </c>
      <c r="AE123" s="14" t="s">
        <v>229</v>
      </c>
      <c r="AF123" s="14" t="s">
        <v>225</v>
      </c>
      <c r="AG123" s="14" t="s">
        <v>229</v>
      </c>
      <c r="AH123" s="14" t="s">
        <v>73</v>
      </c>
      <c r="AI123" s="14" t="s">
        <v>225</v>
      </c>
      <c r="AJ123" s="14" t="s">
        <v>225</v>
      </c>
      <c r="AK123" s="14" t="s">
        <v>230</v>
      </c>
      <c r="AL123" s="14" t="s">
        <v>671</v>
      </c>
      <c r="AM123" s="14" t="s">
        <v>73</v>
      </c>
      <c r="AN123" s="14" t="s">
        <v>1598</v>
      </c>
      <c r="AO123" s="14"/>
      <c r="AP123" s="14" t="s">
        <v>454</v>
      </c>
      <c r="AQ123" s="14" t="s">
        <v>1599</v>
      </c>
      <c r="AR123" s="14" t="s">
        <v>505</v>
      </c>
      <c r="AS123" s="14" t="s">
        <v>73</v>
      </c>
      <c r="AT123" s="14" t="s">
        <v>73</v>
      </c>
      <c r="AU123" s="14" t="s">
        <v>73</v>
      </c>
      <c r="AV123" s="14"/>
      <c r="AW123" s="14"/>
      <c r="AX123" s="76"/>
      <c r="AY123" s="79"/>
      <c r="AZ123" s="50"/>
      <c r="BA123" s="1"/>
      <c r="BB123" s="14"/>
      <c r="BC123" s="50"/>
      <c r="BD123" s="14"/>
      <c r="BE123" s="14"/>
      <c r="BF123" s="14"/>
      <c r="BG123" s="14"/>
      <c r="BH123" s="1"/>
    </row>
    <row r="124" ht="15.75" hidden="1" customHeight="1">
      <c r="A124" s="74">
        <v>2025684.0</v>
      </c>
      <c r="B124" s="14"/>
      <c r="C124" s="11">
        <v>44.0</v>
      </c>
      <c r="D124" s="50" t="s">
        <v>1600</v>
      </c>
      <c r="E124" s="50" t="s">
        <v>1601</v>
      </c>
      <c r="F124" s="50" t="s">
        <v>1602</v>
      </c>
      <c r="G124" s="14" t="s">
        <v>430</v>
      </c>
      <c r="H124" s="101" t="s">
        <v>1603</v>
      </c>
      <c r="I124" s="14" t="s">
        <v>237</v>
      </c>
      <c r="J124" s="84">
        <v>38816.0</v>
      </c>
      <c r="K124" s="103" t="s">
        <v>1604</v>
      </c>
      <c r="L124" s="14" t="s">
        <v>86</v>
      </c>
      <c r="M124" s="76" t="s">
        <v>4</v>
      </c>
      <c r="N124" s="14" t="s">
        <v>791</v>
      </c>
      <c r="O124" s="14" t="s">
        <v>603</v>
      </c>
      <c r="P124" s="75"/>
      <c r="Q124" s="14" t="s">
        <v>51</v>
      </c>
      <c r="R124" s="14" t="s">
        <v>225</v>
      </c>
      <c r="S124" s="104" t="s">
        <v>1605</v>
      </c>
      <c r="T124" s="104" t="s">
        <v>1605</v>
      </c>
      <c r="U124" s="104"/>
      <c r="V124" s="79" t="s">
        <v>1606</v>
      </c>
      <c r="W124" s="14" t="s">
        <v>73</v>
      </c>
      <c r="X124" s="14" t="s">
        <v>73</v>
      </c>
      <c r="Y124" s="14" t="s">
        <v>73</v>
      </c>
      <c r="Z124" s="14" t="s">
        <v>73</v>
      </c>
      <c r="AA124" s="79">
        <v>6.0</v>
      </c>
      <c r="AB124" s="14" t="s">
        <v>225</v>
      </c>
      <c r="AC124" s="14"/>
      <c r="AD124" s="14" t="s">
        <v>225</v>
      </c>
      <c r="AE124" s="14" t="s">
        <v>229</v>
      </c>
      <c r="AF124" s="14" t="s">
        <v>225</v>
      </c>
      <c r="AG124" s="14" t="s">
        <v>229</v>
      </c>
      <c r="AH124" s="14" t="s">
        <v>73</v>
      </c>
      <c r="AI124" s="14" t="s">
        <v>73</v>
      </c>
      <c r="AJ124" s="14" t="s">
        <v>73</v>
      </c>
      <c r="AK124" s="14" t="s">
        <v>291</v>
      </c>
      <c r="AL124" s="14" t="s">
        <v>671</v>
      </c>
      <c r="AM124" s="14" t="s">
        <v>73</v>
      </c>
      <c r="AN124" s="14" t="s">
        <v>1607</v>
      </c>
      <c r="AO124" s="14"/>
      <c r="AP124" s="14" t="s">
        <v>540</v>
      </c>
      <c r="AQ124" s="14" t="s">
        <v>1608</v>
      </c>
      <c r="AR124" s="14"/>
      <c r="AS124" s="14" t="s">
        <v>73</v>
      </c>
      <c r="AT124" s="14" t="s">
        <v>73</v>
      </c>
      <c r="AU124" s="16" t="s">
        <v>73</v>
      </c>
      <c r="AV124" s="14"/>
      <c r="AW124" s="14"/>
      <c r="AX124" s="76"/>
      <c r="AY124" s="79"/>
      <c r="AZ124" s="50"/>
      <c r="BA124" s="1"/>
      <c r="BB124" s="14"/>
      <c r="BC124" s="50"/>
      <c r="BD124" s="14"/>
      <c r="BE124" s="14"/>
      <c r="BF124" s="14"/>
      <c r="BG124" s="14"/>
      <c r="BH124" s="1"/>
    </row>
    <row r="125" ht="15.75" hidden="1" customHeight="1">
      <c r="A125" s="74">
        <v>2025605.0</v>
      </c>
      <c r="B125" s="14"/>
      <c r="C125" s="11">
        <v>40.0</v>
      </c>
      <c r="D125" s="50" t="s">
        <v>1609</v>
      </c>
      <c r="E125" s="50" t="s">
        <v>1610</v>
      </c>
      <c r="F125" s="50" t="s">
        <v>1611</v>
      </c>
      <c r="G125" s="14" t="s">
        <v>430</v>
      </c>
      <c r="H125" s="101" t="s">
        <v>1612</v>
      </c>
      <c r="I125" s="14" t="s">
        <v>237</v>
      </c>
      <c r="J125" s="119" t="s">
        <v>1613</v>
      </c>
      <c r="K125" s="86" t="s">
        <v>1614</v>
      </c>
      <c r="L125" s="14" t="s">
        <v>89</v>
      </c>
      <c r="M125" s="75" t="s">
        <v>4</v>
      </c>
      <c r="N125" s="14" t="s">
        <v>240</v>
      </c>
      <c r="O125" s="14" t="s">
        <v>490</v>
      </c>
      <c r="P125" s="75"/>
      <c r="Q125" s="14" t="s">
        <v>51</v>
      </c>
      <c r="R125" s="14" t="s">
        <v>225</v>
      </c>
      <c r="S125" s="78" t="s">
        <v>1615</v>
      </c>
      <c r="T125" s="78" t="s">
        <v>1615</v>
      </c>
      <c r="U125" s="78" t="s">
        <v>1616</v>
      </c>
      <c r="V125" s="79" t="s">
        <v>1617</v>
      </c>
      <c r="W125" s="14" t="s">
        <v>73</v>
      </c>
      <c r="X125" s="14" t="s">
        <v>73</v>
      </c>
      <c r="Y125" s="14" t="s">
        <v>73</v>
      </c>
      <c r="Z125" s="14" t="s">
        <v>225</v>
      </c>
      <c r="AA125" s="79">
        <v>5.0</v>
      </c>
      <c r="AB125" s="14" t="s">
        <v>225</v>
      </c>
      <c r="AC125" s="14"/>
      <c r="AD125" s="14" t="s">
        <v>225</v>
      </c>
      <c r="AE125" s="14" t="s">
        <v>229</v>
      </c>
      <c r="AF125" s="14" t="s">
        <v>73</v>
      </c>
      <c r="AG125" s="14" t="s">
        <v>1618</v>
      </c>
      <c r="AH125" s="14" t="s">
        <v>73</v>
      </c>
      <c r="AI125" s="14" t="s">
        <v>225</v>
      </c>
      <c r="AJ125" s="14" t="s">
        <v>73</v>
      </c>
      <c r="AK125" s="14" t="s">
        <v>264</v>
      </c>
      <c r="AL125" s="14" t="s">
        <v>671</v>
      </c>
      <c r="AM125" s="14" t="s">
        <v>73</v>
      </c>
      <c r="AN125" s="14" t="s">
        <v>1619</v>
      </c>
      <c r="AO125" s="14"/>
      <c r="AP125" s="14" t="s">
        <v>292</v>
      </c>
      <c r="AQ125" s="14" t="s">
        <v>424</v>
      </c>
      <c r="AR125" s="14" t="s">
        <v>1620</v>
      </c>
      <c r="AS125" s="14" t="s">
        <v>73</v>
      </c>
      <c r="AT125" s="14" t="s">
        <v>73</v>
      </c>
      <c r="AU125" s="16" t="s">
        <v>73</v>
      </c>
      <c r="AV125" s="14"/>
      <c r="AW125" s="14"/>
      <c r="AX125" s="76"/>
      <c r="AY125" s="79"/>
      <c r="AZ125" s="50"/>
      <c r="BA125" s="14"/>
      <c r="BB125" s="14"/>
      <c r="BC125" s="50"/>
      <c r="BD125" s="14"/>
      <c r="BE125" s="14"/>
      <c r="BF125" s="14"/>
      <c r="BG125" s="14"/>
      <c r="BH125" s="108"/>
    </row>
    <row r="126" ht="15.75" hidden="1" customHeight="1">
      <c r="A126" s="74">
        <v>2025440.0</v>
      </c>
      <c r="B126" s="14"/>
      <c r="C126" s="128"/>
      <c r="D126" s="82" t="s">
        <v>1621</v>
      </c>
      <c r="E126" s="82" t="s">
        <v>1622</v>
      </c>
      <c r="F126" s="50" t="s">
        <v>1623</v>
      </c>
      <c r="G126" s="14" t="s">
        <v>430</v>
      </c>
      <c r="H126" s="101" t="s">
        <v>1624</v>
      </c>
      <c r="I126" s="85" t="s">
        <v>237</v>
      </c>
      <c r="J126" s="82"/>
      <c r="K126" s="79"/>
      <c r="L126" s="14" t="s">
        <v>91</v>
      </c>
      <c r="M126" s="14" t="s">
        <v>49</v>
      </c>
      <c r="N126" s="14"/>
      <c r="O126" s="85" t="s">
        <v>300</v>
      </c>
      <c r="P126" s="14"/>
      <c r="Q126" s="14" t="s">
        <v>57</v>
      </c>
      <c r="R126" s="14" t="s">
        <v>225</v>
      </c>
      <c r="S126" s="104"/>
      <c r="T126" s="104"/>
      <c r="U126" s="104" t="s">
        <v>1625</v>
      </c>
      <c r="V126" s="79" t="s">
        <v>1626</v>
      </c>
      <c r="W126" s="14" t="s">
        <v>73</v>
      </c>
      <c r="X126" s="14" t="s">
        <v>73</v>
      </c>
      <c r="Y126" s="14" t="s">
        <v>73</v>
      </c>
      <c r="Z126" s="14" t="s">
        <v>225</v>
      </c>
      <c r="AA126" s="79">
        <v>5.0</v>
      </c>
      <c r="AB126" s="14" t="s">
        <v>73</v>
      </c>
      <c r="AC126" s="14" t="s">
        <v>1627</v>
      </c>
      <c r="AD126" s="14" t="s">
        <v>73</v>
      </c>
      <c r="AE126" s="14" t="s">
        <v>1628</v>
      </c>
      <c r="AF126" s="14" t="s">
        <v>225</v>
      </c>
      <c r="AG126" s="14" t="s">
        <v>229</v>
      </c>
      <c r="AH126" s="14" t="s">
        <v>73</v>
      </c>
      <c r="AI126" s="14" t="s">
        <v>225</v>
      </c>
      <c r="AJ126" s="14" t="s">
        <v>225</v>
      </c>
      <c r="AK126" s="14" t="s">
        <v>230</v>
      </c>
      <c r="AL126" s="14" t="s">
        <v>671</v>
      </c>
      <c r="AM126" s="14" t="s">
        <v>225</v>
      </c>
      <c r="AN126" s="14"/>
      <c r="AO126" s="14"/>
      <c r="AP126" s="14" t="s">
        <v>251</v>
      </c>
      <c r="AQ126" s="14" t="s">
        <v>292</v>
      </c>
      <c r="AR126" s="14" t="s">
        <v>1629</v>
      </c>
      <c r="AS126" s="14" t="s">
        <v>73</v>
      </c>
      <c r="AT126" s="14" t="s">
        <v>73</v>
      </c>
      <c r="AU126" s="14" t="s">
        <v>225</v>
      </c>
      <c r="AV126" s="14"/>
      <c r="AW126" s="14"/>
      <c r="AX126" s="85"/>
      <c r="AY126" s="14"/>
      <c r="AZ126" s="50"/>
      <c r="BA126" s="14"/>
      <c r="BB126" s="14"/>
      <c r="BC126" s="14"/>
      <c r="BD126" s="14"/>
      <c r="BE126" s="14"/>
      <c r="BF126" s="14"/>
      <c r="BG126" s="14"/>
      <c r="BH126" s="108"/>
    </row>
    <row r="127" ht="15.75" hidden="1" customHeight="1">
      <c r="A127" s="74">
        <v>2025587.0</v>
      </c>
      <c r="B127" s="14"/>
      <c r="C127" s="11">
        <v>38.0</v>
      </c>
      <c r="D127" s="50" t="s">
        <v>1630</v>
      </c>
      <c r="E127" s="50" t="s">
        <v>1631</v>
      </c>
      <c r="F127" s="50" t="s">
        <v>1632</v>
      </c>
      <c r="G127" s="14" t="s">
        <v>430</v>
      </c>
      <c r="H127" s="101" t="s">
        <v>1633</v>
      </c>
      <c r="I127" s="14" t="s">
        <v>237</v>
      </c>
      <c r="J127" s="112" t="s">
        <v>1634</v>
      </c>
      <c r="K127" s="103" t="s">
        <v>1635</v>
      </c>
      <c r="L127" s="14" t="s">
        <v>88</v>
      </c>
      <c r="M127" s="75" t="s">
        <v>4</v>
      </c>
      <c r="N127" s="14" t="s">
        <v>223</v>
      </c>
      <c r="O127" s="14" t="s">
        <v>490</v>
      </c>
      <c r="P127" s="14" t="s">
        <v>225</v>
      </c>
      <c r="Q127" s="14" t="s">
        <v>53</v>
      </c>
      <c r="R127" s="14" t="s">
        <v>225</v>
      </c>
      <c r="S127" s="104" t="s">
        <v>1636</v>
      </c>
      <c r="T127" s="104" t="s">
        <v>1636</v>
      </c>
      <c r="U127" s="104" t="s">
        <v>278</v>
      </c>
      <c r="V127" s="79" t="s">
        <v>1637</v>
      </c>
      <c r="W127" s="14" t="s">
        <v>73</v>
      </c>
      <c r="X127" s="14" t="s">
        <v>73</v>
      </c>
      <c r="Y127" s="14" t="s">
        <v>73</v>
      </c>
      <c r="Z127" s="14" t="s">
        <v>225</v>
      </c>
      <c r="AA127" s="79">
        <v>5.0</v>
      </c>
      <c r="AB127" s="14" t="s">
        <v>225</v>
      </c>
      <c r="AC127" s="14" t="s">
        <v>229</v>
      </c>
      <c r="AD127" s="14" t="s">
        <v>225</v>
      </c>
      <c r="AE127" s="14" t="s">
        <v>229</v>
      </c>
      <c r="AF127" s="14" t="s">
        <v>225</v>
      </c>
      <c r="AG127" s="14" t="s">
        <v>229</v>
      </c>
      <c r="AH127" s="14" t="s">
        <v>225</v>
      </c>
      <c r="AI127" s="14" t="s">
        <v>225</v>
      </c>
      <c r="AJ127" s="14" t="s">
        <v>225</v>
      </c>
      <c r="AK127" s="14" t="s">
        <v>230</v>
      </c>
      <c r="AL127" s="14" t="s">
        <v>671</v>
      </c>
      <c r="AM127" s="14" t="s">
        <v>225</v>
      </c>
      <c r="AN127" s="14"/>
      <c r="AO127" s="14"/>
      <c r="AP127" s="14"/>
      <c r="AQ127" s="14"/>
      <c r="AR127" s="14"/>
      <c r="AS127" s="14" t="s">
        <v>73</v>
      </c>
      <c r="AT127" s="14" t="s">
        <v>73</v>
      </c>
      <c r="AU127" s="14" t="s">
        <v>73</v>
      </c>
      <c r="AV127" s="14"/>
      <c r="AW127" s="14"/>
      <c r="AX127" s="76"/>
      <c r="AY127" s="79"/>
      <c r="AZ127" s="50"/>
      <c r="BA127" s="14"/>
      <c r="BB127" s="14"/>
      <c r="BC127" s="50"/>
      <c r="BD127" s="14"/>
      <c r="BE127" s="14"/>
      <c r="BF127" s="14"/>
      <c r="BG127" s="14"/>
      <c r="BH127" s="117"/>
    </row>
    <row r="128" ht="15.75" hidden="1" customHeight="1">
      <c r="A128" s="74">
        <v>2025609.0</v>
      </c>
      <c r="B128" s="14"/>
      <c r="C128" s="11">
        <v>36.0</v>
      </c>
      <c r="D128" s="50" t="s">
        <v>1638</v>
      </c>
      <c r="E128" s="50" t="s">
        <v>1639</v>
      </c>
      <c r="F128" s="50" t="s">
        <v>1640</v>
      </c>
      <c r="G128" s="14" t="s">
        <v>430</v>
      </c>
      <c r="H128" s="101" t="s">
        <v>1641</v>
      </c>
      <c r="I128" s="14" t="s">
        <v>237</v>
      </c>
      <c r="J128" s="119" t="s">
        <v>1642</v>
      </c>
      <c r="K128" s="79"/>
      <c r="L128" s="14" t="s">
        <v>89</v>
      </c>
      <c r="M128" s="75" t="s">
        <v>4</v>
      </c>
      <c r="N128" s="14" t="s">
        <v>475</v>
      </c>
      <c r="O128" s="14" t="s">
        <v>490</v>
      </c>
      <c r="P128" s="75"/>
      <c r="Q128" s="14" t="s">
        <v>51</v>
      </c>
      <c r="R128" s="14" t="s">
        <v>225</v>
      </c>
      <c r="S128" s="129" t="s">
        <v>1643</v>
      </c>
      <c r="T128" s="129" t="s">
        <v>1644</v>
      </c>
      <c r="U128" s="129" t="s">
        <v>1643</v>
      </c>
      <c r="V128" s="79" t="s">
        <v>1645</v>
      </c>
      <c r="W128" s="14" t="s">
        <v>73</v>
      </c>
      <c r="X128" s="14" t="s">
        <v>73</v>
      </c>
      <c r="Y128" s="14" t="s">
        <v>225</v>
      </c>
      <c r="Z128" s="14" t="s">
        <v>73</v>
      </c>
      <c r="AA128" s="79">
        <v>3.0</v>
      </c>
      <c r="AB128" s="14" t="s">
        <v>225</v>
      </c>
      <c r="AC128" s="14" t="s">
        <v>229</v>
      </c>
      <c r="AD128" s="14" t="s">
        <v>225</v>
      </c>
      <c r="AE128" s="14" t="s">
        <v>229</v>
      </c>
      <c r="AF128" s="14" t="s">
        <v>225</v>
      </c>
      <c r="AG128" s="14" t="s">
        <v>229</v>
      </c>
      <c r="AH128" s="14" t="s">
        <v>225</v>
      </c>
      <c r="AI128" s="14" t="s">
        <v>225</v>
      </c>
      <c r="AJ128" s="14" t="s">
        <v>73</v>
      </c>
      <c r="AK128" s="14" t="s">
        <v>264</v>
      </c>
      <c r="AL128" s="14" t="s">
        <v>671</v>
      </c>
      <c r="AM128" s="14" t="s">
        <v>225</v>
      </c>
      <c r="AN128" s="14" t="s">
        <v>27</v>
      </c>
      <c r="AO128" s="14"/>
      <c r="AP128" s="14" t="s">
        <v>424</v>
      </c>
      <c r="AQ128" s="14" t="s">
        <v>331</v>
      </c>
      <c r="AR128" s="14" t="s">
        <v>1646</v>
      </c>
      <c r="AS128" s="14" t="s">
        <v>73</v>
      </c>
      <c r="AT128" s="14" t="s">
        <v>73</v>
      </c>
      <c r="AU128" s="16" t="s">
        <v>73</v>
      </c>
      <c r="AV128" s="14"/>
      <c r="AW128" s="14"/>
      <c r="AX128" s="76"/>
      <c r="AY128" s="79"/>
      <c r="AZ128" s="50"/>
      <c r="BA128" s="1"/>
      <c r="BB128" s="14"/>
      <c r="BC128" s="50"/>
      <c r="BD128" s="14"/>
      <c r="BE128" s="14"/>
      <c r="BF128" s="14"/>
      <c r="BG128" s="14"/>
      <c r="BH128" s="81"/>
    </row>
    <row r="129" ht="15.75" hidden="1" customHeight="1">
      <c r="A129" s="74">
        <v>2025625.0</v>
      </c>
      <c r="B129" s="14"/>
      <c r="C129" s="11">
        <v>34.0</v>
      </c>
      <c r="D129" s="50" t="s">
        <v>1647</v>
      </c>
      <c r="E129" s="50" t="s">
        <v>1648</v>
      </c>
      <c r="F129" s="50" t="s">
        <v>1649</v>
      </c>
      <c r="G129" s="14" t="s">
        <v>430</v>
      </c>
      <c r="H129" s="101" t="s">
        <v>1650</v>
      </c>
      <c r="I129" s="14" t="s">
        <v>237</v>
      </c>
      <c r="J129" s="50" t="s">
        <v>1651</v>
      </c>
      <c r="K129" s="103" t="s">
        <v>1652</v>
      </c>
      <c r="L129" s="14" t="s">
        <v>88</v>
      </c>
      <c r="M129" s="75" t="s">
        <v>4</v>
      </c>
      <c r="N129" s="14" t="s">
        <v>223</v>
      </c>
      <c r="O129" s="14" t="s">
        <v>490</v>
      </c>
      <c r="P129" s="14" t="s">
        <v>225</v>
      </c>
      <c r="Q129" s="14" t="s">
        <v>53</v>
      </c>
      <c r="R129" s="14" t="s">
        <v>225</v>
      </c>
      <c r="S129" s="104" t="s">
        <v>1653</v>
      </c>
      <c r="T129" s="104" t="s">
        <v>1653</v>
      </c>
      <c r="U129" s="104" t="s">
        <v>1654</v>
      </c>
      <c r="V129" s="79" t="s">
        <v>1655</v>
      </c>
      <c r="W129" s="14" t="s">
        <v>73</v>
      </c>
      <c r="X129" s="14" t="s">
        <v>73</v>
      </c>
      <c r="Y129" s="14" t="s">
        <v>73</v>
      </c>
      <c r="Z129" s="14" t="s">
        <v>73</v>
      </c>
      <c r="AA129" s="79">
        <v>6.0</v>
      </c>
      <c r="AB129" s="14" t="s">
        <v>225</v>
      </c>
      <c r="AC129" s="14" t="s">
        <v>229</v>
      </c>
      <c r="AD129" s="14" t="s">
        <v>225</v>
      </c>
      <c r="AE129" s="14" t="s">
        <v>229</v>
      </c>
      <c r="AF129" s="14" t="s">
        <v>225</v>
      </c>
      <c r="AG129" s="14" t="s">
        <v>229</v>
      </c>
      <c r="AH129" s="14" t="s">
        <v>225</v>
      </c>
      <c r="AI129" s="14" t="s">
        <v>73</v>
      </c>
      <c r="AJ129" s="14" t="s">
        <v>73</v>
      </c>
      <c r="AK129" s="14" t="s">
        <v>264</v>
      </c>
      <c r="AL129" s="14" t="s">
        <v>671</v>
      </c>
      <c r="AM129" s="14"/>
      <c r="AN129" s="14"/>
      <c r="AO129" s="14"/>
      <c r="AP129" s="14" t="s">
        <v>1656</v>
      </c>
      <c r="AQ129" s="14" t="s">
        <v>1657</v>
      </c>
      <c r="AR129" s="14" t="s">
        <v>503</v>
      </c>
      <c r="AS129" s="14" t="s">
        <v>73</v>
      </c>
      <c r="AT129" s="14" t="s">
        <v>73</v>
      </c>
      <c r="AU129" s="14" t="s">
        <v>73</v>
      </c>
      <c r="AV129" s="14"/>
      <c r="AW129" s="14"/>
      <c r="AX129" s="76"/>
      <c r="AY129" s="79"/>
      <c r="AZ129" s="50"/>
      <c r="BA129" s="14"/>
      <c r="BB129" s="14"/>
      <c r="BC129" s="50"/>
      <c r="BD129" s="14"/>
      <c r="BE129" s="14"/>
      <c r="BF129" s="14"/>
      <c r="BG129" s="14"/>
      <c r="BH129" s="108"/>
    </row>
    <row r="130" ht="15.75" hidden="1" customHeight="1">
      <c r="A130" s="74">
        <v>2025786.0</v>
      </c>
      <c r="B130" s="14"/>
      <c r="C130" s="11">
        <v>36.0</v>
      </c>
      <c r="D130" s="50" t="s">
        <v>1658</v>
      </c>
      <c r="E130" s="50" t="s">
        <v>1659</v>
      </c>
      <c r="F130" s="50" t="s">
        <v>1660</v>
      </c>
      <c r="G130" s="14" t="s">
        <v>430</v>
      </c>
      <c r="H130" s="101" t="s">
        <v>1661</v>
      </c>
      <c r="I130" s="14" t="s">
        <v>221</v>
      </c>
      <c r="J130" s="84" t="s">
        <v>1662</v>
      </c>
      <c r="K130" s="103" t="s">
        <v>1663</v>
      </c>
      <c r="L130" s="79" t="s">
        <v>99</v>
      </c>
      <c r="M130" s="76" t="s">
        <v>4</v>
      </c>
      <c r="N130" s="14" t="s">
        <v>791</v>
      </c>
      <c r="O130" s="14" t="s">
        <v>490</v>
      </c>
      <c r="P130" s="14" t="s">
        <v>73</v>
      </c>
      <c r="Q130" s="14" t="s">
        <v>53</v>
      </c>
      <c r="R130" s="14" t="s">
        <v>225</v>
      </c>
      <c r="S130" s="104" t="s">
        <v>1664</v>
      </c>
      <c r="T130" s="104" t="s">
        <v>1664</v>
      </c>
      <c r="U130" s="104" t="s">
        <v>1665</v>
      </c>
      <c r="V130" s="79" t="s">
        <v>1666</v>
      </c>
      <c r="W130" s="14" t="s">
        <v>73</v>
      </c>
      <c r="X130" s="14" t="s">
        <v>73</v>
      </c>
      <c r="Y130" s="14" t="s">
        <v>73</v>
      </c>
      <c r="Z130" s="14" t="s">
        <v>73</v>
      </c>
      <c r="AA130" s="79">
        <v>5.0</v>
      </c>
      <c r="AB130" s="14" t="s">
        <v>225</v>
      </c>
      <c r="AC130" s="14" t="s">
        <v>1667</v>
      </c>
      <c r="AD130" s="14" t="s">
        <v>73</v>
      </c>
      <c r="AE130" s="14" t="s">
        <v>278</v>
      </c>
      <c r="AF130" s="14" t="s">
        <v>225</v>
      </c>
      <c r="AG130" s="14" t="s">
        <v>229</v>
      </c>
      <c r="AH130" s="14" t="s">
        <v>73</v>
      </c>
      <c r="AI130" s="14" t="s">
        <v>73</v>
      </c>
      <c r="AJ130" s="14" t="s">
        <v>225</v>
      </c>
      <c r="AK130" s="14" t="s">
        <v>230</v>
      </c>
      <c r="AL130" s="14" t="s">
        <v>671</v>
      </c>
      <c r="AM130" s="14" t="s">
        <v>73</v>
      </c>
      <c r="AN130" s="14" t="s">
        <v>1668</v>
      </c>
      <c r="AO130" s="14"/>
      <c r="AP130" s="14" t="s">
        <v>1669</v>
      </c>
      <c r="AQ130" s="14" t="s">
        <v>1670</v>
      </c>
      <c r="AR130" s="14" t="s">
        <v>1629</v>
      </c>
      <c r="AS130" s="14" t="s">
        <v>73</v>
      </c>
      <c r="AT130" s="14" t="s">
        <v>73</v>
      </c>
      <c r="AU130" s="14" t="s">
        <v>73</v>
      </c>
      <c r="AV130" s="14"/>
      <c r="AW130" s="14"/>
      <c r="AX130" s="76"/>
      <c r="AY130" s="79"/>
      <c r="AZ130" s="50"/>
      <c r="BA130" s="1"/>
      <c r="BB130" s="14"/>
      <c r="BC130" s="50"/>
      <c r="BD130" s="14"/>
      <c r="BE130" s="14"/>
      <c r="BF130" s="14"/>
      <c r="BG130" s="14"/>
      <c r="BH130" s="81"/>
    </row>
    <row r="131" ht="15.75" hidden="1" customHeight="1">
      <c r="A131" s="74">
        <v>2025739.0</v>
      </c>
      <c r="B131" s="14"/>
      <c r="C131" s="11">
        <v>35.0</v>
      </c>
      <c r="D131" s="50" t="s">
        <v>1671</v>
      </c>
      <c r="E131" s="50" t="s">
        <v>1672</v>
      </c>
      <c r="F131" s="50" t="s">
        <v>1673</v>
      </c>
      <c r="G131" s="14" t="s">
        <v>430</v>
      </c>
      <c r="H131" s="111" t="s">
        <v>1674</v>
      </c>
      <c r="I131" s="14" t="s">
        <v>237</v>
      </c>
      <c r="J131" s="50" t="s">
        <v>1675</v>
      </c>
      <c r="K131" s="103" t="s">
        <v>1676</v>
      </c>
      <c r="L131" s="14" t="s">
        <v>109</v>
      </c>
      <c r="M131" s="76" t="s">
        <v>4</v>
      </c>
      <c r="N131" s="14"/>
      <c r="O131" s="14" t="s">
        <v>752</v>
      </c>
      <c r="P131" s="75"/>
      <c r="Q131" s="14" t="s">
        <v>51</v>
      </c>
      <c r="R131" s="14" t="s">
        <v>225</v>
      </c>
      <c r="S131" s="104" t="s">
        <v>1677</v>
      </c>
      <c r="T131" s="104" t="s">
        <v>1677</v>
      </c>
      <c r="U131" s="104" t="s">
        <v>1678</v>
      </c>
      <c r="V131" s="79" t="s">
        <v>1679</v>
      </c>
      <c r="W131" s="14" t="s">
        <v>73</v>
      </c>
      <c r="X131" s="14" t="s">
        <v>73</v>
      </c>
      <c r="Y131" s="14" t="s">
        <v>225</v>
      </c>
      <c r="Z131" s="14" t="s">
        <v>225</v>
      </c>
      <c r="AA131" s="79">
        <v>5.0</v>
      </c>
      <c r="AB131" s="14" t="s">
        <v>225</v>
      </c>
      <c r="AC131" s="14"/>
      <c r="AD131" s="14" t="s">
        <v>73</v>
      </c>
      <c r="AE131" s="14" t="s">
        <v>278</v>
      </c>
      <c r="AF131" s="14" t="s">
        <v>225</v>
      </c>
      <c r="AG131" s="14" t="s">
        <v>229</v>
      </c>
      <c r="AH131" s="14" t="s">
        <v>73</v>
      </c>
      <c r="AI131" s="14" t="s">
        <v>225</v>
      </c>
      <c r="AJ131" s="14" t="s">
        <v>73</v>
      </c>
      <c r="AK131" s="14" t="s">
        <v>264</v>
      </c>
      <c r="AL131" s="14" t="s">
        <v>671</v>
      </c>
      <c r="AM131" s="14" t="s">
        <v>225</v>
      </c>
      <c r="AN131" s="14"/>
      <c r="AO131" s="14"/>
      <c r="AP131" s="14" t="s">
        <v>424</v>
      </c>
      <c r="AQ131" s="14" t="s">
        <v>588</v>
      </c>
      <c r="AR131" s="14" t="s">
        <v>279</v>
      </c>
      <c r="AS131" s="14" t="s">
        <v>73</v>
      </c>
      <c r="AT131" s="14" t="s">
        <v>73</v>
      </c>
      <c r="AU131" s="16" t="s">
        <v>73</v>
      </c>
      <c r="AV131" s="14"/>
      <c r="AW131" s="14"/>
      <c r="AX131" s="76"/>
      <c r="AY131" s="79"/>
      <c r="AZ131" s="50"/>
      <c r="BA131" s="1"/>
      <c r="BB131" s="14"/>
      <c r="BC131" s="50"/>
      <c r="BD131" s="14"/>
      <c r="BE131" s="14"/>
      <c r="BF131" s="14"/>
      <c r="BG131" s="14"/>
      <c r="BH131" s="81"/>
    </row>
    <row r="132" ht="15.75" hidden="1" customHeight="1">
      <c r="A132" s="74">
        <v>2025864.0</v>
      </c>
      <c r="B132" s="14"/>
      <c r="C132" s="11">
        <v>38.0</v>
      </c>
      <c r="D132" s="50" t="s">
        <v>1680</v>
      </c>
      <c r="E132" s="50" t="s">
        <v>1681</v>
      </c>
      <c r="F132" s="50" t="s">
        <v>1682</v>
      </c>
      <c r="G132" s="14" t="s">
        <v>430</v>
      </c>
      <c r="H132" s="101" t="s">
        <v>1683</v>
      </c>
      <c r="I132" s="14" t="s">
        <v>237</v>
      </c>
      <c r="J132" s="84">
        <v>38723.0</v>
      </c>
      <c r="K132" s="103" t="s">
        <v>1684</v>
      </c>
      <c r="L132" s="75" t="s">
        <v>78</v>
      </c>
      <c r="M132" s="76" t="s">
        <v>4</v>
      </c>
      <c r="N132" s="14"/>
      <c r="O132" s="14" t="s">
        <v>434</v>
      </c>
      <c r="P132" s="14" t="s">
        <v>73</v>
      </c>
      <c r="Q132" s="14" t="s">
        <v>53</v>
      </c>
      <c r="R132" s="14" t="s">
        <v>225</v>
      </c>
      <c r="S132" s="104" t="s">
        <v>1685</v>
      </c>
      <c r="T132" s="104" t="s">
        <v>1685</v>
      </c>
      <c r="U132" s="104" t="s">
        <v>278</v>
      </c>
      <c r="V132" s="79" t="s">
        <v>1686</v>
      </c>
      <c r="W132" s="14" t="s">
        <v>73</v>
      </c>
      <c r="X132" s="14" t="s">
        <v>73</v>
      </c>
      <c r="Y132" s="14" t="s">
        <v>225</v>
      </c>
      <c r="Z132" s="14" t="s">
        <v>225</v>
      </c>
      <c r="AA132" s="79">
        <v>12.0</v>
      </c>
      <c r="AB132" s="14" t="s">
        <v>73</v>
      </c>
      <c r="AC132" s="14" t="s">
        <v>1687</v>
      </c>
      <c r="AD132" s="14" t="s">
        <v>225</v>
      </c>
      <c r="AE132" s="14" t="s">
        <v>229</v>
      </c>
      <c r="AF132" s="14" t="s">
        <v>73</v>
      </c>
      <c r="AG132" s="14" t="s">
        <v>1688</v>
      </c>
      <c r="AH132" s="14" t="s">
        <v>225</v>
      </c>
      <c r="AI132" s="14" t="s">
        <v>73</v>
      </c>
      <c r="AJ132" s="14" t="s">
        <v>225</v>
      </c>
      <c r="AK132" s="14" t="s">
        <v>230</v>
      </c>
      <c r="AL132" s="14" t="s">
        <v>396</v>
      </c>
      <c r="AM132" s="14" t="s">
        <v>73</v>
      </c>
      <c r="AN132" s="14" t="s">
        <v>1689</v>
      </c>
      <c r="AO132" s="14"/>
      <c r="AP132" s="14" t="s">
        <v>1690</v>
      </c>
      <c r="AQ132" s="14" t="s">
        <v>1691</v>
      </c>
      <c r="AR132" s="14" t="s">
        <v>1692</v>
      </c>
      <c r="AS132" s="14" t="s">
        <v>73</v>
      </c>
      <c r="AT132" s="14" t="s">
        <v>73</v>
      </c>
      <c r="AU132" s="14" t="s">
        <v>73</v>
      </c>
      <c r="AV132" s="14"/>
      <c r="AW132" s="14"/>
      <c r="AX132" s="76"/>
      <c r="AY132" s="79"/>
      <c r="AZ132" s="50"/>
      <c r="BA132" s="14"/>
      <c r="BB132" s="14"/>
      <c r="BC132" s="50"/>
      <c r="BD132" s="14"/>
      <c r="BE132" s="14"/>
      <c r="BF132" s="14"/>
      <c r="BG132" s="14"/>
      <c r="BH132" s="117"/>
    </row>
    <row r="133" ht="15.75" hidden="1" customHeight="1">
      <c r="A133" s="74">
        <v>2025657.0</v>
      </c>
      <c r="B133" s="14"/>
      <c r="C133" s="11">
        <v>41.0</v>
      </c>
      <c r="D133" s="50" t="s">
        <v>1693</v>
      </c>
      <c r="E133" s="50" t="s">
        <v>1694</v>
      </c>
      <c r="F133" s="50" t="s">
        <v>1695</v>
      </c>
      <c r="G133" s="14" t="s">
        <v>430</v>
      </c>
      <c r="H133" s="101" t="s">
        <v>1696</v>
      </c>
      <c r="I133" s="14" t="s">
        <v>221</v>
      </c>
      <c r="J133" s="84">
        <v>38994.0</v>
      </c>
      <c r="K133" s="86" t="s">
        <v>1697</v>
      </c>
      <c r="L133" s="14" t="s">
        <v>86</v>
      </c>
      <c r="M133" s="76" t="s">
        <v>4</v>
      </c>
      <c r="N133" s="14" t="s">
        <v>557</v>
      </c>
      <c r="O133" s="14" t="s">
        <v>603</v>
      </c>
      <c r="P133" s="75"/>
      <c r="Q133" s="14" t="s">
        <v>51</v>
      </c>
      <c r="R133" s="14" t="s">
        <v>225</v>
      </c>
      <c r="S133" s="78" t="s">
        <v>1698</v>
      </c>
      <c r="T133" s="78" t="s">
        <v>1698</v>
      </c>
      <c r="U133" s="78" t="s">
        <v>1699</v>
      </c>
      <c r="V133" s="79" t="s">
        <v>1700</v>
      </c>
      <c r="W133" s="14" t="s">
        <v>73</v>
      </c>
      <c r="X133" s="14" t="s">
        <v>73</v>
      </c>
      <c r="Y133" s="14" t="s">
        <v>225</v>
      </c>
      <c r="Z133" s="14" t="s">
        <v>225</v>
      </c>
      <c r="AA133" s="79">
        <v>5.0</v>
      </c>
      <c r="AB133" s="14" t="s">
        <v>225</v>
      </c>
      <c r="AC133" s="14" t="s">
        <v>229</v>
      </c>
      <c r="AD133" s="14" t="s">
        <v>225</v>
      </c>
      <c r="AE133" s="14" t="s">
        <v>229</v>
      </c>
      <c r="AF133" s="14" t="s">
        <v>225</v>
      </c>
      <c r="AG133" s="14" t="s">
        <v>229</v>
      </c>
      <c r="AH133" s="14" t="s">
        <v>225</v>
      </c>
      <c r="AI133" s="14" t="s">
        <v>225</v>
      </c>
      <c r="AJ133" s="14" t="s">
        <v>225</v>
      </c>
      <c r="AK133" s="14" t="s">
        <v>230</v>
      </c>
      <c r="AL133" s="14" t="s">
        <v>671</v>
      </c>
      <c r="AM133" s="14"/>
      <c r="AN133" s="14"/>
      <c r="AO133" s="14"/>
      <c r="AP133" s="14" t="s">
        <v>370</v>
      </c>
      <c r="AQ133" s="14" t="s">
        <v>483</v>
      </c>
      <c r="AR133" s="14" t="s">
        <v>331</v>
      </c>
      <c r="AS133" s="14" t="s">
        <v>73</v>
      </c>
      <c r="AT133" s="14" t="s">
        <v>73</v>
      </c>
      <c r="AU133" s="16" t="s">
        <v>73</v>
      </c>
      <c r="AV133" s="14"/>
      <c r="AW133" s="14"/>
      <c r="AX133" s="76"/>
      <c r="AY133" s="79"/>
      <c r="AZ133" s="50"/>
      <c r="BA133" s="1"/>
      <c r="BB133" s="14"/>
      <c r="BC133" s="50"/>
      <c r="BD133" s="14"/>
      <c r="BE133" s="14"/>
      <c r="BF133" s="14"/>
      <c r="BG133" s="14"/>
      <c r="BH133" s="1"/>
    </row>
    <row r="134" ht="15.75" hidden="1" customHeight="1">
      <c r="A134" s="74">
        <v>2025488.0</v>
      </c>
      <c r="B134" s="14"/>
      <c r="C134" s="14">
        <v>44.0</v>
      </c>
      <c r="D134" s="50" t="s">
        <v>1701</v>
      </c>
      <c r="E134" s="50" t="s">
        <v>1702</v>
      </c>
      <c r="F134" s="50" t="s">
        <v>1703</v>
      </c>
      <c r="G134" s="14" t="s">
        <v>430</v>
      </c>
      <c r="H134" s="101" t="s">
        <v>1704</v>
      </c>
      <c r="I134" s="14" t="s">
        <v>221</v>
      </c>
      <c r="J134" s="120">
        <v>38819.0</v>
      </c>
      <c r="K134" s="86" t="s">
        <v>1705</v>
      </c>
      <c r="L134" s="85" t="s">
        <v>80</v>
      </c>
      <c r="M134" s="75" t="s">
        <v>4</v>
      </c>
      <c r="N134" s="14" t="s">
        <v>323</v>
      </c>
      <c r="O134" s="14" t="s">
        <v>259</v>
      </c>
      <c r="P134" s="14" t="s">
        <v>73</v>
      </c>
      <c r="Q134" s="14" t="s">
        <v>61</v>
      </c>
      <c r="R134" s="14" t="s">
        <v>225</v>
      </c>
      <c r="S134" s="78" t="s">
        <v>1706</v>
      </c>
      <c r="T134" s="78" t="s">
        <v>1706</v>
      </c>
      <c r="U134" s="78" t="s">
        <v>1707</v>
      </c>
      <c r="V134" s="79" t="s">
        <v>1708</v>
      </c>
      <c r="W134" s="14" t="s">
        <v>225</v>
      </c>
      <c r="X134" s="14" t="s">
        <v>225</v>
      </c>
      <c r="Y134" s="14" t="s">
        <v>225</v>
      </c>
      <c r="Z134" s="14" t="s">
        <v>225</v>
      </c>
      <c r="AA134" s="79">
        <v>6.0</v>
      </c>
      <c r="AB134" s="14" t="s">
        <v>225</v>
      </c>
      <c r="AC134" s="14"/>
      <c r="AD134" s="14" t="s">
        <v>225</v>
      </c>
      <c r="AE134" s="14" t="s">
        <v>229</v>
      </c>
      <c r="AF134" s="14" t="s">
        <v>225</v>
      </c>
      <c r="AG134" s="14" t="s">
        <v>229</v>
      </c>
      <c r="AH134" s="14" t="s">
        <v>225</v>
      </c>
      <c r="AI134" s="14" t="s">
        <v>225</v>
      </c>
      <c r="AJ134" s="14" t="s">
        <v>225</v>
      </c>
      <c r="AK134" s="14" t="s">
        <v>230</v>
      </c>
      <c r="AL134" s="14" t="s">
        <v>671</v>
      </c>
      <c r="AM134" s="14" t="s">
        <v>73</v>
      </c>
      <c r="AN134" s="14" t="s">
        <v>1709</v>
      </c>
      <c r="AO134" s="14"/>
      <c r="AP134" s="14" t="s">
        <v>424</v>
      </c>
      <c r="AQ134" s="14" t="s">
        <v>331</v>
      </c>
      <c r="AR134" s="14"/>
      <c r="AS134" s="14" t="s">
        <v>73</v>
      </c>
      <c r="AT134" s="14" t="s">
        <v>73</v>
      </c>
      <c r="AU134" s="14" t="s">
        <v>73</v>
      </c>
      <c r="AV134" s="14"/>
      <c r="AW134" s="76" t="s">
        <v>232</v>
      </c>
      <c r="AX134" s="76"/>
      <c r="AY134" s="1"/>
      <c r="AZ134" s="50"/>
      <c r="BA134" s="1"/>
      <c r="BB134" s="14"/>
      <c r="BC134" s="14"/>
      <c r="BD134" s="14"/>
      <c r="BE134" s="14"/>
      <c r="BF134" s="14"/>
      <c r="BG134" s="14"/>
      <c r="BH134" s="1"/>
    </row>
    <row r="135" ht="15.75" hidden="1" customHeight="1">
      <c r="A135" s="74">
        <v>2025351.0</v>
      </c>
      <c r="B135" s="14"/>
      <c r="C135" s="14">
        <v>37.0</v>
      </c>
      <c r="D135" s="50" t="s">
        <v>1710</v>
      </c>
      <c r="E135" s="50" t="s">
        <v>1711</v>
      </c>
      <c r="F135" s="50" t="s">
        <v>1712</v>
      </c>
      <c r="G135" s="14" t="s">
        <v>430</v>
      </c>
      <c r="H135" s="101" t="s">
        <v>1713</v>
      </c>
      <c r="I135" s="14" t="s">
        <v>237</v>
      </c>
      <c r="J135" s="50" t="s">
        <v>891</v>
      </c>
      <c r="K135" s="86" t="s">
        <v>1714</v>
      </c>
      <c r="L135" s="14" t="s">
        <v>114</v>
      </c>
      <c r="M135" s="75" t="s">
        <v>4</v>
      </c>
      <c r="N135" s="14" t="s">
        <v>475</v>
      </c>
      <c r="O135" s="14" t="s">
        <v>476</v>
      </c>
      <c r="P135" s="14" t="s">
        <v>73</v>
      </c>
      <c r="Q135" s="14" t="s">
        <v>57</v>
      </c>
      <c r="R135" s="14" t="s">
        <v>225</v>
      </c>
      <c r="S135" s="78" t="s">
        <v>1715</v>
      </c>
      <c r="T135" s="78" t="s">
        <v>1715</v>
      </c>
      <c r="U135" s="14" t="s">
        <v>278</v>
      </c>
      <c r="V135" s="79" t="s">
        <v>1716</v>
      </c>
      <c r="W135" s="14" t="s">
        <v>225</v>
      </c>
      <c r="X135" s="14" t="s">
        <v>225</v>
      </c>
      <c r="Y135" s="14" t="s">
        <v>225</v>
      </c>
      <c r="Z135" s="14" t="s">
        <v>225</v>
      </c>
      <c r="AA135" s="79">
        <v>6.0</v>
      </c>
      <c r="AB135" s="14" t="s">
        <v>225</v>
      </c>
      <c r="AC135" s="14"/>
      <c r="AD135" s="14" t="s">
        <v>225</v>
      </c>
      <c r="AE135" s="14" t="s">
        <v>229</v>
      </c>
      <c r="AF135" s="14" t="s">
        <v>73</v>
      </c>
      <c r="AG135" s="14" t="s">
        <v>1051</v>
      </c>
      <c r="AH135" s="14" t="s">
        <v>225</v>
      </c>
      <c r="AI135" s="14" t="s">
        <v>225</v>
      </c>
      <c r="AJ135" s="14" t="s">
        <v>73</v>
      </c>
      <c r="AK135" s="14" t="s">
        <v>264</v>
      </c>
      <c r="AL135" s="14" t="s">
        <v>671</v>
      </c>
      <c r="AM135" s="14" t="s">
        <v>73</v>
      </c>
      <c r="AN135" s="14" t="s">
        <v>23</v>
      </c>
      <c r="AO135" s="14"/>
      <c r="AP135" s="14" t="s">
        <v>331</v>
      </c>
      <c r="AQ135" s="14" t="s">
        <v>1717</v>
      </c>
      <c r="AR135" s="14" t="s">
        <v>304</v>
      </c>
      <c r="AS135" s="14" t="s">
        <v>73</v>
      </c>
      <c r="AT135" s="14" t="s">
        <v>73</v>
      </c>
      <c r="AU135" s="14" t="s">
        <v>225</v>
      </c>
      <c r="AV135" s="14"/>
      <c r="AW135" s="14"/>
      <c r="AX135" s="76"/>
      <c r="AY135" s="50"/>
      <c r="AZ135" s="50"/>
      <c r="BA135" s="1"/>
      <c r="BB135" s="14"/>
      <c r="BC135" s="14"/>
      <c r="BD135" s="14"/>
      <c r="BE135" s="14"/>
      <c r="BF135" s="14"/>
      <c r="BG135" s="14"/>
      <c r="BH135" s="81"/>
    </row>
    <row r="136" ht="15.75" hidden="1" customHeight="1">
      <c r="A136" s="74">
        <v>2025145.0</v>
      </c>
      <c r="B136" s="14">
        <v>40.0</v>
      </c>
      <c r="C136" s="14"/>
      <c r="D136" s="50" t="s">
        <v>1718</v>
      </c>
      <c r="E136" s="50" t="s">
        <v>1719</v>
      </c>
      <c r="F136" s="50" t="s">
        <v>1720</v>
      </c>
      <c r="G136" s="14" t="s">
        <v>219</v>
      </c>
      <c r="H136" s="83" t="s">
        <v>1721</v>
      </c>
      <c r="I136" s="14" t="s">
        <v>237</v>
      </c>
      <c r="J136" s="84" t="s">
        <v>1722</v>
      </c>
      <c r="K136" s="79"/>
      <c r="L136" s="14" t="s">
        <v>108</v>
      </c>
      <c r="M136" s="14" t="s">
        <v>4</v>
      </c>
      <c r="N136" s="14" t="s">
        <v>602</v>
      </c>
      <c r="O136" s="14" t="s">
        <v>286</v>
      </c>
      <c r="P136" s="14" t="s">
        <v>225</v>
      </c>
      <c r="Q136" s="14" t="s">
        <v>61</v>
      </c>
      <c r="R136" s="14" t="s">
        <v>225</v>
      </c>
      <c r="S136" s="78" t="s">
        <v>1723</v>
      </c>
      <c r="T136" s="78" t="s">
        <v>1723</v>
      </c>
      <c r="U136" s="78" t="s">
        <v>1724</v>
      </c>
      <c r="V136" s="14" t="s">
        <v>1725</v>
      </c>
      <c r="W136" s="14" t="s">
        <v>73</v>
      </c>
      <c r="X136" s="14" t="s">
        <v>73</v>
      </c>
      <c r="Y136" s="14" t="s">
        <v>73</v>
      </c>
      <c r="Z136" s="14" t="s">
        <v>225</v>
      </c>
      <c r="AA136" s="79">
        <v>11.0</v>
      </c>
      <c r="AB136" s="14" t="s">
        <v>73</v>
      </c>
      <c r="AC136" s="14" t="s">
        <v>1726</v>
      </c>
      <c r="AD136" s="14" t="s">
        <v>73</v>
      </c>
      <c r="AE136" s="14" t="s">
        <v>1727</v>
      </c>
      <c r="AF136" s="14" t="s">
        <v>225</v>
      </c>
      <c r="AG136" s="14" t="s">
        <v>229</v>
      </c>
      <c r="AH136" s="14" t="s">
        <v>73</v>
      </c>
      <c r="AI136" s="14" t="s">
        <v>73</v>
      </c>
      <c r="AJ136" s="14" t="s">
        <v>73</v>
      </c>
      <c r="AK136" s="14" t="s">
        <v>264</v>
      </c>
      <c r="AL136" s="14" t="s">
        <v>396</v>
      </c>
      <c r="AM136" s="14" t="s">
        <v>225</v>
      </c>
      <c r="AN136" s="14"/>
      <c r="AO136" s="14"/>
      <c r="AP136" s="14" t="s">
        <v>1728</v>
      </c>
      <c r="AQ136" s="14" t="s">
        <v>1729</v>
      </c>
      <c r="AR136" s="14" t="s">
        <v>1730</v>
      </c>
      <c r="AS136" s="14" t="s">
        <v>73</v>
      </c>
      <c r="AT136" s="14" t="s">
        <v>73</v>
      </c>
      <c r="AU136" s="16" t="s">
        <v>73</v>
      </c>
      <c r="AV136" s="14" t="s">
        <v>225</v>
      </c>
      <c r="AW136" s="16" t="s">
        <v>232</v>
      </c>
      <c r="AX136" s="85"/>
      <c r="AY136" s="130">
        <v>2.31032331E8</v>
      </c>
      <c r="AZ136" s="130">
        <v>21282.0</v>
      </c>
      <c r="BA136" s="1"/>
      <c r="BB136" s="14"/>
      <c r="BC136" s="14"/>
      <c r="BD136" s="14"/>
      <c r="BE136" s="14"/>
      <c r="BF136" s="14"/>
      <c r="BG136" s="14"/>
      <c r="BH136" s="81"/>
    </row>
    <row r="137" ht="15.75" hidden="1" customHeight="1">
      <c r="A137" s="74">
        <v>2025020.0</v>
      </c>
      <c r="B137" s="14">
        <v>39.0</v>
      </c>
      <c r="C137" s="118"/>
      <c r="D137" s="50" t="s">
        <v>761</v>
      </c>
      <c r="E137" s="50" t="s">
        <v>1731</v>
      </c>
      <c r="F137" s="50" t="s">
        <v>1732</v>
      </c>
      <c r="G137" s="14" t="s">
        <v>219</v>
      </c>
      <c r="H137" s="83" t="s">
        <v>1733</v>
      </c>
      <c r="I137" s="14" t="s">
        <v>221</v>
      </c>
      <c r="J137" s="84">
        <v>38875.0</v>
      </c>
      <c r="K137" s="86" t="s">
        <v>1734</v>
      </c>
      <c r="L137" s="79" t="s">
        <v>76</v>
      </c>
      <c r="M137" s="14" t="s">
        <v>4</v>
      </c>
      <c r="N137" s="14" t="s">
        <v>258</v>
      </c>
      <c r="O137" s="14" t="s">
        <v>286</v>
      </c>
      <c r="P137" s="14" t="s">
        <v>73</v>
      </c>
      <c r="Q137" s="14" t="s">
        <v>59</v>
      </c>
      <c r="R137" s="14" t="s">
        <v>73</v>
      </c>
      <c r="S137" s="78" t="s">
        <v>1735</v>
      </c>
      <c r="T137" s="78" t="s">
        <v>1735</v>
      </c>
      <c r="U137" s="14" t="s">
        <v>922</v>
      </c>
      <c r="V137" s="14" t="s">
        <v>1736</v>
      </c>
      <c r="W137" s="14" t="s">
        <v>225</v>
      </c>
      <c r="X137" s="14" t="s">
        <v>225</v>
      </c>
      <c r="Y137" s="14" t="s">
        <v>225</v>
      </c>
      <c r="Z137" s="14" t="s">
        <v>225</v>
      </c>
      <c r="AA137" s="79">
        <v>5.0</v>
      </c>
      <c r="AB137" s="14" t="s">
        <v>225</v>
      </c>
      <c r="AC137" s="14" t="s">
        <v>229</v>
      </c>
      <c r="AD137" s="14" t="s">
        <v>225</v>
      </c>
      <c r="AE137" s="14" t="s">
        <v>229</v>
      </c>
      <c r="AF137" s="14" t="s">
        <v>73</v>
      </c>
      <c r="AG137" s="14" t="s">
        <v>1737</v>
      </c>
      <c r="AH137" s="14" t="s">
        <v>225</v>
      </c>
      <c r="AI137" s="14" t="s">
        <v>225</v>
      </c>
      <c r="AJ137" s="14" t="s">
        <v>73</v>
      </c>
      <c r="AK137" s="14" t="s">
        <v>264</v>
      </c>
      <c r="AL137" s="14" t="s">
        <v>396</v>
      </c>
      <c r="AM137" s="75" t="s">
        <v>225</v>
      </c>
      <c r="AN137" s="75" t="s">
        <v>23</v>
      </c>
      <c r="AO137" s="14"/>
      <c r="AP137" s="14" t="s">
        <v>251</v>
      </c>
      <c r="AQ137" s="14" t="s">
        <v>1311</v>
      </c>
      <c r="AR137" s="14" t="s">
        <v>1330</v>
      </c>
      <c r="AS137" s="14" t="s">
        <v>73</v>
      </c>
      <c r="AT137" s="14" t="s">
        <v>73</v>
      </c>
      <c r="AU137" s="14" t="s">
        <v>73</v>
      </c>
      <c r="AV137" s="85" t="s">
        <v>73</v>
      </c>
      <c r="AW137" s="14" t="s">
        <v>73</v>
      </c>
      <c r="AX137" s="76"/>
      <c r="AY137" s="50">
        <v>2.31195451E8</v>
      </c>
      <c r="AZ137" s="50">
        <v>68203.0</v>
      </c>
      <c r="BA137" s="1" t="s">
        <v>267</v>
      </c>
      <c r="BB137" s="14" t="s">
        <v>344</v>
      </c>
      <c r="BC137" s="14"/>
      <c r="BD137" s="14"/>
      <c r="BE137" s="14"/>
      <c r="BF137" s="85"/>
      <c r="BG137" s="85"/>
      <c r="BH137" s="81"/>
    </row>
    <row r="138" ht="15.75" hidden="1" customHeight="1">
      <c r="A138" s="74">
        <v>2025179.0</v>
      </c>
      <c r="B138" s="14">
        <v>39.0</v>
      </c>
      <c r="C138" s="14"/>
      <c r="D138" s="50" t="s">
        <v>1738</v>
      </c>
      <c r="E138" s="50" t="s">
        <v>1739</v>
      </c>
      <c r="F138" s="50" t="s">
        <v>1740</v>
      </c>
      <c r="G138" s="14" t="s">
        <v>219</v>
      </c>
      <c r="H138" s="14" t="s">
        <v>1741</v>
      </c>
      <c r="I138" s="14" t="s">
        <v>237</v>
      </c>
      <c r="J138" s="84" t="s">
        <v>1742</v>
      </c>
      <c r="K138" s="86" t="s">
        <v>1743</v>
      </c>
      <c r="L138" s="14" t="s">
        <v>108</v>
      </c>
      <c r="M138" s="14" t="s">
        <v>4</v>
      </c>
      <c r="N138" s="14" t="s">
        <v>240</v>
      </c>
      <c r="O138" s="14" t="s">
        <v>286</v>
      </c>
      <c r="P138" s="14" t="s">
        <v>242</v>
      </c>
      <c r="Q138" s="14" t="s">
        <v>61</v>
      </c>
      <c r="R138" s="14" t="s">
        <v>225</v>
      </c>
      <c r="S138" s="78" t="s">
        <v>1744</v>
      </c>
      <c r="T138" s="78" t="s">
        <v>1744</v>
      </c>
      <c r="U138" s="78" t="s">
        <v>1745</v>
      </c>
      <c r="V138" s="14" t="s">
        <v>1746</v>
      </c>
      <c r="W138" s="14" t="s">
        <v>73</v>
      </c>
      <c r="X138" s="14" t="s">
        <v>73</v>
      </c>
      <c r="Y138" s="14" t="s">
        <v>73</v>
      </c>
      <c r="Z138" s="14" t="s">
        <v>225</v>
      </c>
      <c r="AA138" s="79">
        <v>5.0</v>
      </c>
      <c r="AB138" s="14" t="s">
        <v>73</v>
      </c>
      <c r="AC138" s="14" t="s">
        <v>1747</v>
      </c>
      <c r="AD138" s="14" t="s">
        <v>225</v>
      </c>
      <c r="AE138" s="14" t="s">
        <v>229</v>
      </c>
      <c r="AF138" s="14" t="s">
        <v>225</v>
      </c>
      <c r="AG138" s="14" t="s">
        <v>229</v>
      </c>
      <c r="AH138" s="14" t="s">
        <v>73</v>
      </c>
      <c r="AI138" s="14" t="s">
        <v>225</v>
      </c>
      <c r="AJ138" s="14" t="s">
        <v>225</v>
      </c>
      <c r="AK138" s="14" t="s">
        <v>230</v>
      </c>
      <c r="AL138" s="14" t="s">
        <v>396</v>
      </c>
      <c r="AM138" s="75" t="s">
        <v>225</v>
      </c>
      <c r="AN138" s="14"/>
      <c r="AO138" s="14"/>
      <c r="AP138" s="14" t="s">
        <v>369</v>
      </c>
      <c r="AQ138" s="14" t="s">
        <v>370</v>
      </c>
      <c r="AR138" s="14" t="s">
        <v>1399</v>
      </c>
      <c r="AS138" s="14" t="s">
        <v>73</v>
      </c>
      <c r="AT138" s="14" t="s">
        <v>73</v>
      </c>
      <c r="AU138" s="14" t="s">
        <v>73</v>
      </c>
      <c r="AV138" s="14" t="s">
        <v>73</v>
      </c>
      <c r="AW138" s="76" t="s">
        <v>232</v>
      </c>
      <c r="AX138" s="76"/>
      <c r="AY138" s="92"/>
      <c r="AZ138" s="92"/>
      <c r="BA138" s="99"/>
      <c r="BB138" s="14"/>
      <c r="BC138" s="14"/>
      <c r="BD138" s="14"/>
      <c r="BE138" s="14"/>
      <c r="BF138" s="85"/>
      <c r="BG138" s="85"/>
      <c r="BH138" s="1"/>
    </row>
    <row r="139" ht="15.75" hidden="1" customHeight="1">
      <c r="A139" s="74">
        <v>2025099.0</v>
      </c>
      <c r="B139" s="14">
        <v>35.0</v>
      </c>
      <c r="C139" s="118"/>
      <c r="D139" s="50" t="s">
        <v>1748</v>
      </c>
      <c r="E139" s="50" t="s">
        <v>906</v>
      </c>
      <c r="F139" s="50" t="s">
        <v>1749</v>
      </c>
      <c r="G139" s="14" t="s">
        <v>219</v>
      </c>
      <c r="H139" s="14" t="s">
        <v>1750</v>
      </c>
      <c r="I139" s="14" t="s">
        <v>237</v>
      </c>
      <c r="J139" s="84" t="s">
        <v>777</v>
      </c>
      <c r="K139" s="86" t="s">
        <v>1751</v>
      </c>
      <c r="L139" s="79" t="s">
        <v>95</v>
      </c>
      <c r="M139" s="14" t="s">
        <v>4</v>
      </c>
      <c r="N139" s="14" t="s">
        <v>1752</v>
      </c>
      <c r="O139" s="14" t="s">
        <v>286</v>
      </c>
      <c r="P139" s="14" t="s">
        <v>225</v>
      </c>
      <c r="Q139" s="14" t="s">
        <v>55</v>
      </c>
      <c r="R139" s="14" t="s">
        <v>225</v>
      </c>
      <c r="S139" s="78" t="s">
        <v>1753</v>
      </c>
      <c r="T139" s="78" t="s">
        <v>1753</v>
      </c>
      <c r="U139" s="78" t="s">
        <v>1754</v>
      </c>
      <c r="V139" s="14" t="s">
        <v>1755</v>
      </c>
      <c r="W139" s="14" t="s">
        <v>73</v>
      </c>
      <c r="X139" s="14" t="s">
        <v>225</v>
      </c>
      <c r="Y139" s="14" t="s">
        <v>73</v>
      </c>
      <c r="Z139" s="14" t="s">
        <v>225</v>
      </c>
      <c r="AA139" s="79">
        <v>6.0</v>
      </c>
      <c r="AB139" s="14" t="s">
        <v>73</v>
      </c>
      <c r="AC139" s="14" t="s">
        <v>1756</v>
      </c>
      <c r="AD139" s="14" t="s">
        <v>225</v>
      </c>
      <c r="AE139" s="14" t="s">
        <v>229</v>
      </c>
      <c r="AF139" s="14" t="s">
        <v>225</v>
      </c>
      <c r="AG139" s="14" t="s">
        <v>229</v>
      </c>
      <c r="AH139" s="14" t="s">
        <v>73</v>
      </c>
      <c r="AI139" s="14" t="s">
        <v>225</v>
      </c>
      <c r="AJ139" s="14" t="s">
        <v>225</v>
      </c>
      <c r="AK139" s="14" t="s">
        <v>230</v>
      </c>
      <c r="AL139" s="14" t="s">
        <v>396</v>
      </c>
      <c r="AM139" s="75" t="s">
        <v>225</v>
      </c>
      <c r="AN139" s="14"/>
      <c r="AO139" s="14"/>
      <c r="AP139" s="14" t="s">
        <v>279</v>
      </c>
      <c r="AQ139" s="14" t="s">
        <v>1757</v>
      </c>
      <c r="AR139" s="14" t="s">
        <v>331</v>
      </c>
      <c r="AS139" s="14" t="s">
        <v>73</v>
      </c>
      <c r="AT139" s="14" t="s">
        <v>73</v>
      </c>
      <c r="AU139" s="14" t="s">
        <v>73</v>
      </c>
      <c r="AV139" s="14" t="s">
        <v>73</v>
      </c>
      <c r="AW139" s="76" t="s">
        <v>232</v>
      </c>
      <c r="AX139" s="76"/>
      <c r="AY139" s="50"/>
      <c r="AZ139" s="50"/>
      <c r="BA139" s="99"/>
      <c r="BB139" s="14"/>
      <c r="BC139" s="14"/>
      <c r="BD139" s="14"/>
      <c r="BE139" s="14"/>
      <c r="BF139" s="85"/>
      <c r="BG139" s="85"/>
      <c r="BH139" s="81"/>
    </row>
    <row r="140" ht="15.75" hidden="1" customHeight="1">
      <c r="A140" s="74">
        <v>2025329.0</v>
      </c>
      <c r="B140" s="14"/>
      <c r="C140" s="14"/>
      <c r="D140" s="50" t="s">
        <v>1758</v>
      </c>
      <c r="E140" s="50" t="s">
        <v>1759</v>
      </c>
      <c r="F140" s="50" t="s">
        <v>1760</v>
      </c>
      <c r="G140" s="14" t="s">
        <v>219</v>
      </c>
      <c r="H140" s="14" t="s">
        <v>1761</v>
      </c>
      <c r="I140" s="14" t="s">
        <v>221</v>
      </c>
      <c r="J140" s="84">
        <v>39055.0</v>
      </c>
      <c r="K140" s="86" t="s">
        <v>1762</v>
      </c>
      <c r="L140" s="14" t="s">
        <v>72</v>
      </c>
      <c r="M140" s="75" t="s">
        <v>4</v>
      </c>
      <c r="N140" s="14"/>
      <c r="O140" s="14" t="s">
        <v>405</v>
      </c>
      <c r="P140" s="14" t="s">
        <v>225</v>
      </c>
      <c r="Q140" s="75" t="s">
        <v>57</v>
      </c>
      <c r="R140" s="14" t="s">
        <v>225</v>
      </c>
      <c r="S140" s="78" t="s">
        <v>1763</v>
      </c>
      <c r="T140" s="78" t="s">
        <v>1763</v>
      </c>
      <c r="U140" s="78" t="s">
        <v>1764</v>
      </c>
      <c r="V140" s="79" t="s">
        <v>1765</v>
      </c>
      <c r="W140" s="14" t="s">
        <v>73</v>
      </c>
      <c r="X140" s="14" t="s">
        <v>73</v>
      </c>
      <c r="Y140" s="14" t="s">
        <v>73</v>
      </c>
      <c r="Z140" s="14" t="s">
        <v>225</v>
      </c>
      <c r="AA140" s="79">
        <v>9.0</v>
      </c>
      <c r="AB140" s="14" t="s">
        <v>73</v>
      </c>
      <c r="AC140" s="14" t="s">
        <v>1766</v>
      </c>
      <c r="AD140" s="14" t="s">
        <v>73</v>
      </c>
      <c r="AE140" s="14" t="s">
        <v>938</v>
      </c>
      <c r="AF140" s="14" t="s">
        <v>73</v>
      </c>
      <c r="AG140" s="14" t="s">
        <v>1767</v>
      </c>
      <c r="AH140" s="14" t="s">
        <v>225</v>
      </c>
      <c r="AI140" s="14" t="s">
        <v>225</v>
      </c>
      <c r="AJ140" s="14" t="s">
        <v>225</v>
      </c>
      <c r="AK140" s="14" t="s">
        <v>230</v>
      </c>
      <c r="AL140" s="14" t="s">
        <v>396</v>
      </c>
      <c r="AM140" s="14" t="s">
        <v>225</v>
      </c>
      <c r="AN140" s="14"/>
      <c r="AO140" s="14"/>
      <c r="AP140" s="14" t="s">
        <v>424</v>
      </c>
      <c r="AQ140" s="14" t="s">
        <v>1768</v>
      </c>
      <c r="AR140" s="14" t="s">
        <v>540</v>
      </c>
      <c r="AS140" s="14" t="s">
        <v>73</v>
      </c>
      <c r="AT140" s="14" t="s">
        <v>73</v>
      </c>
      <c r="AU140" s="14" t="s">
        <v>73</v>
      </c>
      <c r="AV140" s="14" t="s">
        <v>73</v>
      </c>
      <c r="AW140" s="14" t="s">
        <v>73</v>
      </c>
      <c r="AX140" s="14" t="s">
        <v>1139</v>
      </c>
      <c r="AY140" s="50"/>
      <c r="AZ140" s="50"/>
      <c r="BA140" s="1"/>
      <c r="BB140" s="14"/>
      <c r="BC140" s="14"/>
      <c r="BD140" s="14"/>
      <c r="BE140" s="14"/>
      <c r="BF140" s="14"/>
      <c r="BG140" s="14"/>
      <c r="BH140" s="81"/>
    </row>
    <row r="141" ht="15.75" hidden="1" customHeight="1">
      <c r="A141" s="74">
        <v>2025052.0</v>
      </c>
      <c r="B141" s="14">
        <v>40.0</v>
      </c>
      <c r="C141" s="14"/>
      <c r="D141" s="50" t="s">
        <v>1758</v>
      </c>
      <c r="E141" s="50" t="s">
        <v>1769</v>
      </c>
      <c r="F141" s="50" t="s">
        <v>1770</v>
      </c>
      <c r="G141" s="14" t="s">
        <v>219</v>
      </c>
      <c r="H141" s="83" t="s">
        <v>1771</v>
      </c>
      <c r="I141" s="14" t="s">
        <v>237</v>
      </c>
      <c r="J141" s="84">
        <v>38781.0</v>
      </c>
      <c r="K141" s="86" t="s">
        <v>1772</v>
      </c>
      <c r="L141" s="79" t="s">
        <v>95</v>
      </c>
      <c r="M141" s="14" t="s">
        <v>4</v>
      </c>
      <c r="N141" s="14" t="s">
        <v>1773</v>
      </c>
      <c r="O141" s="85" t="s">
        <v>286</v>
      </c>
      <c r="P141" s="14" t="s">
        <v>225</v>
      </c>
      <c r="Q141" s="14" t="s">
        <v>55</v>
      </c>
      <c r="R141" s="14" t="s">
        <v>225</v>
      </c>
      <c r="S141" s="78" t="s">
        <v>1774</v>
      </c>
      <c r="T141" s="78" t="s">
        <v>1774</v>
      </c>
      <c r="U141" s="78" t="s">
        <v>1775</v>
      </c>
      <c r="V141" s="78" t="s">
        <v>1776</v>
      </c>
      <c r="W141" s="14" t="s">
        <v>225</v>
      </c>
      <c r="X141" s="14" t="s">
        <v>73</v>
      </c>
      <c r="Y141" s="14" t="s">
        <v>225</v>
      </c>
      <c r="Z141" s="14" t="s">
        <v>73</v>
      </c>
      <c r="AA141" s="79">
        <v>3.0</v>
      </c>
      <c r="AB141" s="14" t="s">
        <v>225</v>
      </c>
      <c r="AC141" s="14"/>
      <c r="AD141" s="14" t="s">
        <v>225</v>
      </c>
      <c r="AE141" s="14" t="s">
        <v>229</v>
      </c>
      <c r="AF141" s="14" t="s">
        <v>225</v>
      </c>
      <c r="AG141" s="14" t="s">
        <v>229</v>
      </c>
      <c r="AH141" s="14" t="s">
        <v>225</v>
      </c>
      <c r="AI141" s="14" t="s">
        <v>225</v>
      </c>
      <c r="AJ141" s="14" t="s">
        <v>73</v>
      </c>
      <c r="AK141" s="14" t="s">
        <v>264</v>
      </c>
      <c r="AL141" s="14" t="s">
        <v>396</v>
      </c>
      <c r="AM141" s="75" t="s">
        <v>225</v>
      </c>
      <c r="AN141" s="14"/>
      <c r="AO141" s="14"/>
      <c r="AP141" s="14" t="s">
        <v>732</v>
      </c>
      <c r="AQ141" s="14" t="s">
        <v>331</v>
      </c>
      <c r="AR141" s="14" t="s">
        <v>279</v>
      </c>
      <c r="AS141" s="14" t="s">
        <v>73</v>
      </c>
      <c r="AT141" s="14" t="s">
        <v>73</v>
      </c>
      <c r="AU141" s="14" t="s">
        <v>73</v>
      </c>
      <c r="AV141" s="14" t="s">
        <v>73</v>
      </c>
      <c r="AW141" s="14" t="s">
        <v>73</v>
      </c>
      <c r="AX141" s="76"/>
      <c r="AY141" s="93">
        <v>2.31221223E8</v>
      </c>
      <c r="AZ141" s="50">
        <v>41013.0</v>
      </c>
      <c r="BA141" s="1" t="s">
        <v>1777</v>
      </c>
      <c r="BB141" s="14" t="s">
        <v>268</v>
      </c>
      <c r="BC141" s="14"/>
      <c r="BD141" s="14"/>
      <c r="BE141" s="14"/>
      <c r="BF141" s="85"/>
      <c r="BG141" s="85"/>
      <c r="BH141" s="81"/>
    </row>
    <row r="142" ht="15.75" hidden="1" customHeight="1">
      <c r="A142" s="74">
        <v>2025150.0</v>
      </c>
      <c r="B142" s="14">
        <v>37.0</v>
      </c>
      <c r="C142" s="14"/>
      <c r="D142" s="50" t="s">
        <v>1778</v>
      </c>
      <c r="E142" s="50" t="s">
        <v>1779</v>
      </c>
      <c r="F142" s="50" t="s">
        <v>1780</v>
      </c>
      <c r="G142" s="14" t="s">
        <v>219</v>
      </c>
      <c r="H142" s="83" t="s">
        <v>1781</v>
      </c>
      <c r="I142" s="14" t="s">
        <v>237</v>
      </c>
      <c r="J142" s="84">
        <v>38787.0</v>
      </c>
      <c r="K142" s="86" t="s">
        <v>1782</v>
      </c>
      <c r="L142" s="14" t="s">
        <v>108</v>
      </c>
      <c r="M142" s="14" t="s">
        <v>4</v>
      </c>
      <c r="N142" s="14" t="s">
        <v>240</v>
      </c>
      <c r="O142" s="14" t="s">
        <v>286</v>
      </c>
      <c r="P142" s="14" t="s">
        <v>242</v>
      </c>
      <c r="Q142" s="14" t="s">
        <v>61</v>
      </c>
      <c r="R142" s="14" t="s">
        <v>225</v>
      </c>
      <c r="S142" s="78" t="s">
        <v>1783</v>
      </c>
      <c r="T142" s="78" t="s">
        <v>1784</v>
      </c>
      <c r="U142" s="78" t="s">
        <v>1785</v>
      </c>
      <c r="V142" s="14" t="s">
        <v>1786</v>
      </c>
      <c r="W142" s="14" t="s">
        <v>73</v>
      </c>
      <c r="X142" s="14" t="s">
        <v>73</v>
      </c>
      <c r="Y142" s="14" t="s">
        <v>73</v>
      </c>
      <c r="Z142" s="14" t="s">
        <v>225</v>
      </c>
      <c r="AA142" s="91">
        <v>5.0</v>
      </c>
      <c r="AB142" s="14" t="s">
        <v>73</v>
      </c>
      <c r="AC142" s="14" t="s">
        <v>1787</v>
      </c>
      <c r="AD142" s="14" t="s">
        <v>225</v>
      </c>
      <c r="AE142" s="14" t="s">
        <v>229</v>
      </c>
      <c r="AF142" s="14" t="s">
        <v>225</v>
      </c>
      <c r="AG142" s="14" t="s">
        <v>229</v>
      </c>
      <c r="AH142" s="14" t="s">
        <v>73</v>
      </c>
      <c r="AI142" s="14" t="s">
        <v>225</v>
      </c>
      <c r="AJ142" s="14" t="s">
        <v>225</v>
      </c>
      <c r="AK142" s="14" t="s">
        <v>230</v>
      </c>
      <c r="AL142" s="14" t="s">
        <v>396</v>
      </c>
      <c r="AM142" s="75" t="s">
        <v>225</v>
      </c>
      <c r="AN142" s="14"/>
      <c r="AO142" s="14"/>
      <c r="AP142" s="14" t="s">
        <v>383</v>
      </c>
      <c r="AQ142" s="14" t="s">
        <v>292</v>
      </c>
      <c r="AR142" s="14" t="s">
        <v>279</v>
      </c>
      <c r="AS142" s="14" t="s">
        <v>73</v>
      </c>
      <c r="AT142" s="14" t="s">
        <v>73</v>
      </c>
      <c r="AU142" s="14" t="s">
        <v>73</v>
      </c>
      <c r="AV142" s="14" t="s">
        <v>73</v>
      </c>
      <c r="AW142" s="14" t="s">
        <v>73</v>
      </c>
      <c r="AX142" s="76"/>
      <c r="AY142" s="50">
        <v>2.31209576E8</v>
      </c>
      <c r="AZ142" s="50">
        <v>75173.0</v>
      </c>
      <c r="BA142" s="99" t="s">
        <v>1788</v>
      </c>
      <c r="BB142" s="14" t="s">
        <v>386</v>
      </c>
      <c r="BC142" s="14"/>
      <c r="BD142" s="14"/>
      <c r="BE142" s="14"/>
      <c r="BF142" s="85"/>
      <c r="BG142" s="85"/>
      <c r="BH142" s="81"/>
    </row>
    <row r="143" ht="15.75" hidden="1" customHeight="1">
      <c r="A143" s="74">
        <v>2025133.0</v>
      </c>
      <c r="B143" s="14">
        <v>42.0</v>
      </c>
      <c r="C143" s="14"/>
      <c r="D143" s="50" t="s">
        <v>1789</v>
      </c>
      <c r="E143" s="50" t="s">
        <v>1790</v>
      </c>
      <c r="F143" s="50" t="s">
        <v>1791</v>
      </c>
      <c r="G143" s="14" t="s">
        <v>219</v>
      </c>
      <c r="H143" s="83" t="s">
        <v>1792</v>
      </c>
      <c r="I143" s="14" t="s">
        <v>237</v>
      </c>
      <c r="J143" s="84" t="s">
        <v>1793</v>
      </c>
      <c r="K143" s="86" t="s">
        <v>1794</v>
      </c>
      <c r="L143" s="14" t="s">
        <v>108</v>
      </c>
      <c r="M143" s="131" t="s">
        <v>4</v>
      </c>
      <c r="N143" s="14" t="s">
        <v>240</v>
      </c>
      <c r="O143" s="14" t="s">
        <v>286</v>
      </c>
      <c r="P143" s="14" t="s">
        <v>242</v>
      </c>
      <c r="Q143" s="14" t="s">
        <v>61</v>
      </c>
      <c r="R143" s="14" t="s">
        <v>225</v>
      </c>
      <c r="S143" s="78" t="s">
        <v>1795</v>
      </c>
      <c r="T143" s="78" t="s">
        <v>1795</v>
      </c>
      <c r="U143" s="78" t="s">
        <v>1796</v>
      </c>
      <c r="V143" s="14" t="s">
        <v>1797</v>
      </c>
      <c r="W143" s="14" t="s">
        <v>73</v>
      </c>
      <c r="X143" s="14" t="s">
        <v>73</v>
      </c>
      <c r="Y143" s="14" t="s">
        <v>73</v>
      </c>
      <c r="Z143" s="14" t="s">
        <v>73</v>
      </c>
      <c r="AA143" s="91">
        <v>5.0</v>
      </c>
      <c r="AB143" s="14" t="s">
        <v>73</v>
      </c>
      <c r="AC143" s="14" t="s">
        <v>1798</v>
      </c>
      <c r="AD143" s="14" t="s">
        <v>73</v>
      </c>
      <c r="AE143" s="14" t="s">
        <v>1799</v>
      </c>
      <c r="AF143" s="14" t="s">
        <v>225</v>
      </c>
      <c r="AG143" s="14" t="s">
        <v>229</v>
      </c>
      <c r="AH143" s="14" t="s">
        <v>73</v>
      </c>
      <c r="AI143" s="14" t="s">
        <v>73</v>
      </c>
      <c r="AJ143" s="14" t="s">
        <v>225</v>
      </c>
      <c r="AK143" s="14" t="s">
        <v>230</v>
      </c>
      <c r="AL143" s="14" t="s">
        <v>396</v>
      </c>
      <c r="AM143" s="75" t="s">
        <v>225</v>
      </c>
      <c r="AN143" s="75"/>
      <c r="AO143" s="14"/>
      <c r="AP143" s="14" t="s">
        <v>384</v>
      </c>
      <c r="AQ143" s="14" t="s">
        <v>383</v>
      </c>
      <c r="AR143" s="14" t="s">
        <v>292</v>
      </c>
      <c r="AS143" s="14" t="s">
        <v>73</v>
      </c>
      <c r="AT143" s="14" t="s">
        <v>73</v>
      </c>
      <c r="AU143" s="14" t="s">
        <v>73</v>
      </c>
      <c r="AV143" s="14" t="s">
        <v>73</v>
      </c>
      <c r="AW143" s="14" t="s">
        <v>73</v>
      </c>
      <c r="AX143" s="76"/>
      <c r="AY143" s="92">
        <v>2.31192681E8</v>
      </c>
      <c r="AZ143" s="50">
        <v>61426.0</v>
      </c>
      <c r="BA143" s="99" t="s">
        <v>1800</v>
      </c>
      <c r="BB143" s="14" t="s">
        <v>268</v>
      </c>
      <c r="BC143" s="14"/>
      <c r="BD143" s="14"/>
      <c r="BE143" s="14"/>
      <c r="BF143" s="85"/>
      <c r="BG143" s="85"/>
      <c r="BH143" s="81"/>
    </row>
    <row r="144" ht="15.75" hidden="1" customHeight="1">
      <c r="A144" s="74">
        <v>2025262.0</v>
      </c>
      <c r="B144" s="85">
        <v>31.0</v>
      </c>
      <c r="C144" s="85"/>
      <c r="D144" s="82" t="s">
        <v>1801</v>
      </c>
      <c r="E144" s="82" t="s">
        <v>1802</v>
      </c>
      <c r="F144" s="50" t="s">
        <v>1803</v>
      </c>
      <c r="G144" s="14" t="s">
        <v>219</v>
      </c>
      <c r="H144" s="14" t="s">
        <v>1804</v>
      </c>
      <c r="I144" s="14" t="s">
        <v>237</v>
      </c>
      <c r="J144" s="132">
        <v>38476.0</v>
      </c>
      <c r="K144" s="122" t="s">
        <v>1805</v>
      </c>
      <c r="L144" s="79" t="s">
        <v>83</v>
      </c>
      <c r="M144" s="14" t="s">
        <v>49</v>
      </c>
      <c r="N144" s="14" t="s">
        <v>323</v>
      </c>
      <c r="O144" s="75" t="s">
        <v>324</v>
      </c>
      <c r="P144" s="14" t="s">
        <v>242</v>
      </c>
      <c r="Q144" s="75" t="s">
        <v>57</v>
      </c>
      <c r="R144" s="14" t="s">
        <v>225</v>
      </c>
      <c r="S144" s="116" t="s">
        <v>1806</v>
      </c>
      <c r="T144" s="116" t="s">
        <v>1806</v>
      </c>
      <c r="U144" s="116" t="s">
        <v>1807</v>
      </c>
      <c r="V144" s="85" t="s">
        <v>1808</v>
      </c>
      <c r="W144" s="14" t="s">
        <v>73</v>
      </c>
      <c r="X144" s="14" t="s">
        <v>225</v>
      </c>
      <c r="Y144" s="14" t="s">
        <v>73</v>
      </c>
      <c r="Z144" s="75"/>
      <c r="AA144" s="91">
        <v>4.0</v>
      </c>
      <c r="AB144" s="14" t="s">
        <v>73</v>
      </c>
      <c r="AC144" s="14" t="s">
        <v>1809</v>
      </c>
      <c r="AD144" s="14" t="s">
        <v>225</v>
      </c>
      <c r="AE144" s="14" t="s">
        <v>229</v>
      </c>
      <c r="AF144" s="14" t="s">
        <v>225</v>
      </c>
      <c r="AG144" s="14" t="s">
        <v>229</v>
      </c>
      <c r="AH144" s="14" t="s">
        <v>73</v>
      </c>
      <c r="AI144" s="14" t="s">
        <v>225</v>
      </c>
      <c r="AJ144" s="14" t="s">
        <v>225</v>
      </c>
      <c r="AK144" s="14" t="s">
        <v>230</v>
      </c>
      <c r="AL144" s="14" t="s">
        <v>396</v>
      </c>
      <c r="AM144" s="14" t="s">
        <v>225</v>
      </c>
      <c r="AN144" s="75"/>
      <c r="AO144" s="91"/>
      <c r="AP144" s="91" t="s">
        <v>1810</v>
      </c>
      <c r="AQ144" s="14" t="s">
        <v>331</v>
      </c>
      <c r="AR144" s="14"/>
      <c r="AS144" s="14" t="s">
        <v>73</v>
      </c>
      <c r="AT144" s="14" t="s">
        <v>73</v>
      </c>
      <c r="AU144" s="14" t="s">
        <v>73</v>
      </c>
      <c r="AV144" s="14" t="s">
        <v>73</v>
      </c>
      <c r="AW144" s="14" t="s">
        <v>73</v>
      </c>
      <c r="AX144" s="76"/>
      <c r="AY144" s="82">
        <v>2.31287097E8</v>
      </c>
      <c r="AZ144" s="82">
        <v>59252.0</v>
      </c>
      <c r="BA144" s="99" t="s">
        <v>1811</v>
      </c>
      <c r="BB144" s="85" t="s">
        <v>1240</v>
      </c>
      <c r="BC144" s="85"/>
      <c r="BD144" s="85"/>
      <c r="BE144" s="85"/>
      <c r="BF144" s="85"/>
      <c r="BG144" s="85"/>
      <c r="BH144" s="1"/>
    </row>
    <row r="145" ht="15.75" hidden="1" customHeight="1">
      <c r="A145" s="74">
        <v>2025324.0</v>
      </c>
      <c r="B145" s="14"/>
      <c r="C145" s="14"/>
      <c r="D145" s="50" t="s">
        <v>1812</v>
      </c>
      <c r="E145" s="50" t="s">
        <v>1813</v>
      </c>
      <c r="F145" s="50" t="s">
        <v>1814</v>
      </c>
      <c r="G145" s="14" t="s">
        <v>219</v>
      </c>
      <c r="H145" s="14" t="s">
        <v>1815</v>
      </c>
      <c r="I145" s="14" t="s">
        <v>237</v>
      </c>
      <c r="J145" s="50" t="s">
        <v>1816</v>
      </c>
      <c r="K145" s="86" t="s">
        <v>1817</v>
      </c>
      <c r="L145" s="14" t="s">
        <v>72</v>
      </c>
      <c r="M145" s="75" t="s">
        <v>4</v>
      </c>
      <c r="N145" s="14"/>
      <c r="O145" s="14" t="s">
        <v>405</v>
      </c>
      <c r="P145" s="14" t="s">
        <v>225</v>
      </c>
      <c r="Q145" s="75" t="s">
        <v>57</v>
      </c>
      <c r="R145" s="14" t="s">
        <v>225</v>
      </c>
      <c r="S145" s="78" t="s">
        <v>1818</v>
      </c>
      <c r="T145" s="78" t="s">
        <v>1818</v>
      </c>
      <c r="U145" s="78" t="s">
        <v>1819</v>
      </c>
      <c r="V145" s="79" t="s">
        <v>1820</v>
      </c>
      <c r="W145" s="14" t="s">
        <v>73</v>
      </c>
      <c r="X145" s="14" t="s">
        <v>73</v>
      </c>
      <c r="Y145" s="14" t="s">
        <v>73</v>
      </c>
      <c r="Z145" s="14" t="s">
        <v>225</v>
      </c>
      <c r="AA145" s="79">
        <v>4.0</v>
      </c>
      <c r="AB145" s="14" t="s">
        <v>225</v>
      </c>
      <c r="AC145" s="14" t="s">
        <v>229</v>
      </c>
      <c r="AD145" s="14" t="s">
        <v>225</v>
      </c>
      <c r="AE145" s="14" t="s">
        <v>229</v>
      </c>
      <c r="AF145" s="14" t="s">
        <v>225</v>
      </c>
      <c r="AG145" s="14" t="s">
        <v>229</v>
      </c>
      <c r="AH145" s="14" t="s">
        <v>73</v>
      </c>
      <c r="AI145" s="14" t="s">
        <v>225</v>
      </c>
      <c r="AJ145" s="14" t="s">
        <v>73</v>
      </c>
      <c r="AK145" s="14" t="s">
        <v>264</v>
      </c>
      <c r="AL145" s="14" t="s">
        <v>396</v>
      </c>
      <c r="AM145" s="14" t="s">
        <v>225</v>
      </c>
      <c r="AN145" s="14"/>
      <c r="AO145" s="14"/>
      <c r="AP145" s="14" t="s">
        <v>1821</v>
      </c>
      <c r="AQ145" s="14" t="s">
        <v>540</v>
      </c>
      <c r="AR145" s="14" t="s">
        <v>1768</v>
      </c>
      <c r="AS145" s="14" t="s">
        <v>73</v>
      </c>
      <c r="AT145" s="14" t="s">
        <v>73</v>
      </c>
      <c r="AU145" s="14" t="s">
        <v>73</v>
      </c>
      <c r="AV145" s="14"/>
      <c r="AW145" s="76" t="s">
        <v>232</v>
      </c>
      <c r="AX145" s="76"/>
      <c r="AY145" s="50"/>
      <c r="AZ145" s="50"/>
      <c r="BA145" s="14"/>
      <c r="BB145" s="14"/>
      <c r="BC145" s="14"/>
      <c r="BD145" s="14"/>
      <c r="BE145" s="14"/>
      <c r="BF145" s="14"/>
      <c r="BG145" s="14"/>
      <c r="BH145" s="117"/>
    </row>
    <row r="146" ht="15.75" hidden="1" customHeight="1">
      <c r="A146" s="74">
        <v>2025154.0</v>
      </c>
      <c r="B146" s="14">
        <v>38.0</v>
      </c>
      <c r="C146" s="14"/>
      <c r="D146" s="50" t="s">
        <v>1822</v>
      </c>
      <c r="E146" s="50" t="s">
        <v>1823</v>
      </c>
      <c r="F146" s="50" t="s">
        <v>1824</v>
      </c>
      <c r="G146" s="14" t="s">
        <v>219</v>
      </c>
      <c r="H146" s="83" t="s">
        <v>1825</v>
      </c>
      <c r="I146" s="14" t="s">
        <v>237</v>
      </c>
      <c r="J146" s="84">
        <v>39389.0</v>
      </c>
      <c r="K146" s="86" t="s">
        <v>1826</v>
      </c>
      <c r="L146" s="14" t="s">
        <v>108</v>
      </c>
      <c r="M146" s="14" t="s">
        <v>4</v>
      </c>
      <c r="N146" s="14" t="s">
        <v>240</v>
      </c>
      <c r="O146" s="14" t="s">
        <v>286</v>
      </c>
      <c r="P146" s="14" t="s">
        <v>242</v>
      </c>
      <c r="Q146" s="14" t="s">
        <v>61</v>
      </c>
      <c r="R146" s="14" t="s">
        <v>225</v>
      </c>
      <c r="S146" s="78" t="s">
        <v>1827</v>
      </c>
      <c r="T146" s="78" t="s">
        <v>1827</v>
      </c>
      <c r="U146" s="78" t="s">
        <v>1828</v>
      </c>
      <c r="V146" s="14" t="s">
        <v>1829</v>
      </c>
      <c r="W146" s="14" t="s">
        <v>73</v>
      </c>
      <c r="X146" s="14" t="s">
        <v>73</v>
      </c>
      <c r="Y146" s="14" t="s">
        <v>73</v>
      </c>
      <c r="Z146" s="14" t="s">
        <v>225</v>
      </c>
      <c r="AA146" s="79">
        <v>3.0</v>
      </c>
      <c r="AB146" s="14" t="s">
        <v>73</v>
      </c>
      <c r="AC146" s="14" t="s">
        <v>1830</v>
      </c>
      <c r="AD146" s="14" t="s">
        <v>225</v>
      </c>
      <c r="AE146" s="14" t="s">
        <v>229</v>
      </c>
      <c r="AF146" s="14" t="s">
        <v>225</v>
      </c>
      <c r="AG146" s="14" t="s">
        <v>229</v>
      </c>
      <c r="AH146" s="14" t="s">
        <v>73</v>
      </c>
      <c r="AI146" s="14" t="s">
        <v>73</v>
      </c>
      <c r="AJ146" s="14" t="s">
        <v>225</v>
      </c>
      <c r="AK146" s="14" t="s">
        <v>230</v>
      </c>
      <c r="AL146" s="14" t="s">
        <v>396</v>
      </c>
      <c r="AM146" s="75" t="s">
        <v>225</v>
      </c>
      <c r="AN146" s="75"/>
      <c r="AO146" s="14"/>
      <c r="AP146" s="14" t="s">
        <v>1831</v>
      </c>
      <c r="AQ146" s="14" t="s">
        <v>398</v>
      </c>
      <c r="AR146" s="14" t="s">
        <v>1330</v>
      </c>
      <c r="AS146" s="14" t="s">
        <v>73</v>
      </c>
      <c r="AT146" s="14" t="s">
        <v>73</v>
      </c>
      <c r="AU146" s="14" t="s">
        <v>73</v>
      </c>
      <c r="AV146" s="14" t="s">
        <v>73</v>
      </c>
      <c r="AW146" s="14" t="s">
        <v>73</v>
      </c>
      <c r="AX146" s="76"/>
      <c r="AY146" s="50">
        <v>2.3155177E8</v>
      </c>
      <c r="AZ146" s="50">
        <v>83412.0</v>
      </c>
      <c r="BA146" s="99" t="s">
        <v>1832</v>
      </c>
      <c r="BB146" s="14" t="s">
        <v>386</v>
      </c>
      <c r="BC146" s="14"/>
      <c r="BD146" s="14"/>
      <c r="BE146" s="14"/>
      <c r="BF146" s="85"/>
      <c r="BG146" s="85"/>
      <c r="BH146" s="1"/>
    </row>
    <row r="147" ht="15.75" hidden="1" customHeight="1">
      <c r="A147" s="74">
        <v>2025033.0</v>
      </c>
      <c r="B147" s="14">
        <v>41.0</v>
      </c>
      <c r="C147" s="14"/>
      <c r="D147" s="50" t="s">
        <v>746</v>
      </c>
      <c r="E147" s="50" t="s">
        <v>1833</v>
      </c>
      <c r="F147" s="50" t="s">
        <v>1834</v>
      </c>
      <c r="G147" s="14" t="s">
        <v>219</v>
      </c>
      <c r="H147" s="14" t="s">
        <v>1835</v>
      </c>
      <c r="I147" s="14" t="s">
        <v>237</v>
      </c>
      <c r="J147" s="84">
        <v>38968.0</v>
      </c>
      <c r="K147" s="86" t="s">
        <v>1836</v>
      </c>
      <c r="L147" s="79" t="s">
        <v>113</v>
      </c>
      <c r="M147" s="14" t="s">
        <v>4</v>
      </c>
      <c r="N147" s="14" t="s">
        <v>258</v>
      </c>
      <c r="O147" s="14" t="s">
        <v>286</v>
      </c>
      <c r="P147" s="14" t="s">
        <v>242</v>
      </c>
      <c r="Q147" s="14" t="s">
        <v>59</v>
      </c>
      <c r="R147" s="14" t="s">
        <v>225</v>
      </c>
      <c r="S147" s="78" t="s">
        <v>1837</v>
      </c>
      <c r="T147" s="78" t="s">
        <v>1837</v>
      </c>
      <c r="U147" s="78" t="s">
        <v>1838</v>
      </c>
      <c r="V147" s="14" t="s">
        <v>1839</v>
      </c>
      <c r="W147" s="14" t="s">
        <v>73</v>
      </c>
      <c r="X147" s="14" t="s">
        <v>225</v>
      </c>
      <c r="Y147" s="14" t="s">
        <v>73</v>
      </c>
      <c r="Z147" s="14" t="s">
        <v>225</v>
      </c>
      <c r="AA147" s="79">
        <v>7.0</v>
      </c>
      <c r="AB147" s="14" t="s">
        <v>225</v>
      </c>
      <c r="AC147" s="14" t="s">
        <v>229</v>
      </c>
      <c r="AD147" s="14" t="s">
        <v>225</v>
      </c>
      <c r="AE147" s="14" t="s">
        <v>229</v>
      </c>
      <c r="AF147" s="14" t="s">
        <v>225</v>
      </c>
      <c r="AG147" s="14" t="s">
        <v>229</v>
      </c>
      <c r="AH147" s="14" t="s">
        <v>73</v>
      </c>
      <c r="AI147" s="14" t="s">
        <v>225</v>
      </c>
      <c r="AJ147" s="14" t="s">
        <v>225</v>
      </c>
      <c r="AK147" s="14" t="s">
        <v>230</v>
      </c>
      <c r="AL147" s="14" t="s">
        <v>396</v>
      </c>
      <c r="AM147" s="75" t="s">
        <v>225</v>
      </c>
      <c r="AN147" s="75"/>
      <c r="AO147" s="14"/>
      <c r="AP147" s="14" t="s">
        <v>251</v>
      </c>
      <c r="AQ147" s="14" t="s">
        <v>1840</v>
      </c>
      <c r="AR147" s="14" t="s">
        <v>608</v>
      </c>
      <c r="AS147" s="14" t="s">
        <v>73</v>
      </c>
      <c r="AT147" s="14" t="s">
        <v>73</v>
      </c>
      <c r="AU147" s="85" t="s">
        <v>73</v>
      </c>
      <c r="AV147" s="85" t="s">
        <v>73</v>
      </c>
      <c r="AW147" s="14" t="s">
        <v>73</v>
      </c>
      <c r="AX147" s="76"/>
      <c r="AY147" s="50">
        <v>2.31215088E8</v>
      </c>
      <c r="AZ147" s="50">
        <v>93427.0</v>
      </c>
      <c r="BA147" s="99" t="s">
        <v>1841</v>
      </c>
      <c r="BB147" s="14" t="s">
        <v>386</v>
      </c>
      <c r="BC147" s="14"/>
      <c r="BD147" s="14"/>
      <c r="BE147" s="14"/>
      <c r="BF147" s="85"/>
      <c r="BG147" s="85"/>
      <c r="BH147" s="81"/>
    </row>
    <row r="148" ht="15.75" hidden="1" customHeight="1">
      <c r="A148" s="74">
        <v>2025203.0</v>
      </c>
      <c r="B148" s="14">
        <v>37.0</v>
      </c>
      <c r="C148" s="14"/>
      <c r="D148" s="50" t="s">
        <v>746</v>
      </c>
      <c r="E148" s="50" t="s">
        <v>1842</v>
      </c>
      <c r="F148" s="50" t="s">
        <v>1843</v>
      </c>
      <c r="G148" s="14" t="s">
        <v>219</v>
      </c>
      <c r="H148" s="14" t="s">
        <v>1844</v>
      </c>
      <c r="I148" s="14" t="s">
        <v>237</v>
      </c>
      <c r="J148" s="84">
        <v>39033.0</v>
      </c>
      <c r="K148" s="86" t="s">
        <v>1845</v>
      </c>
      <c r="L148" s="14" t="s">
        <v>108</v>
      </c>
      <c r="M148" s="14" t="s">
        <v>4</v>
      </c>
      <c r="N148" s="14" t="s">
        <v>240</v>
      </c>
      <c r="O148" s="14" t="s">
        <v>286</v>
      </c>
      <c r="P148" s="14" t="s">
        <v>242</v>
      </c>
      <c r="Q148" s="14" t="s">
        <v>61</v>
      </c>
      <c r="R148" s="14" t="s">
        <v>225</v>
      </c>
      <c r="S148" s="78" t="s">
        <v>1846</v>
      </c>
      <c r="T148" s="78" t="s">
        <v>1846</v>
      </c>
      <c r="U148" s="78" t="s">
        <v>1847</v>
      </c>
      <c r="V148" s="14" t="s">
        <v>1848</v>
      </c>
      <c r="W148" s="14" t="s">
        <v>73</v>
      </c>
      <c r="X148" s="14" t="s">
        <v>73</v>
      </c>
      <c r="Y148" s="14" t="s">
        <v>73</v>
      </c>
      <c r="Z148" s="14" t="s">
        <v>225</v>
      </c>
      <c r="AA148" s="79">
        <v>5.0</v>
      </c>
      <c r="AB148" s="14" t="s">
        <v>225</v>
      </c>
      <c r="AC148" s="14" t="s">
        <v>229</v>
      </c>
      <c r="AD148" s="14" t="s">
        <v>225</v>
      </c>
      <c r="AE148" s="14" t="s">
        <v>229</v>
      </c>
      <c r="AF148" s="14" t="s">
        <v>225</v>
      </c>
      <c r="AG148" s="14" t="s">
        <v>229</v>
      </c>
      <c r="AH148" s="14" t="s">
        <v>73</v>
      </c>
      <c r="AI148" s="14" t="s">
        <v>225</v>
      </c>
      <c r="AJ148" s="14" t="s">
        <v>73</v>
      </c>
      <c r="AK148" s="14" t="s">
        <v>264</v>
      </c>
      <c r="AL148" s="14" t="s">
        <v>396</v>
      </c>
      <c r="AM148" s="75" t="s">
        <v>225</v>
      </c>
      <c r="AN148" s="75"/>
      <c r="AO148" s="14"/>
      <c r="AP148" s="14" t="s">
        <v>1849</v>
      </c>
      <c r="AQ148" s="14" t="s">
        <v>818</v>
      </c>
      <c r="AR148" s="14" t="s">
        <v>279</v>
      </c>
      <c r="AS148" s="14" t="s">
        <v>73</v>
      </c>
      <c r="AT148" s="14" t="s">
        <v>73</v>
      </c>
      <c r="AU148" s="14" t="s">
        <v>73</v>
      </c>
      <c r="AV148" s="14" t="s">
        <v>73</v>
      </c>
      <c r="AW148" s="14" t="s">
        <v>73</v>
      </c>
      <c r="AX148" s="76"/>
      <c r="AY148" s="50">
        <v>2.31296827E8</v>
      </c>
      <c r="AZ148" s="50">
        <v>67343.0</v>
      </c>
      <c r="BA148" s="79" t="s">
        <v>1850</v>
      </c>
      <c r="BB148" s="14" t="s">
        <v>386</v>
      </c>
      <c r="BC148" s="14"/>
      <c r="BD148" s="14"/>
      <c r="BE148" s="14"/>
      <c r="BF148" s="85"/>
      <c r="BG148" s="85"/>
      <c r="BH148" s="81"/>
    </row>
    <row r="149" ht="15.75" hidden="1" customHeight="1">
      <c r="A149" s="74">
        <v>2025149.0</v>
      </c>
      <c r="B149" s="14">
        <v>48.0</v>
      </c>
      <c r="C149" s="14"/>
      <c r="D149" s="50" t="s">
        <v>1851</v>
      </c>
      <c r="E149" s="50" t="s">
        <v>1852</v>
      </c>
      <c r="F149" s="50" t="s">
        <v>1853</v>
      </c>
      <c r="G149" s="14" t="s">
        <v>219</v>
      </c>
      <c r="H149" s="83" t="s">
        <v>1854</v>
      </c>
      <c r="I149" s="14" t="s">
        <v>237</v>
      </c>
      <c r="J149" s="84">
        <v>38816.0</v>
      </c>
      <c r="K149" s="86" t="s">
        <v>1855</v>
      </c>
      <c r="L149" s="14" t="s">
        <v>108</v>
      </c>
      <c r="M149" s="14" t="s">
        <v>4</v>
      </c>
      <c r="N149" s="14" t="s">
        <v>602</v>
      </c>
      <c r="O149" s="14" t="s">
        <v>286</v>
      </c>
      <c r="P149" s="14" t="s">
        <v>242</v>
      </c>
      <c r="Q149" s="14" t="s">
        <v>61</v>
      </c>
      <c r="R149" s="14" t="s">
        <v>73</v>
      </c>
      <c r="S149" s="78" t="s">
        <v>1856</v>
      </c>
      <c r="T149" s="78" t="s">
        <v>1856</v>
      </c>
      <c r="U149" s="78" t="s">
        <v>1857</v>
      </c>
      <c r="V149" s="14" t="s">
        <v>1858</v>
      </c>
      <c r="W149" s="14" t="s">
        <v>73</v>
      </c>
      <c r="X149" s="14" t="s">
        <v>73</v>
      </c>
      <c r="Y149" s="14" t="s">
        <v>73</v>
      </c>
      <c r="Z149" s="14" t="s">
        <v>225</v>
      </c>
      <c r="AA149" s="79">
        <v>3.0</v>
      </c>
      <c r="AB149" s="14" t="s">
        <v>225</v>
      </c>
      <c r="AC149" s="14" t="str">
        <f t="shared" ref="AC149:AC150" si="1">IF(AB149="YES",YES,"Not Working")</f>
        <v>Not Working</v>
      </c>
      <c r="AD149" s="14" t="s">
        <v>73</v>
      </c>
      <c r="AE149" s="14" t="s">
        <v>743</v>
      </c>
      <c r="AF149" s="14" t="s">
        <v>225</v>
      </c>
      <c r="AG149" s="14" t="s">
        <v>229</v>
      </c>
      <c r="AH149" s="14" t="s">
        <v>73</v>
      </c>
      <c r="AI149" s="14" t="s">
        <v>73</v>
      </c>
      <c r="AJ149" s="14" t="s">
        <v>73</v>
      </c>
      <c r="AK149" s="14" t="s">
        <v>264</v>
      </c>
      <c r="AL149" s="14" t="s">
        <v>396</v>
      </c>
      <c r="AM149" s="75" t="s">
        <v>225</v>
      </c>
      <c r="AN149" s="75"/>
      <c r="AO149" s="14"/>
      <c r="AP149" s="14" t="s">
        <v>672</v>
      </c>
      <c r="AQ149" s="14" t="s">
        <v>1311</v>
      </c>
      <c r="AR149" s="14" t="s">
        <v>1859</v>
      </c>
      <c r="AS149" s="14" t="s">
        <v>73</v>
      </c>
      <c r="AT149" s="14" t="s">
        <v>73</v>
      </c>
      <c r="AU149" s="14" t="s">
        <v>73</v>
      </c>
      <c r="AV149" s="14"/>
      <c r="AW149" s="76" t="s">
        <v>232</v>
      </c>
      <c r="AX149" s="76"/>
      <c r="AY149" s="50">
        <v>2.31033206E8</v>
      </c>
      <c r="AZ149" s="50">
        <v>38509.0</v>
      </c>
      <c r="BA149" s="99" t="s">
        <v>1860</v>
      </c>
      <c r="BB149" s="14" t="s">
        <v>386</v>
      </c>
      <c r="BC149" s="14"/>
      <c r="BD149" s="14"/>
      <c r="BE149" s="14"/>
      <c r="BF149" s="14"/>
      <c r="BG149" s="14"/>
      <c r="BH149" s="81"/>
    </row>
    <row r="150" ht="15.75" hidden="1" customHeight="1">
      <c r="A150" s="74">
        <v>2025048.0</v>
      </c>
      <c r="B150" s="14">
        <v>39.0</v>
      </c>
      <c r="C150" s="14"/>
      <c r="D150" s="50" t="s">
        <v>1861</v>
      </c>
      <c r="E150" s="50" t="s">
        <v>1862</v>
      </c>
      <c r="F150" s="50" t="s">
        <v>1863</v>
      </c>
      <c r="G150" s="14" t="s">
        <v>219</v>
      </c>
      <c r="H150" s="83" t="s">
        <v>1864</v>
      </c>
      <c r="I150" s="14" t="s">
        <v>237</v>
      </c>
      <c r="J150" s="84">
        <v>39269.0</v>
      </c>
      <c r="K150" s="86" t="s">
        <v>1865</v>
      </c>
      <c r="L150" s="79" t="s">
        <v>95</v>
      </c>
      <c r="M150" s="14" t="s">
        <v>4</v>
      </c>
      <c r="N150" s="14" t="s">
        <v>323</v>
      </c>
      <c r="O150" s="85" t="s">
        <v>286</v>
      </c>
      <c r="P150" s="14" t="s">
        <v>242</v>
      </c>
      <c r="Q150" s="14" t="s">
        <v>55</v>
      </c>
      <c r="R150" s="14" t="s">
        <v>225</v>
      </c>
      <c r="S150" s="78" t="s">
        <v>1866</v>
      </c>
      <c r="T150" s="78" t="s">
        <v>1866</v>
      </c>
      <c r="U150" s="78" t="s">
        <v>1866</v>
      </c>
      <c r="V150" s="14" t="s">
        <v>1867</v>
      </c>
      <c r="W150" s="14" t="s">
        <v>73</v>
      </c>
      <c r="X150" s="14" t="s">
        <v>73</v>
      </c>
      <c r="Y150" s="14" t="s">
        <v>73</v>
      </c>
      <c r="Z150" s="14" t="s">
        <v>225</v>
      </c>
      <c r="AA150" s="79">
        <v>5.0</v>
      </c>
      <c r="AB150" s="14" t="s">
        <v>225</v>
      </c>
      <c r="AC150" s="14" t="str">
        <f t="shared" si="1"/>
        <v>Not Working</v>
      </c>
      <c r="AD150" s="14" t="s">
        <v>73</v>
      </c>
      <c r="AE150" s="14" t="s">
        <v>1868</v>
      </c>
      <c r="AF150" s="14" t="s">
        <v>225</v>
      </c>
      <c r="AG150" s="14" t="s">
        <v>229</v>
      </c>
      <c r="AH150" s="14" t="s">
        <v>73</v>
      </c>
      <c r="AI150" s="14" t="s">
        <v>225</v>
      </c>
      <c r="AJ150" s="14" t="s">
        <v>73</v>
      </c>
      <c r="AK150" s="14" t="s">
        <v>264</v>
      </c>
      <c r="AL150" s="14" t="s">
        <v>396</v>
      </c>
      <c r="AM150" s="75" t="s">
        <v>225</v>
      </c>
      <c r="AN150" s="14"/>
      <c r="AO150" s="14"/>
      <c r="AP150" s="14" t="s">
        <v>370</v>
      </c>
      <c r="AQ150" s="14" t="s">
        <v>331</v>
      </c>
      <c r="AR150" s="14"/>
      <c r="AS150" s="14" t="s">
        <v>73</v>
      </c>
      <c r="AT150" s="14" t="s">
        <v>73</v>
      </c>
      <c r="AU150" s="14" t="s">
        <v>73</v>
      </c>
      <c r="AV150" s="14" t="s">
        <v>73</v>
      </c>
      <c r="AW150" s="76" t="s">
        <v>232</v>
      </c>
      <c r="AX150" s="76"/>
      <c r="AY150" s="50"/>
      <c r="AZ150" s="50"/>
      <c r="BA150" s="99"/>
      <c r="BB150" s="14"/>
      <c r="BC150" s="14"/>
      <c r="BD150" s="14"/>
      <c r="BE150" s="14"/>
      <c r="BF150" s="85"/>
      <c r="BG150" s="85"/>
      <c r="BH150" s="81"/>
    </row>
    <row r="151" ht="15.75" hidden="1" customHeight="1">
      <c r="A151" s="74">
        <v>2025084.0</v>
      </c>
      <c r="B151" s="14">
        <v>35.0</v>
      </c>
      <c r="C151" s="14"/>
      <c r="D151" s="50" t="s">
        <v>1424</v>
      </c>
      <c r="E151" s="50" t="s">
        <v>1869</v>
      </c>
      <c r="F151" s="50" t="s">
        <v>1870</v>
      </c>
      <c r="G151" s="14" t="s">
        <v>219</v>
      </c>
      <c r="H151" s="83" t="s">
        <v>1871</v>
      </c>
      <c r="I151" s="14" t="s">
        <v>237</v>
      </c>
      <c r="J151" s="84">
        <v>38605.0</v>
      </c>
      <c r="K151" s="86" t="s">
        <v>1872</v>
      </c>
      <c r="L151" s="14" t="s">
        <v>95</v>
      </c>
      <c r="M151" s="14" t="s">
        <v>4</v>
      </c>
      <c r="N151" s="14" t="s">
        <v>258</v>
      </c>
      <c r="O151" s="14" t="s">
        <v>286</v>
      </c>
      <c r="P151" s="14" t="s">
        <v>242</v>
      </c>
      <c r="Q151" s="14" t="s">
        <v>55</v>
      </c>
      <c r="R151" s="14" t="s">
        <v>225</v>
      </c>
      <c r="S151" s="78" t="s">
        <v>1873</v>
      </c>
      <c r="T151" s="78" t="s">
        <v>1873</v>
      </c>
      <c r="U151" s="89" t="s">
        <v>1874</v>
      </c>
      <c r="V151" s="14" t="s">
        <v>1875</v>
      </c>
      <c r="W151" s="14" t="s">
        <v>73</v>
      </c>
      <c r="X151" s="14" t="s">
        <v>225</v>
      </c>
      <c r="Y151" s="14" t="s">
        <v>73</v>
      </c>
      <c r="Z151" s="14"/>
      <c r="AA151" s="79">
        <v>3.0</v>
      </c>
      <c r="AB151" s="14" t="s">
        <v>73</v>
      </c>
      <c r="AC151" s="14" t="s">
        <v>1876</v>
      </c>
      <c r="AD151" s="14" t="s">
        <v>225</v>
      </c>
      <c r="AE151" s="14" t="s">
        <v>229</v>
      </c>
      <c r="AF151" s="14" t="s">
        <v>225</v>
      </c>
      <c r="AG151" s="14" t="s">
        <v>229</v>
      </c>
      <c r="AH151" s="14" t="s">
        <v>73</v>
      </c>
      <c r="AI151" s="14" t="s">
        <v>225</v>
      </c>
      <c r="AJ151" s="14" t="s">
        <v>73</v>
      </c>
      <c r="AK151" s="14" t="s">
        <v>291</v>
      </c>
      <c r="AL151" s="14" t="s">
        <v>396</v>
      </c>
      <c r="AM151" s="75" t="s">
        <v>225</v>
      </c>
      <c r="AN151" s="14" t="s">
        <v>23</v>
      </c>
      <c r="AO151" s="14"/>
      <c r="AP151" s="14" t="s">
        <v>384</v>
      </c>
      <c r="AQ151" s="14" t="s">
        <v>331</v>
      </c>
      <c r="AR151" s="14" t="s">
        <v>1877</v>
      </c>
      <c r="AS151" s="14" t="s">
        <v>73</v>
      </c>
      <c r="AT151" s="14" t="s">
        <v>73</v>
      </c>
      <c r="AU151" s="14" t="s">
        <v>73</v>
      </c>
      <c r="AV151" s="14" t="s">
        <v>73</v>
      </c>
      <c r="AW151" s="14" t="s">
        <v>73</v>
      </c>
      <c r="AX151" s="76"/>
      <c r="AY151" s="50">
        <v>2.31193823E8</v>
      </c>
      <c r="AZ151" s="50">
        <v>62048.0</v>
      </c>
      <c r="BA151" s="99" t="s">
        <v>1777</v>
      </c>
      <c r="BB151" s="14" t="s">
        <v>268</v>
      </c>
      <c r="BC151" s="14"/>
      <c r="BD151" s="14"/>
      <c r="BE151" s="14"/>
      <c r="BF151" s="85"/>
      <c r="BG151" s="85"/>
      <c r="BH151" s="1"/>
    </row>
    <row r="152" ht="15.75" hidden="1" customHeight="1">
      <c r="A152" s="74">
        <v>2025257.0</v>
      </c>
      <c r="B152" s="118">
        <v>42.0</v>
      </c>
      <c r="C152" s="14"/>
      <c r="D152" s="50" t="s">
        <v>1424</v>
      </c>
      <c r="E152" s="50" t="s">
        <v>1878</v>
      </c>
      <c r="F152" s="50" t="s">
        <v>1879</v>
      </c>
      <c r="G152" s="14" t="s">
        <v>219</v>
      </c>
      <c r="H152" s="14" t="s">
        <v>1880</v>
      </c>
      <c r="I152" s="14" t="s">
        <v>221</v>
      </c>
      <c r="J152" s="84">
        <v>38816.0</v>
      </c>
      <c r="K152" s="78" t="s">
        <v>1881</v>
      </c>
      <c r="L152" s="79" t="s">
        <v>99</v>
      </c>
      <c r="M152" s="14" t="s">
        <v>4</v>
      </c>
      <c r="N152" s="14" t="s">
        <v>667</v>
      </c>
      <c r="O152" s="14" t="s">
        <v>490</v>
      </c>
      <c r="P152" s="14" t="s">
        <v>73</v>
      </c>
      <c r="Q152" s="14" t="s">
        <v>53</v>
      </c>
      <c r="R152" s="14" t="s">
        <v>225</v>
      </c>
      <c r="S152" s="14" t="s">
        <v>1882</v>
      </c>
      <c r="T152" s="14" t="s">
        <v>1882</v>
      </c>
      <c r="U152" s="14" t="s">
        <v>1883</v>
      </c>
      <c r="V152" s="14" t="s">
        <v>1884</v>
      </c>
      <c r="W152" s="14" t="s">
        <v>73</v>
      </c>
      <c r="X152" s="14" t="s">
        <v>73</v>
      </c>
      <c r="Y152" s="14" t="s">
        <v>73</v>
      </c>
      <c r="Z152" s="14" t="s">
        <v>73</v>
      </c>
      <c r="AA152" s="79">
        <v>9.0</v>
      </c>
      <c r="AB152" s="14" t="s">
        <v>225</v>
      </c>
      <c r="AC152" s="14" t="s">
        <v>229</v>
      </c>
      <c r="AD152" s="14" t="s">
        <v>225</v>
      </c>
      <c r="AE152" s="14" t="s">
        <v>229</v>
      </c>
      <c r="AF152" s="14" t="s">
        <v>225</v>
      </c>
      <c r="AG152" s="14" t="s">
        <v>229</v>
      </c>
      <c r="AH152" s="14" t="s">
        <v>73</v>
      </c>
      <c r="AI152" s="14" t="s">
        <v>73</v>
      </c>
      <c r="AJ152" s="14" t="s">
        <v>73</v>
      </c>
      <c r="AK152" s="14" t="s">
        <v>264</v>
      </c>
      <c r="AL152" s="14" t="s">
        <v>396</v>
      </c>
      <c r="AM152" s="14" t="s">
        <v>225</v>
      </c>
      <c r="AN152" s="14"/>
      <c r="AO152" s="14"/>
      <c r="AP152" s="14" t="s">
        <v>1885</v>
      </c>
      <c r="AQ152" s="14" t="s">
        <v>1886</v>
      </c>
      <c r="AR152" s="14"/>
      <c r="AS152" s="14" t="s">
        <v>73</v>
      </c>
      <c r="AT152" s="14" t="s">
        <v>73</v>
      </c>
      <c r="AU152" s="14" t="s">
        <v>73</v>
      </c>
      <c r="AV152" s="14" t="s">
        <v>73</v>
      </c>
      <c r="AW152" s="14" t="s">
        <v>73</v>
      </c>
      <c r="AX152" s="76"/>
      <c r="AY152" s="50">
        <v>2.31294093E8</v>
      </c>
      <c r="AZ152" s="50">
        <v>58479.0</v>
      </c>
      <c r="BA152" s="133" t="s">
        <v>1887</v>
      </c>
      <c r="BB152" s="14" t="s">
        <v>1240</v>
      </c>
      <c r="BC152" s="14"/>
      <c r="BD152" s="14"/>
      <c r="BE152" s="14"/>
      <c r="BF152" s="14"/>
      <c r="BG152" s="14"/>
      <c r="BH152" s="1"/>
    </row>
    <row r="153" ht="15.0" hidden="1" customHeight="1">
      <c r="A153" s="74">
        <v>2025089.0</v>
      </c>
      <c r="B153" s="14">
        <v>37.0</v>
      </c>
      <c r="C153" s="14"/>
      <c r="D153" s="50" t="s">
        <v>1888</v>
      </c>
      <c r="E153" s="50" t="s">
        <v>1889</v>
      </c>
      <c r="F153" s="50" t="s">
        <v>1890</v>
      </c>
      <c r="G153" s="14" t="s">
        <v>219</v>
      </c>
      <c r="H153" s="83" t="s">
        <v>1891</v>
      </c>
      <c r="I153" s="14" t="s">
        <v>237</v>
      </c>
      <c r="J153" s="84" t="s">
        <v>1892</v>
      </c>
      <c r="K153" s="86" t="s">
        <v>1893</v>
      </c>
      <c r="L153" s="14" t="s">
        <v>95</v>
      </c>
      <c r="M153" s="14" t="s">
        <v>4</v>
      </c>
      <c r="N153" s="85" t="s">
        <v>602</v>
      </c>
      <c r="O153" s="14" t="s">
        <v>286</v>
      </c>
      <c r="P153" s="14" t="s">
        <v>242</v>
      </c>
      <c r="Q153" s="14" t="s">
        <v>55</v>
      </c>
      <c r="R153" s="14" t="s">
        <v>73</v>
      </c>
      <c r="S153" s="78" t="s">
        <v>1894</v>
      </c>
      <c r="T153" s="78" t="s">
        <v>1894</v>
      </c>
      <c r="U153" s="78" t="s">
        <v>1895</v>
      </c>
      <c r="V153" s="14" t="s">
        <v>1896</v>
      </c>
      <c r="W153" s="14" t="s">
        <v>225</v>
      </c>
      <c r="X153" s="14" t="s">
        <v>225</v>
      </c>
      <c r="Y153" s="14" t="s">
        <v>225</v>
      </c>
      <c r="Z153" s="14" t="s">
        <v>225</v>
      </c>
      <c r="AA153" s="79">
        <v>6.0</v>
      </c>
      <c r="AB153" s="14" t="s">
        <v>225</v>
      </c>
      <c r="AC153" s="14" t="s">
        <v>229</v>
      </c>
      <c r="AD153" s="14" t="s">
        <v>225</v>
      </c>
      <c r="AE153" s="14" t="s">
        <v>229</v>
      </c>
      <c r="AF153" s="14" t="s">
        <v>225</v>
      </c>
      <c r="AG153" s="14" t="s">
        <v>229</v>
      </c>
      <c r="AH153" s="14" t="s">
        <v>225</v>
      </c>
      <c r="AI153" s="14" t="s">
        <v>225</v>
      </c>
      <c r="AJ153" s="14" t="s">
        <v>225</v>
      </c>
      <c r="AK153" s="14" t="s">
        <v>230</v>
      </c>
      <c r="AL153" s="14" t="s">
        <v>396</v>
      </c>
      <c r="AM153" s="75" t="s">
        <v>225</v>
      </c>
      <c r="AN153" s="14"/>
      <c r="AO153" s="14"/>
      <c r="AP153" s="14" t="s">
        <v>251</v>
      </c>
      <c r="AQ153" s="14" t="s">
        <v>1897</v>
      </c>
      <c r="AR153" s="14" t="s">
        <v>279</v>
      </c>
      <c r="AS153" s="14" t="s">
        <v>73</v>
      </c>
      <c r="AT153" s="14" t="s">
        <v>73</v>
      </c>
      <c r="AU153" s="14" t="s">
        <v>73</v>
      </c>
      <c r="AV153" s="14" t="s">
        <v>73</v>
      </c>
      <c r="AW153" s="14" t="s">
        <v>73</v>
      </c>
      <c r="AX153" s="76"/>
      <c r="AY153" s="50">
        <v>2.31281749E8</v>
      </c>
      <c r="AZ153" s="50">
        <v>52143.0</v>
      </c>
      <c r="BA153" s="1" t="s">
        <v>1898</v>
      </c>
      <c r="BB153" s="14" t="s">
        <v>344</v>
      </c>
      <c r="BC153" s="14"/>
      <c r="BD153" s="14"/>
      <c r="BE153" s="14"/>
      <c r="BF153" s="14"/>
      <c r="BG153" s="14"/>
      <c r="BH153" s="81"/>
    </row>
    <row r="154" ht="15.75" hidden="1" customHeight="1">
      <c r="A154" s="74">
        <v>2025191.0</v>
      </c>
      <c r="B154" s="14">
        <v>41.0</v>
      </c>
      <c r="C154" s="14"/>
      <c r="D154" s="50" t="s">
        <v>1899</v>
      </c>
      <c r="E154" s="50" t="s">
        <v>1900</v>
      </c>
      <c r="F154" s="50" t="s">
        <v>1901</v>
      </c>
      <c r="G154" s="14" t="s">
        <v>219</v>
      </c>
      <c r="H154" s="14" t="s">
        <v>1902</v>
      </c>
      <c r="I154" s="14" t="s">
        <v>237</v>
      </c>
      <c r="J154" s="84">
        <v>38816.0</v>
      </c>
      <c r="K154" s="122" t="s">
        <v>1903</v>
      </c>
      <c r="L154" s="14" t="s">
        <v>108</v>
      </c>
      <c r="M154" s="14" t="s">
        <v>4</v>
      </c>
      <c r="N154" s="14" t="s">
        <v>240</v>
      </c>
      <c r="O154" s="14" t="s">
        <v>286</v>
      </c>
      <c r="P154" s="14" t="s">
        <v>242</v>
      </c>
      <c r="Q154" s="14" t="s">
        <v>61</v>
      </c>
      <c r="R154" s="14" t="s">
        <v>225</v>
      </c>
      <c r="S154" s="116" t="s">
        <v>1904</v>
      </c>
      <c r="T154" s="116" t="s">
        <v>1904</v>
      </c>
      <c r="U154" s="116" t="s">
        <v>1905</v>
      </c>
      <c r="V154" s="85" t="s">
        <v>1906</v>
      </c>
      <c r="W154" s="14" t="s">
        <v>73</v>
      </c>
      <c r="X154" s="85" t="s">
        <v>73</v>
      </c>
      <c r="Y154" s="85" t="s">
        <v>225</v>
      </c>
      <c r="Z154" s="85" t="s">
        <v>225</v>
      </c>
      <c r="AA154" s="79">
        <v>4.0</v>
      </c>
      <c r="AB154" s="14" t="s">
        <v>225</v>
      </c>
      <c r="AC154" s="14" t="s">
        <v>229</v>
      </c>
      <c r="AD154" s="14" t="s">
        <v>225</v>
      </c>
      <c r="AE154" s="14" t="s">
        <v>229</v>
      </c>
      <c r="AF154" s="14" t="s">
        <v>225</v>
      </c>
      <c r="AG154" s="14" t="s">
        <v>229</v>
      </c>
      <c r="AH154" s="14" t="s">
        <v>225</v>
      </c>
      <c r="AI154" s="14" t="s">
        <v>225</v>
      </c>
      <c r="AJ154" s="14" t="s">
        <v>225</v>
      </c>
      <c r="AK154" s="14" t="s">
        <v>230</v>
      </c>
      <c r="AL154" s="14" t="s">
        <v>396</v>
      </c>
      <c r="AM154" s="75" t="s">
        <v>225</v>
      </c>
      <c r="AN154" s="85"/>
      <c r="AO154" s="85"/>
      <c r="AP154" s="85" t="s">
        <v>384</v>
      </c>
      <c r="AQ154" s="14" t="s">
        <v>1849</v>
      </c>
      <c r="AR154" s="85"/>
      <c r="AS154" s="14" t="s">
        <v>73</v>
      </c>
      <c r="AT154" s="14" t="s">
        <v>73</v>
      </c>
      <c r="AU154" s="85" t="s">
        <v>73</v>
      </c>
      <c r="AV154" s="14" t="s">
        <v>73</v>
      </c>
      <c r="AW154" s="14" t="s">
        <v>73</v>
      </c>
      <c r="AX154" s="76"/>
      <c r="AY154" s="50">
        <v>2.31222092E8</v>
      </c>
      <c r="AZ154" s="50">
        <v>43431.0</v>
      </c>
      <c r="BA154" s="99" t="s">
        <v>1907</v>
      </c>
      <c r="BB154" s="14" t="s">
        <v>386</v>
      </c>
      <c r="BC154" s="14"/>
      <c r="BD154" s="14"/>
      <c r="BE154" s="14"/>
      <c r="BF154" s="85"/>
      <c r="BG154" s="85"/>
      <c r="BH154" s="1"/>
    </row>
    <row r="155" ht="15.75" hidden="1" customHeight="1">
      <c r="A155" s="74">
        <v>2025207.0</v>
      </c>
      <c r="B155" s="14">
        <v>37.0</v>
      </c>
      <c r="C155" s="14"/>
      <c r="D155" s="50" t="s">
        <v>1908</v>
      </c>
      <c r="E155" s="50" t="s">
        <v>1909</v>
      </c>
      <c r="F155" s="50" t="s">
        <v>1910</v>
      </c>
      <c r="G155" s="14" t="s">
        <v>219</v>
      </c>
      <c r="H155" s="83" t="s">
        <v>1911</v>
      </c>
      <c r="I155" s="14" t="s">
        <v>237</v>
      </c>
      <c r="J155" s="84" t="s">
        <v>1045</v>
      </c>
      <c r="K155" s="86" t="s">
        <v>1912</v>
      </c>
      <c r="L155" s="14" t="s">
        <v>96</v>
      </c>
      <c r="M155" s="14" t="s">
        <v>4</v>
      </c>
      <c r="N155" s="14" t="s">
        <v>240</v>
      </c>
      <c r="O155" s="14" t="s">
        <v>286</v>
      </c>
      <c r="P155" s="14" t="s">
        <v>242</v>
      </c>
      <c r="Q155" s="14" t="s">
        <v>51</v>
      </c>
      <c r="R155" s="14" t="s">
        <v>225</v>
      </c>
      <c r="S155" s="78" t="s">
        <v>1913</v>
      </c>
      <c r="T155" s="78" t="s">
        <v>1913</v>
      </c>
      <c r="U155" s="78" t="s">
        <v>1914</v>
      </c>
      <c r="V155" s="14" t="s">
        <v>1915</v>
      </c>
      <c r="W155" s="14" t="s">
        <v>73</v>
      </c>
      <c r="X155" s="14" t="s">
        <v>225</v>
      </c>
      <c r="Y155" s="14" t="s">
        <v>73</v>
      </c>
      <c r="Z155" s="14" t="s">
        <v>225</v>
      </c>
      <c r="AA155" s="91">
        <v>3.0</v>
      </c>
      <c r="AB155" s="14" t="s">
        <v>225</v>
      </c>
      <c r="AC155" s="14" t="s">
        <v>229</v>
      </c>
      <c r="AD155" s="14" t="s">
        <v>225</v>
      </c>
      <c r="AE155" s="14" t="s">
        <v>229</v>
      </c>
      <c r="AF155" s="14" t="s">
        <v>225</v>
      </c>
      <c r="AG155" s="14" t="s">
        <v>229</v>
      </c>
      <c r="AH155" s="14" t="s">
        <v>225</v>
      </c>
      <c r="AI155" s="14" t="s">
        <v>225</v>
      </c>
      <c r="AJ155" s="14" t="s">
        <v>73</v>
      </c>
      <c r="AK155" s="14" t="s">
        <v>264</v>
      </c>
      <c r="AL155" s="14" t="s">
        <v>396</v>
      </c>
      <c r="AM155" s="75" t="s">
        <v>225</v>
      </c>
      <c r="AN155" s="75"/>
      <c r="AO155" s="14"/>
      <c r="AP155" s="14" t="s">
        <v>251</v>
      </c>
      <c r="AQ155" s="14" t="s">
        <v>1330</v>
      </c>
      <c r="AR155" s="14" t="s">
        <v>526</v>
      </c>
      <c r="AS155" s="14" t="s">
        <v>73</v>
      </c>
      <c r="AT155" s="14" t="s">
        <v>73</v>
      </c>
      <c r="AU155" s="14" t="s">
        <v>73</v>
      </c>
      <c r="AV155" s="14" t="s">
        <v>73</v>
      </c>
      <c r="AW155" s="14" t="s">
        <v>73</v>
      </c>
      <c r="AX155" s="76"/>
      <c r="AY155" s="50">
        <v>2.31431651E8</v>
      </c>
      <c r="AZ155" s="50">
        <v>57408.0</v>
      </c>
      <c r="BA155" s="79" t="s">
        <v>1916</v>
      </c>
      <c r="BB155" s="14" t="s">
        <v>268</v>
      </c>
      <c r="BC155" s="14"/>
      <c r="BD155" s="14"/>
      <c r="BE155" s="14"/>
      <c r="BF155" s="85"/>
      <c r="BG155" s="85"/>
      <c r="BH155" s="1"/>
    </row>
    <row r="156" ht="15.75" hidden="1" customHeight="1">
      <c r="A156" s="74">
        <v>2025040.0</v>
      </c>
      <c r="B156" s="14">
        <v>37.0</v>
      </c>
      <c r="C156" s="14"/>
      <c r="D156" s="50" t="s">
        <v>1917</v>
      </c>
      <c r="E156" s="50" t="s">
        <v>1918</v>
      </c>
      <c r="F156" s="50" t="s">
        <v>1919</v>
      </c>
      <c r="G156" s="14" t="s">
        <v>219</v>
      </c>
      <c r="H156" s="83" t="s">
        <v>1920</v>
      </c>
      <c r="I156" s="14" t="s">
        <v>221</v>
      </c>
      <c r="J156" s="84">
        <v>39328.0</v>
      </c>
      <c r="K156" s="86" t="s">
        <v>1921</v>
      </c>
      <c r="L156" s="79" t="s">
        <v>75</v>
      </c>
      <c r="M156" s="14" t="s">
        <v>4</v>
      </c>
      <c r="N156" s="14" t="s">
        <v>1922</v>
      </c>
      <c r="O156" s="14" t="s">
        <v>464</v>
      </c>
      <c r="P156" s="14" t="s">
        <v>242</v>
      </c>
      <c r="Q156" s="14" t="s">
        <v>55</v>
      </c>
      <c r="R156" s="14" t="s">
        <v>225</v>
      </c>
      <c r="S156" s="78" t="s">
        <v>1923</v>
      </c>
      <c r="T156" s="78" t="s">
        <v>1923</v>
      </c>
      <c r="U156" s="78" t="s">
        <v>1924</v>
      </c>
      <c r="V156" s="14" t="s">
        <v>1925</v>
      </c>
      <c r="W156" s="85" t="s">
        <v>73</v>
      </c>
      <c r="X156" s="14" t="s">
        <v>73</v>
      </c>
      <c r="Y156" s="14" t="s">
        <v>73</v>
      </c>
      <c r="Z156" s="14" t="s">
        <v>73</v>
      </c>
      <c r="AA156" s="79">
        <v>3.0</v>
      </c>
      <c r="AB156" s="14" t="s">
        <v>225</v>
      </c>
      <c r="AC156" s="14" t="s">
        <v>229</v>
      </c>
      <c r="AD156" s="14" t="s">
        <v>225</v>
      </c>
      <c r="AE156" s="14" t="s">
        <v>229</v>
      </c>
      <c r="AF156" s="14" t="s">
        <v>225</v>
      </c>
      <c r="AG156" s="14" t="s">
        <v>229</v>
      </c>
      <c r="AH156" s="14" t="s">
        <v>73</v>
      </c>
      <c r="AI156" s="14" t="s">
        <v>73</v>
      </c>
      <c r="AJ156" s="14" t="s">
        <v>73</v>
      </c>
      <c r="AK156" s="14" t="s">
        <v>264</v>
      </c>
      <c r="AL156" s="14" t="s">
        <v>396</v>
      </c>
      <c r="AM156" s="75" t="s">
        <v>225</v>
      </c>
      <c r="AN156" s="75"/>
      <c r="AO156" s="14"/>
      <c r="AP156" s="14" t="s">
        <v>1053</v>
      </c>
      <c r="AQ156" s="14" t="s">
        <v>757</v>
      </c>
      <c r="AR156" s="14" t="s">
        <v>1926</v>
      </c>
      <c r="AS156" s="14" t="s">
        <v>73</v>
      </c>
      <c r="AT156" s="14" t="s">
        <v>73</v>
      </c>
      <c r="AU156" s="85" t="s">
        <v>73</v>
      </c>
      <c r="AV156" s="85" t="s">
        <v>73</v>
      </c>
      <c r="AW156" s="14" t="s">
        <v>73</v>
      </c>
      <c r="AX156" s="76"/>
      <c r="AY156" s="50">
        <v>2.31231997E8</v>
      </c>
      <c r="AZ156" s="50">
        <v>52893.0</v>
      </c>
      <c r="BA156" s="134" t="s">
        <v>1927</v>
      </c>
      <c r="BB156" s="14" t="s">
        <v>268</v>
      </c>
      <c r="BC156" s="14"/>
      <c r="BD156" s="14"/>
      <c r="BE156" s="14"/>
      <c r="BF156" s="85"/>
      <c r="BG156" s="85"/>
      <c r="BH156" s="81"/>
    </row>
    <row r="157" ht="15.75" hidden="1" customHeight="1">
      <c r="A157" s="74">
        <v>2025307.0</v>
      </c>
      <c r="B157" s="75">
        <v>36.0</v>
      </c>
      <c r="C157" s="75"/>
      <c r="D157" s="53" t="s">
        <v>1928</v>
      </c>
      <c r="E157" s="53" t="s">
        <v>1929</v>
      </c>
      <c r="F157" s="50" t="s">
        <v>1930</v>
      </c>
      <c r="G157" s="14" t="s">
        <v>219</v>
      </c>
      <c r="H157" s="14" t="s">
        <v>1931</v>
      </c>
      <c r="I157" s="75" t="s">
        <v>237</v>
      </c>
      <c r="J157" s="87" t="s">
        <v>1932</v>
      </c>
      <c r="K157" s="88" t="s">
        <v>1933</v>
      </c>
      <c r="L157" s="75" t="s">
        <v>78</v>
      </c>
      <c r="M157" s="75" t="s">
        <v>4</v>
      </c>
      <c r="N157" s="75" t="s">
        <v>791</v>
      </c>
      <c r="O157" s="75" t="s">
        <v>919</v>
      </c>
      <c r="P157" s="14" t="s">
        <v>73</v>
      </c>
      <c r="Q157" s="14" t="s">
        <v>53</v>
      </c>
      <c r="R157" s="14" t="s">
        <v>225</v>
      </c>
      <c r="S157" s="89" t="s">
        <v>1934</v>
      </c>
      <c r="T157" s="89" t="s">
        <v>1935</v>
      </c>
      <c r="U157" s="89" t="s">
        <v>1936</v>
      </c>
      <c r="V157" s="90" t="s">
        <v>1937</v>
      </c>
      <c r="W157" s="75" t="s">
        <v>73</v>
      </c>
      <c r="X157" s="75" t="s">
        <v>225</v>
      </c>
      <c r="Y157" s="75" t="s">
        <v>73</v>
      </c>
      <c r="Z157" s="75" t="s">
        <v>225</v>
      </c>
      <c r="AA157" s="90">
        <v>6.0</v>
      </c>
      <c r="AB157" s="14" t="s">
        <v>225</v>
      </c>
      <c r="AC157" s="14" t="s">
        <v>229</v>
      </c>
      <c r="AD157" s="14" t="s">
        <v>225</v>
      </c>
      <c r="AE157" s="14" t="s">
        <v>229</v>
      </c>
      <c r="AF157" s="14" t="s">
        <v>225</v>
      </c>
      <c r="AG157" s="14" t="s">
        <v>229</v>
      </c>
      <c r="AH157" s="14" t="s">
        <v>225</v>
      </c>
      <c r="AI157" s="14" t="s">
        <v>225</v>
      </c>
      <c r="AJ157" s="14" t="s">
        <v>73</v>
      </c>
      <c r="AK157" s="14" t="s">
        <v>264</v>
      </c>
      <c r="AL157" s="75" t="s">
        <v>396</v>
      </c>
      <c r="AM157" s="76" t="s">
        <v>225</v>
      </c>
      <c r="AN157" s="75"/>
      <c r="AO157" s="75"/>
      <c r="AP157" s="75" t="s">
        <v>1161</v>
      </c>
      <c r="AQ157" s="75" t="s">
        <v>1938</v>
      </c>
      <c r="AR157" s="75" t="s">
        <v>1939</v>
      </c>
      <c r="AS157" s="14" t="s">
        <v>73</v>
      </c>
      <c r="AT157" s="76" t="s">
        <v>73</v>
      </c>
      <c r="AU157" s="76" t="s">
        <v>73</v>
      </c>
      <c r="AV157" s="75" t="s">
        <v>73</v>
      </c>
      <c r="AW157" s="14" t="s">
        <v>73</v>
      </c>
      <c r="AX157" s="76"/>
      <c r="AY157" s="53">
        <v>2.3101734E8</v>
      </c>
      <c r="AZ157" s="53">
        <v>29827.0</v>
      </c>
      <c r="BA157" s="99" t="s">
        <v>1940</v>
      </c>
      <c r="BB157" s="75" t="s">
        <v>268</v>
      </c>
      <c r="BC157" s="75"/>
      <c r="BD157" s="75"/>
      <c r="BE157" s="75"/>
      <c r="BF157" s="75"/>
      <c r="BG157" s="75"/>
      <c r="BH157" s="1"/>
    </row>
    <row r="158" ht="15.75" hidden="1" customHeight="1">
      <c r="A158" s="74">
        <v>2025298.0</v>
      </c>
      <c r="B158" s="75">
        <v>30.0</v>
      </c>
      <c r="C158" s="75"/>
      <c r="D158" s="53" t="s">
        <v>1941</v>
      </c>
      <c r="E158" s="53" t="s">
        <v>1942</v>
      </c>
      <c r="F158" s="50" t="s">
        <v>1943</v>
      </c>
      <c r="G158" s="14" t="s">
        <v>219</v>
      </c>
      <c r="H158" s="83" t="s">
        <v>1944</v>
      </c>
      <c r="I158" s="75" t="s">
        <v>221</v>
      </c>
      <c r="J158" s="87">
        <v>38756.0</v>
      </c>
      <c r="K158" s="88" t="s">
        <v>1945</v>
      </c>
      <c r="L158" s="75" t="s">
        <v>91</v>
      </c>
      <c r="M158" s="75" t="s">
        <v>49</v>
      </c>
      <c r="N158" s="75" t="s">
        <v>258</v>
      </c>
      <c r="O158" s="75" t="s">
        <v>300</v>
      </c>
      <c r="P158" s="75" t="s">
        <v>242</v>
      </c>
      <c r="Q158" s="75" t="s">
        <v>57</v>
      </c>
      <c r="R158" s="14" t="s">
        <v>225</v>
      </c>
      <c r="S158" s="89" t="s">
        <v>1946</v>
      </c>
      <c r="T158" s="89" t="s">
        <v>1946</v>
      </c>
      <c r="U158" s="89" t="s">
        <v>1947</v>
      </c>
      <c r="V158" s="90" t="s">
        <v>1948</v>
      </c>
      <c r="W158" s="75" t="s">
        <v>73</v>
      </c>
      <c r="X158" s="75" t="s">
        <v>73</v>
      </c>
      <c r="Y158" s="75" t="s">
        <v>73</v>
      </c>
      <c r="Z158" s="75" t="s">
        <v>73</v>
      </c>
      <c r="AA158" s="90">
        <v>6.0</v>
      </c>
      <c r="AB158" s="14" t="s">
        <v>73</v>
      </c>
      <c r="AC158" s="14"/>
      <c r="AD158" s="14" t="s">
        <v>225</v>
      </c>
      <c r="AE158" s="14" t="s">
        <v>229</v>
      </c>
      <c r="AF158" s="14" t="s">
        <v>73</v>
      </c>
      <c r="AG158" s="75" t="s">
        <v>1949</v>
      </c>
      <c r="AH158" s="14" t="s">
        <v>73</v>
      </c>
      <c r="AI158" s="14" t="s">
        <v>73</v>
      </c>
      <c r="AJ158" s="14" t="s">
        <v>73</v>
      </c>
      <c r="AK158" s="14" t="s">
        <v>264</v>
      </c>
      <c r="AL158" s="14" t="s">
        <v>396</v>
      </c>
      <c r="AM158" s="76" t="s">
        <v>225</v>
      </c>
      <c r="AN158" s="75"/>
      <c r="AO158" s="75"/>
      <c r="AP158" s="75"/>
      <c r="AQ158" s="75"/>
      <c r="AR158" s="75"/>
      <c r="AS158" s="14" t="s">
        <v>73</v>
      </c>
      <c r="AT158" s="76" t="s">
        <v>73</v>
      </c>
      <c r="AU158" s="76" t="s">
        <v>73</v>
      </c>
      <c r="AV158" s="75" t="s">
        <v>73</v>
      </c>
      <c r="AW158" s="14" t="s">
        <v>73</v>
      </c>
      <c r="AX158" s="76"/>
      <c r="AY158" s="53">
        <v>2.31271794E8</v>
      </c>
      <c r="AZ158" s="53">
        <v>39471.0</v>
      </c>
      <c r="BA158" s="79" t="s">
        <v>1950</v>
      </c>
      <c r="BB158" s="75" t="s">
        <v>344</v>
      </c>
      <c r="BC158" s="75"/>
      <c r="BD158" s="75"/>
      <c r="BE158" s="75"/>
      <c r="BF158" s="75"/>
      <c r="BG158" s="75"/>
      <c r="BH158" s="81"/>
    </row>
    <row r="159" ht="15.75" hidden="1" customHeight="1">
      <c r="A159" s="74">
        <v>2025167.0</v>
      </c>
      <c r="B159" s="14">
        <v>42.0</v>
      </c>
      <c r="C159" s="14"/>
      <c r="D159" s="50" t="s">
        <v>1951</v>
      </c>
      <c r="E159" s="50" t="s">
        <v>1952</v>
      </c>
      <c r="F159" s="50" t="s">
        <v>1953</v>
      </c>
      <c r="G159" s="14" t="s">
        <v>219</v>
      </c>
      <c r="H159" s="14" t="s">
        <v>1954</v>
      </c>
      <c r="I159" s="14" t="s">
        <v>237</v>
      </c>
      <c r="J159" s="84" t="s">
        <v>1955</v>
      </c>
      <c r="K159" s="86" t="s">
        <v>1956</v>
      </c>
      <c r="L159" s="14" t="s">
        <v>108</v>
      </c>
      <c r="M159" s="14" t="s">
        <v>4</v>
      </c>
      <c r="N159" s="14" t="s">
        <v>602</v>
      </c>
      <c r="O159" s="14" t="s">
        <v>286</v>
      </c>
      <c r="P159" s="14" t="s">
        <v>242</v>
      </c>
      <c r="Q159" s="14" t="s">
        <v>61</v>
      </c>
      <c r="R159" s="14" t="s">
        <v>225</v>
      </c>
      <c r="S159" s="78" t="s">
        <v>1957</v>
      </c>
      <c r="T159" s="78" t="s">
        <v>1957</v>
      </c>
      <c r="U159" s="78" t="s">
        <v>1958</v>
      </c>
      <c r="V159" s="14" t="s">
        <v>1959</v>
      </c>
      <c r="W159" s="14" t="s">
        <v>73</v>
      </c>
      <c r="X159" s="14" t="s">
        <v>73</v>
      </c>
      <c r="Y159" s="14" t="s">
        <v>225</v>
      </c>
      <c r="Z159" s="14" t="s">
        <v>225</v>
      </c>
      <c r="AA159" s="79">
        <v>2.0</v>
      </c>
      <c r="AB159" s="14" t="s">
        <v>225</v>
      </c>
      <c r="AC159" s="14" t="s">
        <v>229</v>
      </c>
      <c r="AD159" s="14" t="s">
        <v>225</v>
      </c>
      <c r="AE159" s="14" t="s">
        <v>229</v>
      </c>
      <c r="AF159" s="14" t="s">
        <v>225</v>
      </c>
      <c r="AG159" s="14" t="s">
        <v>229</v>
      </c>
      <c r="AH159" s="14" t="s">
        <v>73</v>
      </c>
      <c r="AI159" s="14" t="s">
        <v>73</v>
      </c>
      <c r="AJ159" s="14" t="s">
        <v>225</v>
      </c>
      <c r="AK159" s="14" t="s">
        <v>230</v>
      </c>
      <c r="AL159" s="14" t="s">
        <v>396</v>
      </c>
      <c r="AM159" s="75" t="s">
        <v>225</v>
      </c>
      <c r="AN159" s="14"/>
      <c r="AO159" s="14"/>
      <c r="AP159" s="14" t="s">
        <v>1960</v>
      </c>
      <c r="AQ159" s="14" t="s">
        <v>384</v>
      </c>
      <c r="AR159" s="14" t="s">
        <v>1961</v>
      </c>
      <c r="AS159" s="14" t="s">
        <v>73</v>
      </c>
      <c r="AT159" s="14" t="s">
        <v>225</v>
      </c>
      <c r="AU159" s="14" t="s">
        <v>73</v>
      </c>
      <c r="AV159" s="14" t="s">
        <v>73</v>
      </c>
      <c r="AW159" s="76" t="s">
        <v>232</v>
      </c>
      <c r="AX159" s="76"/>
      <c r="AY159" s="50"/>
      <c r="AZ159" s="50"/>
      <c r="BA159" s="99"/>
      <c r="BB159" s="14"/>
      <c r="BC159" s="14"/>
      <c r="BD159" s="14"/>
      <c r="BE159" s="14"/>
      <c r="BF159" s="85"/>
      <c r="BG159" s="85"/>
      <c r="BH159" s="81"/>
    </row>
    <row r="160" ht="15.75" hidden="1" customHeight="1">
      <c r="A160" s="74">
        <v>2025137.0</v>
      </c>
      <c r="B160" s="14">
        <v>37.0</v>
      </c>
      <c r="C160" s="14"/>
      <c r="D160" s="50" t="s">
        <v>1962</v>
      </c>
      <c r="E160" s="50" t="s">
        <v>1963</v>
      </c>
      <c r="F160" s="50" t="s">
        <v>1964</v>
      </c>
      <c r="G160" s="14" t="s">
        <v>219</v>
      </c>
      <c r="H160" s="83" t="s">
        <v>1965</v>
      </c>
      <c r="I160" s="14" t="s">
        <v>237</v>
      </c>
      <c r="J160" s="84" t="s">
        <v>1966</v>
      </c>
      <c r="K160" s="86" t="s">
        <v>1967</v>
      </c>
      <c r="L160" s="14" t="s">
        <v>108</v>
      </c>
      <c r="M160" s="14" t="s">
        <v>4</v>
      </c>
      <c r="N160" s="14" t="s">
        <v>602</v>
      </c>
      <c r="O160" s="14" t="s">
        <v>286</v>
      </c>
      <c r="P160" s="14" t="s">
        <v>242</v>
      </c>
      <c r="Q160" s="14" t="s">
        <v>61</v>
      </c>
      <c r="R160" s="14" t="s">
        <v>225</v>
      </c>
      <c r="S160" s="78" t="s">
        <v>1968</v>
      </c>
      <c r="T160" s="78" t="s">
        <v>1968</v>
      </c>
      <c r="U160" s="78" t="s">
        <v>1969</v>
      </c>
      <c r="V160" s="14" t="s">
        <v>1970</v>
      </c>
      <c r="W160" s="75" t="s">
        <v>73</v>
      </c>
      <c r="X160" s="75" t="s">
        <v>73</v>
      </c>
      <c r="Y160" s="75" t="s">
        <v>225</v>
      </c>
      <c r="Z160" s="75" t="s">
        <v>225</v>
      </c>
      <c r="AA160" s="96">
        <v>4.0</v>
      </c>
      <c r="AB160" s="14" t="s">
        <v>225</v>
      </c>
      <c r="AC160" s="14" t="s">
        <v>229</v>
      </c>
      <c r="AD160" s="14" t="s">
        <v>225</v>
      </c>
      <c r="AE160" s="14" t="s">
        <v>229</v>
      </c>
      <c r="AF160" s="14" t="s">
        <v>225</v>
      </c>
      <c r="AG160" s="14" t="s">
        <v>229</v>
      </c>
      <c r="AH160" s="14" t="s">
        <v>73</v>
      </c>
      <c r="AI160" s="14" t="s">
        <v>225</v>
      </c>
      <c r="AJ160" s="14" t="s">
        <v>73</v>
      </c>
      <c r="AK160" s="14" t="s">
        <v>291</v>
      </c>
      <c r="AL160" s="14" t="s">
        <v>396</v>
      </c>
      <c r="AM160" s="75" t="s">
        <v>225</v>
      </c>
      <c r="AN160" s="75"/>
      <c r="AO160" s="75"/>
      <c r="AP160" s="75" t="s">
        <v>1971</v>
      </c>
      <c r="AQ160" s="75" t="s">
        <v>343</v>
      </c>
      <c r="AR160" s="75" t="s">
        <v>370</v>
      </c>
      <c r="AS160" s="14" t="s">
        <v>73</v>
      </c>
      <c r="AT160" s="14" t="s">
        <v>73</v>
      </c>
      <c r="AU160" s="75" t="s">
        <v>73</v>
      </c>
      <c r="AV160" s="75" t="s">
        <v>73</v>
      </c>
      <c r="AW160" s="14" t="s">
        <v>73</v>
      </c>
      <c r="AX160" s="76"/>
      <c r="AY160" s="53">
        <v>2.31355521E8</v>
      </c>
      <c r="AZ160" s="53">
        <v>37351.0</v>
      </c>
      <c r="BA160" s="79" t="s">
        <v>1972</v>
      </c>
      <c r="BB160" s="75" t="s">
        <v>268</v>
      </c>
      <c r="BC160" s="75"/>
      <c r="BD160" s="75"/>
      <c r="BE160" s="75"/>
      <c r="BF160" s="76"/>
      <c r="BG160" s="76"/>
      <c r="BH160" s="1"/>
    </row>
    <row r="161" ht="15.75" hidden="1" customHeight="1">
      <c r="A161" s="74">
        <v>2025058.0</v>
      </c>
      <c r="B161" s="14">
        <v>37.0</v>
      </c>
      <c r="C161" s="14"/>
      <c r="D161" s="50" t="s">
        <v>1973</v>
      </c>
      <c r="E161" s="82" t="s">
        <v>1974</v>
      </c>
      <c r="F161" s="50" t="s">
        <v>1975</v>
      </c>
      <c r="G161" s="14" t="s">
        <v>219</v>
      </c>
      <c r="H161" s="83" t="s">
        <v>1976</v>
      </c>
      <c r="I161" s="14" t="s">
        <v>237</v>
      </c>
      <c r="J161" s="84">
        <v>38843.0</v>
      </c>
      <c r="K161" s="86" t="s">
        <v>1977</v>
      </c>
      <c r="L161" s="79" t="s">
        <v>79</v>
      </c>
      <c r="M161" s="14" t="s">
        <v>4</v>
      </c>
      <c r="N161" s="14" t="s">
        <v>1978</v>
      </c>
      <c r="O161" s="85" t="s">
        <v>286</v>
      </c>
      <c r="P161" s="14" t="s">
        <v>242</v>
      </c>
      <c r="Q161" s="14" t="s">
        <v>59</v>
      </c>
      <c r="R161" s="14" t="s">
        <v>225</v>
      </c>
      <c r="S161" s="78" t="s">
        <v>1979</v>
      </c>
      <c r="T161" s="122" t="s">
        <v>1979</v>
      </c>
      <c r="U161" s="78" t="s">
        <v>1979</v>
      </c>
      <c r="V161" s="14" t="s">
        <v>1980</v>
      </c>
      <c r="W161" s="14" t="s">
        <v>73</v>
      </c>
      <c r="X161" s="14" t="s">
        <v>73</v>
      </c>
      <c r="Y161" s="14" t="s">
        <v>73</v>
      </c>
      <c r="Z161" s="14" t="s">
        <v>225</v>
      </c>
      <c r="AA161" s="79">
        <v>10.0</v>
      </c>
      <c r="AB161" s="14" t="s">
        <v>225</v>
      </c>
      <c r="AC161" s="14" t="s">
        <v>229</v>
      </c>
      <c r="AD161" s="14" t="s">
        <v>225</v>
      </c>
      <c r="AE161" s="14" t="s">
        <v>229</v>
      </c>
      <c r="AF161" s="14" t="s">
        <v>225</v>
      </c>
      <c r="AG161" s="14" t="s">
        <v>229</v>
      </c>
      <c r="AH161" s="14" t="s">
        <v>73</v>
      </c>
      <c r="AI161" s="14" t="s">
        <v>73</v>
      </c>
      <c r="AJ161" s="14" t="s">
        <v>73</v>
      </c>
      <c r="AK161" s="14" t="s">
        <v>264</v>
      </c>
      <c r="AL161" s="14" t="s">
        <v>396</v>
      </c>
      <c r="AM161" s="75" t="s">
        <v>225</v>
      </c>
      <c r="AN161" s="14"/>
      <c r="AO161" s="14"/>
      <c r="AP161" s="14" t="s">
        <v>483</v>
      </c>
      <c r="AQ161" s="14" t="s">
        <v>514</v>
      </c>
      <c r="AR161" s="14" t="s">
        <v>424</v>
      </c>
      <c r="AS161" s="14" t="s">
        <v>73</v>
      </c>
      <c r="AT161" s="14" t="s">
        <v>73</v>
      </c>
      <c r="AU161" s="14" t="s">
        <v>73</v>
      </c>
      <c r="AV161" s="14" t="s">
        <v>73</v>
      </c>
      <c r="AW161" s="76" t="s">
        <v>232</v>
      </c>
      <c r="AX161" s="76"/>
      <c r="AY161" s="50">
        <v>2.31067127E8</v>
      </c>
      <c r="AZ161" s="50">
        <v>57074.0</v>
      </c>
      <c r="BA161" s="14" t="s">
        <v>914</v>
      </c>
      <c r="BB161" s="14" t="s">
        <v>268</v>
      </c>
      <c r="BC161" s="14"/>
      <c r="BD161" s="14"/>
      <c r="BE161" s="14"/>
      <c r="BF161" s="85"/>
      <c r="BG161" s="85"/>
      <c r="BH161" s="1"/>
    </row>
    <row r="162" ht="15.75" hidden="1" customHeight="1">
      <c r="A162" s="74">
        <v>2025091.0</v>
      </c>
      <c r="B162" s="14">
        <v>44.0</v>
      </c>
      <c r="C162" s="14"/>
      <c r="D162" s="50" t="s">
        <v>1981</v>
      </c>
      <c r="E162" s="50" t="s">
        <v>1982</v>
      </c>
      <c r="F162" s="50" t="s">
        <v>1983</v>
      </c>
      <c r="G162" s="14" t="s">
        <v>219</v>
      </c>
      <c r="H162" s="83" t="s">
        <v>1984</v>
      </c>
      <c r="I162" s="85" t="s">
        <v>237</v>
      </c>
      <c r="J162" s="132" t="s">
        <v>1985</v>
      </c>
      <c r="K162" s="122" t="s">
        <v>1986</v>
      </c>
      <c r="L162" s="14" t="s">
        <v>95</v>
      </c>
      <c r="M162" s="14" t="s">
        <v>4</v>
      </c>
      <c r="N162" s="14" t="s">
        <v>602</v>
      </c>
      <c r="O162" s="14" t="s">
        <v>286</v>
      </c>
      <c r="P162" s="14" t="s">
        <v>242</v>
      </c>
      <c r="Q162" s="14" t="s">
        <v>55</v>
      </c>
      <c r="R162" s="14" t="s">
        <v>225</v>
      </c>
      <c r="S162" s="78" t="s">
        <v>1987</v>
      </c>
      <c r="T162" s="78" t="s">
        <v>1987</v>
      </c>
      <c r="U162" s="14" t="s">
        <v>922</v>
      </c>
      <c r="V162" s="14" t="s">
        <v>1988</v>
      </c>
      <c r="W162" s="14" t="s">
        <v>225</v>
      </c>
      <c r="X162" s="14" t="s">
        <v>225</v>
      </c>
      <c r="Y162" s="14" t="s">
        <v>225</v>
      </c>
      <c r="Z162" s="14" t="s">
        <v>225</v>
      </c>
      <c r="AA162" s="79">
        <v>5.0</v>
      </c>
      <c r="AB162" s="14" t="s">
        <v>225</v>
      </c>
      <c r="AC162" s="14" t="s">
        <v>229</v>
      </c>
      <c r="AD162" s="14" t="s">
        <v>225</v>
      </c>
      <c r="AE162" s="14" t="s">
        <v>229</v>
      </c>
      <c r="AF162" s="14" t="s">
        <v>225</v>
      </c>
      <c r="AG162" s="14" t="s">
        <v>229</v>
      </c>
      <c r="AH162" s="14" t="s">
        <v>225</v>
      </c>
      <c r="AI162" s="14" t="s">
        <v>225</v>
      </c>
      <c r="AJ162" s="14" t="s">
        <v>73</v>
      </c>
      <c r="AK162" s="14" t="s">
        <v>264</v>
      </c>
      <c r="AL162" s="14" t="s">
        <v>396</v>
      </c>
      <c r="AM162" s="75" t="s">
        <v>225</v>
      </c>
      <c r="AN162" s="75"/>
      <c r="AO162" s="75"/>
      <c r="AP162" s="14" t="s">
        <v>251</v>
      </c>
      <c r="AQ162" s="14" t="s">
        <v>672</v>
      </c>
      <c r="AR162" s="14" t="s">
        <v>250</v>
      </c>
      <c r="AS162" s="14" t="s">
        <v>73</v>
      </c>
      <c r="AT162" s="14" t="s">
        <v>73</v>
      </c>
      <c r="AU162" s="14" t="s">
        <v>73</v>
      </c>
      <c r="AV162" s="14" t="s">
        <v>73</v>
      </c>
      <c r="AW162" s="14" t="s">
        <v>73</v>
      </c>
      <c r="AX162" s="76"/>
      <c r="AY162" s="50">
        <v>2.31271824E8</v>
      </c>
      <c r="AZ162" s="50">
        <v>80906.0</v>
      </c>
      <c r="BA162" s="14" t="s">
        <v>267</v>
      </c>
      <c r="BB162" s="135" t="s">
        <v>344</v>
      </c>
      <c r="BC162" s="120"/>
      <c r="BD162" s="14"/>
      <c r="BE162" s="14"/>
      <c r="BF162" s="14"/>
      <c r="BG162" s="14"/>
      <c r="BH162" s="81"/>
    </row>
    <row r="163" ht="15.75" hidden="1" customHeight="1">
      <c r="A163" s="74">
        <v>2025138.0</v>
      </c>
      <c r="B163" s="136">
        <v>39.0</v>
      </c>
      <c r="C163" s="136"/>
      <c r="D163" s="137" t="s">
        <v>1989</v>
      </c>
      <c r="E163" s="137" t="s">
        <v>1990</v>
      </c>
      <c r="F163" s="50" t="s">
        <v>1991</v>
      </c>
      <c r="G163" s="14" t="s">
        <v>219</v>
      </c>
      <c r="H163" s="83" t="s">
        <v>1992</v>
      </c>
      <c r="I163" s="136" t="s">
        <v>237</v>
      </c>
      <c r="J163" s="138">
        <v>39359.0</v>
      </c>
      <c r="K163" s="139" t="s">
        <v>1993</v>
      </c>
      <c r="L163" s="14" t="s">
        <v>108</v>
      </c>
      <c r="M163" s="14" t="s">
        <v>4</v>
      </c>
      <c r="N163" s="75" t="s">
        <v>258</v>
      </c>
      <c r="O163" s="14" t="s">
        <v>286</v>
      </c>
      <c r="P163" s="14" t="s">
        <v>242</v>
      </c>
      <c r="Q163" s="14" t="s">
        <v>61</v>
      </c>
      <c r="R163" s="14" t="s">
        <v>225</v>
      </c>
      <c r="S163" s="89" t="s">
        <v>1994</v>
      </c>
      <c r="T163" s="89" t="s">
        <v>1994</v>
      </c>
      <c r="U163" s="89" t="s">
        <v>1995</v>
      </c>
      <c r="V163" s="75" t="s">
        <v>1996</v>
      </c>
      <c r="W163" s="75" t="s">
        <v>73</v>
      </c>
      <c r="X163" s="75" t="s">
        <v>73</v>
      </c>
      <c r="Y163" s="75" t="s">
        <v>73</v>
      </c>
      <c r="Z163" s="75" t="s">
        <v>73</v>
      </c>
      <c r="AA163" s="96">
        <v>3.0</v>
      </c>
      <c r="AB163" s="14" t="s">
        <v>73</v>
      </c>
      <c r="AC163" s="75" t="s">
        <v>1997</v>
      </c>
      <c r="AD163" s="14" t="s">
        <v>73</v>
      </c>
      <c r="AE163" s="75" t="s">
        <v>1998</v>
      </c>
      <c r="AF163" s="14" t="s">
        <v>225</v>
      </c>
      <c r="AG163" s="14" t="s">
        <v>229</v>
      </c>
      <c r="AH163" s="14" t="s">
        <v>73</v>
      </c>
      <c r="AI163" s="14" t="s">
        <v>73</v>
      </c>
      <c r="AJ163" s="14" t="s">
        <v>225</v>
      </c>
      <c r="AK163" s="14" t="s">
        <v>230</v>
      </c>
      <c r="AL163" s="14" t="s">
        <v>396</v>
      </c>
      <c r="AM163" s="75" t="s">
        <v>225</v>
      </c>
      <c r="AN163" s="75"/>
      <c r="AO163" s="75"/>
      <c r="AP163" s="75" t="s">
        <v>1999</v>
      </c>
      <c r="AQ163" s="75" t="s">
        <v>2000</v>
      </c>
      <c r="AR163" s="75" t="s">
        <v>2001</v>
      </c>
      <c r="AS163" s="14" t="s">
        <v>73</v>
      </c>
      <c r="AT163" s="14" t="s">
        <v>73</v>
      </c>
      <c r="AU163" s="75" t="s">
        <v>73</v>
      </c>
      <c r="AV163" s="75" t="s">
        <v>73</v>
      </c>
      <c r="AW163" s="14" t="s">
        <v>73</v>
      </c>
      <c r="AX163" s="76"/>
      <c r="AY163" s="53">
        <v>2.31295685E8</v>
      </c>
      <c r="AZ163" s="53">
        <v>54017.0</v>
      </c>
      <c r="BA163" s="99" t="s">
        <v>2002</v>
      </c>
      <c r="BB163" s="75" t="s">
        <v>386</v>
      </c>
      <c r="BC163" s="75"/>
      <c r="BD163" s="75"/>
      <c r="BE163" s="75"/>
      <c r="BF163" s="76"/>
      <c r="BG163" s="76"/>
      <c r="BH163" s="81"/>
    </row>
    <row r="164" ht="15.75" hidden="1" customHeight="1">
      <c r="A164" s="74">
        <v>2025268.0</v>
      </c>
      <c r="B164" s="14">
        <v>36.0</v>
      </c>
      <c r="C164" s="14"/>
      <c r="D164" s="50" t="s">
        <v>2003</v>
      </c>
      <c r="E164" s="50" t="s">
        <v>2004</v>
      </c>
      <c r="F164" s="50" t="s">
        <v>2005</v>
      </c>
      <c r="G164" s="14" t="s">
        <v>219</v>
      </c>
      <c r="H164" s="14" t="s">
        <v>2006</v>
      </c>
      <c r="I164" s="14" t="s">
        <v>221</v>
      </c>
      <c r="J164" s="84">
        <v>39084.0</v>
      </c>
      <c r="K164" s="86" t="s">
        <v>2007</v>
      </c>
      <c r="L164" s="79" t="s">
        <v>83</v>
      </c>
      <c r="M164" s="14" t="s">
        <v>49</v>
      </c>
      <c r="N164" s="14" t="s">
        <v>602</v>
      </c>
      <c r="O164" s="75" t="s">
        <v>324</v>
      </c>
      <c r="P164" s="14" t="s">
        <v>242</v>
      </c>
      <c r="Q164" s="75" t="s">
        <v>57</v>
      </c>
      <c r="R164" s="14" t="s">
        <v>225</v>
      </c>
      <c r="S164" s="78" t="s">
        <v>2008</v>
      </c>
      <c r="T164" s="78" t="s">
        <v>2008</v>
      </c>
      <c r="U164" s="78" t="s">
        <v>2009</v>
      </c>
      <c r="V164" s="14" t="s">
        <v>2010</v>
      </c>
      <c r="W164" s="14" t="s">
        <v>73</v>
      </c>
      <c r="X164" s="14" t="s">
        <v>73</v>
      </c>
      <c r="Y164" s="14" t="s">
        <v>73</v>
      </c>
      <c r="Z164" s="14" t="s">
        <v>73</v>
      </c>
      <c r="AA164" s="79">
        <v>5.0</v>
      </c>
      <c r="AB164" s="14" t="s">
        <v>225</v>
      </c>
      <c r="AC164" s="14" t="str">
        <f t="shared" ref="AC164:AC165" si="2">IF(AB164="YES",YES,"Not Working")</f>
        <v>Not Working</v>
      </c>
      <c r="AD164" s="14" t="s">
        <v>73</v>
      </c>
      <c r="AE164" s="14" t="s">
        <v>2011</v>
      </c>
      <c r="AF164" s="14" t="s">
        <v>225</v>
      </c>
      <c r="AG164" s="14" t="s">
        <v>229</v>
      </c>
      <c r="AH164" s="14" t="s">
        <v>225</v>
      </c>
      <c r="AI164" s="14" t="s">
        <v>73</v>
      </c>
      <c r="AJ164" s="14" t="s">
        <v>225</v>
      </c>
      <c r="AK164" s="14" t="s">
        <v>230</v>
      </c>
      <c r="AL164" s="14" t="s">
        <v>396</v>
      </c>
      <c r="AM164" s="14" t="s">
        <v>225</v>
      </c>
      <c r="AN164" s="75"/>
      <c r="AO164" s="14"/>
      <c r="AP164" s="14" t="s">
        <v>2012</v>
      </c>
      <c r="AQ164" s="14" t="s">
        <v>398</v>
      </c>
      <c r="AR164" s="14" t="s">
        <v>2013</v>
      </c>
      <c r="AS164" s="14" t="s">
        <v>73</v>
      </c>
      <c r="AT164" s="14" t="s">
        <v>73</v>
      </c>
      <c r="AU164" s="14" t="s">
        <v>73</v>
      </c>
      <c r="AV164" s="14" t="s">
        <v>73</v>
      </c>
      <c r="AW164" s="76" t="s">
        <v>232</v>
      </c>
      <c r="AX164" s="76"/>
      <c r="AY164" s="50"/>
      <c r="AZ164" s="50"/>
      <c r="BA164" s="14"/>
      <c r="BB164" s="85"/>
      <c r="BC164" s="14"/>
      <c r="BD164" s="14"/>
      <c r="BE164" s="14"/>
      <c r="BF164" s="85"/>
      <c r="BG164" s="85"/>
      <c r="BH164" s="81"/>
    </row>
    <row r="165" ht="15.75" hidden="1" customHeight="1">
      <c r="A165" s="74">
        <v>2025194.0</v>
      </c>
      <c r="B165" s="14">
        <v>35.0</v>
      </c>
      <c r="C165" s="14"/>
      <c r="D165" s="50" t="s">
        <v>761</v>
      </c>
      <c r="E165" s="50" t="s">
        <v>2014</v>
      </c>
      <c r="F165" s="50" t="s">
        <v>2015</v>
      </c>
      <c r="G165" s="14" t="s">
        <v>219</v>
      </c>
      <c r="H165" s="14" t="s">
        <v>2016</v>
      </c>
      <c r="I165" s="14" t="s">
        <v>237</v>
      </c>
      <c r="J165" s="84">
        <v>39270.0</v>
      </c>
      <c r="K165" s="86" t="s">
        <v>2017</v>
      </c>
      <c r="L165" s="14" t="s">
        <v>108</v>
      </c>
      <c r="M165" s="14" t="s">
        <v>4</v>
      </c>
      <c r="N165" s="14" t="s">
        <v>419</v>
      </c>
      <c r="O165" s="14" t="s">
        <v>286</v>
      </c>
      <c r="P165" s="14" t="s">
        <v>242</v>
      </c>
      <c r="Q165" s="14" t="s">
        <v>61</v>
      </c>
      <c r="R165" s="14" t="s">
        <v>225</v>
      </c>
      <c r="S165" s="78" t="s">
        <v>2018</v>
      </c>
      <c r="T165" s="78" t="s">
        <v>2018</v>
      </c>
      <c r="U165" s="78" t="s">
        <v>2019</v>
      </c>
      <c r="V165" s="14" t="s">
        <v>2020</v>
      </c>
      <c r="W165" s="14" t="s">
        <v>225</v>
      </c>
      <c r="X165" s="14" t="s">
        <v>73</v>
      </c>
      <c r="Y165" s="14" t="s">
        <v>225</v>
      </c>
      <c r="Z165" s="14" t="s">
        <v>73</v>
      </c>
      <c r="AA165" s="79">
        <v>5.0</v>
      </c>
      <c r="AB165" s="14" t="s">
        <v>225</v>
      </c>
      <c r="AC165" s="14" t="str">
        <f t="shared" si="2"/>
        <v>Not Working</v>
      </c>
      <c r="AD165" s="14" t="s">
        <v>73</v>
      </c>
      <c r="AE165" s="14" t="s">
        <v>2021</v>
      </c>
      <c r="AF165" s="14" t="s">
        <v>225</v>
      </c>
      <c r="AG165" s="14" t="s">
        <v>229</v>
      </c>
      <c r="AH165" s="14" t="s">
        <v>225</v>
      </c>
      <c r="AI165" s="14" t="s">
        <v>73</v>
      </c>
      <c r="AJ165" s="14" t="s">
        <v>73</v>
      </c>
      <c r="AK165" s="14" t="s">
        <v>264</v>
      </c>
      <c r="AL165" s="14" t="s">
        <v>396</v>
      </c>
      <c r="AM165" s="75" t="s">
        <v>225</v>
      </c>
      <c r="AN165" s="14"/>
      <c r="AO165" s="14"/>
      <c r="AP165" s="14" t="s">
        <v>2022</v>
      </c>
      <c r="AQ165" s="14" t="s">
        <v>423</v>
      </c>
      <c r="AR165" s="14" t="s">
        <v>1399</v>
      </c>
      <c r="AS165" s="14" t="s">
        <v>73</v>
      </c>
      <c r="AT165" s="14" t="s">
        <v>73</v>
      </c>
      <c r="AU165" s="14" t="s">
        <v>73</v>
      </c>
      <c r="AV165" s="14" t="s">
        <v>73</v>
      </c>
      <c r="AW165" s="14" t="s">
        <v>73</v>
      </c>
      <c r="AX165" s="76"/>
      <c r="AY165" s="50">
        <v>2.31430736E8</v>
      </c>
      <c r="AZ165" s="50">
        <v>53989.0</v>
      </c>
      <c r="BA165" s="79" t="s">
        <v>2023</v>
      </c>
      <c r="BB165" s="14" t="s">
        <v>268</v>
      </c>
      <c r="BC165" s="14"/>
      <c r="BD165" s="14"/>
      <c r="BE165" s="14"/>
      <c r="BF165" s="85"/>
      <c r="BG165" s="85"/>
      <c r="BH165" s="1"/>
    </row>
    <row r="166" ht="15.75" hidden="1" customHeight="1">
      <c r="A166" s="74">
        <v>2025241.0</v>
      </c>
      <c r="B166" s="14">
        <v>35.0</v>
      </c>
      <c r="C166" s="14"/>
      <c r="D166" s="50" t="s">
        <v>761</v>
      </c>
      <c r="E166" s="50" t="s">
        <v>2024</v>
      </c>
      <c r="F166" s="50" t="s">
        <v>2025</v>
      </c>
      <c r="G166" s="14" t="s">
        <v>219</v>
      </c>
      <c r="H166" s="83" t="s">
        <v>2026</v>
      </c>
      <c r="I166" s="14" t="s">
        <v>237</v>
      </c>
      <c r="J166" s="84" t="s">
        <v>2027</v>
      </c>
      <c r="K166" s="78" t="s">
        <v>2028</v>
      </c>
      <c r="L166" s="79" t="s">
        <v>99</v>
      </c>
      <c r="M166" s="14" t="s">
        <v>4</v>
      </c>
      <c r="N166" s="14" t="s">
        <v>463</v>
      </c>
      <c r="O166" s="14" t="s">
        <v>490</v>
      </c>
      <c r="P166" s="14" t="s">
        <v>73</v>
      </c>
      <c r="Q166" s="14" t="s">
        <v>53</v>
      </c>
      <c r="R166" s="14" t="s">
        <v>225</v>
      </c>
      <c r="S166" s="14" t="s">
        <v>2029</v>
      </c>
      <c r="T166" s="14" t="s">
        <v>2029</v>
      </c>
      <c r="U166" s="14" t="s">
        <v>2030</v>
      </c>
      <c r="V166" s="14" t="s">
        <v>2031</v>
      </c>
      <c r="W166" s="14" t="s">
        <v>73</v>
      </c>
      <c r="X166" s="14" t="s">
        <v>73</v>
      </c>
      <c r="Y166" s="14" t="s">
        <v>73</v>
      </c>
      <c r="Z166" s="14" t="s">
        <v>73</v>
      </c>
      <c r="AA166" s="79">
        <v>5.0</v>
      </c>
      <c r="AB166" s="14" t="s">
        <v>73</v>
      </c>
      <c r="AC166" s="14" t="s">
        <v>480</v>
      </c>
      <c r="AD166" s="14" t="s">
        <v>225</v>
      </c>
      <c r="AE166" s="14" t="s">
        <v>229</v>
      </c>
      <c r="AF166" s="14" t="s">
        <v>225</v>
      </c>
      <c r="AG166" s="14" t="s">
        <v>229</v>
      </c>
      <c r="AH166" s="14" t="s">
        <v>73</v>
      </c>
      <c r="AI166" s="14" t="s">
        <v>225</v>
      </c>
      <c r="AJ166" s="14" t="s">
        <v>73</v>
      </c>
      <c r="AK166" s="14" t="s">
        <v>264</v>
      </c>
      <c r="AL166" s="14" t="s">
        <v>396</v>
      </c>
      <c r="AM166" s="14" t="s">
        <v>225</v>
      </c>
      <c r="AN166" s="14"/>
      <c r="AO166" s="14"/>
      <c r="AP166" s="14" t="s">
        <v>2032</v>
      </c>
      <c r="AQ166" s="14" t="s">
        <v>293</v>
      </c>
      <c r="AR166" s="14" t="s">
        <v>588</v>
      </c>
      <c r="AS166" s="14" t="s">
        <v>73</v>
      </c>
      <c r="AT166" s="14" t="s">
        <v>73</v>
      </c>
      <c r="AU166" s="14" t="s">
        <v>73</v>
      </c>
      <c r="AV166" s="14" t="s">
        <v>73</v>
      </c>
      <c r="AW166" s="14" t="s">
        <v>73</v>
      </c>
      <c r="AX166" s="76"/>
      <c r="AY166" s="50">
        <v>2.31293666E8</v>
      </c>
      <c r="AZ166" s="50">
        <v>46103.0</v>
      </c>
      <c r="BA166" s="79" t="s">
        <v>2033</v>
      </c>
      <c r="BB166" s="14" t="s">
        <v>386</v>
      </c>
      <c r="BC166" s="14"/>
      <c r="BD166" s="14"/>
      <c r="BE166" s="14"/>
      <c r="BF166" s="85"/>
      <c r="BG166" s="85"/>
      <c r="BH166" s="1"/>
    </row>
    <row r="167" ht="15.75" hidden="1" customHeight="1">
      <c r="A167" s="74">
        <v>2025253.0</v>
      </c>
      <c r="B167" s="118">
        <v>36.0</v>
      </c>
      <c r="C167" s="11"/>
      <c r="D167" s="50" t="s">
        <v>761</v>
      </c>
      <c r="E167" s="50" t="s">
        <v>2034</v>
      </c>
      <c r="F167" s="50" t="s">
        <v>2035</v>
      </c>
      <c r="G167" s="14" t="s">
        <v>219</v>
      </c>
      <c r="H167" s="14" t="s">
        <v>2036</v>
      </c>
      <c r="I167" s="14" t="s">
        <v>237</v>
      </c>
      <c r="J167" s="84" t="s">
        <v>2037</v>
      </c>
      <c r="K167" s="78" t="s">
        <v>2038</v>
      </c>
      <c r="L167" s="79" t="s">
        <v>99</v>
      </c>
      <c r="M167" s="14" t="s">
        <v>4</v>
      </c>
      <c r="N167" s="14" t="s">
        <v>463</v>
      </c>
      <c r="O167" s="14" t="s">
        <v>490</v>
      </c>
      <c r="P167" s="14" t="s">
        <v>73</v>
      </c>
      <c r="Q167" s="14" t="s">
        <v>53</v>
      </c>
      <c r="R167" s="14" t="s">
        <v>225</v>
      </c>
      <c r="S167" s="14" t="s">
        <v>2039</v>
      </c>
      <c r="T167" s="14" t="s">
        <v>2039</v>
      </c>
      <c r="U167" s="14" t="s">
        <v>2040</v>
      </c>
      <c r="V167" s="14" t="s">
        <v>2041</v>
      </c>
      <c r="W167" s="14" t="s">
        <v>73</v>
      </c>
      <c r="X167" s="14" t="s">
        <v>73</v>
      </c>
      <c r="Y167" s="14" t="s">
        <v>73</v>
      </c>
      <c r="Z167" s="14" t="s">
        <v>73</v>
      </c>
      <c r="AA167" s="79">
        <v>5.0</v>
      </c>
      <c r="AB167" s="14" t="s">
        <v>73</v>
      </c>
      <c r="AC167" s="14" t="s">
        <v>2042</v>
      </c>
      <c r="AD167" s="14" t="s">
        <v>225</v>
      </c>
      <c r="AE167" s="14" t="s">
        <v>229</v>
      </c>
      <c r="AF167" s="14" t="s">
        <v>73</v>
      </c>
      <c r="AG167" s="14" t="s">
        <v>278</v>
      </c>
      <c r="AH167" s="14" t="s">
        <v>73</v>
      </c>
      <c r="AI167" s="14" t="s">
        <v>225</v>
      </c>
      <c r="AJ167" s="14" t="s">
        <v>73</v>
      </c>
      <c r="AK167" s="14" t="s">
        <v>264</v>
      </c>
      <c r="AL167" s="14" t="s">
        <v>396</v>
      </c>
      <c r="AM167" s="14" t="s">
        <v>225</v>
      </c>
      <c r="AN167" s="14"/>
      <c r="AO167" s="14"/>
      <c r="AP167" s="14" t="s">
        <v>292</v>
      </c>
      <c r="AQ167" s="14" t="s">
        <v>2043</v>
      </c>
      <c r="AR167" s="14" t="s">
        <v>398</v>
      </c>
      <c r="AS167" s="14" t="s">
        <v>73</v>
      </c>
      <c r="AT167" s="14" t="s">
        <v>73</v>
      </c>
      <c r="AU167" s="14" t="s">
        <v>73</v>
      </c>
      <c r="AV167" s="14" t="s">
        <v>73</v>
      </c>
      <c r="AW167" s="76" t="s">
        <v>232</v>
      </c>
      <c r="AX167" s="76"/>
      <c r="AY167" s="50"/>
      <c r="AZ167" s="50"/>
      <c r="BA167" s="1"/>
      <c r="BB167" s="14"/>
      <c r="BC167" s="14"/>
      <c r="BD167" s="14"/>
      <c r="BE167" s="14"/>
      <c r="BF167" s="14"/>
      <c r="BG167" s="14"/>
      <c r="BH167" s="81"/>
    </row>
    <row r="168" ht="15.75" hidden="1" customHeight="1">
      <c r="A168" s="74">
        <v>2025088.0</v>
      </c>
      <c r="B168" s="14">
        <v>44.0</v>
      </c>
      <c r="C168" s="11"/>
      <c r="D168" s="50" t="s">
        <v>761</v>
      </c>
      <c r="E168" s="50" t="s">
        <v>662</v>
      </c>
      <c r="F168" s="50" t="s">
        <v>2044</v>
      </c>
      <c r="G168" s="14" t="s">
        <v>219</v>
      </c>
      <c r="H168" s="83" t="s">
        <v>2045</v>
      </c>
      <c r="I168" s="14" t="s">
        <v>237</v>
      </c>
      <c r="J168" s="84">
        <v>38880.0</v>
      </c>
      <c r="K168" s="86" t="s">
        <v>2046</v>
      </c>
      <c r="L168" s="14" t="s">
        <v>95</v>
      </c>
      <c r="M168" s="14" t="s">
        <v>4</v>
      </c>
      <c r="N168" s="14" t="s">
        <v>602</v>
      </c>
      <c r="O168" s="14" t="s">
        <v>286</v>
      </c>
      <c r="P168" s="14" t="s">
        <v>242</v>
      </c>
      <c r="Q168" s="14" t="s">
        <v>55</v>
      </c>
      <c r="R168" s="14" t="s">
        <v>73</v>
      </c>
      <c r="S168" s="78" t="s">
        <v>2047</v>
      </c>
      <c r="T168" s="78" t="s">
        <v>2047</v>
      </c>
      <c r="U168" s="78" t="s">
        <v>2047</v>
      </c>
      <c r="V168" s="14" t="s">
        <v>2048</v>
      </c>
      <c r="W168" s="14" t="s">
        <v>225</v>
      </c>
      <c r="X168" s="14" t="s">
        <v>225</v>
      </c>
      <c r="Y168" s="14" t="s">
        <v>225</v>
      </c>
      <c r="Z168" s="14" t="s">
        <v>225</v>
      </c>
      <c r="AA168" s="91">
        <v>8.0</v>
      </c>
      <c r="AB168" s="14" t="s">
        <v>225</v>
      </c>
      <c r="AC168" s="14" t="s">
        <v>229</v>
      </c>
      <c r="AD168" s="14" t="s">
        <v>225</v>
      </c>
      <c r="AE168" s="14" t="s">
        <v>229</v>
      </c>
      <c r="AF168" s="14" t="s">
        <v>225</v>
      </c>
      <c r="AG168" s="14" t="s">
        <v>229</v>
      </c>
      <c r="AH168" s="14" t="s">
        <v>225</v>
      </c>
      <c r="AI168" s="14" t="s">
        <v>225</v>
      </c>
      <c r="AJ168" s="14" t="s">
        <v>73</v>
      </c>
      <c r="AK168" s="14" t="s">
        <v>264</v>
      </c>
      <c r="AL168" s="14" t="s">
        <v>396</v>
      </c>
      <c r="AM168" s="75" t="s">
        <v>225</v>
      </c>
      <c r="AN168" s="75"/>
      <c r="AO168" s="14"/>
      <c r="AP168" s="14" t="s">
        <v>251</v>
      </c>
      <c r="AQ168" s="14" t="s">
        <v>343</v>
      </c>
      <c r="AR168" s="14" t="s">
        <v>384</v>
      </c>
      <c r="AS168" s="14" t="s">
        <v>73</v>
      </c>
      <c r="AT168" s="14" t="s">
        <v>73</v>
      </c>
      <c r="AU168" s="14" t="s">
        <v>73</v>
      </c>
      <c r="AV168" s="14" t="s">
        <v>73</v>
      </c>
      <c r="AW168" s="76" t="s">
        <v>232</v>
      </c>
      <c r="AX168" s="76"/>
      <c r="AY168" s="50"/>
      <c r="AZ168" s="50"/>
      <c r="BA168" s="1"/>
      <c r="BB168" s="14"/>
      <c r="BC168" s="14"/>
      <c r="BD168" s="14"/>
      <c r="BE168" s="14"/>
      <c r="BF168" s="14"/>
      <c r="BG168" s="14"/>
      <c r="BH168" s="81"/>
    </row>
    <row r="169" ht="15.75" hidden="1" customHeight="1">
      <c r="A169" s="74">
        <v>2025003.0</v>
      </c>
      <c r="B169" s="14">
        <v>43.0</v>
      </c>
      <c r="C169" s="123"/>
      <c r="D169" s="50" t="s">
        <v>2049</v>
      </c>
      <c r="E169" s="50" t="s">
        <v>2050</v>
      </c>
      <c r="F169" s="50" t="s">
        <v>2051</v>
      </c>
      <c r="G169" s="14" t="s">
        <v>219</v>
      </c>
      <c r="H169" s="83" t="s">
        <v>2052</v>
      </c>
      <c r="I169" s="14" t="s">
        <v>237</v>
      </c>
      <c r="J169" s="84">
        <v>39029.0</v>
      </c>
      <c r="K169" s="86" t="s">
        <v>2053</v>
      </c>
      <c r="L169" s="90" t="s">
        <v>93</v>
      </c>
      <c r="M169" s="14" t="s">
        <v>4</v>
      </c>
      <c r="N169" s="14" t="s">
        <v>258</v>
      </c>
      <c r="O169" s="14" t="s">
        <v>286</v>
      </c>
      <c r="P169" s="14" t="s">
        <v>73</v>
      </c>
      <c r="Q169" s="14" t="s">
        <v>55</v>
      </c>
      <c r="R169" s="14" t="s">
        <v>225</v>
      </c>
      <c r="S169" s="78" t="s">
        <v>2054</v>
      </c>
      <c r="T169" s="78" t="s">
        <v>2054</v>
      </c>
      <c r="U169" s="78" t="s">
        <v>2055</v>
      </c>
      <c r="V169" s="14" t="s">
        <v>2056</v>
      </c>
      <c r="W169" s="14" t="s">
        <v>73</v>
      </c>
      <c r="X169" s="14" t="s">
        <v>73</v>
      </c>
      <c r="Y169" s="14" t="s">
        <v>225</v>
      </c>
      <c r="Z169" s="14" t="s">
        <v>225</v>
      </c>
      <c r="AA169" s="91">
        <v>3.0</v>
      </c>
      <c r="AB169" s="14" t="s">
        <v>73</v>
      </c>
      <c r="AC169" s="14" t="s">
        <v>2057</v>
      </c>
      <c r="AD169" s="14" t="s">
        <v>225</v>
      </c>
      <c r="AE169" s="14" t="s">
        <v>229</v>
      </c>
      <c r="AF169" s="14" t="s">
        <v>225</v>
      </c>
      <c r="AG169" s="14" t="s">
        <v>229</v>
      </c>
      <c r="AH169" s="14" t="s">
        <v>73</v>
      </c>
      <c r="AI169" s="14" t="s">
        <v>225</v>
      </c>
      <c r="AJ169" s="14" t="s">
        <v>73</v>
      </c>
      <c r="AK169" s="14" t="s">
        <v>264</v>
      </c>
      <c r="AL169" s="14" t="s">
        <v>396</v>
      </c>
      <c r="AM169" s="75" t="s">
        <v>225</v>
      </c>
      <c r="AN169" s="14"/>
      <c r="AO169" s="14"/>
      <c r="AP169" s="14" t="s">
        <v>2058</v>
      </c>
      <c r="AQ169" s="14" t="s">
        <v>398</v>
      </c>
      <c r="AR169" s="14" t="s">
        <v>397</v>
      </c>
      <c r="AS169" s="14" t="s">
        <v>73</v>
      </c>
      <c r="AT169" s="14" t="s">
        <v>73</v>
      </c>
      <c r="AU169" s="14" t="s">
        <v>73</v>
      </c>
      <c r="AV169" s="14" t="s">
        <v>73</v>
      </c>
      <c r="AW169" s="76" t="s">
        <v>232</v>
      </c>
      <c r="AX169" s="76"/>
      <c r="AY169" s="50"/>
      <c r="AZ169" s="50"/>
      <c r="BA169" s="99"/>
      <c r="BB169" s="14"/>
      <c r="BC169" s="14"/>
      <c r="BD169" s="14"/>
      <c r="BE169" s="14"/>
      <c r="BF169" s="85"/>
      <c r="BG169" s="85"/>
      <c r="BH169" s="97"/>
    </row>
    <row r="170" ht="15.75" hidden="1" customHeight="1">
      <c r="A170" s="74">
        <v>2025252.0</v>
      </c>
      <c r="B170" s="100">
        <v>36.0</v>
      </c>
      <c r="C170" s="140"/>
      <c r="D170" s="82" t="s">
        <v>2049</v>
      </c>
      <c r="E170" s="82" t="s">
        <v>2059</v>
      </c>
      <c r="F170" s="50" t="s">
        <v>2060</v>
      </c>
      <c r="G170" s="14" t="s">
        <v>219</v>
      </c>
      <c r="H170" s="14" t="s">
        <v>2061</v>
      </c>
      <c r="I170" s="14" t="s">
        <v>237</v>
      </c>
      <c r="J170" s="82" t="s">
        <v>2062</v>
      </c>
      <c r="K170" s="78" t="s">
        <v>2063</v>
      </c>
      <c r="L170" s="79" t="s">
        <v>99</v>
      </c>
      <c r="M170" s="14" t="s">
        <v>4</v>
      </c>
      <c r="N170" s="14" t="s">
        <v>463</v>
      </c>
      <c r="O170" s="14" t="s">
        <v>490</v>
      </c>
      <c r="P170" s="14" t="s">
        <v>73</v>
      </c>
      <c r="Q170" s="14" t="s">
        <v>53</v>
      </c>
      <c r="R170" s="14" t="s">
        <v>225</v>
      </c>
      <c r="S170" s="14" t="s">
        <v>2064</v>
      </c>
      <c r="T170" s="14" t="s">
        <v>2064</v>
      </c>
      <c r="U170" s="14" t="s">
        <v>2065</v>
      </c>
      <c r="V170" s="14" t="s">
        <v>2066</v>
      </c>
      <c r="W170" s="14" t="s">
        <v>73</v>
      </c>
      <c r="X170" s="14" t="s">
        <v>225</v>
      </c>
      <c r="Y170" s="14" t="s">
        <v>225</v>
      </c>
      <c r="Z170" s="14" t="s">
        <v>225</v>
      </c>
      <c r="AA170" s="79">
        <v>10.0</v>
      </c>
      <c r="AB170" s="14" t="s">
        <v>225</v>
      </c>
      <c r="AC170" s="14" t="s">
        <v>229</v>
      </c>
      <c r="AD170" s="14" t="s">
        <v>225</v>
      </c>
      <c r="AE170" s="14" t="s">
        <v>229</v>
      </c>
      <c r="AF170" s="14" t="s">
        <v>73</v>
      </c>
      <c r="AG170" s="14" t="s">
        <v>2067</v>
      </c>
      <c r="AH170" s="14" t="s">
        <v>73</v>
      </c>
      <c r="AI170" s="14" t="s">
        <v>225</v>
      </c>
      <c r="AJ170" s="14" t="s">
        <v>73</v>
      </c>
      <c r="AK170" s="14" t="s">
        <v>291</v>
      </c>
      <c r="AL170" s="14" t="s">
        <v>396</v>
      </c>
      <c r="AM170" s="14" t="s">
        <v>225</v>
      </c>
      <c r="AN170" s="14"/>
      <c r="AO170" s="14"/>
      <c r="AP170" s="14" t="s">
        <v>949</v>
      </c>
      <c r="AQ170" s="14" t="s">
        <v>588</v>
      </c>
      <c r="AR170" s="14" t="s">
        <v>356</v>
      </c>
      <c r="AS170" s="14" t="s">
        <v>73</v>
      </c>
      <c r="AT170" s="14" t="s">
        <v>73</v>
      </c>
      <c r="AU170" s="14" t="s">
        <v>73</v>
      </c>
      <c r="AV170" s="14" t="s">
        <v>73</v>
      </c>
      <c r="AW170" s="14" t="s">
        <v>73</v>
      </c>
      <c r="AX170" s="76"/>
      <c r="AY170" s="50">
        <v>2.31294751E8</v>
      </c>
      <c r="AZ170" s="50">
        <v>83479.0</v>
      </c>
      <c r="BA170" s="79" t="s">
        <v>2068</v>
      </c>
      <c r="BB170" s="14" t="s">
        <v>386</v>
      </c>
      <c r="BC170" s="14"/>
      <c r="BD170" s="14"/>
      <c r="BE170" s="14"/>
      <c r="BF170" s="14"/>
      <c r="BG170" s="14"/>
      <c r="BH170" s="81"/>
    </row>
    <row r="171" ht="15.75" hidden="1" customHeight="1">
      <c r="A171" s="74">
        <v>2025183.0</v>
      </c>
      <c r="B171" s="118">
        <v>45.0</v>
      </c>
      <c r="C171" s="11"/>
      <c r="D171" s="50" t="s">
        <v>773</v>
      </c>
      <c r="E171" s="53" t="s">
        <v>2069</v>
      </c>
      <c r="F171" s="50" t="s">
        <v>2070</v>
      </c>
      <c r="G171" s="14" t="s">
        <v>219</v>
      </c>
      <c r="H171" s="14" t="s">
        <v>2071</v>
      </c>
      <c r="I171" s="75" t="s">
        <v>237</v>
      </c>
      <c r="J171" s="84">
        <v>39356.0</v>
      </c>
      <c r="K171" s="86" t="s">
        <v>2072</v>
      </c>
      <c r="L171" s="14" t="s">
        <v>108</v>
      </c>
      <c r="M171" s="14" t="s">
        <v>4</v>
      </c>
      <c r="N171" s="14" t="s">
        <v>602</v>
      </c>
      <c r="O171" s="14" t="s">
        <v>286</v>
      </c>
      <c r="P171" s="14" t="s">
        <v>242</v>
      </c>
      <c r="Q171" s="14" t="s">
        <v>61</v>
      </c>
      <c r="R171" s="14" t="s">
        <v>225</v>
      </c>
      <c r="S171" s="78" t="s">
        <v>2073</v>
      </c>
      <c r="T171" s="78" t="s">
        <v>2073</v>
      </c>
      <c r="U171" s="78" t="s">
        <v>2074</v>
      </c>
      <c r="V171" s="79" t="s">
        <v>2075</v>
      </c>
      <c r="W171" s="14" t="s">
        <v>73</v>
      </c>
      <c r="X171" s="14" t="s">
        <v>73</v>
      </c>
      <c r="Y171" s="14" t="s">
        <v>73</v>
      </c>
      <c r="Z171" s="14" t="s">
        <v>73</v>
      </c>
      <c r="AA171" s="79">
        <v>6.0</v>
      </c>
      <c r="AB171" s="14" t="s">
        <v>73</v>
      </c>
      <c r="AC171" s="14" t="s">
        <v>480</v>
      </c>
      <c r="AD171" s="14" t="s">
        <v>225</v>
      </c>
      <c r="AE171" s="14" t="s">
        <v>229</v>
      </c>
      <c r="AF171" s="14" t="s">
        <v>225</v>
      </c>
      <c r="AG171" s="14" t="s">
        <v>229</v>
      </c>
      <c r="AH171" s="14" t="s">
        <v>73</v>
      </c>
      <c r="AI171" s="14" t="s">
        <v>73</v>
      </c>
      <c r="AJ171" s="14" t="s">
        <v>73</v>
      </c>
      <c r="AK171" s="14" t="s">
        <v>264</v>
      </c>
      <c r="AL171" s="14" t="s">
        <v>396</v>
      </c>
      <c r="AM171" s="75" t="s">
        <v>225</v>
      </c>
      <c r="AN171" s="14"/>
      <c r="AO171" s="14"/>
      <c r="AP171" s="14" t="s">
        <v>384</v>
      </c>
      <c r="AQ171" s="14" t="s">
        <v>2076</v>
      </c>
      <c r="AR171" s="14" t="s">
        <v>1410</v>
      </c>
      <c r="AS171" s="14" t="s">
        <v>73</v>
      </c>
      <c r="AT171" s="14" t="s">
        <v>73</v>
      </c>
      <c r="AU171" s="14" t="s">
        <v>73</v>
      </c>
      <c r="AV171" s="14" t="s">
        <v>73</v>
      </c>
      <c r="AW171" s="14" t="s">
        <v>73</v>
      </c>
      <c r="AX171" s="76"/>
      <c r="AY171" s="50">
        <v>2.31355211E8</v>
      </c>
      <c r="AZ171" s="50">
        <v>87474.0</v>
      </c>
      <c r="BA171" s="99" t="s">
        <v>2077</v>
      </c>
      <c r="BB171" s="14" t="s">
        <v>268</v>
      </c>
      <c r="BC171" s="141"/>
      <c r="BD171" s="14"/>
      <c r="BE171" s="14"/>
      <c r="BF171" s="14"/>
      <c r="BG171" s="14"/>
      <c r="BH171" s="81"/>
    </row>
    <row r="172" ht="15.75" hidden="1" customHeight="1">
      <c r="A172" s="74">
        <v>2025229.0</v>
      </c>
      <c r="B172" s="14">
        <v>35.0</v>
      </c>
      <c r="C172" s="14"/>
      <c r="D172" s="50" t="s">
        <v>2078</v>
      </c>
      <c r="E172" s="50" t="s">
        <v>2079</v>
      </c>
      <c r="F172" s="50" t="s">
        <v>2080</v>
      </c>
      <c r="G172" s="14" t="s">
        <v>219</v>
      </c>
      <c r="H172" s="14" t="s">
        <v>2081</v>
      </c>
      <c r="I172" s="14" t="s">
        <v>237</v>
      </c>
      <c r="J172" s="84" t="s">
        <v>2082</v>
      </c>
      <c r="K172" s="122" t="s">
        <v>2083</v>
      </c>
      <c r="L172" s="79" t="s">
        <v>89</v>
      </c>
      <c r="M172" s="14" t="s">
        <v>4</v>
      </c>
      <c r="N172" s="14" t="s">
        <v>240</v>
      </c>
      <c r="O172" s="14" t="s">
        <v>490</v>
      </c>
      <c r="P172" s="14" t="s">
        <v>242</v>
      </c>
      <c r="Q172" s="14" t="s">
        <v>51</v>
      </c>
      <c r="R172" s="14" t="s">
        <v>73</v>
      </c>
      <c r="S172" s="116" t="s">
        <v>2084</v>
      </c>
      <c r="T172" s="116" t="s">
        <v>2085</v>
      </c>
      <c r="U172" s="116" t="s">
        <v>2086</v>
      </c>
      <c r="V172" s="85" t="s">
        <v>2087</v>
      </c>
      <c r="W172" s="14" t="s">
        <v>73</v>
      </c>
      <c r="X172" s="14" t="s">
        <v>73</v>
      </c>
      <c r="Y172" s="85" t="s">
        <v>73</v>
      </c>
      <c r="Z172" s="85" t="s">
        <v>225</v>
      </c>
      <c r="AA172" s="79">
        <v>3.0</v>
      </c>
      <c r="AB172" s="14" t="s">
        <v>73</v>
      </c>
      <c r="AC172" s="85" t="s">
        <v>480</v>
      </c>
      <c r="AD172" s="14" t="s">
        <v>225</v>
      </c>
      <c r="AE172" s="14" t="s">
        <v>229</v>
      </c>
      <c r="AF172" s="14" t="s">
        <v>225</v>
      </c>
      <c r="AG172" s="14" t="s">
        <v>229</v>
      </c>
      <c r="AH172" s="14" t="s">
        <v>73</v>
      </c>
      <c r="AI172" s="14" t="s">
        <v>225</v>
      </c>
      <c r="AJ172" s="14" t="s">
        <v>225</v>
      </c>
      <c r="AK172" s="14" t="s">
        <v>291</v>
      </c>
      <c r="AL172" s="85" t="s">
        <v>396</v>
      </c>
      <c r="AM172" s="75" t="s">
        <v>225</v>
      </c>
      <c r="AN172" s="85"/>
      <c r="AO172" s="85"/>
      <c r="AP172" s="85" t="s">
        <v>2088</v>
      </c>
      <c r="AQ172" s="85"/>
      <c r="AR172" s="14"/>
      <c r="AS172" s="14" t="s">
        <v>73</v>
      </c>
      <c r="AT172" s="85" t="s">
        <v>73</v>
      </c>
      <c r="AU172" s="85" t="s">
        <v>73</v>
      </c>
      <c r="AV172" s="14" t="s">
        <v>73</v>
      </c>
      <c r="AW172" s="14" t="s">
        <v>73</v>
      </c>
      <c r="AX172" s="76"/>
      <c r="AY172" s="50">
        <v>2.31230346E8</v>
      </c>
      <c r="AZ172" s="50">
        <v>19562.0</v>
      </c>
      <c r="BA172" s="79" t="s">
        <v>2089</v>
      </c>
      <c r="BB172" s="14" t="s">
        <v>268</v>
      </c>
      <c r="BC172" s="14"/>
      <c r="BD172" s="14"/>
      <c r="BE172" s="14"/>
      <c r="BF172" s="85"/>
      <c r="BG172" s="85"/>
      <c r="BH172" s="81"/>
    </row>
    <row r="173" ht="15.75" hidden="1" customHeight="1">
      <c r="A173" s="74">
        <v>2025267.0</v>
      </c>
      <c r="B173" s="75">
        <v>31.0</v>
      </c>
      <c r="C173" s="75"/>
      <c r="D173" s="53" t="s">
        <v>2090</v>
      </c>
      <c r="E173" s="53" t="s">
        <v>2091</v>
      </c>
      <c r="F173" s="50" t="s">
        <v>2092</v>
      </c>
      <c r="G173" s="14" t="s">
        <v>219</v>
      </c>
      <c r="H173" s="14" t="s">
        <v>2093</v>
      </c>
      <c r="I173" s="75" t="s">
        <v>237</v>
      </c>
      <c r="J173" s="87">
        <v>38970.0</v>
      </c>
      <c r="K173" s="88" t="s">
        <v>2094</v>
      </c>
      <c r="L173" s="90" t="s">
        <v>83</v>
      </c>
      <c r="M173" s="14" t="s">
        <v>49</v>
      </c>
      <c r="N173" s="14" t="s">
        <v>533</v>
      </c>
      <c r="O173" s="75" t="s">
        <v>324</v>
      </c>
      <c r="P173" s="14" t="s">
        <v>242</v>
      </c>
      <c r="Q173" s="75" t="s">
        <v>57</v>
      </c>
      <c r="R173" s="14" t="s">
        <v>225</v>
      </c>
      <c r="S173" s="89" t="s">
        <v>2095</v>
      </c>
      <c r="T173" s="89" t="s">
        <v>2095</v>
      </c>
      <c r="U173" s="89" t="s">
        <v>2096</v>
      </c>
      <c r="V173" s="75" t="s">
        <v>2097</v>
      </c>
      <c r="W173" s="14" t="s">
        <v>225</v>
      </c>
      <c r="X173" s="14" t="s">
        <v>73</v>
      </c>
      <c r="Y173" s="75" t="s">
        <v>225</v>
      </c>
      <c r="Z173" s="75" t="s">
        <v>73</v>
      </c>
      <c r="AA173" s="90">
        <v>8.0</v>
      </c>
      <c r="AB173" s="14" t="s">
        <v>225</v>
      </c>
      <c r="AC173" s="14" t="str">
        <f t="shared" ref="AC173:AC174" si="3">IF(AB173="YES",YES,"Not Working")</f>
        <v>Not Working</v>
      </c>
      <c r="AD173" s="14" t="s">
        <v>73</v>
      </c>
      <c r="AE173" s="75" t="s">
        <v>2098</v>
      </c>
      <c r="AF173" s="14" t="s">
        <v>73</v>
      </c>
      <c r="AG173" s="75" t="s">
        <v>2099</v>
      </c>
      <c r="AH173" s="14" t="s">
        <v>225</v>
      </c>
      <c r="AI173" s="14" t="s">
        <v>73</v>
      </c>
      <c r="AJ173" s="14" t="s">
        <v>225</v>
      </c>
      <c r="AK173" s="14" t="s">
        <v>230</v>
      </c>
      <c r="AL173" s="14" t="s">
        <v>396</v>
      </c>
      <c r="AM173" s="75" t="s">
        <v>225</v>
      </c>
      <c r="AN173" s="75"/>
      <c r="AO173" s="75"/>
      <c r="AP173" s="75" t="s">
        <v>331</v>
      </c>
      <c r="AQ173" s="75" t="s">
        <v>2100</v>
      </c>
      <c r="AR173" s="75"/>
      <c r="AS173" s="14" t="s">
        <v>73</v>
      </c>
      <c r="AT173" s="14" t="s">
        <v>73</v>
      </c>
      <c r="AU173" s="14" t="s">
        <v>73</v>
      </c>
      <c r="AV173" s="14" t="s">
        <v>73</v>
      </c>
      <c r="AW173" s="14" t="s">
        <v>73</v>
      </c>
      <c r="AX173" s="76"/>
      <c r="AY173" s="53">
        <v>2.31284632E8</v>
      </c>
      <c r="AZ173" s="53">
        <v>61895.0</v>
      </c>
      <c r="BA173" s="79" t="s">
        <v>2101</v>
      </c>
      <c r="BB173" s="85" t="s">
        <v>268</v>
      </c>
      <c r="BC173" s="75"/>
      <c r="BD173" s="75"/>
      <c r="BE173" s="75"/>
      <c r="BF173" s="76"/>
      <c r="BG173" s="76"/>
      <c r="BH173" s="81"/>
    </row>
    <row r="174" ht="15.75" hidden="1" customHeight="1">
      <c r="A174" s="74">
        <v>2025030.0</v>
      </c>
      <c r="B174" s="14">
        <v>42.0</v>
      </c>
      <c r="C174" s="14"/>
      <c r="D174" s="50" t="s">
        <v>2102</v>
      </c>
      <c r="E174" s="50" t="s">
        <v>2103</v>
      </c>
      <c r="F174" s="50" t="s">
        <v>2104</v>
      </c>
      <c r="G174" s="14" t="s">
        <v>219</v>
      </c>
      <c r="H174" s="83" t="s">
        <v>2105</v>
      </c>
      <c r="I174" s="14" t="s">
        <v>221</v>
      </c>
      <c r="J174" s="84" t="s">
        <v>2106</v>
      </c>
      <c r="K174" s="79"/>
      <c r="L174" s="79" t="s">
        <v>76</v>
      </c>
      <c r="M174" s="14" t="s">
        <v>4</v>
      </c>
      <c r="N174" s="14" t="s">
        <v>240</v>
      </c>
      <c r="O174" s="14" t="s">
        <v>286</v>
      </c>
      <c r="P174" s="14" t="s">
        <v>242</v>
      </c>
      <c r="Q174" s="14" t="s">
        <v>59</v>
      </c>
      <c r="R174" s="14" t="s">
        <v>73</v>
      </c>
      <c r="S174" s="78" t="s">
        <v>2107</v>
      </c>
      <c r="T174" s="78" t="s">
        <v>2107</v>
      </c>
      <c r="U174" s="78" t="s">
        <v>2108</v>
      </c>
      <c r="V174" s="14" t="s">
        <v>2109</v>
      </c>
      <c r="W174" s="14" t="s">
        <v>73</v>
      </c>
      <c r="X174" s="14" t="s">
        <v>73</v>
      </c>
      <c r="Y174" s="14" t="s">
        <v>73</v>
      </c>
      <c r="Z174" s="14" t="s">
        <v>225</v>
      </c>
      <c r="AA174" s="79">
        <v>3.0</v>
      </c>
      <c r="AB174" s="14" t="s">
        <v>225</v>
      </c>
      <c r="AC174" s="14" t="str">
        <f t="shared" si="3"/>
        <v>Not Working</v>
      </c>
      <c r="AD174" s="14" t="s">
        <v>73</v>
      </c>
      <c r="AE174" s="14" t="s">
        <v>2110</v>
      </c>
      <c r="AF174" s="14" t="s">
        <v>225</v>
      </c>
      <c r="AG174" s="14" t="s">
        <v>229</v>
      </c>
      <c r="AH174" s="14" t="s">
        <v>225</v>
      </c>
      <c r="AI174" s="14" t="s">
        <v>73</v>
      </c>
      <c r="AJ174" s="14" t="s">
        <v>225</v>
      </c>
      <c r="AK174" s="14" t="s">
        <v>230</v>
      </c>
      <c r="AL174" s="14" t="s">
        <v>396</v>
      </c>
      <c r="AM174" s="14" t="s">
        <v>225</v>
      </c>
      <c r="AN174" s="14" t="s">
        <v>23</v>
      </c>
      <c r="AO174" s="14"/>
      <c r="AP174" s="14"/>
      <c r="AQ174" s="14"/>
      <c r="AR174" s="14"/>
      <c r="AS174" s="14" t="s">
        <v>73</v>
      </c>
      <c r="AT174" s="14" t="s">
        <v>73</v>
      </c>
      <c r="AU174" s="85" t="s">
        <v>225</v>
      </c>
      <c r="AV174" s="85" t="s">
        <v>225</v>
      </c>
      <c r="AW174" s="14" t="s">
        <v>225</v>
      </c>
      <c r="AX174" s="85" t="s">
        <v>685</v>
      </c>
      <c r="AY174" s="50"/>
      <c r="AZ174" s="50"/>
      <c r="BA174" s="99"/>
      <c r="BB174" s="14"/>
      <c r="BC174" s="14"/>
      <c r="BD174" s="14"/>
      <c r="BE174" s="14"/>
      <c r="BF174" s="85"/>
      <c r="BG174" s="85"/>
      <c r="BH174" s="81"/>
    </row>
    <row r="175" ht="15.75" hidden="1" customHeight="1">
      <c r="A175" s="74">
        <v>2025266.0</v>
      </c>
      <c r="B175" s="14">
        <v>33.0</v>
      </c>
      <c r="C175" s="14"/>
      <c r="D175" s="50" t="s">
        <v>2111</v>
      </c>
      <c r="E175" s="50" t="s">
        <v>2112</v>
      </c>
      <c r="F175" s="50" t="s">
        <v>2113</v>
      </c>
      <c r="G175" s="14" t="s">
        <v>219</v>
      </c>
      <c r="H175" s="14" t="s">
        <v>2114</v>
      </c>
      <c r="I175" s="14" t="s">
        <v>237</v>
      </c>
      <c r="J175" s="50" t="s">
        <v>2115</v>
      </c>
      <c r="K175" s="86" t="s">
        <v>2116</v>
      </c>
      <c r="L175" s="79" t="s">
        <v>83</v>
      </c>
      <c r="M175" s="14" t="s">
        <v>49</v>
      </c>
      <c r="N175" s="14" t="s">
        <v>323</v>
      </c>
      <c r="O175" s="75" t="s">
        <v>324</v>
      </c>
      <c r="P175" s="14" t="s">
        <v>242</v>
      </c>
      <c r="Q175" s="75" t="s">
        <v>57</v>
      </c>
      <c r="R175" s="14" t="s">
        <v>225</v>
      </c>
      <c r="S175" s="78" t="s">
        <v>2117</v>
      </c>
      <c r="T175" s="78" t="s">
        <v>2117</v>
      </c>
      <c r="U175" s="78" t="s">
        <v>2118</v>
      </c>
      <c r="V175" s="14" t="s">
        <v>2119</v>
      </c>
      <c r="W175" s="14" t="s">
        <v>73</v>
      </c>
      <c r="X175" s="14" t="s">
        <v>73</v>
      </c>
      <c r="Y175" s="14" t="s">
        <v>73</v>
      </c>
      <c r="Z175" s="75" t="s">
        <v>225</v>
      </c>
      <c r="AA175" s="79">
        <v>4.0</v>
      </c>
      <c r="AB175" s="14" t="s">
        <v>73</v>
      </c>
      <c r="AC175" s="14" t="s">
        <v>2120</v>
      </c>
      <c r="AD175" s="14" t="s">
        <v>225</v>
      </c>
      <c r="AE175" s="14" t="s">
        <v>229</v>
      </c>
      <c r="AF175" s="14" t="s">
        <v>225</v>
      </c>
      <c r="AG175" s="14" t="s">
        <v>229</v>
      </c>
      <c r="AH175" s="14" t="s">
        <v>73</v>
      </c>
      <c r="AI175" s="14" t="s">
        <v>225</v>
      </c>
      <c r="AJ175" s="14" t="s">
        <v>225</v>
      </c>
      <c r="AK175" s="14" t="s">
        <v>230</v>
      </c>
      <c r="AL175" s="14" t="s">
        <v>396</v>
      </c>
      <c r="AM175" s="14" t="s">
        <v>225</v>
      </c>
      <c r="AN175" s="75"/>
      <c r="AO175" s="14"/>
      <c r="AP175" s="14" t="s">
        <v>331</v>
      </c>
      <c r="AQ175" s="14" t="s">
        <v>2121</v>
      </c>
      <c r="AR175" s="14" t="s">
        <v>424</v>
      </c>
      <c r="AS175" s="14" t="s">
        <v>73</v>
      </c>
      <c r="AT175" s="14" t="s">
        <v>73</v>
      </c>
      <c r="AU175" s="14" t="s">
        <v>73</v>
      </c>
      <c r="AV175" s="14" t="s">
        <v>73</v>
      </c>
      <c r="AW175" s="14" t="s">
        <v>73</v>
      </c>
      <c r="AX175" s="76"/>
      <c r="AY175" s="50">
        <v>2.31284233E8</v>
      </c>
      <c r="AZ175" s="50">
        <v>27635.0</v>
      </c>
      <c r="BA175" s="79" t="s">
        <v>2122</v>
      </c>
      <c r="BB175" s="85" t="s">
        <v>1240</v>
      </c>
      <c r="BC175" s="14"/>
      <c r="BD175" s="14"/>
      <c r="BE175" s="14"/>
      <c r="BF175" s="85"/>
      <c r="BG175" s="85"/>
      <c r="BH175" s="81"/>
    </row>
    <row r="176" ht="15.75" hidden="1" customHeight="1">
      <c r="A176" s="74">
        <v>2025005.0</v>
      </c>
      <c r="B176" s="14">
        <v>38.0</v>
      </c>
      <c r="C176" s="118"/>
      <c r="D176" s="50" t="s">
        <v>443</v>
      </c>
      <c r="E176" s="50" t="s">
        <v>2123</v>
      </c>
      <c r="F176" s="50" t="s">
        <v>2124</v>
      </c>
      <c r="G176" s="14" t="s">
        <v>219</v>
      </c>
      <c r="H176" s="83" t="s">
        <v>2125</v>
      </c>
      <c r="I176" s="14" t="s">
        <v>237</v>
      </c>
      <c r="J176" s="84" t="s">
        <v>955</v>
      </c>
      <c r="K176" s="86" t="s">
        <v>2126</v>
      </c>
      <c r="L176" s="90" t="s">
        <v>93</v>
      </c>
      <c r="M176" s="14" t="s">
        <v>4</v>
      </c>
      <c r="N176" s="14" t="s">
        <v>2127</v>
      </c>
      <c r="O176" s="14" t="s">
        <v>286</v>
      </c>
      <c r="P176" s="14" t="s">
        <v>225</v>
      </c>
      <c r="Q176" s="14" t="s">
        <v>55</v>
      </c>
      <c r="R176" s="14" t="s">
        <v>225</v>
      </c>
      <c r="S176" s="78" t="s">
        <v>2128</v>
      </c>
      <c r="T176" s="78" t="s">
        <v>2129</v>
      </c>
      <c r="U176" s="78" t="s">
        <v>2130</v>
      </c>
      <c r="V176" s="14" t="s">
        <v>2131</v>
      </c>
      <c r="W176" s="14" t="s">
        <v>73</v>
      </c>
      <c r="X176" s="14" t="s">
        <v>73</v>
      </c>
      <c r="Y176" s="14" t="s">
        <v>225</v>
      </c>
      <c r="Z176" s="14" t="s">
        <v>225</v>
      </c>
      <c r="AA176" s="79">
        <v>3.0</v>
      </c>
      <c r="AB176" s="14" t="s">
        <v>73</v>
      </c>
      <c r="AC176" s="14" t="s">
        <v>770</v>
      </c>
      <c r="AD176" s="14" t="s">
        <v>73</v>
      </c>
      <c r="AE176" s="14" t="s">
        <v>278</v>
      </c>
      <c r="AF176" s="14" t="s">
        <v>73</v>
      </c>
      <c r="AG176" s="14" t="s">
        <v>2132</v>
      </c>
      <c r="AH176" s="14" t="s">
        <v>73</v>
      </c>
      <c r="AI176" s="14" t="s">
        <v>225</v>
      </c>
      <c r="AJ176" s="14" t="s">
        <v>73</v>
      </c>
      <c r="AK176" s="14" t="s">
        <v>264</v>
      </c>
      <c r="AL176" s="14" t="s">
        <v>396</v>
      </c>
      <c r="AM176" s="75" t="s">
        <v>225</v>
      </c>
      <c r="AN176" s="14"/>
      <c r="AO176" s="14"/>
      <c r="AP176" s="14" t="s">
        <v>1399</v>
      </c>
      <c r="AQ176" s="14" t="s">
        <v>1961</v>
      </c>
      <c r="AR176" s="14"/>
      <c r="AS176" s="14" t="s">
        <v>73</v>
      </c>
      <c r="AT176" s="14" t="s">
        <v>73</v>
      </c>
      <c r="AU176" s="14" t="s">
        <v>73</v>
      </c>
      <c r="AV176" s="14" t="s">
        <v>73</v>
      </c>
      <c r="AW176" s="14" t="s">
        <v>73</v>
      </c>
      <c r="AX176" s="76"/>
      <c r="AY176" s="50">
        <v>2.31374305E8</v>
      </c>
      <c r="AZ176" s="50">
        <v>25078.0</v>
      </c>
      <c r="BA176" s="1" t="s">
        <v>2133</v>
      </c>
      <c r="BB176" s="14" t="s">
        <v>268</v>
      </c>
      <c r="BC176" s="14"/>
      <c r="BD176" s="14"/>
      <c r="BE176" s="14"/>
      <c r="BF176" s="14"/>
      <c r="BG176" s="14"/>
      <c r="BH176" s="81"/>
    </row>
    <row r="177" ht="15.75" hidden="1" customHeight="1">
      <c r="A177" s="74">
        <v>2025193.0</v>
      </c>
      <c r="B177" s="14">
        <v>42.0</v>
      </c>
      <c r="C177" s="14"/>
      <c r="D177" s="50" t="s">
        <v>443</v>
      </c>
      <c r="E177" s="50" t="s">
        <v>2134</v>
      </c>
      <c r="F177" s="50" t="s">
        <v>2135</v>
      </c>
      <c r="G177" s="14" t="s">
        <v>219</v>
      </c>
      <c r="H177" s="14" t="s">
        <v>2136</v>
      </c>
      <c r="I177" s="14" t="s">
        <v>221</v>
      </c>
      <c r="J177" s="84" t="s">
        <v>2137</v>
      </c>
      <c r="K177" s="86" t="s">
        <v>2138</v>
      </c>
      <c r="L177" s="14" t="s">
        <v>108</v>
      </c>
      <c r="M177" s="14" t="s">
        <v>4</v>
      </c>
      <c r="N177" s="14" t="s">
        <v>602</v>
      </c>
      <c r="O177" s="14" t="s">
        <v>286</v>
      </c>
      <c r="P177" s="14" t="s">
        <v>242</v>
      </c>
      <c r="Q177" s="14" t="s">
        <v>61</v>
      </c>
      <c r="R177" s="14" t="s">
        <v>73</v>
      </c>
      <c r="S177" s="78" t="s">
        <v>2139</v>
      </c>
      <c r="T177" s="78" t="s">
        <v>2139</v>
      </c>
      <c r="U177" s="78" t="s">
        <v>2140</v>
      </c>
      <c r="V177" s="14" t="s">
        <v>2141</v>
      </c>
      <c r="W177" s="14" t="s">
        <v>73</v>
      </c>
      <c r="X177" s="14" t="s">
        <v>73</v>
      </c>
      <c r="Y177" s="14" t="s">
        <v>73</v>
      </c>
      <c r="Z177" s="14" t="s">
        <v>73</v>
      </c>
      <c r="AA177" s="79">
        <v>4.0</v>
      </c>
      <c r="AB177" s="14" t="s">
        <v>73</v>
      </c>
      <c r="AC177" s="14" t="s">
        <v>2142</v>
      </c>
      <c r="AD177" s="14" t="s">
        <v>73</v>
      </c>
      <c r="AE177" s="14" t="s">
        <v>2143</v>
      </c>
      <c r="AF177" s="14" t="s">
        <v>225</v>
      </c>
      <c r="AG177" s="14" t="s">
        <v>229</v>
      </c>
      <c r="AH177" s="14" t="s">
        <v>73</v>
      </c>
      <c r="AI177" s="14" t="s">
        <v>73</v>
      </c>
      <c r="AJ177" s="14" t="s">
        <v>73</v>
      </c>
      <c r="AK177" s="14" t="s">
        <v>264</v>
      </c>
      <c r="AL177" s="14" t="s">
        <v>396</v>
      </c>
      <c r="AM177" s="75" t="s">
        <v>225</v>
      </c>
      <c r="AN177" s="14"/>
      <c r="AO177" s="91"/>
      <c r="AP177" s="91" t="s">
        <v>1311</v>
      </c>
      <c r="AQ177" s="14" t="s">
        <v>251</v>
      </c>
      <c r="AR177" s="14" t="s">
        <v>772</v>
      </c>
      <c r="AS177" s="14" t="s">
        <v>73</v>
      </c>
      <c r="AT177" s="14" t="s">
        <v>73</v>
      </c>
      <c r="AU177" s="14" t="s">
        <v>73</v>
      </c>
      <c r="AV177" s="14" t="s">
        <v>73</v>
      </c>
      <c r="AW177" s="76" t="s">
        <v>232</v>
      </c>
      <c r="AX177" s="76"/>
      <c r="AY177" s="50">
        <v>2.31152493E8</v>
      </c>
      <c r="AZ177" s="50">
        <v>90427.0</v>
      </c>
      <c r="BA177" s="79" t="s">
        <v>2144</v>
      </c>
      <c r="BB177" s="14" t="s">
        <v>386</v>
      </c>
      <c r="BC177" s="14"/>
      <c r="BD177" s="14"/>
      <c r="BE177" s="14"/>
      <c r="BF177" s="85"/>
      <c r="BG177" s="85"/>
      <c r="BH177" s="81"/>
    </row>
    <row r="178" ht="15.75" hidden="1" customHeight="1">
      <c r="A178" s="74">
        <v>2025002.0</v>
      </c>
      <c r="B178" s="14">
        <v>39.0</v>
      </c>
      <c r="C178" s="118"/>
      <c r="D178" s="50" t="s">
        <v>2145</v>
      </c>
      <c r="E178" s="50" t="s">
        <v>2146</v>
      </c>
      <c r="F178" s="50" t="s">
        <v>2147</v>
      </c>
      <c r="G178" s="14" t="s">
        <v>219</v>
      </c>
      <c r="H178" s="83" t="s">
        <v>2148</v>
      </c>
      <c r="I178" s="14" t="s">
        <v>237</v>
      </c>
      <c r="J178" s="84">
        <v>38746.0</v>
      </c>
      <c r="K178" s="86" t="s">
        <v>2149</v>
      </c>
      <c r="L178" s="90" t="s">
        <v>93</v>
      </c>
      <c r="M178" s="14" t="s">
        <v>4</v>
      </c>
      <c r="N178" s="14" t="s">
        <v>299</v>
      </c>
      <c r="O178" s="14" t="s">
        <v>286</v>
      </c>
      <c r="P178" s="14" t="s">
        <v>225</v>
      </c>
      <c r="Q178" s="14" t="s">
        <v>55</v>
      </c>
      <c r="R178" s="14" t="s">
        <v>225</v>
      </c>
      <c r="S178" s="78" t="s">
        <v>2150</v>
      </c>
      <c r="T178" s="78" t="s">
        <v>2150</v>
      </c>
      <c r="U178" s="78" t="s">
        <v>2151</v>
      </c>
      <c r="V178" s="14" t="s">
        <v>2152</v>
      </c>
      <c r="W178" s="14" t="s">
        <v>73</v>
      </c>
      <c r="X178" s="14" t="s">
        <v>73</v>
      </c>
      <c r="Y178" s="14" t="s">
        <v>225</v>
      </c>
      <c r="Z178" s="14" t="s">
        <v>225</v>
      </c>
      <c r="AA178" s="79">
        <v>8.0</v>
      </c>
      <c r="AB178" s="14" t="s">
        <v>73</v>
      </c>
      <c r="AC178" s="14" t="s">
        <v>2153</v>
      </c>
      <c r="AD178" s="14" t="s">
        <v>225</v>
      </c>
      <c r="AE178" s="14" t="s">
        <v>229</v>
      </c>
      <c r="AF178" s="14" t="s">
        <v>73</v>
      </c>
      <c r="AG178" s="14" t="s">
        <v>480</v>
      </c>
      <c r="AH178" s="14" t="s">
        <v>73</v>
      </c>
      <c r="AI178" s="14" t="s">
        <v>225</v>
      </c>
      <c r="AJ178" s="14" t="s">
        <v>73</v>
      </c>
      <c r="AK178" s="14" t="s">
        <v>264</v>
      </c>
      <c r="AL178" s="14" t="s">
        <v>396</v>
      </c>
      <c r="AM178" s="75" t="s">
        <v>225</v>
      </c>
      <c r="AN178" s="75"/>
      <c r="AO178" s="14"/>
      <c r="AP178" s="14" t="s">
        <v>2154</v>
      </c>
      <c r="AQ178" s="14" t="s">
        <v>540</v>
      </c>
      <c r="AR178" s="14"/>
      <c r="AS178" s="14" t="s">
        <v>73</v>
      </c>
      <c r="AT178" s="14" t="s">
        <v>73</v>
      </c>
      <c r="AU178" s="14" t="s">
        <v>73</v>
      </c>
      <c r="AV178" s="14" t="s">
        <v>73</v>
      </c>
      <c r="AW178" s="14" t="s">
        <v>73</v>
      </c>
      <c r="AX178" s="76"/>
      <c r="AY178" s="50">
        <v>2.31355904E8</v>
      </c>
      <c r="AZ178" s="50">
        <v>50587.0</v>
      </c>
      <c r="BA178" s="1" t="s">
        <v>1389</v>
      </c>
      <c r="BB178" s="14" t="s">
        <v>268</v>
      </c>
      <c r="BC178" s="14"/>
      <c r="BD178" s="14"/>
      <c r="BE178" s="14"/>
      <c r="BF178" s="85"/>
      <c r="BG178" s="85"/>
      <c r="BH178" s="81"/>
    </row>
    <row r="179" ht="15.75" hidden="1" customHeight="1">
      <c r="A179" s="74">
        <v>2025066.0</v>
      </c>
      <c r="B179" s="14">
        <v>38.0</v>
      </c>
      <c r="C179" s="14"/>
      <c r="D179" s="50" t="s">
        <v>2155</v>
      </c>
      <c r="E179" s="50" t="s">
        <v>2156</v>
      </c>
      <c r="F179" s="50" t="s">
        <v>2157</v>
      </c>
      <c r="G179" s="14" t="s">
        <v>219</v>
      </c>
      <c r="H179" s="83" t="s">
        <v>2158</v>
      </c>
      <c r="I179" s="14" t="s">
        <v>237</v>
      </c>
      <c r="J179" s="84">
        <v>38938.0</v>
      </c>
      <c r="K179" s="86" t="s">
        <v>2159</v>
      </c>
      <c r="L179" s="79" t="s">
        <v>79</v>
      </c>
      <c r="M179" s="14" t="s">
        <v>4</v>
      </c>
      <c r="N179" s="14" t="s">
        <v>258</v>
      </c>
      <c r="O179" s="85" t="s">
        <v>286</v>
      </c>
      <c r="P179" s="14" t="s">
        <v>242</v>
      </c>
      <c r="Q179" s="14" t="s">
        <v>59</v>
      </c>
      <c r="R179" s="14" t="s">
        <v>73</v>
      </c>
      <c r="S179" s="78" t="s">
        <v>2160</v>
      </c>
      <c r="T179" s="78" t="s">
        <v>2160</v>
      </c>
      <c r="U179" s="78" t="s">
        <v>2161</v>
      </c>
      <c r="V179" s="14" t="s">
        <v>2162</v>
      </c>
      <c r="W179" s="14" t="s">
        <v>73</v>
      </c>
      <c r="X179" s="14" t="s">
        <v>225</v>
      </c>
      <c r="Y179" s="14" t="s">
        <v>225</v>
      </c>
      <c r="Z179" s="14" t="s">
        <v>225</v>
      </c>
      <c r="AA179" s="79">
        <v>3.0</v>
      </c>
      <c r="AB179" s="14" t="s">
        <v>225</v>
      </c>
      <c r="AC179" s="14" t="s">
        <v>229</v>
      </c>
      <c r="AD179" s="14" t="s">
        <v>225</v>
      </c>
      <c r="AE179" s="14" t="s">
        <v>229</v>
      </c>
      <c r="AF179" s="14" t="s">
        <v>73</v>
      </c>
      <c r="AG179" s="14" t="s">
        <v>2163</v>
      </c>
      <c r="AH179" s="14" t="s">
        <v>225</v>
      </c>
      <c r="AI179" s="14" t="s">
        <v>225</v>
      </c>
      <c r="AJ179" s="14" t="s">
        <v>73</v>
      </c>
      <c r="AK179" s="14" t="s">
        <v>264</v>
      </c>
      <c r="AL179" s="14" t="s">
        <v>396</v>
      </c>
      <c r="AM179" s="75" t="s">
        <v>225</v>
      </c>
      <c r="AN179" s="14"/>
      <c r="AO179" s="14"/>
      <c r="AP179" s="14" t="s">
        <v>2164</v>
      </c>
      <c r="AQ179" s="14" t="s">
        <v>2165</v>
      </c>
      <c r="AR179" s="14" t="s">
        <v>2166</v>
      </c>
      <c r="AS179" s="14" t="s">
        <v>73</v>
      </c>
      <c r="AT179" s="14" t="s">
        <v>73</v>
      </c>
      <c r="AU179" s="14" t="s">
        <v>73</v>
      </c>
      <c r="AV179" s="14" t="s">
        <v>73</v>
      </c>
      <c r="AW179" s="14" t="s">
        <v>73</v>
      </c>
      <c r="AX179" s="76"/>
      <c r="AY179" s="50">
        <v>2.31222009E8</v>
      </c>
      <c r="AZ179" s="50">
        <v>79157.0</v>
      </c>
      <c r="BA179" s="1" t="s">
        <v>2167</v>
      </c>
      <c r="BB179" s="14" t="s">
        <v>268</v>
      </c>
      <c r="BC179" s="14"/>
      <c r="BD179" s="14"/>
      <c r="BE179" s="14"/>
      <c r="BF179" s="85"/>
      <c r="BG179" s="85"/>
      <c r="BH179" s="81"/>
    </row>
    <row r="180" ht="15.75" hidden="1" customHeight="1">
      <c r="A180" s="74">
        <v>2025132.0</v>
      </c>
      <c r="B180" s="14">
        <v>48.0</v>
      </c>
      <c r="C180" s="118"/>
      <c r="D180" s="50" t="s">
        <v>1446</v>
      </c>
      <c r="E180" s="50" t="s">
        <v>2168</v>
      </c>
      <c r="F180" s="50" t="s">
        <v>2169</v>
      </c>
      <c r="G180" s="14" t="s">
        <v>219</v>
      </c>
      <c r="H180" s="83" t="s">
        <v>2170</v>
      </c>
      <c r="I180" s="14" t="s">
        <v>221</v>
      </c>
      <c r="J180" s="84" t="s">
        <v>2171</v>
      </c>
      <c r="K180" s="86" t="s">
        <v>2172</v>
      </c>
      <c r="L180" s="14" t="s">
        <v>108</v>
      </c>
      <c r="M180" s="14" t="s">
        <v>4</v>
      </c>
      <c r="N180" s="14" t="s">
        <v>602</v>
      </c>
      <c r="O180" s="14" t="s">
        <v>286</v>
      </c>
      <c r="P180" s="14" t="s">
        <v>225</v>
      </c>
      <c r="Q180" s="14" t="s">
        <v>61</v>
      </c>
      <c r="R180" s="14" t="s">
        <v>73</v>
      </c>
      <c r="S180" s="78" t="s">
        <v>2173</v>
      </c>
      <c r="T180" s="78" t="s">
        <v>2173</v>
      </c>
      <c r="U180" s="78" t="s">
        <v>2174</v>
      </c>
      <c r="V180" s="14" t="s">
        <v>2175</v>
      </c>
      <c r="W180" s="14" t="s">
        <v>225</v>
      </c>
      <c r="X180" s="14" t="s">
        <v>73</v>
      </c>
      <c r="Y180" s="14" t="s">
        <v>225</v>
      </c>
      <c r="Z180" s="14" t="s">
        <v>225</v>
      </c>
      <c r="AA180" s="91">
        <v>5.0</v>
      </c>
      <c r="AB180" s="14" t="s">
        <v>225</v>
      </c>
      <c r="AC180" s="14" t="s">
        <v>229</v>
      </c>
      <c r="AD180" s="14" t="s">
        <v>225</v>
      </c>
      <c r="AE180" s="14" t="s">
        <v>229</v>
      </c>
      <c r="AF180" s="14" t="s">
        <v>225</v>
      </c>
      <c r="AG180" s="14" t="s">
        <v>229</v>
      </c>
      <c r="AH180" s="14" t="s">
        <v>225</v>
      </c>
      <c r="AI180" s="14" t="s">
        <v>225</v>
      </c>
      <c r="AJ180" s="14" t="s">
        <v>73</v>
      </c>
      <c r="AK180" s="14" t="s">
        <v>264</v>
      </c>
      <c r="AL180" s="14" t="s">
        <v>396</v>
      </c>
      <c r="AM180" s="14" t="s">
        <v>225</v>
      </c>
      <c r="AN180" s="14"/>
      <c r="AO180" s="14"/>
      <c r="AP180" s="14" t="s">
        <v>1311</v>
      </c>
      <c r="AQ180" s="14" t="s">
        <v>250</v>
      </c>
      <c r="AR180" s="14" t="s">
        <v>1053</v>
      </c>
      <c r="AS180" s="14" t="s">
        <v>73</v>
      </c>
      <c r="AT180" s="14" t="s">
        <v>73</v>
      </c>
      <c r="AU180" s="14" t="s">
        <v>225</v>
      </c>
      <c r="AV180" s="14" t="s">
        <v>225</v>
      </c>
      <c r="AW180" s="14" t="s">
        <v>225</v>
      </c>
      <c r="AX180" s="85" t="s">
        <v>685</v>
      </c>
      <c r="AY180" s="50"/>
      <c r="AZ180" s="50"/>
      <c r="BA180" s="1"/>
      <c r="BB180" s="14"/>
      <c r="BC180" s="14"/>
      <c r="BD180" s="14"/>
      <c r="BE180" s="14"/>
      <c r="BF180" s="14"/>
      <c r="BG180" s="14"/>
      <c r="BH180" s="81"/>
    </row>
    <row r="181" ht="15.75" hidden="1" customHeight="1">
      <c r="A181" s="74">
        <v>2025263.0</v>
      </c>
      <c r="B181" s="14">
        <v>34.0</v>
      </c>
      <c r="C181" s="14"/>
      <c r="D181" s="50" t="s">
        <v>2176</v>
      </c>
      <c r="E181" s="50" t="s">
        <v>2177</v>
      </c>
      <c r="F181" s="50" t="s">
        <v>2178</v>
      </c>
      <c r="G181" s="14" t="s">
        <v>219</v>
      </c>
      <c r="H181" s="14" t="s">
        <v>2179</v>
      </c>
      <c r="I181" s="14" t="s">
        <v>237</v>
      </c>
      <c r="J181" s="84">
        <v>38966.0</v>
      </c>
      <c r="K181" s="86" t="s">
        <v>2180</v>
      </c>
      <c r="L181" s="79" t="s">
        <v>83</v>
      </c>
      <c r="M181" s="14" t="s">
        <v>49</v>
      </c>
      <c r="N181" s="14" t="s">
        <v>323</v>
      </c>
      <c r="O181" s="75" t="s">
        <v>324</v>
      </c>
      <c r="P181" s="14" t="s">
        <v>242</v>
      </c>
      <c r="Q181" s="75" t="s">
        <v>57</v>
      </c>
      <c r="R181" s="14" t="s">
        <v>225</v>
      </c>
      <c r="S181" s="78" t="s">
        <v>2181</v>
      </c>
      <c r="T181" s="78" t="s">
        <v>2181</v>
      </c>
      <c r="U181" s="78" t="s">
        <v>2182</v>
      </c>
      <c r="V181" s="14" t="s">
        <v>2183</v>
      </c>
      <c r="W181" s="85" t="s">
        <v>73</v>
      </c>
      <c r="X181" s="14" t="s">
        <v>73</v>
      </c>
      <c r="Y181" s="14" t="s">
        <v>73</v>
      </c>
      <c r="Z181" s="14" t="s">
        <v>225</v>
      </c>
      <c r="AA181" s="79">
        <v>3.0</v>
      </c>
      <c r="AB181" s="14" t="s">
        <v>73</v>
      </c>
      <c r="AC181" s="14"/>
      <c r="AD181" s="14" t="s">
        <v>225</v>
      </c>
      <c r="AE181" s="14" t="s">
        <v>229</v>
      </c>
      <c r="AF181" s="14" t="s">
        <v>225</v>
      </c>
      <c r="AG181" s="14" t="s">
        <v>229</v>
      </c>
      <c r="AH181" s="14" t="s">
        <v>73</v>
      </c>
      <c r="AI181" s="14" t="s">
        <v>225</v>
      </c>
      <c r="AJ181" s="14" t="s">
        <v>225</v>
      </c>
      <c r="AK181" s="14" t="s">
        <v>230</v>
      </c>
      <c r="AL181" s="14" t="s">
        <v>396</v>
      </c>
      <c r="AM181" s="75" t="s">
        <v>225</v>
      </c>
      <c r="AN181" s="75"/>
      <c r="AO181" s="14"/>
      <c r="AP181" s="14" t="s">
        <v>331</v>
      </c>
      <c r="AQ181" s="14"/>
      <c r="AR181" s="14"/>
      <c r="AS181" s="14" t="s">
        <v>73</v>
      </c>
      <c r="AT181" s="14" t="s">
        <v>73</v>
      </c>
      <c r="AU181" s="14" t="s">
        <v>73</v>
      </c>
      <c r="AV181" s="14" t="s">
        <v>73</v>
      </c>
      <c r="AW181" s="14" t="s">
        <v>73</v>
      </c>
      <c r="AX181" s="76"/>
      <c r="AY181" s="50">
        <v>2.31284004E8</v>
      </c>
      <c r="AZ181" s="50">
        <v>85964.0</v>
      </c>
      <c r="BA181" s="99" t="s">
        <v>2184</v>
      </c>
      <c r="BB181" s="85" t="s">
        <v>268</v>
      </c>
      <c r="BC181" s="14"/>
      <c r="BD181" s="14"/>
      <c r="BE181" s="14"/>
      <c r="BF181" s="85"/>
      <c r="BG181" s="85"/>
      <c r="BH181" s="81"/>
    </row>
    <row r="182" ht="15.75" hidden="1" customHeight="1">
      <c r="A182" s="74">
        <v>2025215.0</v>
      </c>
      <c r="B182" s="14">
        <v>43.0</v>
      </c>
      <c r="C182" s="14"/>
      <c r="D182" s="50" t="s">
        <v>2185</v>
      </c>
      <c r="E182" s="50" t="s">
        <v>2186</v>
      </c>
      <c r="F182" s="50" t="s">
        <v>2187</v>
      </c>
      <c r="G182" s="14" t="s">
        <v>219</v>
      </c>
      <c r="H182" s="14" t="s">
        <v>2188</v>
      </c>
      <c r="I182" s="14" t="s">
        <v>221</v>
      </c>
      <c r="J182" s="84" t="s">
        <v>2189</v>
      </c>
      <c r="K182" s="86" t="s">
        <v>2190</v>
      </c>
      <c r="L182" s="14" t="s">
        <v>98</v>
      </c>
      <c r="M182" s="14" t="s">
        <v>4</v>
      </c>
      <c r="N182" s="14" t="s">
        <v>240</v>
      </c>
      <c r="O182" s="14" t="s">
        <v>286</v>
      </c>
      <c r="P182" s="14" t="s">
        <v>242</v>
      </c>
      <c r="Q182" s="14" t="s">
        <v>51</v>
      </c>
      <c r="R182" s="14" t="s">
        <v>225</v>
      </c>
      <c r="S182" s="78" t="s">
        <v>2191</v>
      </c>
      <c r="T182" s="78" t="s">
        <v>2191</v>
      </c>
      <c r="U182" s="78" t="s">
        <v>2192</v>
      </c>
      <c r="V182" s="14" t="s">
        <v>2193</v>
      </c>
      <c r="W182" s="14" t="s">
        <v>73</v>
      </c>
      <c r="X182" s="14" t="s">
        <v>73</v>
      </c>
      <c r="Y182" s="14" t="s">
        <v>73</v>
      </c>
      <c r="Z182" s="14" t="s">
        <v>225</v>
      </c>
      <c r="AA182" s="91">
        <v>3.0</v>
      </c>
      <c r="AB182" s="14" t="s">
        <v>225</v>
      </c>
      <c r="AC182" s="14" t="str">
        <f>IF(AB182="YES",YES,"Not Working")</f>
        <v>Not Working</v>
      </c>
      <c r="AD182" s="14" t="s">
        <v>73</v>
      </c>
      <c r="AE182" s="14" t="s">
        <v>278</v>
      </c>
      <c r="AF182" s="14" t="s">
        <v>225</v>
      </c>
      <c r="AG182" s="14" t="s">
        <v>229</v>
      </c>
      <c r="AH182" s="14" t="s">
        <v>73</v>
      </c>
      <c r="AI182" s="14" t="s">
        <v>73</v>
      </c>
      <c r="AJ182" s="14" t="s">
        <v>225</v>
      </c>
      <c r="AK182" s="14" t="s">
        <v>230</v>
      </c>
      <c r="AL182" s="14" t="s">
        <v>396</v>
      </c>
      <c r="AM182" s="14" t="s">
        <v>225</v>
      </c>
      <c r="AN182" s="14"/>
      <c r="AO182" s="14"/>
      <c r="AP182" s="14" t="s">
        <v>2194</v>
      </c>
      <c r="AQ182" s="14" t="s">
        <v>2195</v>
      </c>
      <c r="AR182" s="14" t="s">
        <v>1196</v>
      </c>
      <c r="AS182" s="14" t="s">
        <v>73</v>
      </c>
      <c r="AT182" s="14" t="s">
        <v>73</v>
      </c>
      <c r="AU182" s="14" t="s">
        <v>73</v>
      </c>
      <c r="AV182" s="14" t="s">
        <v>73</v>
      </c>
      <c r="AW182" s="14" t="s">
        <v>73</v>
      </c>
      <c r="AX182" s="76"/>
      <c r="AY182" s="50">
        <v>2.31374623E8</v>
      </c>
      <c r="AZ182" s="50">
        <v>12787.0</v>
      </c>
      <c r="BA182" s="79" t="s">
        <v>2196</v>
      </c>
      <c r="BB182" s="14" t="s">
        <v>268</v>
      </c>
      <c r="BC182" s="14"/>
      <c r="BD182" s="14"/>
      <c r="BE182" s="14"/>
      <c r="BF182" s="85"/>
      <c r="BG182" s="85"/>
      <c r="BH182" s="1"/>
    </row>
    <row r="183" ht="15.75" hidden="1" customHeight="1">
      <c r="A183" s="74">
        <v>2025147.0</v>
      </c>
      <c r="B183" s="14">
        <v>35.0</v>
      </c>
      <c r="C183" s="14"/>
      <c r="D183" s="50" t="s">
        <v>808</v>
      </c>
      <c r="E183" s="50" t="s">
        <v>282</v>
      </c>
      <c r="F183" s="50" t="s">
        <v>2197</v>
      </c>
      <c r="G183" s="14" t="s">
        <v>219</v>
      </c>
      <c r="H183" s="83" t="s">
        <v>2198</v>
      </c>
      <c r="I183" s="14" t="s">
        <v>237</v>
      </c>
      <c r="J183" s="84" t="s">
        <v>2199</v>
      </c>
      <c r="K183" s="86" t="s">
        <v>2200</v>
      </c>
      <c r="L183" s="14" t="s">
        <v>108</v>
      </c>
      <c r="M183" s="14" t="s">
        <v>4</v>
      </c>
      <c r="N183" s="14" t="s">
        <v>258</v>
      </c>
      <c r="O183" s="14" t="s">
        <v>286</v>
      </c>
      <c r="P183" s="14" t="s">
        <v>242</v>
      </c>
      <c r="Q183" s="14" t="s">
        <v>61</v>
      </c>
      <c r="R183" s="14" t="s">
        <v>225</v>
      </c>
      <c r="S183" s="78" t="s">
        <v>2201</v>
      </c>
      <c r="T183" s="78" t="s">
        <v>2201</v>
      </c>
      <c r="U183" s="78" t="s">
        <v>2202</v>
      </c>
      <c r="V183" s="14" t="s">
        <v>2203</v>
      </c>
      <c r="W183" s="14" t="s">
        <v>73</v>
      </c>
      <c r="X183" s="14" t="s">
        <v>73</v>
      </c>
      <c r="Y183" s="14" t="s">
        <v>73</v>
      </c>
      <c r="Z183" s="14" t="s">
        <v>73</v>
      </c>
      <c r="AA183" s="79">
        <v>5.0</v>
      </c>
      <c r="AB183" s="14" t="s">
        <v>225</v>
      </c>
      <c r="AC183" s="14" t="s">
        <v>229</v>
      </c>
      <c r="AD183" s="14" t="s">
        <v>225</v>
      </c>
      <c r="AE183" s="14" t="s">
        <v>229</v>
      </c>
      <c r="AF183" s="14" t="s">
        <v>73</v>
      </c>
      <c r="AG183" s="14" t="s">
        <v>2204</v>
      </c>
      <c r="AH183" s="14" t="s">
        <v>225</v>
      </c>
      <c r="AI183" s="14" t="s">
        <v>225</v>
      </c>
      <c r="AJ183" s="14" t="s">
        <v>73</v>
      </c>
      <c r="AK183" s="14" t="s">
        <v>291</v>
      </c>
      <c r="AL183" s="14" t="s">
        <v>396</v>
      </c>
      <c r="AM183" s="75" t="s">
        <v>225</v>
      </c>
      <c r="AN183" s="75"/>
      <c r="AO183" s="14"/>
      <c r="AP183" s="14" t="s">
        <v>266</v>
      </c>
      <c r="AQ183" s="14" t="s">
        <v>317</v>
      </c>
      <c r="AR183" s="14"/>
      <c r="AS183" s="14" t="s">
        <v>73</v>
      </c>
      <c r="AT183" s="14" t="s">
        <v>73</v>
      </c>
      <c r="AU183" s="14" t="s">
        <v>73</v>
      </c>
      <c r="AV183" s="14" t="s">
        <v>73</v>
      </c>
      <c r="AW183" s="14" t="s">
        <v>73</v>
      </c>
      <c r="AX183" s="76"/>
      <c r="AY183" s="50">
        <v>2.31355769E8</v>
      </c>
      <c r="AZ183" s="50">
        <v>14072.0</v>
      </c>
      <c r="BA183" s="99" t="s">
        <v>2205</v>
      </c>
      <c r="BB183" s="14" t="s">
        <v>268</v>
      </c>
      <c r="BC183" s="14"/>
      <c r="BD183" s="14"/>
      <c r="BE183" s="14"/>
      <c r="BF183" s="85"/>
      <c r="BG183" s="85"/>
      <c r="BH183" s="81"/>
    </row>
    <row r="184" ht="15.75" hidden="1" customHeight="1">
      <c r="A184" s="74">
        <v>2025289.0</v>
      </c>
      <c r="B184" s="75">
        <v>34.0</v>
      </c>
      <c r="C184" s="75"/>
      <c r="D184" s="53" t="s">
        <v>2206</v>
      </c>
      <c r="E184" s="53" t="s">
        <v>2207</v>
      </c>
      <c r="F184" s="50" t="s">
        <v>2208</v>
      </c>
      <c r="G184" s="14" t="s">
        <v>219</v>
      </c>
      <c r="H184" s="14" t="s">
        <v>2209</v>
      </c>
      <c r="I184" s="76" t="s">
        <v>237</v>
      </c>
      <c r="J184" s="77" t="s">
        <v>2210</v>
      </c>
      <c r="K184" s="88" t="s">
        <v>2211</v>
      </c>
      <c r="L184" s="76" t="s">
        <v>105</v>
      </c>
      <c r="M184" s="76" t="s">
        <v>49</v>
      </c>
      <c r="N184" s="76" t="s">
        <v>258</v>
      </c>
      <c r="O184" s="76" t="s">
        <v>2212</v>
      </c>
      <c r="P184" s="14" t="s">
        <v>225</v>
      </c>
      <c r="Q184" s="14" t="s">
        <v>53</v>
      </c>
      <c r="R184" s="14" t="s">
        <v>225</v>
      </c>
      <c r="S184" s="95" t="s">
        <v>2213</v>
      </c>
      <c r="T184" s="95" t="s">
        <v>2213</v>
      </c>
      <c r="U184" s="95" t="s">
        <v>2214</v>
      </c>
      <c r="V184" s="96" t="s">
        <v>2215</v>
      </c>
      <c r="W184" s="76" t="s">
        <v>73</v>
      </c>
      <c r="X184" s="76" t="s">
        <v>73</v>
      </c>
      <c r="Y184" s="76" t="s">
        <v>73</v>
      </c>
      <c r="Z184" s="76" t="s">
        <v>225</v>
      </c>
      <c r="AA184" s="96">
        <v>8.0</v>
      </c>
      <c r="AB184" s="14" t="s">
        <v>225</v>
      </c>
      <c r="AC184" s="76" t="s">
        <v>924</v>
      </c>
      <c r="AD184" s="14" t="s">
        <v>73</v>
      </c>
      <c r="AE184" s="14" t="s">
        <v>938</v>
      </c>
      <c r="AF184" s="14" t="s">
        <v>225</v>
      </c>
      <c r="AG184" s="14" t="s">
        <v>229</v>
      </c>
      <c r="AH184" s="14" t="s">
        <v>73</v>
      </c>
      <c r="AI184" s="14" t="s">
        <v>73</v>
      </c>
      <c r="AJ184" s="14" t="s">
        <v>73</v>
      </c>
      <c r="AK184" s="14" t="s">
        <v>291</v>
      </c>
      <c r="AL184" s="76" t="s">
        <v>396</v>
      </c>
      <c r="AM184" s="76" t="s">
        <v>225</v>
      </c>
      <c r="AN184" s="76"/>
      <c r="AO184" s="76"/>
      <c r="AP184" s="76" t="s">
        <v>2216</v>
      </c>
      <c r="AQ184" s="76" t="s">
        <v>2216</v>
      </c>
      <c r="AR184" s="76" t="s">
        <v>2216</v>
      </c>
      <c r="AS184" s="76" t="s">
        <v>73</v>
      </c>
      <c r="AT184" s="76" t="s">
        <v>73</v>
      </c>
      <c r="AU184" s="76" t="s">
        <v>73</v>
      </c>
      <c r="AV184" s="76"/>
      <c r="AW184" s="76" t="s">
        <v>232</v>
      </c>
      <c r="AX184" s="76"/>
      <c r="AY184" s="80"/>
      <c r="AZ184" s="80"/>
      <c r="BA184" s="97"/>
      <c r="BB184" s="76"/>
      <c r="BC184" s="76"/>
      <c r="BD184" s="76"/>
      <c r="BE184" s="76"/>
      <c r="BF184" s="76"/>
      <c r="BG184" s="76"/>
      <c r="BH184" s="1"/>
    </row>
    <row r="185" ht="15.75" hidden="1" customHeight="1">
      <c r="A185" s="74">
        <v>2025141.0</v>
      </c>
      <c r="B185" s="14">
        <v>36.0</v>
      </c>
      <c r="C185" s="14"/>
      <c r="D185" s="50" t="s">
        <v>2217</v>
      </c>
      <c r="E185" s="50" t="s">
        <v>2218</v>
      </c>
      <c r="F185" s="50" t="s">
        <v>2219</v>
      </c>
      <c r="G185" s="14" t="s">
        <v>219</v>
      </c>
      <c r="H185" s="83" t="s">
        <v>2220</v>
      </c>
      <c r="I185" s="14" t="s">
        <v>221</v>
      </c>
      <c r="J185" s="84" t="s">
        <v>2221</v>
      </c>
      <c r="K185" s="86" t="s">
        <v>2222</v>
      </c>
      <c r="L185" s="14" t="s">
        <v>108</v>
      </c>
      <c r="M185" s="14" t="s">
        <v>4</v>
      </c>
      <c r="N185" s="14" t="s">
        <v>791</v>
      </c>
      <c r="O185" s="14" t="s">
        <v>286</v>
      </c>
      <c r="P185" s="14" t="s">
        <v>242</v>
      </c>
      <c r="Q185" s="14" t="s">
        <v>61</v>
      </c>
      <c r="R185" s="14" t="s">
        <v>225</v>
      </c>
      <c r="S185" s="78" t="s">
        <v>2223</v>
      </c>
      <c r="T185" s="78" t="s">
        <v>2223</v>
      </c>
      <c r="U185" s="78" t="s">
        <v>2223</v>
      </c>
      <c r="V185" s="14" t="s">
        <v>2224</v>
      </c>
      <c r="W185" s="14" t="s">
        <v>73</v>
      </c>
      <c r="X185" s="14" t="s">
        <v>73</v>
      </c>
      <c r="Y185" s="14" t="s">
        <v>73</v>
      </c>
      <c r="Z185" s="14" t="s">
        <v>73</v>
      </c>
      <c r="AA185" s="79">
        <v>4.0</v>
      </c>
      <c r="AB185" s="14" t="s">
        <v>73</v>
      </c>
      <c r="AC185" s="14" t="s">
        <v>2225</v>
      </c>
      <c r="AD185" s="14" t="s">
        <v>73</v>
      </c>
      <c r="AE185" s="14" t="s">
        <v>2225</v>
      </c>
      <c r="AF185" s="14" t="s">
        <v>225</v>
      </c>
      <c r="AG185" s="14" t="s">
        <v>229</v>
      </c>
      <c r="AH185" s="14" t="s">
        <v>73</v>
      </c>
      <c r="AI185" s="14" t="s">
        <v>73</v>
      </c>
      <c r="AJ185" s="14" t="s">
        <v>225</v>
      </c>
      <c r="AK185" s="14" t="s">
        <v>230</v>
      </c>
      <c r="AL185" s="14" t="s">
        <v>396</v>
      </c>
      <c r="AM185" s="75" t="s">
        <v>225</v>
      </c>
      <c r="AN185" s="75"/>
      <c r="AO185" s="14"/>
      <c r="AP185" s="14" t="s">
        <v>540</v>
      </c>
      <c r="AQ185" s="14" t="s">
        <v>331</v>
      </c>
      <c r="AR185" s="14" t="s">
        <v>1095</v>
      </c>
      <c r="AS185" s="14" t="s">
        <v>73</v>
      </c>
      <c r="AT185" s="14" t="s">
        <v>73</v>
      </c>
      <c r="AU185" s="14" t="s">
        <v>73</v>
      </c>
      <c r="AV185" s="14" t="s">
        <v>73</v>
      </c>
      <c r="AW185" s="14" t="s">
        <v>73</v>
      </c>
      <c r="AX185" s="76"/>
      <c r="AY185" s="92">
        <v>2.31243081E8</v>
      </c>
      <c r="AZ185" s="50">
        <v>40409.0</v>
      </c>
      <c r="BA185" s="99" t="s">
        <v>2226</v>
      </c>
      <c r="BB185" s="14" t="s">
        <v>268</v>
      </c>
      <c r="BC185" s="14"/>
      <c r="BD185" s="14"/>
      <c r="BE185" s="14"/>
      <c r="BF185" s="85"/>
      <c r="BG185" s="85"/>
      <c r="BH185" s="1"/>
    </row>
    <row r="186" ht="15.75" hidden="1" customHeight="1">
      <c r="A186" s="74">
        <v>2025034.0</v>
      </c>
      <c r="B186" s="14">
        <v>37.0</v>
      </c>
      <c r="C186" s="14"/>
      <c r="D186" s="50" t="s">
        <v>2227</v>
      </c>
      <c r="E186" s="50" t="s">
        <v>2228</v>
      </c>
      <c r="F186" s="50" t="s">
        <v>2229</v>
      </c>
      <c r="G186" s="14" t="s">
        <v>219</v>
      </c>
      <c r="H186" s="14" t="s">
        <v>2230</v>
      </c>
      <c r="I186" s="14" t="s">
        <v>237</v>
      </c>
      <c r="J186" s="84" t="s">
        <v>2231</v>
      </c>
      <c r="K186" s="142" t="s">
        <v>2232</v>
      </c>
      <c r="L186" s="79" t="s">
        <v>113</v>
      </c>
      <c r="M186" s="14" t="s">
        <v>4</v>
      </c>
      <c r="N186" s="14" t="s">
        <v>602</v>
      </c>
      <c r="O186" s="14" t="s">
        <v>286</v>
      </c>
      <c r="P186" s="14" t="s">
        <v>242</v>
      </c>
      <c r="Q186" s="14" t="s">
        <v>59</v>
      </c>
      <c r="R186" s="14" t="s">
        <v>73</v>
      </c>
      <c r="S186" s="78" t="s">
        <v>2233</v>
      </c>
      <c r="T186" s="78" t="s">
        <v>2233</v>
      </c>
      <c r="U186" s="78" t="s">
        <v>2234</v>
      </c>
      <c r="V186" s="14" t="s">
        <v>2235</v>
      </c>
      <c r="W186" s="14" t="s">
        <v>73</v>
      </c>
      <c r="X186" s="14" t="s">
        <v>73</v>
      </c>
      <c r="Y186" s="14" t="s">
        <v>73</v>
      </c>
      <c r="Z186" s="14" t="s">
        <v>73</v>
      </c>
      <c r="AA186" s="79">
        <v>8.0</v>
      </c>
      <c r="AB186" s="14" t="s">
        <v>225</v>
      </c>
      <c r="AC186" s="14" t="s">
        <v>924</v>
      </c>
      <c r="AD186" s="14" t="s">
        <v>73</v>
      </c>
      <c r="AE186" s="14" t="s">
        <v>2236</v>
      </c>
      <c r="AF186" s="14" t="s">
        <v>225</v>
      </c>
      <c r="AG186" s="14" t="s">
        <v>229</v>
      </c>
      <c r="AH186" s="14" t="s">
        <v>225</v>
      </c>
      <c r="AI186" s="14" t="s">
        <v>225</v>
      </c>
      <c r="AJ186" s="14" t="s">
        <v>225</v>
      </c>
      <c r="AK186" s="14" t="s">
        <v>230</v>
      </c>
      <c r="AL186" s="14" t="s">
        <v>396</v>
      </c>
      <c r="AM186" s="75" t="s">
        <v>225</v>
      </c>
      <c r="AN186" s="75"/>
      <c r="AO186" s="14"/>
      <c r="AP186" s="14" t="s">
        <v>343</v>
      </c>
      <c r="AQ186" s="14" t="s">
        <v>2237</v>
      </c>
      <c r="AR186" s="14" t="s">
        <v>317</v>
      </c>
      <c r="AS186" s="14" t="s">
        <v>73</v>
      </c>
      <c r="AT186" s="14" t="s">
        <v>73</v>
      </c>
      <c r="AU186" s="14" t="s">
        <v>73</v>
      </c>
      <c r="AV186" s="85" t="s">
        <v>73</v>
      </c>
      <c r="AW186" s="14" t="s">
        <v>73</v>
      </c>
      <c r="AX186" s="76"/>
      <c r="AY186" s="50">
        <v>2.31303378E8</v>
      </c>
      <c r="AZ186" s="93">
        <v>59035.0</v>
      </c>
      <c r="BA186" s="99" t="s">
        <v>2238</v>
      </c>
      <c r="BB186" s="14" t="s">
        <v>268</v>
      </c>
      <c r="BC186" s="14"/>
      <c r="BD186" s="14"/>
      <c r="BE186" s="14"/>
      <c r="BF186" s="85"/>
      <c r="BG186" s="85"/>
      <c r="BH186" s="1"/>
    </row>
    <row r="187" ht="15.75" hidden="1" customHeight="1">
      <c r="A187" s="74">
        <v>2025278.0</v>
      </c>
      <c r="B187" s="75">
        <v>40.0</v>
      </c>
      <c r="C187" s="75"/>
      <c r="D187" s="53" t="s">
        <v>2239</v>
      </c>
      <c r="E187" s="53" t="s">
        <v>2240</v>
      </c>
      <c r="F187" s="50" t="s">
        <v>2241</v>
      </c>
      <c r="G187" s="14" t="s">
        <v>219</v>
      </c>
      <c r="H187" s="14" t="s">
        <v>2242</v>
      </c>
      <c r="I187" s="76" t="s">
        <v>221</v>
      </c>
      <c r="J187" s="77" t="s">
        <v>2243</v>
      </c>
      <c r="K187" s="94" t="s">
        <v>2244</v>
      </c>
      <c r="L187" s="76" t="s">
        <v>88</v>
      </c>
      <c r="M187" s="76" t="s">
        <v>4</v>
      </c>
      <c r="N187" s="76" t="s">
        <v>1070</v>
      </c>
      <c r="O187" s="76" t="s">
        <v>490</v>
      </c>
      <c r="P187" s="14" t="s">
        <v>225</v>
      </c>
      <c r="Q187" s="14" t="s">
        <v>53</v>
      </c>
      <c r="R187" s="14" t="s">
        <v>225</v>
      </c>
      <c r="S187" s="95" t="s">
        <v>2245</v>
      </c>
      <c r="T187" s="95" t="s">
        <v>2245</v>
      </c>
      <c r="U187" s="95" t="s">
        <v>2246</v>
      </c>
      <c r="V187" s="96" t="s">
        <v>2247</v>
      </c>
      <c r="W187" s="76" t="s">
        <v>73</v>
      </c>
      <c r="X187" s="76" t="s">
        <v>73</v>
      </c>
      <c r="Y187" s="76" t="s">
        <v>73</v>
      </c>
      <c r="Z187" s="76" t="s">
        <v>225</v>
      </c>
      <c r="AA187" s="96">
        <v>6.0</v>
      </c>
      <c r="AB187" s="14" t="s">
        <v>225</v>
      </c>
      <c r="AC187" s="14" t="s">
        <v>229</v>
      </c>
      <c r="AD187" s="14" t="s">
        <v>225</v>
      </c>
      <c r="AE187" s="14" t="s">
        <v>229</v>
      </c>
      <c r="AF187" s="14" t="s">
        <v>225</v>
      </c>
      <c r="AG187" s="14" t="s">
        <v>229</v>
      </c>
      <c r="AH187" s="14" t="s">
        <v>73</v>
      </c>
      <c r="AI187" s="14" t="s">
        <v>73</v>
      </c>
      <c r="AJ187" s="14" t="s">
        <v>225</v>
      </c>
      <c r="AK187" s="14" t="s">
        <v>230</v>
      </c>
      <c r="AL187" s="76" t="s">
        <v>396</v>
      </c>
      <c r="AM187" s="75" t="s">
        <v>225</v>
      </c>
      <c r="AN187" s="76"/>
      <c r="AO187" s="76"/>
      <c r="AP187" s="76" t="s">
        <v>1292</v>
      </c>
      <c r="AQ187" s="76" t="s">
        <v>2248</v>
      </c>
      <c r="AR187" s="76" t="s">
        <v>772</v>
      </c>
      <c r="AS187" s="76" t="s">
        <v>73</v>
      </c>
      <c r="AT187" s="76" t="s">
        <v>73</v>
      </c>
      <c r="AU187" s="75" t="s">
        <v>73</v>
      </c>
      <c r="AV187" s="75" t="s">
        <v>73</v>
      </c>
      <c r="AW187" s="14" t="s">
        <v>73</v>
      </c>
      <c r="AX187" s="76"/>
      <c r="AY187" s="80">
        <v>2.31312393E8</v>
      </c>
      <c r="AZ187" s="80">
        <v>56876.0</v>
      </c>
      <c r="BA187" s="133" t="s">
        <v>2249</v>
      </c>
      <c r="BB187" s="76" t="s">
        <v>1240</v>
      </c>
      <c r="BC187" s="76"/>
      <c r="BD187" s="76"/>
      <c r="BE187" s="76"/>
      <c r="BF187" s="76"/>
      <c r="BG187" s="76"/>
      <c r="BH187" s="1"/>
    </row>
    <row r="188" ht="15.75" hidden="1" customHeight="1">
      <c r="A188" s="74">
        <v>2025271.0</v>
      </c>
      <c r="B188" s="14">
        <v>43.0</v>
      </c>
      <c r="C188" s="14"/>
      <c r="D188" s="50" t="s">
        <v>2250</v>
      </c>
      <c r="E188" s="50" t="s">
        <v>1107</v>
      </c>
      <c r="F188" s="50" t="s">
        <v>2251</v>
      </c>
      <c r="G188" s="14" t="s">
        <v>219</v>
      </c>
      <c r="H188" s="83" t="s">
        <v>2252</v>
      </c>
      <c r="I188" s="14" t="s">
        <v>237</v>
      </c>
      <c r="J188" s="50" t="s">
        <v>2253</v>
      </c>
      <c r="K188" s="122" t="s">
        <v>2254</v>
      </c>
      <c r="L188" s="79" t="s">
        <v>83</v>
      </c>
      <c r="M188" s="14" t="s">
        <v>49</v>
      </c>
      <c r="N188" s="14" t="s">
        <v>323</v>
      </c>
      <c r="O188" s="75" t="s">
        <v>324</v>
      </c>
      <c r="P188" s="75" t="s">
        <v>242</v>
      </c>
      <c r="Q188" s="75" t="s">
        <v>57</v>
      </c>
      <c r="R188" s="14" t="s">
        <v>225</v>
      </c>
      <c r="S188" s="116" t="s">
        <v>2255</v>
      </c>
      <c r="T188" s="116" t="s">
        <v>2255</v>
      </c>
      <c r="U188" s="116" t="s">
        <v>2256</v>
      </c>
      <c r="V188" s="85" t="s">
        <v>2257</v>
      </c>
      <c r="W188" s="14" t="s">
        <v>73</v>
      </c>
      <c r="X188" s="85" t="s">
        <v>73</v>
      </c>
      <c r="Y188" s="85" t="s">
        <v>73</v>
      </c>
      <c r="Z188" s="85" t="s">
        <v>73</v>
      </c>
      <c r="AA188" s="91">
        <v>4.0</v>
      </c>
      <c r="AB188" s="14" t="s">
        <v>225</v>
      </c>
      <c r="AC188" s="14" t="str">
        <f>IF(AB188="YES",YES,"Not Working")</f>
        <v>Not Working</v>
      </c>
      <c r="AD188" s="14" t="s">
        <v>73</v>
      </c>
      <c r="AE188" s="14" t="s">
        <v>2258</v>
      </c>
      <c r="AF188" s="14" t="s">
        <v>73</v>
      </c>
      <c r="AG188" s="85" t="s">
        <v>2259</v>
      </c>
      <c r="AH188" s="14" t="s">
        <v>73</v>
      </c>
      <c r="AI188" s="14" t="s">
        <v>73</v>
      </c>
      <c r="AJ188" s="14" t="s">
        <v>73</v>
      </c>
      <c r="AK188" s="14" t="s">
        <v>264</v>
      </c>
      <c r="AL188" s="14" t="s">
        <v>396</v>
      </c>
      <c r="AM188" s="75" t="s">
        <v>225</v>
      </c>
      <c r="AN188" s="75"/>
      <c r="AO188" s="85"/>
      <c r="AP188" s="85" t="s">
        <v>279</v>
      </c>
      <c r="AQ188" s="85" t="s">
        <v>2260</v>
      </c>
      <c r="AR188" s="85" t="s">
        <v>540</v>
      </c>
      <c r="AS188" s="14" t="s">
        <v>73</v>
      </c>
      <c r="AT188" s="14" t="s">
        <v>73</v>
      </c>
      <c r="AU188" s="14" t="s">
        <v>73</v>
      </c>
      <c r="AV188" s="14" t="s">
        <v>73</v>
      </c>
      <c r="AW188" s="14" t="s">
        <v>73</v>
      </c>
      <c r="AX188" s="76"/>
      <c r="AY188" s="50">
        <v>2.31282168E8</v>
      </c>
      <c r="AZ188" s="50">
        <v>23714.0</v>
      </c>
      <c r="BA188" s="99" t="s">
        <v>2261</v>
      </c>
      <c r="BB188" s="14" t="s">
        <v>268</v>
      </c>
      <c r="BC188" s="14"/>
      <c r="BD188" s="14"/>
      <c r="BE188" s="14"/>
      <c r="BF188" s="85"/>
      <c r="BG188" s="85"/>
      <c r="BH188" s="81"/>
    </row>
    <row r="189" ht="15.75" hidden="1" customHeight="1">
      <c r="A189" s="74">
        <v>2025178.0</v>
      </c>
      <c r="B189" s="14">
        <v>38.0</v>
      </c>
      <c r="C189" s="14"/>
      <c r="D189" s="50" t="s">
        <v>2262</v>
      </c>
      <c r="E189" s="50" t="s">
        <v>2263</v>
      </c>
      <c r="F189" s="50" t="s">
        <v>2264</v>
      </c>
      <c r="G189" s="14" t="s">
        <v>219</v>
      </c>
      <c r="H189" s="14" t="s">
        <v>2265</v>
      </c>
      <c r="I189" s="14" t="s">
        <v>237</v>
      </c>
      <c r="J189" s="84">
        <v>39147.0</v>
      </c>
      <c r="K189" s="86" t="s">
        <v>2266</v>
      </c>
      <c r="L189" s="14" t="s">
        <v>108</v>
      </c>
      <c r="M189" s="14" t="s">
        <v>4</v>
      </c>
      <c r="N189" s="14" t="s">
        <v>240</v>
      </c>
      <c r="O189" s="14" t="s">
        <v>286</v>
      </c>
      <c r="P189" s="14" t="s">
        <v>242</v>
      </c>
      <c r="Q189" s="14" t="s">
        <v>61</v>
      </c>
      <c r="R189" s="14" t="s">
        <v>225</v>
      </c>
      <c r="S189" s="78" t="s">
        <v>2267</v>
      </c>
      <c r="T189" s="78" t="s">
        <v>2267</v>
      </c>
      <c r="U189" s="78" t="s">
        <v>2268</v>
      </c>
      <c r="V189" s="14" t="s">
        <v>2269</v>
      </c>
      <c r="W189" s="14" t="s">
        <v>73</v>
      </c>
      <c r="X189" s="14" t="s">
        <v>73</v>
      </c>
      <c r="Y189" s="14" t="s">
        <v>73</v>
      </c>
      <c r="Z189" s="14" t="s">
        <v>225</v>
      </c>
      <c r="AA189" s="79">
        <v>2.0</v>
      </c>
      <c r="AB189" s="14" t="s">
        <v>73</v>
      </c>
      <c r="AC189" s="14" t="s">
        <v>2270</v>
      </c>
      <c r="AD189" s="14" t="s">
        <v>225</v>
      </c>
      <c r="AE189" s="14" t="s">
        <v>229</v>
      </c>
      <c r="AF189" s="14" t="s">
        <v>225</v>
      </c>
      <c r="AG189" s="14" t="s">
        <v>229</v>
      </c>
      <c r="AH189" s="14" t="s">
        <v>73</v>
      </c>
      <c r="AI189" s="14" t="s">
        <v>225</v>
      </c>
      <c r="AJ189" s="14" t="s">
        <v>225</v>
      </c>
      <c r="AK189" s="14" t="s">
        <v>230</v>
      </c>
      <c r="AL189" s="14" t="s">
        <v>396</v>
      </c>
      <c r="AM189" s="75" t="s">
        <v>225</v>
      </c>
      <c r="AN189" s="14"/>
      <c r="AO189" s="14"/>
      <c r="AP189" s="14" t="s">
        <v>356</v>
      </c>
      <c r="AQ189" s="14" t="s">
        <v>2271</v>
      </c>
      <c r="AR189" s="14" t="s">
        <v>370</v>
      </c>
      <c r="AS189" s="14" t="s">
        <v>73</v>
      </c>
      <c r="AT189" s="14" t="s">
        <v>73</v>
      </c>
      <c r="AU189" s="14" t="s">
        <v>73</v>
      </c>
      <c r="AV189" s="14" t="s">
        <v>73</v>
      </c>
      <c r="AW189" s="76" t="s">
        <v>232</v>
      </c>
      <c r="AX189" s="76"/>
      <c r="AY189" s="50">
        <v>2.31133847E8</v>
      </c>
      <c r="AZ189" s="50">
        <v>34671.0</v>
      </c>
      <c r="BA189" s="99" t="s">
        <v>2272</v>
      </c>
      <c r="BB189" s="14" t="s">
        <v>386</v>
      </c>
      <c r="BC189" s="14"/>
      <c r="BD189" s="14"/>
      <c r="BE189" s="14"/>
      <c r="BF189" s="85"/>
      <c r="BG189" s="85"/>
      <c r="BH189" s="81"/>
    </row>
    <row r="190" ht="15.75" hidden="1" customHeight="1">
      <c r="A190" s="74">
        <v>2025112.0</v>
      </c>
      <c r="B190" s="14">
        <v>36.0</v>
      </c>
      <c r="C190" s="118"/>
      <c r="D190" s="50" t="s">
        <v>1456</v>
      </c>
      <c r="E190" s="50" t="s">
        <v>2273</v>
      </c>
      <c r="F190" s="50" t="s">
        <v>2274</v>
      </c>
      <c r="G190" s="14" t="s">
        <v>219</v>
      </c>
      <c r="H190" s="14" t="s">
        <v>2275</v>
      </c>
      <c r="I190" s="14" t="s">
        <v>237</v>
      </c>
      <c r="J190" s="84" t="s">
        <v>2276</v>
      </c>
      <c r="K190" s="86" t="s">
        <v>2277</v>
      </c>
      <c r="L190" s="79" t="s">
        <v>86</v>
      </c>
      <c r="M190" s="14" t="s">
        <v>4</v>
      </c>
      <c r="N190" s="14" t="s">
        <v>602</v>
      </c>
      <c r="O190" s="14" t="s">
        <v>2278</v>
      </c>
      <c r="P190" s="14" t="s">
        <v>242</v>
      </c>
      <c r="Q190" s="14" t="s">
        <v>51</v>
      </c>
      <c r="R190" s="14" t="s">
        <v>225</v>
      </c>
      <c r="S190" s="78" t="s">
        <v>2279</v>
      </c>
      <c r="T190" s="78" t="s">
        <v>2279</v>
      </c>
      <c r="U190" s="78" t="s">
        <v>2280</v>
      </c>
      <c r="V190" s="14" t="s">
        <v>2281</v>
      </c>
      <c r="W190" s="14" t="s">
        <v>73</v>
      </c>
      <c r="X190" s="14" t="s">
        <v>225</v>
      </c>
      <c r="Y190" s="14" t="s">
        <v>225</v>
      </c>
      <c r="Z190" s="14" t="s">
        <v>225</v>
      </c>
      <c r="AA190" s="79">
        <v>5.0</v>
      </c>
      <c r="AB190" s="14" t="s">
        <v>225</v>
      </c>
      <c r="AC190" s="14" t="s">
        <v>229</v>
      </c>
      <c r="AD190" s="14" t="s">
        <v>225</v>
      </c>
      <c r="AE190" s="14" t="s">
        <v>229</v>
      </c>
      <c r="AF190" s="14" t="s">
        <v>225</v>
      </c>
      <c r="AG190" s="14" t="s">
        <v>229</v>
      </c>
      <c r="AH190" s="14" t="s">
        <v>73</v>
      </c>
      <c r="AI190" s="14" t="s">
        <v>225</v>
      </c>
      <c r="AJ190" s="14" t="s">
        <v>225</v>
      </c>
      <c r="AK190" s="14" t="s">
        <v>230</v>
      </c>
      <c r="AL190" s="14" t="s">
        <v>396</v>
      </c>
      <c r="AM190" s="75" t="s">
        <v>225</v>
      </c>
      <c r="AN190" s="75"/>
      <c r="AO190" s="14"/>
      <c r="AP190" s="14" t="s">
        <v>2282</v>
      </c>
      <c r="AQ190" s="14" t="s">
        <v>266</v>
      </c>
      <c r="AR190" s="14" t="s">
        <v>1311</v>
      </c>
      <c r="AS190" s="14" t="s">
        <v>73</v>
      </c>
      <c r="AT190" s="14" t="s">
        <v>73</v>
      </c>
      <c r="AU190" s="14" t="s">
        <v>73</v>
      </c>
      <c r="AV190" s="14" t="s">
        <v>73</v>
      </c>
      <c r="AW190" s="76" t="s">
        <v>232</v>
      </c>
      <c r="AX190" s="76"/>
      <c r="AY190" s="50"/>
      <c r="AZ190" s="50"/>
      <c r="BA190" s="14"/>
      <c r="BB190" s="14"/>
      <c r="BC190" s="14"/>
      <c r="BD190" s="14"/>
      <c r="BE190" s="14"/>
      <c r="BF190" s="14"/>
      <c r="BG190" s="14"/>
      <c r="BH190" s="108"/>
    </row>
    <row r="191" ht="15.75" hidden="1" customHeight="1">
      <c r="A191" s="74">
        <v>2025305.0</v>
      </c>
      <c r="B191" s="75">
        <v>47.0</v>
      </c>
      <c r="C191" s="75"/>
      <c r="D191" s="53" t="s">
        <v>2283</v>
      </c>
      <c r="E191" s="53" t="s">
        <v>2284</v>
      </c>
      <c r="F191" s="50" t="s">
        <v>2285</v>
      </c>
      <c r="G191" s="14" t="s">
        <v>219</v>
      </c>
      <c r="H191" s="14" t="s">
        <v>2286</v>
      </c>
      <c r="I191" s="75" t="s">
        <v>221</v>
      </c>
      <c r="J191" s="87">
        <v>39083.0</v>
      </c>
      <c r="K191" s="88" t="s">
        <v>2287</v>
      </c>
      <c r="L191" s="75" t="s">
        <v>78</v>
      </c>
      <c r="M191" s="75" t="s">
        <v>4</v>
      </c>
      <c r="N191" s="75" t="s">
        <v>240</v>
      </c>
      <c r="O191" s="75" t="s">
        <v>919</v>
      </c>
      <c r="P191" s="14" t="s">
        <v>73</v>
      </c>
      <c r="Q191" s="14" t="s">
        <v>53</v>
      </c>
      <c r="R191" s="14" t="s">
        <v>225</v>
      </c>
      <c r="S191" s="88" t="s">
        <v>2288</v>
      </c>
      <c r="T191" s="89" t="s">
        <v>2289</v>
      </c>
      <c r="U191" s="14" t="s">
        <v>922</v>
      </c>
      <c r="V191" s="90" t="s">
        <v>2290</v>
      </c>
      <c r="W191" s="75" t="s">
        <v>73</v>
      </c>
      <c r="X191" s="75" t="s">
        <v>73</v>
      </c>
      <c r="Y191" s="75" t="s">
        <v>73</v>
      </c>
      <c r="Z191" s="75" t="s">
        <v>225</v>
      </c>
      <c r="AA191" s="90">
        <v>5.0</v>
      </c>
      <c r="AB191" s="14" t="s">
        <v>225</v>
      </c>
      <c r="AC191" s="14" t="s">
        <v>229</v>
      </c>
      <c r="AD191" s="14" t="s">
        <v>225</v>
      </c>
      <c r="AE191" s="14" t="s">
        <v>229</v>
      </c>
      <c r="AF191" s="14" t="s">
        <v>225</v>
      </c>
      <c r="AG191" s="14" t="s">
        <v>229</v>
      </c>
      <c r="AH191" s="14" t="s">
        <v>73</v>
      </c>
      <c r="AI191" s="14" t="s">
        <v>225</v>
      </c>
      <c r="AJ191" s="14" t="s">
        <v>73</v>
      </c>
      <c r="AK191" s="14" t="s">
        <v>264</v>
      </c>
      <c r="AL191" s="75" t="s">
        <v>396</v>
      </c>
      <c r="AM191" s="76" t="s">
        <v>225</v>
      </c>
      <c r="AN191" s="75"/>
      <c r="AO191" s="75"/>
      <c r="AP191" s="75" t="s">
        <v>2291</v>
      </c>
      <c r="AQ191" s="75" t="s">
        <v>577</v>
      </c>
      <c r="AR191" s="75" t="s">
        <v>397</v>
      </c>
      <c r="AS191" s="14" t="s">
        <v>73</v>
      </c>
      <c r="AT191" s="76" t="s">
        <v>73</v>
      </c>
      <c r="AU191" s="76" t="s">
        <v>73</v>
      </c>
      <c r="AV191" s="75"/>
      <c r="AW191" s="76" t="s">
        <v>232</v>
      </c>
      <c r="AX191" s="76"/>
      <c r="AY191" s="53"/>
      <c r="AZ191" s="53"/>
      <c r="BA191" s="55"/>
      <c r="BB191" s="75"/>
      <c r="BC191" s="75"/>
      <c r="BD191" s="75"/>
      <c r="BE191" s="75"/>
      <c r="BF191" s="75"/>
      <c r="BG191" s="75"/>
      <c r="BH191" s="81"/>
    </row>
    <row r="192" ht="15.75" hidden="1" customHeight="1">
      <c r="A192" s="74">
        <v>2025019.0</v>
      </c>
      <c r="B192" s="14">
        <v>39.0</v>
      </c>
      <c r="C192" s="118"/>
      <c r="D192" s="50" t="s">
        <v>294</v>
      </c>
      <c r="E192" s="50" t="s">
        <v>2292</v>
      </c>
      <c r="F192" s="50" t="s">
        <v>2293</v>
      </c>
      <c r="G192" s="14" t="s">
        <v>219</v>
      </c>
      <c r="H192" s="83" t="s">
        <v>2294</v>
      </c>
      <c r="I192" s="14" t="s">
        <v>221</v>
      </c>
      <c r="J192" s="84">
        <v>39025.0</v>
      </c>
      <c r="K192" s="86" t="s">
        <v>2295</v>
      </c>
      <c r="L192" s="79" t="s">
        <v>76</v>
      </c>
      <c r="M192" s="14" t="s">
        <v>4</v>
      </c>
      <c r="N192" s="14" t="s">
        <v>2296</v>
      </c>
      <c r="O192" s="14" t="s">
        <v>286</v>
      </c>
      <c r="P192" s="14" t="s">
        <v>73</v>
      </c>
      <c r="Q192" s="14" t="s">
        <v>59</v>
      </c>
      <c r="R192" s="14" t="s">
        <v>225</v>
      </c>
      <c r="S192" s="78" t="s">
        <v>2297</v>
      </c>
      <c r="T192" s="78" t="s">
        <v>2297</v>
      </c>
      <c r="U192" s="78" t="s">
        <v>2298</v>
      </c>
      <c r="V192" s="14" t="s">
        <v>2299</v>
      </c>
      <c r="W192" s="14" t="s">
        <v>73</v>
      </c>
      <c r="X192" s="14" t="s">
        <v>73</v>
      </c>
      <c r="Y192" s="14" t="s">
        <v>73</v>
      </c>
      <c r="Z192" s="14" t="s">
        <v>73</v>
      </c>
      <c r="AA192" s="79">
        <v>8.0</v>
      </c>
      <c r="AB192" s="14" t="s">
        <v>225</v>
      </c>
      <c r="AC192" s="14" t="str">
        <f>IF(AB192="YES",YES,"Not Working")</f>
        <v>Not Working</v>
      </c>
      <c r="AD192" s="14" t="s">
        <v>73</v>
      </c>
      <c r="AE192" s="14" t="s">
        <v>278</v>
      </c>
      <c r="AF192" s="14" t="s">
        <v>225</v>
      </c>
      <c r="AG192" s="14" t="s">
        <v>229</v>
      </c>
      <c r="AH192" s="14" t="s">
        <v>225</v>
      </c>
      <c r="AI192" s="14" t="s">
        <v>73</v>
      </c>
      <c r="AJ192" s="14" t="s">
        <v>73</v>
      </c>
      <c r="AK192" s="14" t="s">
        <v>264</v>
      </c>
      <c r="AL192" s="14" t="s">
        <v>396</v>
      </c>
      <c r="AM192" s="75" t="s">
        <v>225</v>
      </c>
      <c r="AN192" s="75" t="s">
        <v>23</v>
      </c>
      <c r="AO192" s="14"/>
      <c r="AP192" s="14" t="s">
        <v>331</v>
      </c>
      <c r="AQ192" s="14" t="s">
        <v>424</v>
      </c>
      <c r="AR192" s="14" t="s">
        <v>2300</v>
      </c>
      <c r="AS192" s="14" t="s">
        <v>73</v>
      </c>
      <c r="AT192" s="14" t="s">
        <v>73</v>
      </c>
      <c r="AU192" s="14" t="s">
        <v>73</v>
      </c>
      <c r="AV192" s="85" t="s">
        <v>73</v>
      </c>
      <c r="AW192" s="14" t="s">
        <v>73</v>
      </c>
      <c r="AX192" s="76"/>
      <c r="AY192" s="50">
        <v>2.31354967E8</v>
      </c>
      <c r="AZ192" s="50"/>
      <c r="BA192" s="99"/>
      <c r="BB192" s="14"/>
      <c r="BC192" s="14"/>
      <c r="BD192" s="14"/>
      <c r="BE192" s="14"/>
      <c r="BF192" s="85"/>
      <c r="BG192" s="85"/>
      <c r="BH192" s="81"/>
    </row>
    <row r="193" ht="15.75" hidden="1" customHeight="1">
      <c r="A193" s="74">
        <v>2025116.0</v>
      </c>
      <c r="B193" s="14">
        <v>36.0</v>
      </c>
      <c r="C193" s="118"/>
      <c r="D193" s="50" t="s">
        <v>2301</v>
      </c>
      <c r="E193" s="50" t="s">
        <v>2302</v>
      </c>
      <c r="F193" s="50" t="s">
        <v>2303</v>
      </c>
      <c r="G193" s="14" t="s">
        <v>219</v>
      </c>
      <c r="H193" s="83" t="s">
        <v>2304</v>
      </c>
      <c r="I193" s="14" t="s">
        <v>237</v>
      </c>
      <c r="J193" s="84" t="s">
        <v>2305</v>
      </c>
      <c r="K193" s="86" t="s">
        <v>2306</v>
      </c>
      <c r="L193" s="14" t="s">
        <v>94</v>
      </c>
      <c r="M193" s="76" t="s">
        <v>4</v>
      </c>
      <c r="N193" s="14" t="s">
        <v>258</v>
      </c>
      <c r="O193" s="14" t="s">
        <v>286</v>
      </c>
      <c r="P193" s="14" t="s">
        <v>225</v>
      </c>
      <c r="Q193" s="14" t="s">
        <v>61</v>
      </c>
      <c r="R193" s="14" t="s">
        <v>225</v>
      </c>
      <c r="S193" s="78" t="s">
        <v>2307</v>
      </c>
      <c r="T193" s="78" t="s">
        <v>2307</v>
      </c>
      <c r="U193" s="78" t="s">
        <v>2308</v>
      </c>
      <c r="V193" s="14" t="s">
        <v>2309</v>
      </c>
      <c r="W193" s="14" t="s">
        <v>73</v>
      </c>
      <c r="X193" s="14" t="s">
        <v>73</v>
      </c>
      <c r="Y193" s="14" t="s">
        <v>73</v>
      </c>
      <c r="Z193" s="14" t="s">
        <v>73</v>
      </c>
      <c r="AA193" s="79">
        <v>4.0</v>
      </c>
      <c r="AB193" s="14" t="s">
        <v>225</v>
      </c>
      <c r="AC193" s="14" t="s">
        <v>229</v>
      </c>
      <c r="AD193" s="14" t="s">
        <v>225</v>
      </c>
      <c r="AE193" s="14" t="s">
        <v>229</v>
      </c>
      <c r="AF193" s="14" t="s">
        <v>225</v>
      </c>
      <c r="AG193" s="14" t="s">
        <v>229</v>
      </c>
      <c r="AH193" s="14" t="s">
        <v>73</v>
      </c>
      <c r="AI193" s="14" t="s">
        <v>73</v>
      </c>
      <c r="AJ193" s="14" t="s">
        <v>73</v>
      </c>
      <c r="AK193" s="14" t="s">
        <v>264</v>
      </c>
      <c r="AL193" s="14" t="s">
        <v>396</v>
      </c>
      <c r="AM193" s="75" t="s">
        <v>225</v>
      </c>
      <c r="AN193" s="75"/>
      <c r="AO193" s="91"/>
      <c r="AP193" s="91" t="s">
        <v>251</v>
      </c>
      <c r="AQ193" s="14" t="s">
        <v>292</v>
      </c>
      <c r="AR193" s="14" t="s">
        <v>331</v>
      </c>
      <c r="AS193" s="14" t="s">
        <v>73</v>
      </c>
      <c r="AT193" s="14" t="s">
        <v>73</v>
      </c>
      <c r="AU193" s="14" t="s">
        <v>73</v>
      </c>
      <c r="AV193" s="14" t="s">
        <v>73</v>
      </c>
      <c r="AW193" s="14" t="s">
        <v>73</v>
      </c>
      <c r="AX193" s="76"/>
      <c r="AY193" s="50">
        <v>2.31153902E8</v>
      </c>
      <c r="AZ193" s="50">
        <v>36869.0</v>
      </c>
      <c r="BA193" s="99" t="s">
        <v>2310</v>
      </c>
      <c r="BB193" s="14" t="s">
        <v>386</v>
      </c>
      <c r="BC193" s="14"/>
      <c r="BD193" s="14"/>
      <c r="BE193" s="14"/>
      <c r="BF193" s="14"/>
      <c r="BG193" s="14"/>
      <c r="BH193" s="1"/>
    </row>
    <row r="194" ht="15.75" hidden="1" customHeight="1">
      <c r="A194" s="74">
        <v>2025171.0</v>
      </c>
      <c r="B194" s="14">
        <v>46.0</v>
      </c>
      <c r="C194" s="118"/>
      <c r="D194" s="50" t="s">
        <v>2311</v>
      </c>
      <c r="E194" s="50" t="s">
        <v>2312</v>
      </c>
      <c r="F194" s="50" t="s">
        <v>2313</v>
      </c>
      <c r="G194" s="14" t="s">
        <v>219</v>
      </c>
      <c r="H194" s="14" t="s">
        <v>2314</v>
      </c>
      <c r="I194" s="14" t="s">
        <v>237</v>
      </c>
      <c r="J194" s="84">
        <v>39361.0</v>
      </c>
      <c r="K194" s="86" t="s">
        <v>2315</v>
      </c>
      <c r="L194" s="14" t="s">
        <v>108</v>
      </c>
      <c r="M194" s="14" t="s">
        <v>4</v>
      </c>
      <c r="N194" s="14" t="s">
        <v>602</v>
      </c>
      <c r="O194" s="14" t="s">
        <v>286</v>
      </c>
      <c r="P194" s="14" t="s">
        <v>242</v>
      </c>
      <c r="Q194" s="14" t="s">
        <v>61</v>
      </c>
      <c r="R194" s="14" t="s">
        <v>225</v>
      </c>
      <c r="S194" s="78" t="s">
        <v>2316</v>
      </c>
      <c r="T194" s="78" t="s">
        <v>2316</v>
      </c>
      <c r="U194" s="78" t="s">
        <v>2317</v>
      </c>
      <c r="V194" s="14" t="s">
        <v>2318</v>
      </c>
      <c r="W194" s="85" t="s">
        <v>73</v>
      </c>
      <c r="X194" s="14" t="s">
        <v>73</v>
      </c>
      <c r="Y194" s="14" t="s">
        <v>73</v>
      </c>
      <c r="Z194" s="14" t="s">
        <v>73</v>
      </c>
      <c r="AA194" s="79">
        <v>5.0</v>
      </c>
      <c r="AB194" s="14" t="s">
        <v>73</v>
      </c>
      <c r="AC194" s="14" t="s">
        <v>2319</v>
      </c>
      <c r="AD194" s="14" t="s">
        <v>73</v>
      </c>
      <c r="AE194" s="14" t="s">
        <v>2320</v>
      </c>
      <c r="AF194" s="14" t="s">
        <v>225</v>
      </c>
      <c r="AG194" s="14" t="s">
        <v>229</v>
      </c>
      <c r="AH194" s="14" t="s">
        <v>73</v>
      </c>
      <c r="AI194" s="14" t="s">
        <v>73</v>
      </c>
      <c r="AJ194" s="14" t="s">
        <v>225</v>
      </c>
      <c r="AK194" s="14" t="s">
        <v>230</v>
      </c>
      <c r="AL194" s="14" t="s">
        <v>396</v>
      </c>
      <c r="AM194" s="75" t="s">
        <v>225</v>
      </c>
      <c r="AN194" s="75"/>
      <c r="AO194" s="14"/>
      <c r="AP194" s="14" t="s">
        <v>369</v>
      </c>
      <c r="AQ194" s="14" t="s">
        <v>672</v>
      </c>
      <c r="AR194" s="14" t="s">
        <v>1960</v>
      </c>
      <c r="AS194" s="14" t="s">
        <v>73</v>
      </c>
      <c r="AT194" s="14" t="s">
        <v>73</v>
      </c>
      <c r="AU194" s="14" t="s">
        <v>73</v>
      </c>
      <c r="AV194" s="14" t="s">
        <v>73</v>
      </c>
      <c r="AW194" s="76" t="s">
        <v>232</v>
      </c>
      <c r="AX194" s="76"/>
      <c r="AY194" s="50"/>
      <c r="AZ194" s="50"/>
      <c r="BA194" s="1"/>
      <c r="BB194" s="14"/>
      <c r="BC194" s="14"/>
      <c r="BD194" s="14"/>
      <c r="BE194" s="14"/>
      <c r="BF194" s="14"/>
      <c r="BG194" s="14"/>
      <c r="BH194" s="81"/>
    </row>
    <row r="195" ht="15.75" hidden="1" customHeight="1">
      <c r="A195" s="74">
        <v>2025200.0</v>
      </c>
      <c r="B195" s="14">
        <v>36.0</v>
      </c>
      <c r="C195" s="14"/>
      <c r="D195" s="50" t="s">
        <v>2321</v>
      </c>
      <c r="E195" s="50" t="s">
        <v>2322</v>
      </c>
      <c r="F195" s="50" t="s">
        <v>2323</v>
      </c>
      <c r="G195" s="14" t="s">
        <v>219</v>
      </c>
      <c r="H195" s="14" t="s">
        <v>2324</v>
      </c>
      <c r="I195" s="14" t="s">
        <v>237</v>
      </c>
      <c r="J195" s="84" t="s">
        <v>2325</v>
      </c>
      <c r="K195" s="86" t="s">
        <v>2326</v>
      </c>
      <c r="L195" s="14" t="s">
        <v>108</v>
      </c>
      <c r="M195" s="14" t="s">
        <v>4</v>
      </c>
      <c r="N195" s="14" t="s">
        <v>240</v>
      </c>
      <c r="O195" s="14" t="s">
        <v>286</v>
      </c>
      <c r="P195" s="14" t="s">
        <v>242</v>
      </c>
      <c r="Q195" s="14" t="s">
        <v>61</v>
      </c>
      <c r="R195" s="14" t="s">
        <v>73</v>
      </c>
      <c r="S195" s="78" t="s">
        <v>2327</v>
      </c>
      <c r="T195" s="78" t="s">
        <v>2327</v>
      </c>
      <c r="U195" s="78" t="s">
        <v>2328</v>
      </c>
      <c r="V195" s="14" t="s">
        <v>2329</v>
      </c>
      <c r="W195" s="14" t="s">
        <v>225</v>
      </c>
      <c r="X195" s="14" t="s">
        <v>73</v>
      </c>
      <c r="Y195" s="14" t="s">
        <v>225</v>
      </c>
      <c r="Z195" s="14" t="s">
        <v>225</v>
      </c>
      <c r="AA195" s="79">
        <v>7.0</v>
      </c>
      <c r="AB195" s="14" t="s">
        <v>225</v>
      </c>
      <c r="AC195" s="14" t="s">
        <v>229</v>
      </c>
      <c r="AD195" s="14" t="s">
        <v>225</v>
      </c>
      <c r="AE195" s="14" t="s">
        <v>229</v>
      </c>
      <c r="AF195" s="14" t="s">
        <v>73</v>
      </c>
      <c r="AG195" s="14" t="s">
        <v>480</v>
      </c>
      <c r="AH195" s="14" t="s">
        <v>225</v>
      </c>
      <c r="AI195" s="14" t="s">
        <v>73</v>
      </c>
      <c r="AJ195" s="14" t="s">
        <v>225</v>
      </c>
      <c r="AK195" s="14" t="s">
        <v>230</v>
      </c>
      <c r="AL195" s="14" t="s">
        <v>396</v>
      </c>
      <c r="AM195" s="75" t="s">
        <v>225</v>
      </c>
      <c r="AN195" s="14"/>
      <c r="AO195" s="14"/>
      <c r="AP195" s="14" t="s">
        <v>398</v>
      </c>
      <c r="AQ195" s="85" t="s">
        <v>424</v>
      </c>
      <c r="AR195" s="14" t="s">
        <v>331</v>
      </c>
      <c r="AS195" s="14" t="s">
        <v>73</v>
      </c>
      <c r="AT195" s="14" t="s">
        <v>73</v>
      </c>
      <c r="AU195" s="14" t="s">
        <v>73</v>
      </c>
      <c r="AV195" s="14" t="s">
        <v>73</v>
      </c>
      <c r="AW195" s="76" t="s">
        <v>232</v>
      </c>
      <c r="AX195" s="76"/>
      <c r="AY195" s="50">
        <v>2.31394764E8</v>
      </c>
      <c r="AZ195" s="50">
        <v>41698.0</v>
      </c>
      <c r="BA195" s="79" t="s">
        <v>2330</v>
      </c>
      <c r="BB195" s="14" t="s">
        <v>386</v>
      </c>
      <c r="BC195" s="14"/>
      <c r="BD195" s="14"/>
      <c r="BE195" s="14"/>
      <c r="BF195" s="85"/>
      <c r="BG195" s="85"/>
      <c r="BH195" s="108"/>
    </row>
    <row r="196" ht="18.0" hidden="1" customHeight="1">
      <c r="A196" s="74">
        <v>2025233.0</v>
      </c>
      <c r="B196" s="14">
        <v>37.0</v>
      </c>
      <c r="C196" s="14"/>
      <c r="D196" s="50" t="s">
        <v>2331</v>
      </c>
      <c r="E196" s="50" t="s">
        <v>2332</v>
      </c>
      <c r="F196" s="50" t="s">
        <v>2333</v>
      </c>
      <c r="G196" s="14" t="s">
        <v>219</v>
      </c>
      <c r="H196" s="14" t="s">
        <v>2334</v>
      </c>
      <c r="I196" s="14" t="s">
        <v>237</v>
      </c>
      <c r="J196" s="84" t="s">
        <v>2335</v>
      </c>
      <c r="K196" s="86" t="s">
        <v>2336</v>
      </c>
      <c r="L196" s="79" t="s">
        <v>110</v>
      </c>
      <c r="M196" s="14" t="s">
        <v>4</v>
      </c>
      <c r="N196" s="14" t="s">
        <v>323</v>
      </c>
      <c r="O196" s="14" t="s">
        <v>680</v>
      </c>
      <c r="P196" s="14" t="s">
        <v>242</v>
      </c>
      <c r="Q196" s="14" t="s">
        <v>51</v>
      </c>
      <c r="R196" s="14" t="s">
        <v>225</v>
      </c>
      <c r="S196" s="78" t="s">
        <v>2337</v>
      </c>
      <c r="T196" s="78" t="s">
        <v>2337</v>
      </c>
      <c r="U196" s="78" t="s">
        <v>2337</v>
      </c>
      <c r="V196" s="14" t="s">
        <v>2338</v>
      </c>
      <c r="W196" s="14" t="s">
        <v>73</v>
      </c>
      <c r="X196" s="14" t="s">
        <v>73</v>
      </c>
      <c r="Y196" s="14" t="s">
        <v>73</v>
      </c>
      <c r="Z196" s="14" t="s">
        <v>225</v>
      </c>
      <c r="AA196" s="79">
        <v>5.0</v>
      </c>
      <c r="AB196" s="14" t="s">
        <v>73</v>
      </c>
      <c r="AC196" s="14" t="s">
        <v>247</v>
      </c>
      <c r="AD196" s="14" t="s">
        <v>73</v>
      </c>
      <c r="AE196" s="14" t="s">
        <v>1051</v>
      </c>
      <c r="AF196" s="14" t="s">
        <v>225</v>
      </c>
      <c r="AG196" s="14" t="s">
        <v>229</v>
      </c>
      <c r="AH196" s="14" t="s">
        <v>73</v>
      </c>
      <c r="AI196" s="14" t="s">
        <v>73</v>
      </c>
      <c r="AJ196" s="14" t="s">
        <v>225</v>
      </c>
      <c r="AK196" s="14" t="s">
        <v>291</v>
      </c>
      <c r="AL196" s="14" t="s">
        <v>396</v>
      </c>
      <c r="AM196" s="14" t="s">
        <v>225</v>
      </c>
      <c r="AN196" s="14"/>
      <c r="AO196" s="14"/>
      <c r="AP196" s="14" t="s">
        <v>2339</v>
      </c>
      <c r="AQ196" s="14" t="s">
        <v>343</v>
      </c>
      <c r="AR196" s="14"/>
      <c r="AS196" s="14" t="s">
        <v>73</v>
      </c>
      <c r="AT196" s="14" t="s">
        <v>73</v>
      </c>
      <c r="AU196" s="14" t="s">
        <v>73</v>
      </c>
      <c r="AV196" s="14" t="s">
        <v>73</v>
      </c>
      <c r="AW196" s="14" t="s">
        <v>73</v>
      </c>
      <c r="AX196" s="76"/>
      <c r="AY196" s="50">
        <v>2.31368984E8</v>
      </c>
      <c r="AZ196" s="50">
        <v>96467.0</v>
      </c>
      <c r="BA196" s="99" t="s">
        <v>2340</v>
      </c>
      <c r="BB196" s="14" t="s">
        <v>268</v>
      </c>
      <c r="BC196" s="14"/>
      <c r="BD196" s="14"/>
      <c r="BE196" s="14"/>
      <c r="BF196" s="85"/>
      <c r="BG196" s="85"/>
      <c r="BH196" s="81"/>
    </row>
    <row r="197" ht="15.0" hidden="1" customHeight="1">
      <c r="A197" s="74">
        <v>2025036.0</v>
      </c>
      <c r="B197" s="75">
        <v>44.0</v>
      </c>
      <c r="C197" s="75"/>
      <c r="D197" s="53" t="s">
        <v>2341</v>
      </c>
      <c r="E197" s="53" t="s">
        <v>2342</v>
      </c>
      <c r="F197" s="53" t="s">
        <v>2343</v>
      </c>
      <c r="G197" s="14" t="s">
        <v>219</v>
      </c>
      <c r="H197" s="75" t="s">
        <v>2344</v>
      </c>
      <c r="I197" s="75" t="s">
        <v>221</v>
      </c>
      <c r="J197" s="87" t="s">
        <v>2345</v>
      </c>
      <c r="K197" s="88" t="s">
        <v>2346</v>
      </c>
      <c r="L197" s="90" t="s">
        <v>113</v>
      </c>
      <c r="M197" s="75" t="s">
        <v>4</v>
      </c>
      <c r="N197" s="75" t="s">
        <v>258</v>
      </c>
      <c r="O197" s="75" t="s">
        <v>286</v>
      </c>
      <c r="P197" s="75" t="s">
        <v>242</v>
      </c>
      <c r="Q197" s="75" t="s">
        <v>59</v>
      </c>
      <c r="R197" s="14" t="s">
        <v>73</v>
      </c>
      <c r="S197" s="89" t="s">
        <v>2347</v>
      </c>
      <c r="T197" s="89" t="s">
        <v>2347</v>
      </c>
      <c r="U197" s="89" t="s">
        <v>2348</v>
      </c>
      <c r="V197" s="75" t="s">
        <v>2349</v>
      </c>
      <c r="W197" s="75" t="s">
        <v>73</v>
      </c>
      <c r="X197" s="75" t="s">
        <v>73</v>
      </c>
      <c r="Y197" s="75" t="s">
        <v>73</v>
      </c>
      <c r="Z197" s="75" t="s">
        <v>73</v>
      </c>
      <c r="AA197" s="90">
        <v>8.0</v>
      </c>
      <c r="AB197" s="14" t="s">
        <v>73</v>
      </c>
      <c r="AC197" s="75" t="s">
        <v>2350</v>
      </c>
      <c r="AD197" s="14" t="s">
        <v>73</v>
      </c>
      <c r="AE197" s="75" t="s">
        <v>1363</v>
      </c>
      <c r="AF197" s="14" t="s">
        <v>225</v>
      </c>
      <c r="AG197" s="14" t="s">
        <v>229</v>
      </c>
      <c r="AH197" s="14" t="s">
        <v>73</v>
      </c>
      <c r="AI197" s="14" t="s">
        <v>73</v>
      </c>
      <c r="AJ197" s="14" t="s">
        <v>225</v>
      </c>
      <c r="AK197" s="14" t="s">
        <v>230</v>
      </c>
      <c r="AL197" s="75" t="s">
        <v>396</v>
      </c>
      <c r="AM197" s="75" t="s">
        <v>225</v>
      </c>
      <c r="AN197" s="75"/>
      <c r="AO197" s="75"/>
      <c r="AP197" s="75" t="s">
        <v>251</v>
      </c>
      <c r="AQ197" s="75" t="s">
        <v>424</v>
      </c>
      <c r="AR197" s="75"/>
      <c r="AS197" s="75" t="s">
        <v>73</v>
      </c>
      <c r="AT197" s="75" t="s">
        <v>73</v>
      </c>
      <c r="AU197" s="76" t="s">
        <v>73</v>
      </c>
      <c r="AV197" s="76" t="s">
        <v>73</v>
      </c>
      <c r="AW197" s="76" t="s">
        <v>232</v>
      </c>
      <c r="AX197" s="76"/>
      <c r="AY197" s="53"/>
      <c r="AZ197" s="53"/>
      <c r="BA197" s="90"/>
      <c r="BB197" s="75"/>
      <c r="BC197" s="75"/>
      <c r="BD197" s="75"/>
      <c r="BE197" s="75"/>
      <c r="BF197" s="76"/>
      <c r="BG197" s="76"/>
      <c r="BH197" s="81"/>
    </row>
    <row r="198" ht="15.75" hidden="1" customHeight="1">
      <c r="A198" s="74">
        <v>2025148.0</v>
      </c>
      <c r="B198" s="14">
        <v>37.0</v>
      </c>
      <c r="C198" s="14"/>
      <c r="D198" s="50" t="s">
        <v>2351</v>
      </c>
      <c r="E198" s="50" t="s">
        <v>2352</v>
      </c>
      <c r="F198" s="50" t="s">
        <v>2353</v>
      </c>
      <c r="G198" s="14" t="s">
        <v>219</v>
      </c>
      <c r="H198" s="83" t="s">
        <v>2354</v>
      </c>
      <c r="I198" s="14" t="s">
        <v>237</v>
      </c>
      <c r="J198" s="84" t="s">
        <v>2355</v>
      </c>
      <c r="K198" s="86" t="s">
        <v>2356</v>
      </c>
      <c r="L198" s="14" t="s">
        <v>108</v>
      </c>
      <c r="M198" s="14" t="s">
        <v>4</v>
      </c>
      <c r="N198" s="14" t="s">
        <v>602</v>
      </c>
      <c r="O198" s="14" t="s">
        <v>286</v>
      </c>
      <c r="P198" s="14" t="s">
        <v>242</v>
      </c>
      <c r="Q198" s="14" t="s">
        <v>61</v>
      </c>
      <c r="R198" s="14" t="s">
        <v>225</v>
      </c>
      <c r="S198" s="78" t="s">
        <v>2357</v>
      </c>
      <c r="T198" s="78" t="s">
        <v>2357</v>
      </c>
      <c r="U198" s="78" t="s">
        <v>2358</v>
      </c>
      <c r="V198" s="14" t="s">
        <v>2359</v>
      </c>
      <c r="W198" s="14" t="s">
        <v>73</v>
      </c>
      <c r="X198" s="14" t="s">
        <v>73</v>
      </c>
      <c r="Y198" s="14" t="s">
        <v>73</v>
      </c>
      <c r="Z198" s="14" t="s">
        <v>73</v>
      </c>
      <c r="AA198" s="79">
        <v>4.0</v>
      </c>
      <c r="AB198" s="14" t="s">
        <v>225</v>
      </c>
      <c r="AC198" s="14" t="str">
        <f>IF(AB198="YES",YES,"Not Working")</f>
        <v>Not Working</v>
      </c>
      <c r="AD198" s="14" t="s">
        <v>73</v>
      </c>
      <c r="AE198" s="14" t="s">
        <v>2360</v>
      </c>
      <c r="AF198" s="14" t="s">
        <v>225</v>
      </c>
      <c r="AG198" s="14" t="s">
        <v>229</v>
      </c>
      <c r="AH198" s="14" t="s">
        <v>73</v>
      </c>
      <c r="AI198" s="14" t="s">
        <v>73</v>
      </c>
      <c r="AJ198" s="14" t="s">
        <v>73</v>
      </c>
      <c r="AK198" s="14" t="s">
        <v>264</v>
      </c>
      <c r="AL198" s="14" t="s">
        <v>396</v>
      </c>
      <c r="AM198" s="75" t="s">
        <v>225</v>
      </c>
      <c r="AN198" s="75"/>
      <c r="AO198" s="14"/>
      <c r="AP198" s="14" t="s">
        <v>672</v>
      </c>
      <c r="AQ198" s="14" t="s">
        <v>317</v>
      </c>
      <c r="AR198" s="14" t="s">
        <v>343</v>
      </c>
      <c r="AS198" s="14" t="s">
        <v>73</v>
      </c>
      <c r="AT198" s="14" t="s">
        <v>73</v>
      </c>
      <c r="AU198" s="14" t="s">
        <v>73</v>
      </c>
      <c r="AV198" s="14" t="s">
        <v>73</v>
      </c>
      <c r="AW198" s="76" t="s">
        <v>232</v>
      </c>
      <c r="AX198" s="76"/>
      <c r="AY198" s="50">
        <v>2.3123068E8</v>
      </c>
      <c r="AZ198" s="53">
        <v>79151.0</v>
      </c>
      <c r="BA198" s="14" t="s">
        <v>2361</v>
      </c>
      <c r="BB198" s="14" t="s">
        <v>268</v>
      </c>
      <c r="BC198" s="14"/>
      <c r="BD198" s="14"/>
      <c r="BE198" s="14"/>
      <c r="BF198" s="85"/>
      <c r="BG198" s="85"/>
      <c r="BH198" s="81"/>
    </row>
    <row r="199" ht="15.75" hidden="1" customHeight="1">
      <c r="A199" s="74">
        <v>2025433.0</v>
      </c>
      <c r="B199" s="14"/>
      <c r="C199" s="100">
        <v>37.0</v>
      </c>
      <c r="D199" s="82" t="s">
        <v>252</v>
      </c>
      <c r="E199" s="82" t="s">
        <v>2362</v>
      </c>
      <c r="F199" s="50" t="s">
        <v>2363</v>
      </c>
      <c r="G199" s="14" t="s">
        <v>430</v>
      </c>
      <c r="H199" s="101" t="s">
        <v>2364</v>
      </c>
      <c r="I199" s="85" t="s">
        <v>237</v>
      </c>
      <c r="J199" s="82" t="s">
        <v>1966</v>
      </c>
      <c r="K199" s="103" t="s">
        <v>2365</v>
      </c>
      <c r="L199" s="79" t="s">
        <v>79</v>
      </c>
      <c r="M199" s="75" t="s">
        <v>4</v>
      </c>
      <c r="N199" s="16" t="s">
        <v>258</v>
      </c>
      <c r="O199" s="14" t="s">
        <v>286</v>
      </c>
      <c r="P199" s="75"/>
      <c r="Q199" s="14" t="s">
        <v>59</v>
      </c>
      <c r="R199" s="14"/>
      <c r="S199" s="104"/>
      <c r="T199" s="104"/>
      <c r="U199" s="104"/>
      <c r="V199" s="79"/>
      <c r="W199" s="14"/>
      <c r="X199" s="14"/>
      <c r="Y199" s="14"/>
      <c r="Z199" s="14"/>
      <c r="AA199" s="79"/>
      <c r="AB199" s="75"/>
      <c r="AC199" s="14"/>
      <c r="AD199" s="14"/>
      <c r="AE199" s="14"/>
      <c r="AF199" s="75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75" t="s">
        <v>225</v>
      </c>
      <c r="AT199" s="14"/>
      <c r="AU199" s="16" t="s">
        <v>73</v>
      </c>
      <c r="AV199" s="14"/>
      <c r="AW199" s="16" t="s">
        <v>232</v>
      </c>
      <c r="AX199" s="76"/>
      <c r="AY199" s="14"/>
      <c r="AZ199" s="50"/>
      <c r="BA199" s="14"/>
      <c r="BB199" s="14"/>
      <c r="BC199" s="14"/>
      <c r="BD199" s="14"/>
      <c r="BE199" s="14"/>
      <c r="BF199" s="14"/>
      <c r="BG199" s="14"/>
      <c r="BH199" s="81"/>
    </row>
    <row r="200" ht="15.75" hidden="1" customHeight="1">
      <c r="A200" s="74">
        <v>2025230.0</v>
      </c>
      <c r="B200" s="14">
        <v>36.0</v>
      </c>
      <c r="C200" s="14"/>
      <c r="D200" s="50" t="s">
        <v>2366</v>
      </c>
      <c r="E200" s="50" t="s">
        <v>2367</v>
      </c>
      <c r="F200" s="50" t="s">
        <v>2368</v>
      </c>
      <c r="G200" s="14" t="s">
        <v>219</v>
      </c>
      <c r="H200" s="14" t="s">
        <v>2369</v>
      </c>
      <c r="I200" s="14" t="s">
        <v>237</v>
      </c>
      <c r="J200" s="84" t="s">
        <v>2370</v>
      </c>
      <c r="K200" s="122" t="s">
        <v>2371</v>
      </c>
      <c r="L200" s="79" t="s">
        <v>89</v>
      </c>
      <c r="M200" s="14" t="s">
        <v>4</v>
      </c>
      <c r="N200" s="14" t="s">
        <v>240</v>
      </c>
      <c r="O200" s="14" t="s">
        <v>490</v>
      </c>
      <c r="P200" s="14" t="s">
        <v>242</v>
      </c>
      <c r="Q200" s="14" t="s">
        <v>51</v>
      </c>
      <c r="R200" s="14" t="s">
        <v>225</v>
      </c>
      <c r="S200" s="116" t="s">
        <v>2372</v>
      </c>
      <c r="T200" s="116" t="s">
        <v>2372</v>
      </c>
      <c r="U200" s="116" t="s">
        <v>2373</v>
      </c>
      <c r="V200" s="85" t="s">
        <v>2374</v>
      </c>
      <c r="W200" s="85" t="s">
        <v>73</v>
      </c>
      <c r="X200" s="85" t="s">
        <v>225</v>
      </c>
      <c r="Y200" s="14" t="s">
        <v>73</v>
      </c>
      <c r="Z200" s="85" t="s">
        <v>225</v>
      </c>
      <c r="AA200" s="79">
        <v>5.0</v>
      </c>
      <c r="AB200" s="14" t="s">
        <v>225</v>
      </c>
      <c r="AC200" s="14" t="s">
        <v>229</v>
      </c>
      <c r="AD200" s="14" t="s">
        <v>225</v>
      </c>
      <c r="AE200" s="14" t="s">
        <v>229</v>
      </c>
      <c r="AF200" s="14" t="s">
        <v>73</v>
      </c>
      <c r="AG200" s="85" t="s">
        <v>278</v>
      </c>
      <c r="AH200" s="14" t="s">
        <v>225</v>
      </c>
      <c r="AI200" s="14" t="s">
        <v>225</v>
      </c>
      <c r="AJ200" s="14" t="s">
        <v>73</v>
      </c>
      <c r="AK200" s="14" t="s">
        <v>291</v>
      </c>
      <c r="AL200" s="14" t="s">
        <v>396</v>
      </c>
      <c r="AM200" s="75" t="s">
        <v>225</v>
      </c>
      <c r="AN200" s="85"/>
      <c r="AO200" s="14"/>
      <c r="AP200" s="14" t="s">
        <v>251</v>
      </c>
      <c r="AQ200" s="85" t="s">
        <v>2375</v>
      </c>
      <c r="AR200" s="85"/>
      <c r="AS200" s="14" t="s">
        <v>73</v>
      </c>
      <c r="AT200" s="14" t="s">
        <v>73</v>
      </c>
      <c r="AU200" s="14" t="s">
        <v>73</v>
      </c>
      <c r="AV200" s="14" t="s">
        <v>73</v>
      </c>
      <c r="AW200" s="14" t="s">
        <v>73</v>
      </c>
      <c r="AX200" s="76"/>
      <c r="AY200" s="50">
        <v>2.31192576E8</v>
      </c>
      <c r="AZ200" s="50">
        <v>63851.0</v>
      </c>
      <c r="BA200" s="79" t="s">
        <v>2376</v>
      </c>
      <c r="BB200" s="14" t="s">
        <v>1240</v>
      </c>
      <c r="BC200" s="14"/>
      <c r="BD200" s="14"/>
      <c r="BE200" s="14"/>
      <c r="BF200" s="85"/>
      <c r="BG200" s="85"/>
      <c r="BH200" s="81"/>
    </row>
    <row r="201" ht="15.75" hidden="1" customHeight="1">
      <c r="A201" s="74">
        <v>2025115.0</v>
      </c>
      <c r="B201" s="14">
        <v>48.0</v>
      </c>
      <c r="C201" s="118"/>
      <c r="D201" s="50" t="s">
        <v>2366</v>
      </c>
      <c r="E201" s="50" t="s">
        <v>2377</v>
      </c>
      <c r="F201" s="50" t="s">
        <v>2378</v>
      </c>
      <c r="G201" s="14" t="s">
        <v>219</v>
      </c>
      <c r="H201" s="101" t="s">
        <v>2379</v>
      </c>
      <c r="I201" s="14" t="s">
        <v>237</v>
      </c>
      <c r="J201" s="84" t="s">
        <v>1450</v>
      </c>
      <c r="K201" s="86" t="s">
        <v>2380</v>
      </c>
      <c r="L201" s="79" t="s">
        <v>86</v>
      </c>
      <c r="M201" s="14" t="s">
        <v>4</v>
      </c>
      <c r="N201" s="14" t="s">
        <v>602</v>
      </c>
      <c r="O201" s="14" t="s">
        <v>2278</v>
      </c>
      <c r="P201" s="14" t="s">
        <v>242</v>
      </c>
      <c r="Q201" s="14" t="s">
        <v>51</v>
      </c>
      <c r="R201" s="14" t="s">
        <v>225</v>
      </c>
      <c r="S201" s="78" t="s">
        <v>2381</v>
      </c>
      <c r="T201" s="78" t="s">
        <v>2381</v>
      </c>
      <c r="U201" s="78" t="s">
        <v>2382</v>
      </c>
      <c r="V201" s="14" t="s">
        <v>2383</v>
      </c>
      <c r="W201" s="14" t="s">
        <v>73</v>
      </c>
      <c r="X201" s="14" t="s">
        <v>225</v>
      </c>
      <c r="Y201" s="14" t="s">
        <v>225</v>
      </c>
      <c r="Z201" s="14" t="s">
        <v>225</v>
      </c>
      <c r="AA201" s="79">
        <v>4.0</v>
      </c>
      <c r="AB201" s="14" t="s">
        <v>73</v>
      </c>
      <c r="AC201" s="14" t="s">
        <v>2384</v>
      </c>
      <c r="AD201" s="14" t="s">
        <v>225</v>
      </c>
      <c r="AE201" s="14" t="s">
        <v>229</v>
      </c>
      <c r="AF201" s="14" t="s">
        <v>225</v>
      </c>
      <c r="AG201" s="14" t="s">
        <v>229</v>
      </c>
      <c r="AH201" s="14" t="s">
        <v>225</v>
      </c>
      <c r="AI201" s="14" t="s">
        <v>225</v>
      </c>
      <c r="AJ201" s="14" t="s">
        <v>73</v>
      </c>
      <c r="AK201" s="14" t="s">
        <v>264</v>
      </c>
      <c r="AL201" s="14" t="s">
        <v>396</v>
      </c>
      <c r="AM201" s="75" t="s">
        <v>225</v>
      </c>
      <c r="AN201" s="75"/>
      <c r="AO201" s="14"/>
      <c r="AP201" s="14" t="s">
        <v>1311</v>
      </c>
      <c r="AQ201" s="14" t="s">
        <v>251</v>
      </c>
      <c r="AR201" s="14" t="s">
        <v>2385</v>
      </c>
      <c r="AS201" s="14" t="s">
        <v>73</v>
      </c>
      <c r="AT201" s="14" t="s">
        <v>73</v>
      </c>
      <c r="AU201" s="14" t="s">
        <v>73</v>
      </c>
      <c r="AV201" s="14" t="s">
        <v>73</v>
      </c>
      <c r="AW201" s="76" t="s">
        <v>232</v>
      </c>
      <c r="AX201" s="76"/>
      <c r="AY201" s="50"/>
      <c r="AZ201" s="50"/>
      <c r="BA201" s="14"/>
      <c r="BB201" s="14"/>
      <c r="BC201" s="14"/>
      <c r="BD201" s="14"/>
      <c r="BE201" s="14"/>
      <c r="BF201" s="14"/>
      <c r="BG201" s="14"/>
      <c r="BH201" s="81"/>
    </row>
    <row r="202" ht="15.75" hidden="1" customHeight="1">
      <c r="A202" s="74">
        <v>2025013.0</v>
      </c>
      <c r="B202" s="14">
        <v>42.0</v>
      </c>
      <c r="C202" s="14"/>
      <c r="D202" s="50" t="s">
        <v>2366</v>
      </c>
      <c r="E202" s="50" t="s">
        <v>2386</v>
      </c>
      <c r="F202" s="50" t="s">
        <v>2387</v>
      </c>
      <c r="G202" s="14" t="s">
        <v>219</v>
      </c>
      <c r="H202" s="14" t="s">
        <v>2388</v>
      </c>
      <c r="I202" s="14" t="s">
        <v>237</v>
      </c>
      <c r="J202" s="84">
        <v>38969.0</v>
      </c>
      <c r="K202" s="86" t="s">
        <v>2389</v>
      </c>
      <c r="L202" s="14" t="s">
        <v>93</v>
      </c>
      <c r="M202" s="14" t="s">
        <v>4</v>
      </c>
      <c r="N202" s="14" t="s">
        <v>667</v>
      </c>
      <c r="O202" s="14" t="s">
        <v>286</v>
      </c>
      <c r="P202" s="14" t="s">
        <v>73</v>
      </c>
      <c r="Q202" s="14" t="s">
        <v>55</v>
      </c>
      <c r="R202" s="14" t="s">
        <v>225</v>
      </c>
      <c r="S202" s="78" t="s">
        <v>2390</v>
      </c>
      <c r="T202" s="78" t="s">
        <v>2390</v>
      </c>
      <c r="U202" s="78" t="s">
        <v>2390</v>
      </c>
      <c r="V202" s="14" t="s">
        <v>2391</v>
      </c>
      <c r="W202" s="14" t="s">
        <v>73</v>
      </c>
      <c r="X202" s="14" t="s">
        <v>73</v>
      </c>
      <c r="Y202" s="14" t="s">
        <v>73</v>
      </c>
      <c r="Z202" s="14" t="s">
        <v>225</v>
      </c>
      <c r="AA202" s="79">
        <v>5.0</v>
      </c>
      <c r="AB202" s="14" t="s">
        <v>225</v>
      </c>
      <c r="AC202" s="14" t="s">
        <v>229</v>
      </c>
      <c r="AD202" s="14" t="s">
        <v>225</v>
      </c>
      <c r="AE202" s="14" t="s">
        <v>229</v>
      </c>
      <c r="AF202" s="14" t="s">
        <v>225</v>
      </c>
      <c r="AG202" s="14" t="s">
        <v>229</v>
      </c>
      <c r="AH202" s="14" t="s">
        <v>73</v>
      </c>
      <c r="AI202" s="14" t="s">
        <v>225</v>
      </c>
      <c r="AJ202" s="14" t="s">
        <v>225</v>
      </c>
      <c r="AK202" s="14" t="s">
        <v>230</v>
      </c>
      <c r="AL202" s="14" t="s">
        <v>396</v>
      </c>
      <c r="AM202" s="75" t="s">
        <v>225</v>
      </c>
      <c r="AN202" s="75"/>
      <c r="AO202" s="14"/>
      <c r="AP202" s="14" t="s">
        <v>672</v>
      </c>
      <c r="AQ202" s="14" t="s">
        <v>2392</v>
      </c>
      <c r="AR202" s="14"/>
      <c r="AS202" s="14" t="s">
        <v>73</v>
      </c>
      <c r="AT202" s="14" t="s">
        <v>73</v>
      </c>
      <c r="AU202" s="14" t="s">
        <v>73</v>
      </c>
      <c r="AV202" s="14" t="s">
        <v>73</v>
      </c>
      <c r="AW202" s="14" t="s">
        <v>73</v>
      </c>
      <c r="AX202" s="76"/>
      <c r="AY202" s="50">
        <v>2.31350031E8</v>
      </c>
      <c r="AZ202" s="50">
        <v>54738.0</v>
      </c>
      <c r="BA202" s="14" t="s">
        <v>1887</v>
      </c>
      <c r="BB202" s="14" t="s">
        <v>268</v>
      </c>
      <c r="BC202" s="14"/>
      <c r="BD202" s="14"/>
      <c r="BE202" s="14"/>
      <c r="BF202" s="14"/>
      <c r="BG202" s="14"/>
      <c r="BH202" s="81"/>
    </row>
    <row r="203" ht="15.75" hidden="1" customHeight="1">
      <c r="A203" s="74">
        <v>2025300.0</v>
      </c>
      <c r="B203" s="75">
        <v>33.0</v>
      </c>
      <c r="C203" s="75"/>
      <c r="D203" s="53" t="s">
        <v>2366</v>
      </c>
      <c r="E203" s="53" t="s">
        <v>2393</v>
      </c>
      <c r="F203" s="50" t="s">
        <v>2394</v>
      </c>
      <c r="G203" s="14" t="s">
        <v>219</v>
      </c>
      <c r="H203" s="83" t="s">
        <v>2395</v>
      </c>
      <c r="I203" s="75" t="s">
        <v>237</v>
      </c>
      <c r="J203" s="87" t="s">
        <v>1508</v>
      </c>
      <c r="K203" s="88" t="s">
        <v>2396</v>
      </c>
      <c r="L203" s="75" t="s">
        <v>91</v>
      </c>
      <c r="M203" s="75" t="s">
        <v>49</v>
      </c>
      <c r="N203" s="75" t="s">
        <v>258</v>
      </c>
      <c r="O203" s="75" t="s">
        <v>300</v>
      </c>
      <c r="P203" s="75" t="s">
        <v>242</v>
      </c>
      <c r="Q203" s="75" t="s">
        <v>57</v>
      </c>
      <c r="R203" s="14" t="s">
        <v>225</v>
      </c>
      <c r="S203" s="89" t="s">
        <v>2397</v>
      </c>
      <c r="T203" s="89" t="s">
        <v>2397</v>
      </c>
      <c r="U203" s="89" t="s">
        <v>2398</v>
      </c>
      <c r="V203" s="90" t="s">
        <v>2399</v>
      </c>
      <c r="W203" s="75" t="s">
        <v>73</v>
      </c>
      <c r="X203" s="75" t="s">
        <v>225</v>
      </c>
      <c r="Y203" s="75" t="s">
        <v>73</v>
      </c>
      <c r="Z203" s="75" t="s">
        <v>73</v>
      </c>
      <c r="AA203" s="90">
        <v>5.0</v>
      </c>
      <c r="AB203" s="14" t="s">
        <v>73</v>
      </c>
      <c r="AC203" s="75" t="s">
        <v>2400</v>
      </c>
      <c r="AD203" s="14" t="s">
        <v>73</v>
      </c>
      <c r="AE203" s="75" t="s">
        <v>770</v>
      </c>
      <c r="AF203" s="14" t="s">
        <v>225</v>
      </c>
      <c r="AG203" s="14" t="s">
        <v>229</v>
      </c>
      <c r="AH203" s="14" t="s">
        <v>73</v>
      </c>
      <c r="AI203" s="14" t="s">
        <v>73</v>
      </c>
      <c r="AJ203" s="14" t="s">
        <v>73</v>
      </c>
      <c r="AK203" s="14" t="s">
        <v>264</v>
      </c>
      <c r="AL203" s="14" t="s">
        <v>396</v>
      </c>
      <c r="AM203" s="76" t="s">
        <v>225</v>
      </c>
      <c r="AN203" s="75"/>
      <c r="AO203" s="75"/>
      <c r="AP203" s="75" t="s">
        <v>251</v>
      </c>
      <c r="AQ203" s="75" t="s">
        <v>398</v>
      </c>
      <c r="AR203" s="75" t="s">
        <v>292</v>
      </c>
      <c r="AS203" s="14" t="s">
        <v>73</v>
      </c>
      <c r="AT203" s="76" t="s">
        <v>73</v>
      </c>
      <c r="AU203" s="76" t="s">
        <v>73</v>
      </c>
      <c r="AV203" s="75" t="s">
        <v>73</v>
      </c>
      <c r="AW203" s="14" t="s">
        <v>73</v>
      </c>
      <c r="AX203" s="76"/>
      <c r="AY203" s="53">
        <v>2.3127198E8</v>
      </c>
      <c r="AZ203" s="53">
        <v>40281.0</v>
      </c>
      <c r="BA203" s="79" t="s">
        <v>2401</v>
      </c>
      <c r="BB203" s="75" t="s">
        <v>344</v>
      </c>
      <c r="BC203" s="75"/>
      <c r="BD203" s="75"/>
      <c r="BE203" s="75"/>
      <c r="BF203" s="75"/>
      <c r="BG203" s="75"/>
      <c r="BH203" s="81"/>
    </row>
    <row r="204" ht="15.75" hidden="1" customHeight="1">
      <c r="A204" s="74">
        <v>2025125.0</v>
      </c>
      <c r="B204" s="14">
        <v>45.0</v>
      </c>
      <c r="C204" s="118"/>
      <c r="D204" s="50" t="s">
        <v>2402</v>
      </c>
      <c r="E204" s="50" t="s">
        <v>1631</v>
      </c>
      <c r="F204" s="50" t="s">
        <v>2403</v>
      </c>
      <c r="G204" s="14" t="s">
        <v>219</v>
      </c>
      <c r="H204" s="83" t="s">
        <v>2404</v>
      </c>
      <c r="I204" s="14" t="s">
        <v>221</v>
      </c>
      <c r="J204" s="84" t="s">
        <v>2405</v>
      </c>
      <c r="K204" s="79"/>
      <c r="L204" s="14" t="s">
        <v>108</v>
      </c>
      <c r="M204" s="14" t="s">
        <v>4</v>
      </c>
      <c r="N204" s="14" t="s">
        <v>602</v>
      </c>
      <c r="O204" s="14" t="s">
        <v>286</v>
      </c>
      <c r="P204" s="14" t="s">
        <v>225</v>
      </c>
      <c r="Q204" s="14" t="s">
        <v>61</v>
      </c>
      <c r="R204" s="14" t="s">
        <v>225</v>
      </c>
      <c r="S204" s="78" t="s">
        <v>2406</v>
      </c>
      <c r="T204" s="78" t="s">
        <v>2406</v>
      </c>
      <c r="U204" s="78" t="s">
        <v>2407</v>
      </c>
      <c r="V204" s="14" t="s">
        <v>2408</v>
      </c>
      <c r="W204" s="14" t="s">
        <v>73</v>
      </c>
      <c r="X204" s="14" t="s">
        <v>73</v>
      </c>
      <c r="Y204" s="14" t="s">
        <v>73</v>
      </c>
      <c r="Z204" s="14" t="s">
        <v>225</v>
      </c>
      <c r="AA204" s="91">
        <v>6.0</v>
      </c>
      <c r="AB204" s="14" t="s">
        <v>73</v>
      </c>
      <c r="AC204" s="14" t="s">
        <v>1374</v>
      </c>
      <c r="AD204" s="14" t="s">
        <v>225</v>
      </c>
      <c r="AE204" s="14" t="s">
        <v>229</v>
      </c>
      <c r="AF204" s="14" t="s">
        <v>225</v>
      </c>
      <c r="AG204" s="14" t="s">
        <v>229</v>
      </c>
      <c r="AH204" s="14" t="s">
        <v>73</v>
      </c>
      <c r="AI204" s="14" t="s">
        <v>73</v>
      </c>
      <c r="AJ204" s="14" t="s">
        <v>225</v>
      </c>
      <c r="AK204" s="14" t="s">
        <v>230</v>
      </c>
      <c r="AL204" s="14" t="s">
        <v>396</v>
      </c>
      <c r="AM204" s="14" t="s">
        <v>225</v>
      </c>
      <c r="AN204" s="14"/>
      <c r="AO204" s="14"/>
      <c r="AP204" s="14" t="s">
        <v>369</v>
      </c>
      <c r="AQ204" s="14" t="s">
        <v>384</v>
      </c>
      <c r="AR204" s="14" t="s">
        <v>961</v>
      </c>
      <c r="AS204" s="14" t="s">
        <v>73</v>
      </c>
      <c r="AT204" s="14" t="s">
        <v>73</v>
      </c>
      <c r="AU204" s="16" t="s">
        <v>225</v>
      </c>
      <c r="AV204" s="14" t="s">
        <v>225</v>
      </c>
      <c r="AW204" s="14" t="s">
        <v>225</v>
      </c>
      <c r="AX204" s="85" t="s">
        <v>685</v>
      </c>
      <c r="AY204" s="50"/>
      <c r="AZ204" s="50"/>
      <c r="BA204" s="14"/>
      <c r="BB204" s="14"/>
      <c r="BC204" s="14"/>
      <c r="BD204" s="14"/>
      <c r="BE204" s="14"/>
      <c r="BF204" s="14"/>
      <c r="BG204" s="14"/>
      <c r="BH204" s="81"/>
    </row>
    <row r="205" ht="15.75" hidden="1" customHeight="1">
      <c r="A205" s="74">
        <v>2025177.0</v>
      </c>
      <c r="B205" s="14">
        <v>44.0</v>
      </c>
      <c r="C205" s="14"/>
      <c r="D205" s="50" t="s">
        <v>1701</v>
      </c>
      <c r="E205" s="50" t="s">
        <v>2409</v>
      </c>
      <c r="F205" s="50" t="s">
        <v>2410</v>
      </c>
      <c r="G205" s="14" t="s">
        <v>219</v>
      </c>
      <c r="H205" s="14" t="s">
        <v>2411</v>
      </c>
      <c r="I205" s="14" t="s">
        <v>237</v>
      </c>
      <c r="J205" s="84" t="s">
        <v>2412</v>
      </c>
      <c r="K205" s="86" t="s">
        <v>2413</v>
      </c>
      <c r="L205" s="14" t="s">
        <v>108</v>
      </c>
      <c r="M205" s="14" t="s">
        <v>4</v>
      </c>
      <c r="N205" s="14" t="s">
        <v>240</v>
      </c>
      <c r="O205" s="14" t="s">
        <v>286</v>
      </c>
      <c r="P205" s="14" t="s">
        <v>242</v>
      </c>
      <c r="Q205" s="14" t="s">
        <v>61</v>
      </c>
      <c r="R205" s="14" t="s">
        <v>73</v>
      </c>
      <c r="S205" s="78" t="s">
        <v>2414</v>
      </c>
      <c r="T205" s="78" t="s">
        <v>2414</v>
      </c>
      <c r="U205" s="78" t="s">
        <v>2415</v>
      </c>
      <c r="V205" s="14" t="s">
        <v>2416</v>
      </c>
      <c r="W205" s="14" t="s">
        <v>73</v>
      </c>
      <c r="X205" s="14" t="s">
        <v>225</v>
      </c>
      <c r="Y205" s="14" t="s">
        <v>73</v>
      </c>
      <c r="Z205" s="14" t="s">
        <v>225</v>
      </c>
      <c r="AA205" s="79">
        <v>8.0</v>
      </c>
      <c r="AB205" s="14" t="s">
        <v>225</v>
      </c>
      <c r="AC205" s="14" t="s">
        <v>229</v>
      </c>
      <c r="AD205" s="14" t="s">
        <v>225</v>
      </c>
      <c r="AE205" s="14" t="s">
        <v>229</v>
      </c>
      <c r="AF205" s="14" t="s">
        <v>225</v>
      </c>
      <c r="AG205" s="14" t="s">
        <v>229</v>
      </c>
      <c r="AH205" s="14" t="s">
        <v>73</v>
      </c>
      <c r="AI205" s="14" t="s">
        <v>225</v>
      </c>
      <c r="AJ205" s="14" t="s">
        <v>225</v>
      </c>
      <c r="AK205" s="14" t="s">
        <v>230</v>
      </c>
      <c r="AL205" s="14" t="s">
        <v>396</v>
      </c>
      <c r="AM205" s="75" t="s">
        <v>225</v>
      </c>
      <c r="AN205" s="14"/>
      <c r="AO205" s="14"/>
      <c r="AP205" s="14" t="s">
        <v>2164</v>
      </c>
      <c r="AQ205" s="14" t="s">
        <v>2417</v>
      </c>
      <c r="AR205" s="14" t="s">
        <v>1053</v>
      </c>
      <c r="AS205" s="14" t="s">
        <v>73</v>
      </c>
      <c r="AT205" s="14" t="s">
        <v>73</v>
      </c>
      <c r="AU205" s="14" t="s">
        <v>73</v>
      </c>
      <c r="AV205" s="14" t="s">
        <v>73</v>
      </c>
      <c r="AW205" s="76" t="s">
        <v>232</v>
      </c>
      <c r="AX205" s="76"/>
      <c r="AY205" s="50"/>
      <c r="AZ205" s="50"/>
      <c r="BA205" s="99"/>
      <c r="BB205" s="14"/>
      <c r="BC205" s="14"/>
      <c r="BD205" s="14"/>
      <c r="BE205" s="14"/>
      <c r="BF205" s="85"/>
      <c r="BG205" s="85"/>
      <c r="BH205" s="81"/>
    </row>
    <row r="206" ht="15.75" hidden="1" customHeight="1">
      <c r="A206" s="74">
        <v>2025101.0</v>
      </c>
      <c r="B206" s="14">
        <v>35.0</v>
      </c>
      <c r="C206" s="118"/>
      <c r="D206" s="50" t="s">
        <v>2418</v>
      </c>
      <c r="E206" s="50" t="s">
        <v>2419</v>
      </c>
      <c r="F206" s="50" t="s">
        <v>2420</v>
      </c>
      <c r="G206" s="14" t="s">
        <v>219</v>
      </c>
      <c r="H206" s="14" t="s">
        <v>2421</v>
      </c>
      <c r="I206" s="14" t="s">
        <v>237</v>
      </c>
      <c r="J206" s="84" t="s">
        <v>2422</v>
      </c>
      <c r="K206" s="86" t="s">
        <v>2423</v>
      </c>
      <c r="L206" s="79" t="s">
        <v>95</v>
      </c>
      <c r="M206" s="14" t="s">
        <v>4</v>
      </c>
      <c r="N206" s="14" t="s">
        <v>791</v>
      </c>
      <c r="O206" s="14" t="s">
        <v>286</v>
      </c>
      <c r="P206" s="14" t="s">
        <v>225</v>
      </c>
      <c r="Q206" s="14" t="s">
        <v>55</v>
      </c>
      <c r="R206" s="14" t="s">
        <v>225</v>
      </c>
      <c r="S206" s="78" t="s">
        <v>2424</v>
      </c>
      <c r="T206" s="78" t="s">
        <v>2424</v>
      </c>
      <c r="U206" s="14" t="s">
        <v>922</v>
      </c>
      <c r="V206" s="14" t="s">
        <v>2425</v>
      </c>
      <c r="W206" s="14" t="s">
        <v>73</v>
      </c>
      <c r="X206" s="14" t="s">
        <v>73</v>
      </c>
      <c r="Y206" s="14" t="s">
        <v>225</v>
      </c>
      <c r="Z206" s="14" t="s">
        <v>225</v>
      </c>
      <c r="AA206" s="79">
        <v>5.0</v>
      </c>
      <c r="AB206" s="14" t="s">
        <v>73</v>
      </c>
      <c r="AC206" s="14" t="s">
        <v>2426</v>
      </c>
      <c r="AD206" s="14" t="s">
        <v>225</v>
      </c>
      <c r="AE206" s="14" t="s">
        <v>229</v>
      </c>
      <c r="AF206" s="14" t="s">
        <v>225</v>
      </c>
      <c r="AG206" s="14" t="s">
        <v>229</v>
      </c>
      <c r="AH206" s="14" t="s">
        <v>73</v>
      </c>
      <c r="AI206" s="14" t="s">
        <v>225</v>
      </c>
      <c r="AJ206" s="14" t="s">
        <v>73</v>
      </c>
      <c r="AK206" s="14" t="s">
        <v>264</v>
      </c>
      <c r="AL206" s="14" t="s">
        <v>396</v>
      </c>
      <c r="AM206" s="75" t="s">
        <v>225</v>
      </c>
      <c r="AN206" s="14"/>
      <c r="AO206" s="14"/>
      <c r="AP206" s="14" t="s">
        <v>1095</v>
      </c>
      <c r="AQ206" s="14" t="s">
        <v>1053</v>
      </c>
      <c r="AR206" s="14" t="s">
        <v>331</v>
      </c>
      <c r="AS206" s="14" t="s">
        <v>73</v>
      </c>
      <c r="AT206" s="14" t="s">
        <v>73</v>
      </c>
      <c r="AU206" s="14" t="s">
        <v>73</v>
      </c>
      <c r="AV206" s="14" t="s">
        <v>73</v>
      </c>
      <c r="AW206" s="14" t="s">
        <v>73</v>
      </c>
      <c r="AX206" s="76"/>
      <c r="AY206" s="50">
        <v>2.31245424E8</v>
      </c>
      <c r="AZ206" s="50">
        <v>64508.0</v>
      </c>
      <c r="BA206" s="1" t="s">
        <v>2427</v>
      </c>
      <c r="BB206" s="14" t="s">
        <v>268</v>
      </c>
      <c r="BC206" s="14"/>
      <c r="BD206" s="14"/>
      <c r="BE206" s="14"/>
      <c r="BF206" s="85"/>
      <c r="BG206" s="85"/>
      <c r="BH206" s="81"/>
    </row>
    <row r="207" ht="15.75" hidden="1" customHeight="1">
      <c r="A207" s="74">
        <v>2025146.0</v>
      </c>
      <c r="B207" s="14">
        <v>36.0</v>
      </c>
      <c r="C207" s="14"/>
      <c r="D207" s="50" t="s">
        <v>2418</v>
      </c>
      <c r="E207" s="50" t="s">
        <v>400</v>
      </c>
      <c r="F207" s="50" t="s">
        <v>2428</v>
      </c>
      <c r="G207" s="14" t="s">
        <v>219</v>
      </c>
      <c r="H207" s="83" t="s">
        <v>2429</v>
      </c>
      <c r="I207" s="14" t="s">
        <v>237</v>
      </c>
      <c r="J207" s="84" t="s">
        <v>2335</v>
      </c>
      <c r="K207" s="86" t="s">
        <v>2430</v>
      </c>
      <c r="L207" s="14" t="s">
        <v>108</v>
      </c>
      <c r="M207" s="14" t="s">
        <v>4</v>
      </c>
      <c r="N207" s="14" t="s">
        <v>258</v>
      </c>
      <c r="O207" s="14" t="s">
        <v>286</v>
      </c>
      <c r="P207" s="14" t="s">
        <v>242</v>
      </c>
      <c r="Q207" s="14" t="s">
        <v>61</v>
      </c>
      <c r="R207" s="14" t="s">
        <v>225</v>
      </c>
      <c r="S207" s="78" t="s">
        <v>2431</v>
      </c>
      <c r="T207" s="78" t="s">
        <v>2431</v>
      </c>
      <c r="U207" s="78" t="s">
        <v>2432</v>
      </c>
      <c r="V207" s="14" t="s">
        <v>2433</v>
      </c>
      <c r="W207" s="14" t="s">
        <v>73</v>
      </c>
      <c r="X207" s="14" t="s">
        <v>73</v>
      </c>
      <c r="Y207" s="14" t="s">
        <v>73</v>
      </c>
      <c r="Z207" s="14" t="s">
        <v>73</v>
      </c>
      <c r="AA207" s="79">
        <v>6.0</v>
      </c>
      <c r="AB207" s="14" t="s">
        <v>225</v>
      </c>
      <c r="AC207" s="14" t="str">
        <f>IF(AB207="YES",YES,"Not Working")</f>
        <v>Not Working</v>
      </c>
      <c r="AD207" s="14" t="s">
        <v>73</v>
      </c>
      <c r="AE207" s="14" t="s">
        <v>2434</v>
      </c>
      <c r="AF207" s="14" t="s">
        <v>225</v>
      </c>
      <c r="AG207" s="14" t="s">
        <v>229</v>
      </c>
      <c r="AH207" s="14" t="s">
        <v>73</v>
      </c>
      <c r="AI207" s="14" t="s">
        <v>73</v>
      </c>
      <c r="AJ207" s="14" t="s">
        <v>225</v>
      </c>
      <c r="AK207" s="14" t="s">
        <v>230</v>
      </c>
      <c r="AL207" s="14" t="s">
        <v>396</v>
      </c>
      <c r="AM207" s="75" t="s">
        <v>225</v>
      </c>
      <c r="AN207" s="14"/>
      <c r="AO207" s="14"/>
      <c r="AP207" s="14" t="s">
        <v>370</v>
      </c>
      <c r="AQ207" s="14" t="s">
        <v>2435</v>
      </c>
      <c r="AR207" s="14" t="s">
        <v>672</v>
      </c>
      <c r="AS207" s="14" t="s">
        <v>73</v>
      </c>
      <c r="AT207" s="14" t="s">
        <v>73</v>
      </c>
      <c r="AU207" s="14" t="s">
        <v>73</v>
      </c>
      <c r="AV207" s="14" t="s">
        <v>73</v>
      </c>
      <c r="AW207" s="14" t="s">
        <v>73</v>
      </c>
      <c r="AX207" s="76"/>
      <c r="AY207" s="50">
        <v>2.31355696E8</v>
      </c>
      <c r="AZ207" s="50">
        <v>49029.0</v>
      </c>
      <c r="BA207" s="99" t="s">
        <v>2436</v>
      </c>
      <c r="BB207" s="14" t="s">
        <v>268</v>
      </c>
      <c r="BC207" s="14"/>
      <c r="BD207" s="14"/>
      <c r="BE207" s="14"/>
      <c r="BF207" s="85"/>
      <c r="BG207" s="85"/>
      <c r="BH207" s="81"/>
    </row>
    <row r="208" ht="15.75" hidden="1" customHeight="1">
      <c r="A208" s="74">
        <v>2025190.0</v>
      </c>
      <c r="B208" s="118">
        <v>40.0</v>
      </c>
      <c r="C208" s="14"/>
      <c r="D208" s="50" t="s">
        <v>2437</v>
      </c>
      <c r="E208" s="50" t="s">
        <v>2438</v>
      </c>
      <c r="F208" s="50" t="s">
        <v>2439</v>
      </c>
      <c r="G208" s="14" t="s">
        <v>219</v>
      </c>
      <c r="H208" s="14" t="s">
        <v>2440</v>
      </c>
      <c r="I208" s="14" t="s">
        <v>237</v>
      </c>
      <c r="J208" s="84">
        <v>38819.0</v>
      </c>
      <c r="K208" s="86" t="s">
        <v>2441</v>
      </c>
      <c r="L208" s="14" t="s">
        <v>108</v>
      </c>
      <c r="M208" s="14" t="s">
        <v>4</v>
      </c>
      <c r="N208" s="14" t="s">
        <v>419</v>
      </c>
      <c r="O208" s="14" t="s">
        <v>286</v>
      </c>
      <c r="P208" s="14" t="s">
        <v>242</v>
      </c>
      <c r="Q208" s="14" t="s">
        <v>61</v>
      </c>
      <c r="R208" s="14" t="s">
        <v>225</v>
      </c>
      <c r="S208" s="78" t="s">
        <v>2442</v>
      </c>
      <c r="T208" s="78" t="s">
        <v>2442</v>
      </c>
      <c r="U208" s="78" t="s">
        <v>2442</v>
      </c>
      <c r="V208" s="14" t="s">
        <v>2443</v>
      </c>
      <c r="W208" s="14" t="s">
        <v>73</v>
      </c>
      <c r="X208" s="14" t="s">
        <v>73</v>
      </c>
      <c r="Y208" s="14" t="s">
        <v>225</v>
      </c>
      <c r="Z208" s="14" t="s">
        <v>225</v>
      </c>
      <c r="AA208" s="79">
        <v>4.0</v>
      </c>
      <c r="AB208" s="14" t="s">
        <v>73</v>
      </c>
      <c r="AC208" s="14" t="s">
        <v>717</v>
      </c>
      <c r="AD208" s="14" t="s">
        <v>225</v>
      </c>
      <c r="AE208" s="14" t="s">
        <v>229</v>
      </c>
      <c r="AF208" s="14" t="s">
        <v>225</v>
      </c>
      <c r="AG208" s="14" t="s">
        <v>229</v>
      </c>
      <c r="AH208" s="14" t="s">
        <v>73</v>
      </c>
      <c r="AI208" s="14" t="s">
        <v>225</v>
      </c>
      <c r="AJ208" s="14" t="s">
        <v>225</v>
      </c>
      <c r="AK208" s="14" t="s">
        <v>230</v>
      </c>
      <c r="AL208" s="14" t="s">
        <v>396</v>
      </c>
      <c r="AM208" s="75" t="s">
        <v>225</v>
      </c>
      <c r="AN208" s="14"/>
      <c r="AO208" s="14"/>
      <c r="AP208" s="14" t="s">
        <v>370</v>
      </c>
      <c r="AQ208" s="14" t="s">
        <v>1399</v>
      </c>
      <c r="AR208" s="14" t="s">
        <v>423</v>
      </c>
      <c r="AS208" s="14" t="s">
        <v>73</v>
      </c>
      <c r="AT208" s="14" t="s">
        <v>73</v>
      </c>
      <c r="AU208" s="14" t="s">
        <v>73</v>
      </c>
      <c r="AV208" s="14" t="s">
        <v>73</v>
      </c>
      <c r="AW208" s="14" t="s">
        <v>73</v>
      </c>
      <c r="AX208" s="76"/>
      <c r="AY208" s="50">
        <v>2.31197152E8</v>
      </c>
      <c r="AZ208" s="50">
        <v>90243.0</v>
      </c>
      <c r="BA208" s="99" t="s">
        <v>2444</v>
      </c>
      <c r="BB208" s="14" t="s">
        <v>268</v>
      </c>
      <c r="BC208" s="14"/>
      <c r="BD208" s="14"/>
      <c r="BE208" s="14"/>
      <c r="BF208" s="14"/>
      <c r="BG208" s="14"/>
      <c r="BH208" s="81"/>
    </row>
    <row r="209" ht="15.75" hidden="1" customHeight="1">
      <c r="A209" s="74">
        <v>2025059.0</v>
      </c>
      <c r="B209" s="14">
        <v>42.0</v>
      </c>
      <c r="C209" s="14"/>
      <c r="D209" s="50" t="s">
        <v>2437</v>
      </c>
      <c r="E209" s="50" t="s">
        <v>2445</v>
      </c>
      <c r="F209" s="50" t="s">
        <v>2446</v>
      </c>
      <c r="G209" s="14" t="s">
        <v>219</v>
      </c>
      <c r="H209" s="83" t="s">
        <v>2447</v>
      </c>
      <c r="I209" s="14" t="s">
        <v>221</v>
      </c>
      <c r="J209" s="84" t="s">
        <v>2412</v>
      </c>
      <c r="K209" s="86" t="s">
        <v>2448</v>
      </c>
      <c r="L209" s="79" t="s">
        <v>79</v>
      </c>
      <c r="M209" s="14" t="s">
        <v>4</v>
      </c>
      <c r="N209" s="14" t="s">
        <v>258</v>
      </c>
      <c r="O209" s="85" t="s">
        <v>286</v>
      </c>
      <c r="P209" s="14" t="s">
        <v>242</v>
      </c>
      <c r="Q209" s="14" t="s">
        <v>59</v>
      </c>
      <c r="R209" s="14" t="s">
        <v>73</v>
      </c>
      <c r="S209" s="78" t="s">
        <v>2449</v>
      </c>
      <c r="T209" s="78" t="s">
        <v>2449</v>
      </c>
      <c r="U209" s="78" t="s">
        <v>2450</v>
      </c>
      <c r="V209" s="14" t="s">
        <v>2451</v>
      </c>
      <c r="W209" s="14" t="s">
        <v>73</v>
      </c>
      <c r="X209" s="14" t="s">
        <v>225</v>
      </c>
      <c r="Y209" s="14" t="s">
        <v>73</v>
      </c>
      <c r="Z209" s="14" t="s">
        <v>225</v>
      </c>
      <c r="AA209" s="79">
        <v>7.0</v>
      </c>
      <c r="AB209" s="14" t="s">
        <v>73</v>
      </c>
      <c r="AC209" s="14" t="s">
        <v>1524</v>
      </c>
      <c r="AD209" s="14" t="s">
        <v>225</v>
      </c>
      <c r="AE209" s="14" t="s">
        <v>229</v>
      </c>
      <c r="AF209" s="14" t="s">
        <v>73</v>
      </c>
      <c r="AG209" s="14" t="s">
        <v>2452</v>
      </c>
      <c r="AH209" s="14" t="s">
        <v>73</v>
      </c>
      <c r="AI209" s="14" t="s">
        <v>225</v>
      </c>
      <c r="AJ209" s="14" t="s">
        <v>225</v>
      </c>
      <c r="AK209" s="14" t="s">
        <v>230</v>
      </c>
      <c r="AL209" s="14" t="s">
        <v>396</v>
      </c>
      <c r="AM209" s="75" t="s">
        <v>73</v>
      </c>
      <c r="AN209" s="14" t="s">
        <v>23</v>
      </c>
      <c r="AO209" s="14"/>
      <c r="AP209" s="14" t="s">
        <v>251</v>
      </c>
      <c r="AQ209" s="14" t="s">
        <v>343</v>
      </c>
      <c r="AR209" s="14" t="s">
        <v>384</v>
      </c>
      <c r="AS209" s="14" t="s">
        <v>73</v>
      </c>
      <c r="AT209" s="14" t="s">
        <v>73</v>
      </c>
      <c r="AU209" s="14" t="s">
        <v>73</v>
      </c>
      <c r="AV209" s="14" t="s">
        <v>73</v>
      </c>
      <c r="AW209" s="14" t="s">
        <v>73</v>
      </c>
      <c r="AX209" s="76"/>
      <c r="AY209" s="92">
        <v>2.31138563E8</v>
      </c>
      <c r="AZ209" s="92">
        <v>36927.0</v>
      </c>
      <c r="BA209" s="1" t="s">
        <v>2238</v>
      </c>
      <c r="BB209" s="14" t="s">
        <v>268</v>
      </c>
      <c r="BC209" s="14"/>
      <c r="BD209" s="14"/>
      <c r="BE209" s="14"/>
      <c r="BF209" s="14"/>
      <c r="BG209" s="14"/>
      <c r="BH209" s="81"/>
    </row>
    <row r="210" ht="15.75" hidden="1" customHeight="1">
      <c r="A210" s="74">
        <v>2025176.0</v>
      </c>
      <c r="B210" s="14">
        <v>40.0</v>
      </c>
      <c r="C210" s="14"/>
      <c r="D210" s="50" t="s">
        <v>2453</v>
      </c>
      <c r="E210" s="50" t="s">
        <v>2454</v>
      </c>
      <c r="F210" s="50" t="s">
        <v>2455</v>
      </c>
      <c r="G210" s="14" t="s">
        <v>219</v>
      </c>
      <c r="H210" s="14" t="s">
        <v>2456</v>
      </c>
      <c r="I210" s="14" t="s">
        <v>221</v>
      </c>
      <c r="J210" s="84">
        <v>38757.0</v>
      </c>
      <c r="K210" s="86" t="s">
        <v>2457</v>
      </c>
      <c r="L210" s="14" t="s">
        <v>108</v>
      </c>
      <c r="M210" s="14" t="s">
        <v>4</v>
      </c>
      <c r="N210" s="14" t="s">
        <v>258</v>
      </c>
      <c r="O210" s="14" t="s">
        <v>286</v>
      </c>
      <c r="P210" s="14" t="s">
        <v>242</v>
      </c>
      <c r="Q210" s="14" t="s">
        <v>61</v>
      </c>
      <c r="R210" s="14" t="s">
        <v>225</v>
      </c>
      <c r="S210" s="78" t="s">
        <v>2458</v>
      </c>
      <c r="T210" s="78" t="s">
        <v>2458</v>
      </c>
      <c r="U210" s="78" t="s">
        <v>2459</v>
      </c>
      <c r="V210" s="14" t="s">
        <v>2460</v>
      </c>
      <c r="W210" s="14" t="s">
        <v>73</v>
      </c>
      <c r="X210" s="14" t="s">
        <v>73</v>
      </c>
      <c r="Y210" s="14" t="s">
        <v>225</v>
      </c>
      <c r="Z210" s="14" t="s">
        <v>225</v>
      </c>
      <c r="AA210" s="79">
        <v>4.0</v>
      </c>
      <c r="AB210" s="14" t="s">
        <v>225</v>
      </c>
      <c r="AC210" s="14" t="s">
        <v>229</v>
      </c>
      <c r="AD210" s="14" t="s">
        <v>225</v>
      </c>
      <c r="AE210" s="14" t="s">
        <v>229</v>
      </c>
      <c r="AF210" s="14" t="s">
        <v>225</v>
      </c>
      <c r="AG210" s="14" t="s">
        <v>229</v>
      </c>
      <c r="AH210" s="14" t="s">
        <v>73</v>
      </c>
      <c r="AI210" s="14" t="s">
        <v>73</v>
      </c>
      <c r="AJ210" s="14" t="s">
        <v>73</v>
      </c>
      <c r="AK210" s="14" t="s">
        <v>291</v>
      </c>
      <c r="AL210" s="14" t="s">
        <v>396</v>
      </c>
      <c r="AM210" s="75" t="s">
        <v>225</v>
      </c>
      <c r="AN210" s="14"/>
      <c r="AO210" s="14"/>
      <c r="AP210" s="14" t="s">
        <v>2194</v>
      </c>
      <c r="AQ210" s="14" t="s">
        <v>771</v>
      </c>
      <c r="AR210" s="14" t="s">
        <v>397</v>
      </c>
      <c r="AS210" s="14" t="s">
        <v>73</v>
      </c>
      <c r="AT210" s="14" t="s">
        <v>73</v>
      </c>
      <c r="AU210" s="14" t="s">
        <v>73</v>
      </c>
      <c r="AV210" s="14" t="s">
        <v>73</v>
      </c>
      <c r="AW210" s="76" t="s">
        <v>232</v>
      </c>
      <c r="AX210" s="76"/>
      <c r="AY210" s="50"/>
      <c r="AZ210" s="50"/>
      <c r="BA210" s="99"/>
      <c r="BB210" s="14"/>
      <c r="BC210" s="14"/>
      <c r="BD210" s="14"/>
      <c r="BE210" s="14"/>
      <c r="BF210" s="85"/>
      <c r="BG210" s="85"/>
      <c r="BH210" s="81"/>
    </row>
    <row r="211" ht="15.75" hidden="1" customHeight="1">
      <c r="A211" s="74">
        <v>2025201.0</v>
      </c>
      <c r="B211" s="14">
        <v>46.0</v>
      </c>
      <c r="C211" s="14"/>
      <c r="D211" s="50" t="s">
        <v>2461</v>
      </c>
      <c r="E211" s="50" t="s">
        <v>2322</v>
      </c>
      <c r="F211" s="50" t="s">
        <v>2462</v>
      </c>
      <c r="G211" s="14" t="s">
        <v>219</v>
      </c>
      <c r="H211" s="14" t="s">
        <v>2463</v>
      </c>
      <c r="I211" s="14" t="s">
        <v>237</v>
      </c>
      <c r="J211" s="84" t="s">
        <v>2325</v>
      </c>
      <c r="K211" s="86" t="s">
        <v>2464</v>
      </c>
      <c r="L211" s="14" t="s">
        <v>108</v>
      </c>
      <c r="M211" s="14" t="s">
        <v>4</v>
      </c>
      <c r="N211" s="14" t="s">
        <v>602</v>
      </c>
      <c r="O211" s="14" t="s">
        <v>286</v>
      </c>
      <c r="P211" s="14" t="s">
        <v>242</v>
      </c>
      <c r="Q211" s="14" t="s">
        <v>61</v>
      </c>
      <c r="R211" s="14" t="s">
        <v>73</v>
      </c>
      <c r="S211" s="78" t="s">
        <v>2465</v>
      </c>
      <c r="T211" s="78" t="s">
        <v>2465</v>
      </c>
      <c r="U211" s="78" t="s">
        <v>2328</v>
      </c>
      <c r="V211" s="14" t="s">
        <v>2329</v>
      </c>
      <c r="W211" s="14" t="s">
        <v>225</v>
      </c>
      <c r="X211" s="14" t="s">
        <v>73</v>
      </c>
      <c r="Y211" s="14" t="s">
        <v>225</v>
      </c>
      <c r="Z211" s="14" t="s">
        <v>225</v>
      </c>
      <c r="AA211" s="91">
        <v>7.0</v>
      </c>
      <c r="AB211" s="14" t="s">
        <v>225</v>
      </c>
      <c r="AC211" s="14" t="s">
        <v>229</v>
      </c>
      <c r="AD211" s="14" t="s">
        <v>225</v>
      </c>
      <c r="AE211" s="14" t="s">
        <v>229</v>
      </c>
      <c r="AF211" s="14" t="s">
        <v>73</v>
      </c>
      <c r="AG211" s="14" t="s">
        <v>480</v>
      </c>
      <c r="AH211" s="14" t="s">
        <v>225</v>
      </c>
      <c r="AI211" s="14" t="s">
        <v>73</v>
      </c>
      <c r="AJ211" s="14" t="s">
        <v>225</v>
      </c>
      <c r="AK211" s="14" t="s">
        <v>230</v>
      </c>
      <c r="AL211" s="14" t="s">
        <v>396</v>
      </c>
      <c r="AM211" s="75" t="s">
        <v>225</v>
      </c>
      <c r="AN211" s="75"/>
      <c r="AO211" s="14"/>
      <c r="AP211" s="14" t="s">
        <v>1311</v>
      </c>
      <c r="AQ211" s="14" t="s">
        <v>343</v>
      </c>
      <c r="AR211" s="14" t="s">
        <v>1859</v>
      </c>
      <c r="AS211" s="14" t="s">
        <v>73</v>
      </c>
      <c r="AT211" s="14" t="s">
        <v>73</v>
      </c>
      <c r="AU211" s="14" t="s">
        <v>73</v>
      </c>
      <c r="AV211" s="14" t="s">
        <v>73</v>
      </c>
      <c r="AW211" s="14" t="s">
        <v>73</v>
      </c>
      <c r="AX211" s="76"/>
      <c r="AY211" s="50">
        <v>2.31222696E8</v>
      </c>
      <c r="AZ211" s="50">
        <v>16451.0</v>
      </c>
      <c r="BA211" s="99" t="s">
        <v>2466</v>
      </c>
      <c r="BB211" s="14" t="s">
        <v>268</v>
      </c>
      <c r="BC211" s="14"/>
      <c r="BD211" s="14"/>
      <c r="BE211" s="14"/>
      <c r="BF211" s="85"/>
      <c r="BG211" s="85"/>
      <c r="BH211" s="81"/>
    </row>
    <row r="212" ht="15.75" hidden="1" customHeight="1">
      <c r="A212" s="74">
        <v>2025129.0</v>
      </c>
      <c r="B212" s="14">
        <v>45.0</v>
      </c>
      <c r="C212" s="118"/>
      <c r="D212" s="50" t="s">
        <v>905</v>
      </c>
      <c r="E212" s="50" t="s">
        <v>2467</v>
      </c>
      <c r="F212" s="50" t="s">
        <v>2468</v>
      </c>
      <c r="G212" s="14" t="s">
        <v>219</v>
      </c>
      <c r="H212" s="83" t="s">
        <v>2469</v>
      </c>
      <c r="I212" s="14" t="s">
        <v>237</v>
      </c>
      <c r="J212" s="84" t="s">
        <v>2470</v>
      </c>
      <c r="K212" s="79"/>
      <c r="L212" s="14" t="s">
        <v>108</v>
      </c>
      <c r="M212" s="14" t="s">
        <v>4</v>
      </c>
      <c r="N212" s="14" t="s">
        <v>602</v>
      </c>
      <c r="O212" s="14" t="s">
        <v>286</v>
      </c>
      <c r="P212" s="14" t="s">
        <v>225</v>
      </c>
      <c r="Q212" s="14" t="s">
        <v>61</v>
      </c>
      <c r="R212" s="14" t="s">
        <v>225</v>
      </c>
      <c r="S212" s="78" t="s">
        <v>2471</v>
      </c>
      <c r="T212" s="78" t="s">
        <v>2471</v>
      </c>
      <c r="U212" s="78" t="s">
        <v>2472</v>
      </c>
      <c r="V212" s="14" t="s">
        <v>2473</v>
      </c>
      <c r="W212" s="14" t="s">
        <v>73</v>
      </c>
      <c r="X212" s="14" t="s">
        <v>73</v>
      </c>
      <c r="Y212" s="14" t="s">
        <v>73</v>
      </c>
      <c r="Z212" s="14" t="s">
        <v>225</v>
      </c>
      <c r="AA212" s="91">
        <v>6.0</v>
      </c>
      <c r="AB212" s="14" t="s">
        <v>73</v>
      </c>
      <c r="AC212" s="14" t="s">
        <v>2474</v>
      </c>
      <c r="AD212" s="14" t="s">
        <v>225</v>
      </c>
      <c r="AE212" s="14" t="s">
        <v>229</v>
      </c>
      <c r="AF212" s="14" t="s">
        <v>225</v>
      </c>
      <c r="AG212" s="14" t="s">
        <v>229</v>
      </c>
      <c r="AH212" s="14" t="s">
        <v>73</v>
      </c>
      <c r="AI212" s="14" t="s">
        <v>225</v>
      </c>
      <c r="AJ212" s="14" t="s">
        <v>225</v>
      </c>
      <c r="AK212" s="14" t="s">
        <v>230</v>
      </c>
      <c r="AL212" s="14" t="s">
        <v>396</v>
      </c>
      <c r="AM212" s="14" t="s">
        <v>225</v>
      </c>
      <c r="AN212" s="14"/>
      <c r="AO212" s="91"/>
      <c r="AP212" s="91" t="s">
        <v>250</v>
      </c>
      <c r="AQ212" s="14" t="s">
        <v>1053</v>
      </c>
      <c r="AR212" s="14" t="s">
        <v>1311</v>
      </c>
      <c r="AS212" s="14" t="s">
        <v>73</v>
      </c>
      <c r="AT212" s="14" t="s">
        <v>73</v>
      </c>
      <c r="AU212" s="14" t="s">
        <v>225</v>
      </c>
      <c r="AV212" s="14" t="s">
        <v>225</v>
      </c>
      <c r="AW212" s="14" t="s">
        <v>225</v>
      </c>
      <c r="AX212" s="85" t="s">
        <v>685</v>
      </c>
      <c r="AY212" s="50"/>
      <c r="AZ212" s="50"/>
      <c r="BA212" s="1"/>
      <c r="BB212" s="14"/>
      <c r="BC212" s="14"/>
      <c r="BD212" s="14"/>
      <c r="BE212" s="14"/>
      <c r="BF212" s="14"/>
      <c r="BG212" s="14"/>
      <c r="BH212" s="81"/>
    </row>
    <row r="213" ht="15.75" hidden="1" customHeight="1">
      <c r="A213" s="74">
        <v>2025181.0</v>
      </c>
      <c r="B213" s="14">
        <v>36.0</v>
      </c>
      <c r="C213" s="14"/>
      <c r="D213" s="50" t="s">
        <v>905</v>
      </c>
      <c r="E213" s="50" t="s">
        <v>2475</v>
      </c>
      <c r="F213" s="50" t="s">
        <v>2476</v>
      </c>
      <c r="G213" s="14" t="s">
        <v>219</v>
      </c>
      <c r="H213" s="14" t="s">
        <v>2477</v>
      </c>
      <c r="I213" s="14" t="s">
        <v>237</v>
      </c>
      <c r="J213" s="84">
        <v>39390.0</v>
      </c>
      <c r="K213" s="86" t="s">
        <v>2478</v>
      </c>
      <c r="L213" s="14" t="s">
        <v>108</v>
      </c>
      <c r="M213" s="14" t="s">
        <v>4</v>
      </c>
      <c r="N213" s="14" t="s">
        <v>667</v>
      </c>
      <c r="O213" s="14" t="s">
        <v>286</v>
      </c>
      <c r="P213" s="14" t="s">
        <v>242</v>
      </c>
      <c r="Q213" s="14" t="s">
        <v>61</v>
      </c>
      <c r="R213" s="14" t="s">
        <v>225</v>
      </c>
      <c r="S213" s="78" t="s">
        <v>2479</v>
      </c>
      <c r="T213" s="78" t="s">
        <v>2480</v>
      </c>
      <c r="U213" s="78" t="s">
        <v>2481</v>
      </c>
      <c r="V213" s="14" t="s">
        <v>2482</v>
      </c>
      <c r="W213" s="14" t="s">
        <v>225</v>
      </c>
      <c r="X213" s="14" t="s">
        <v>225</v>
      </c>
      <c r="Y213" s="14" t="s">
        <v>225</v>
      </c>
      <c r="Z213" s="14" t="s">
        <v>225</v>
      </c>
      <c r="AA213" s="79">
        <v>6.0</v>
      </c>
      <c r="AB213" s="14" t="s">
        <v>225</v>
      </c>
      <c r="AC213" s="14" t="s">
        <v>229</v>
      </c>
      <c r="AD213" s="14" t="s">
        <v>225</v>
      </c>
      <c r="AE213" s="14" t="s">
        <v>229</v>
      </c>
      <c r="AF213" s="14" t="s">
        <v>73</v>
      </c>
      <c r="AG213" s="14" t="s">
        <v>278</v>
      </c>
      <c r="AH213" s="14" t="s">
        <v>225</v>
      </c>
      <c r="AI213" s="14" t="s">
        <v>225</v>
      </c>
      <c r="AJ213" s="14" t="s">
        <v>225</v>
      </c>
      <c r="AK213" s="14" t="s">
        <v>230</v>
      </c>
      <c r="AL213" s="14" t="s">
        <v>396</v>
      </c>
      <c r="AM213" s="75" t="s">
        <v>225</v>
      </c>
      <c r="AN213" s="14"/>
      <c r="AO213" s="14"/>
      <c r="AP213" s="14" t="s">
        <v>672</v>
      </c>
      <c r="AQ213" s="14" t="s">
        <v>1095</v>
      </c>
      <c r="AR213" s="14" t="s">
        <v>1399</v>
      </c>
      <c r="AS213" s="14" t="s">
        <v>73</v>
      </c>
      <c r="AT213" s="14" t="s">
        <v>73</v>
      </c>
      <c r="AU213" s="14" t="s">
        <v>73</v>
      </c>
      <c r="AV213" s="75" t="s">
        <v>73</v>
      </c>
      <c r="AW213" s="76" t="s">
        <v>232</v>
      </c>
      <c r="AX213" s="76"/>
      <c r="AY213" s="92">
        <v>2.31213999E8</v>
      </c>
      <c r="AZ213" s="92">
        <v>95879.0</v>
      </c>
      <c r="BA213" s="99" t="s">
        <v>2483</v>
      </c>
      <c r="BB213" s="14" t="s">
        <v>268</v>
      </c>
      <c r="BC213" s="14"/>
      <c r="BD213" s="14"/>
      <c r="BE213" s="14"/>
      <c r="BF213" s="85"/>
      <c r="BG213" s="85"/>
      <c r="BH213" s="81"/>
    </row>
    <row r="214" ht="15.75" hidden="1" customHeight="1">
      <c r="A214" s="74">
        <v>2025206.0</v>
      </c>
      <c r="B214" s="14">
        <v>41.0</v>
      </c>
      <c r="C214" s="14"/>
      <c r="D214" s="50" t="s">
        <v>905</v>
      </c>
      <c r="E214" s="50" t="s">
        <v>2484</v>
      </c>
      <c r="F214" s="50" t="s">
        <v>2485</v>
      </c>
      <c r="G214" s="14" t="s">
        <v>219</v>
      </c>
      <c r="H214" s="14" t="s">
        <v>2486</v>
      </c>
      <c r="I214" s="14" t="s">
        <v>221</v>
      </c>
      <c r="J214" s="84">
        <v>38910.0</v>
      </c>
      <c r="K214" s="86" t="s">
        <v>2487</v>
      </c>
      <c r="L214" s="14" t="s">
        <v>96</v>
      </c>
      <c r="M214" s="14" t="s">
        <v>4</v>
      </c>
      <c r="N214" s="14" t="s">
        <v>240</v>
      </c>
      <c r="O214" s="14" t="s">
        <v>286</v>
      </c>
      <c r="P214" s="14" t="s">
        <v>242</v>
      </c>
      <c r="Q214" s="14" t="s">
        <v>51</v>
      </c>
      <c r="R214" s="14" t="s">
        <v>225</v>
      </c>
      <c r="S214" s="78" t="s">
        <v>2488</v>
      </c>
      <c r="T214" s="78" t="s">
        <v>2489</v>
      </c>
      <c r="U214" s="78" t="s">
        <v>2490</v>
      </c>
      <c r="V214" s="14" t="s">
        <v>2491</v>
      </c>
      <c r="W214" s="14" t="s">
        <v>73</v>
      </c>
      <c r="X214" s="14" t="s">
        <v>225</v>
      </c>
      <c r="Y214" s="14" t="s">
        <v>73</v>
      </c>
      <c r="Z214" s="14" t="s">
        <v>225</v>
      </c>
      <c r="AA214" s="91">
        <v>5.0</v>
      </c>
      <c r="AB214" s="14" t="s">
        <v>73</v>
      </c>
      <c r="AC214" s="14"/>
      <c r="AD214" s="14" t="s">
        <v>225</v>
      </c>
      <c r="AE214" s="14" t="s">
        <v>229</v>
      </c>
      <c r="AF214" s="14" t="s">
        <v>225</v>
      </c>
      <c r="AG214" s="14" t="s">
        <v>229</v>
      </c>
      <c r="AH214" s="14" t="s">
        <v>73</v>
      </c>
      <c r="AI214" s="14" t="s">
        <v>225</v>
      </c>
      <c r="AJ214" s="14" t="s">
        <v>225</v>
      </c>
      <c r="AK214" s="14" t="s">
        <v>230</v>
      </c>
      <c r="AL214" s="14" t="s">
        <v>396</v>
      </c>
      <c r="AM214" s="75" t="s">
        <v>225</v>
      </c>
      <c r="AN214" s="14"/>
      <c r="AO214" s="14"/>
      <c r="AP214" s="14" t="s">
        <v>251</v>
      </c>
      <c r="AQ214" s="14" t="s">
        <v>2492</v>
      </c>
      <c r="AR214" s="14" t="s">
        <v>2493</v>
      </c>
      <c r="AS214" s="14" t="s">
        <v>73</v>
      </c>
      <c r="AT214" s="14" t="s">
        <v>73</v>
      </c>
      <c r="AU214" s="14" t="s">
        <v>73</v>
      </c>
      <c r="AV214" s="14" t="s">
        <v>73</v>
      </c>
      <c r="AW214" s="14" t="s">
        <v>73</v>
      </c>
      <c r="AX214" s="76"/>
      <c r="AY214" s="50">
        <v>2.31540833E8</v>
      </c>
      <c r="AZ214" s="50">
        <v>76149.0</v>
      </c>
      <c r="BA214" s="99" t="s">
        <v>2494</v>
      </c>
      <c r="BB214" s="14" t="s">
        <v>344</v>
      </c>
      <c r="BC214" s="14"/>
      <c r="BD214" s="14"/>
      <c r="BE214" s="14"/>
      <c r="BF214" s="85"/>
      <c r="BG214" s="85"/>
      <c r="BH214" s="81"/>
    </row>
    <row r="215" ht="15.75" hidden="1" customHeight="1">
      <c r="A215" s="74">
        <v>2025025.0</v>
      </c>
      <c r="B215" s="14">
        <v>35.0</v>
      </c>
      <c r="C215" s="14"/>
      <c r="D215" s="50" t="s">
        <v>905</v>
      </c>
      <c r="E215" s="50" t="s">
        <v>2495</v>
      </c>
      <c r="F215" s="50" t="s">
        <v>2496</v>
      </c>
      <c r="G215" s="14" t="s">
        <v>219</v>
      </c>
      <c r="H215" s="83" t="s">
        <v>2497</v>
      </c>
      <c r="I215" s="14" t="s">
        <v>237</v>
      </c>
      <c r="J215" s="84" t="s">
        <v>891</v>
      </c>
      <c r="K215" s="86" t="s">
        <v>2498</v>
      </c>
      <c r="L215" s="79" t="s">
        <v>76</v>
      </c>
      <c r="M215" s="14" t="s">
        <v>4</v>
      </c>
      <c r="N215" s="14" t="s">
        <v>557</v>
      </c>
      <c r="O215" s="14" t="s">
        <v>286</v>
      </c>
      <c r="P215" s="14" t="s">
        <v>242</v>
      </c>
      <c r="Q215" s="14" t="s">
        <v>59</v>
      </c>
      <c r="R215" s="14" t="s">
        <v>225</v>
      </c>
      <c r="S215" s="78" t="s">
        <v>2499</v>
      </c>
      <c r="T215" s="78" t="s">
        <v>2499</v>
      </c>
      <c r="U215" s="78" t="s">
        <v>2500</v>
      </c>
      <c r="V215" s="14" t="s">
        <v>2501</v>
      </c>
      <c r="W215" s="14" t="s">
        <v>73</v>
      </c>
      <c r="X215" s="14" t="s">
        <v>225</v>
      </c>
      <c r="Y215" s="14" t="s">
        <v>225</v>
      </c>
      <c r="Z215" s="14" t="s">
        <v>225</v>
      </c>
      <c r="AA215" s="91">
        <v>5.0</v>
      </c>
      <c r="AB215" s="14" t="s">
        <v>225</v>
      </c>
      <c r="AC215" s="14" t="s">
        <v>229</v>
      </c>
      <c r="AD215" s="14" t="s">
        <v>225</v>
      </c>
      <c r="AE215" s="14" t="s">
        <v>229</v>
      </c>
      <c r="AF215" s="14" t="s">
        <v>225</v>
      </c>
      <c r="AG215" s="14" t="s">
        <v>229</v>
      </c>
      <c r="AH215" s="14" t="s">
        <v>225</v>
      </c>
      <c r="AI215" s="14" t="s">
        <v>225</v>
      </c>
      <c r="AJ215" s="14" t="s">
        <v>73</v>
      </c>
      <c r="AK215" s="14" t="s">
        <v>264</v>
      </c>
      <c r="AL215" s="14" t="s">
        <v>396</v>
      </c>
      <c r="AM215" s="75" t="s">
        <v>225</v>
      </c>
      <c r="AN215" s="75" t="s">
        <v>23</v>
      </c>
      <c r="AO215" s="14"/>
      <c r="AP215" s="14" t="s">
        <v>292</v>
      </c>
      <c r="AQ215" s="14" t="s">
        <v>331</v>
      </c>
      <c r="AR215" s="14" t="s">
        <v>2300</v>
      </c>
      <c r="AS215" s="14" t="s">
        <v>73</v>
      </c>
      <c r="AT215" s="14" t="s">
        <v>73</v>
      </c>
      <c r="AU215" s="85" t="s">
        <v>73</v>
      </c>
      <c r="AV215" s="85" t="s">
        <v>73</v>
      </c>
      <c r="AW215" s="14" t="s">
        <v>73</v>
      </c>
      <c r="AX215" s="76"/>
      <c r="AY215" s="50">
        <v>2.31195168E8</v>
      </c>
      <c r="AZ215" s="50">
        <v>42128.0</v>
      </c>
      <c r="BA215" s="143" t="s">
        <v>2502</v>
      </c>
      <c r="BB215" s="14" t="s">
        <v>268</v>
      </c>
      <c r="BC215" s="14"/>
      <c r="BD215" s="14"/>
      <c r="BE215" s="14"/>
      <c r="BF215" s="85"/>
      <c r="BG215" s="85"/>
      <c r="BH215" s="81"/>
    </row>
    <row r="216" ht="15.75" hidden="1" customHeight="1">
      <c r="A216" s="74">
        <v>2025168.0</v>
      </c>
      <c r="B216" s="14">
        <v>45.0</v>
      </c>
      <c r="C216" s="118"/>
      <c r="D216" s="50" t="s">
        <v>905</v>
      </c>
      <c r="E216" s="50" t="s">
        <v>1659</v>
      </c>
      <c r="F216" s="50" t="s">
        <v>2503</v>
      </c>
      <c r="G216" s="14" t="s">
        <v>219</v>
      </c>
      <c r="H216" s="14" t="s">
        <v>2504</v>
      </c>
      <c r="I216" s="14" t="s">
        <v>221</v>
      </c>
      <c r="J216" s="84" t="s">
        <v>2505</v>
      </c>
      <c r="K216" s="86" t="s">
        <v>2506</v>
      </c>
      <c r="L216" s="14" t="s">
        <v>108</v>
      </c>
      <c r="M216" s="14" t="s">
        <v>4</v>
      </c>
      <c r="N216" s="14" t="s">
        <v>240</v>
      </c>
      <c r="O216" s="14" t="s">
        <v>286</v>
      </c>
      <c r="P216" s="14" t="s">
        <v>242</v>
      </c>
      <c r="Q216" s="14" t="s">
        <v>61</v>
      </c>
      <c r="R216" s="14" t="s">
        <v>225</v>
      </c>
      <c r="S216" s="78" t="s">
        <v>2507</v>
      </c>
      <c r="T216" s="78" t="s">
        <v>2507</v>
      </c>
      <c r="U216" s="78" t="s">
        <v>2508</v>
      </c>
      <c r="V216" s="14" t="s">
        <v>2509</v>
      </c>
      <c r="W216" s="14" t="s">
        <v>73</v>
      </c>
      <c r="X216" s="14" t="s">
        <v>73</v>
      </c>
      <c r="Y216" s="14" t="s">
        <v>73</v>
      </c>
      <c r="Z216" s="14" t="s">
        <v>225</v>
      </c>
      <c r="AA216" s="79">
        <v>5.0</v>
      </c>
      <c r="AB216" s="14" t="s">
        <v>225</v>
      </c>
      <c r="AC216" s="14" t="s">
        <v>229</v>
      </c>
      <c r="AD216" s="14" t="s">
        <v>225</v>
      </c>
      <c r="AE216" s="14" t="s">
        <v>229</v>
      </c>
      <c r="AF216" s="14" t="s">
        <v>73</v>
      </c>
      <c r="AG216" s="14" t="s">
        <v>2510</v>
      </c>
      <c r="AH216" s="14" t="s">
        <v>73</v>
      </c>
      <c r="AI216" s="14" t="s">
        <v>225</v>
      </c>
      <c r="AJ216" s="14" t="s">
        <v>225</v>
      </c>
      <c r="AK216" s="14" t="s">
        <v>230</v>
      </c>
      <c r="AL216" s="14" t="s">
        <v>396</v>
      </c>
      <c r="AM216" s="75" t="s">
        <v>225</v>
      </c>
      <c r="AN216" s="75"/>
      <c r="AO216" s="14"/>
      <c r="AP216" s="14" t="s">
        <v>267</v>
      </c>
      <c r="AQ216" s="14" t="s">
        <v>2511</v>
      </c>
      <c r="AR216" s="14" t="s">
        <v>2260</v>
      </c>
      <c r="AS216" s="14" t="s">
        <v>73</v>
      </c>
      <c r="AT216" s="14" t="s">
        <v>73</v>
      </c>
      <c r="AU216" s="14" t="s">
        <v>73</v>
      </c>
      <c r="AV216" s="14" t="s">
        <v>73</v>
      </c>
      <c r="AW216" s="76" t="s">
        <v>232</v>
      </c>
      <c r="AX216" s="76"/>
      <c r="AY216" s="50">
        <v>2.31656874E8</v>
      </c>
      <c r="AZ216" s="50">
        <v>52895.0</v>
      </c>
      <c r="BA216" s="99" t="s">
        <v>2512</v>
      </c>
      <c r="BB216" s="14" t="s">
        <v>344</v>
      </c>
      <c r="BC216" s="14"/>
      <c r="BD216" s="14"/>
      <c r="BE216" s="14"/>
      <c r="BF216" s="14"/>
      <c r="BG216" s="14"/>
      <c r="BH216" s="81"/>
    </row>
    <row r="217" ht="15.75" hidden="1" customHeight="1">
      <c r="A217" s="74">
        <v>2025061.0</v>
      </c>
      <c r="B217" s="14">
        <v>36.0</v>
      </c>
      <c r="C217" s="14"/>
      <c r="D217" s="50" t="s">
        <v>2513</v>
      </c>
      <c r="E217" s="50" t="s">
        <v>2514</v>
      </c>
      <c r="F217" s="50" t="s">
        <v>2515</v>
      </c>
      <c r="G217" s="14" t="s">
        <v>219</v>
      </c>
      <c r="H217" s="83" t="s">
        <v>2516</v>
      </c>
      <c r="I217" s="14" t="s">
        <v>237</v>
      </c>
      <c r="J217" s="84" t="s">
        <v>2517</v>
      </c>
      <c r="K217" s="86" t="s">
        <v>2518</v>
      </c>
      <c r="L217" s="79" t="s">
        <v>79</v>
      </c>
      <c r="M217" s="14" t="s">
        <v>4</v>
      </c>
      <c r="N217" s="14" t="s">
        <v>791</v>
      </c>
      <c r="O217" s="85" t="s">
        <v>286</v>
      </c>
      <c r="P217" s="14" t="s">
        <v>242</v>
      </c>
      <c r="Q217" s="14" t="s">
        <v>59</v>
      </c>
      <c r="R217" s="14" t="s">
        <v>225</v>
      </c>
      <c r="S217" s="78" t="s">
        <v>2519</v>
      </c>
      <c r="T217" s="78" t="s">
        <v>2519</v>
      </c>
      <c r="U217" s="78" t="s">
        <v>2520</v>
      </c>
      <c r="V217" s="14" t="s">
        <v>2521</v>
      </c>
      <c r="W217" s="14" t="s">
        <v>73</v>
      </c>
      <c r="X217" s="14" t="s">
        <v>73</v>
      </c>
      <c r="Y217" s="14" t="s">
        <v>73</v>
      </c>
      <c r="Z217" s="14" t="s">
        <v>225</v>
      </c>
      <c r="AA217" s="79">
        <v>6.0</v>
      </c>
      <c r="AB217" s="14" t="s">
        <v>73</v>
      </c>
      <c r="AC217" s="14"/>
      <c r="AD217" s="14" t="s">
        <v>73</v>
      </c>
      <c r="AE217" s="14" t="s">
        <v>2522</v>
      </c>
      <c r="AF217" s="14" t="s">
        <v>225</v>
      </c>
      <c r="AG217" s="14" t="s">
        <v>229</v>
      </c>
      <c r="AH217" s="14" t="s">
        <v>73</v>
      </c>
      <c r="AI217" s="14" t="s">
        <v>225</v>
      </c>
      <c r="AJ217" s="14" t="s">
        <v>225</v>
      </c>
      <c r="AK217" s="14" t="s">
        <v>230</v>
      </c>
      <c r="AL217" s="14" t="s">
        <v>396</v>
      </c>
      <c r="AM217" s="75" t="s">
        <v>225</v>
      </c>
      <c r="AN217" s="14"/>
      <c r="AO217" s="14"/>
      <c r="AP217" s="14" t="s">
        <v>2523</v>
      </c>
      <c r="AQ217" s="14" t="s">
        <v>2524</v>
      </c>
      <c r="AR217" s="14" t="s">
        <v>2525</v>
      </c>
      <c r="AS217" s="14" t="s">
        <v>73</v>
      </c>
      <c r="AT217" s="14" t="s">
        <v>73</v>
      </c>
      <c r="AU217" s="14" t="s">
        <v>73</v>
      </c>
      <c r="AV217" s="14" t="s">
        <v>73</v>
      </c>
      <c r="AW217" s="14" t="s">
        <v>73</v>
      </c>
      <c r="AX217" s="76"/>
      <c r="AY217" s="50">
        <v>2.31218842E8</v>
      </c>
      <c r="AZ217" s="50">
        <v>78489.0</v>
      </c>
      <c r="BA217" s="1" t="s">
        <v>2526</v>
      </c>
      <c r="BB217" s="14" t="s">
        <v>268</v>
      </c>
      <c r="BC217" s="14"/>
      <c r="BD217" s="14"/>
      <c r="BE217" s="14"/>
      <c r="BF217" s="14"/>
      <c r="BG217" s="14"/>
      <c r="BH217" s="81"/>
    </row>
    <row r="218" ht="15.75" hidden="1" customHeight="1">
      <c r="A218" s="74">
        <v>2025042.0</v>
      </c>
      <c r="B218" s="100">
        <v>39.0</v>
      </c>
      <c r="C218" s="85"/>
      <c r="D218" s="82" t="s">
        <v>2513</v>
      </c>
      <c r="E218" s="82" t="s">
        <v>2527</v>
      </c>
      <c r="F218" s="50" t="s">
        <v>2528</v>
      </c>
      <c r="G218" s="14" t="s">
        <v>219</v>
      </c>
      <c r="H218" s="83" t="s">
        <v>2529</v>
      </c>
      <c r="I218" s="85" t="s">
        <v>237</v>
      </c>
      <c r="J218" s="132" t="s">
        <v>2530</v>
      </c>
      <c r="K218" s="122" t="s">
        <v>2531</v>
      </c>
      <c r="L218" s="79" t="s">
        <v>77</v>
      </c>
      <c r="M218" s="14" t="s">
        <v>4</v>
      </c>
      <c r="N218" s="14" t="s">
        <v>557</v>
      </c>
      <c r="O218" s="85" t="s">
        <v>286</v>
      </c>
      <c r="P218" s="14" t="s">
        <v>225</v>
      </c>
      <c r="Q218" s="14" t="s">
        <v>55</v>
      </c>
      <c r="R218" s="14" t="s">
        <v>225</v>
      </c>
      <c r="S218" s="116" t="s">
        <v>2532</v>
      </c>
      <c r="T218" s="116" t="s">
        <v>2532</v>
      </c>
      <c r="U218" s="116" t="s">
        <v>2533</v>
      </c>
      <c r="V218" s="85" t="s">
        <v>2534</v>
      </c>
      <c r="W218" s="14" t="s">
        <v>73</v>
      </c>
      <c r="X218" s="85" t="s">
        <v>73</v>
      </c>
      <c r="Y218" s="85" t="s">
        <v>73</v>
      </c>
      <c r="Z218" s="85" t="s">
        <v>73</v>
      </c>
      <c r="AA218" s="79">
        <v>5.0</v>
      </c>
      <c r="AB218" s="14" t="s">
        <v>225</v>
      </c>
      <c r="AC218" s="14" t="str">
        <f>IF(AB218="YES",YES,"Not Working")</f>
        <v>Not Working</v>
      </c>
      <c r="AD218" s="14" t="s">
        <v>73</v>
      </c>
      <c r="AE218" s="14" t="s">
        <v>278</v>
      </c>
      <c r="AF218" s="14" t="s">
        <v>225</v>
      </c>
      <c r="AG218" s="14" t="s">
        <v>229</v>
      </c>
      <c r="AH218" s="14" t="s">
        <v>73</v>
      </c>
      <c r="AI218" s="14" t="s">
        <v>225</v>
      </c>
      <c r="AJ218" s="14" t="s">
        <v>225</v>
      </c>
      <c r="AK218" s="14" t="s">
        <v>230</v>
      </c>
      <c r="AL218" s="14" t="s">
        <v>396</v>
      </c>
      <c r="AM218" s="75" t="s">
        <v>225</v>
      </c>
      <c r="AN218" s="75"/>
      <c r="AO218" s="85"/>
      <c r="AP218" s="85" t="s">
        <v>2535</v>
      </c>
      <c r="AQ218" s="85" t="s">
        <v>588</v>
      </c>
      <c r="AR218" s="14" t="s">
        <v>2536</v>
      </c>
      <c r="AS218" s="14" t="s">
        <v>73</v>
      </c>
      <c r="AT218" s="14" t="s">
        <v>73</v>
      </c>
      <c r="AU218" s="85" t="s">
        <v>73</v>
      </c>
      <c r="AV218" s="85" t="s">
        <v>73</v>
      </c>
      <c r="AW218" s="14" t="s">
        <v>73</v>
      </c>
      <c r="AX218" s="76"/>
      <c r="AY218" s="82">
        <v>2.31335822E8</v>
      </c>
      <c r="AZ218" s="82">
        <v>73531.0</v>
      </c>
      <c r="BA218" s="99" t="s">
        <v>2537</v>
      </c>
      <c r="BB218" s="85" t="s">
        <v>268</v>
      </c>
      <c r="BC218" s="85"/>
      <c r="BD218" s="14"/>
      <c r="BE218" s="14"/>
      <c r="BF218" s="85"/>
      <c r="BG218" s="85"/>
      <c r="BH218" s="81"/>
    </row>
    <row r="219" ht="15.75" hidden="1" customHeight="1">
      <c r="A219" s="74">
        <v>2025124.0</v>
      </c>
      <c r="B219" s="14">
        <v>35.0</v>
      </c>
      <c r="C219" s="118"/>
      <c r="D219" s="50" t="s">
        <v>941</v>
      </c>
      <c r="E219" s="50" t="s">
        <v>400</v>
      </c>
      <c r="F219" s="50" t="s">
        <v>2538</v>
      </c>
      <c r="G219" s="14" t="s">
        <v>219</v>
      </c>
      <c r="H219" s="83" t="s">
        <v>2539</v>
      </c>
      <c r="I219" s="14" t="s">
        <v>221</v>
      </c>
      <c r="J219" s="84" t="s">
        <v>1089</v>
      </c>
      <c r="K219" s="86" t="s">
        <v>2540</v>
      </c>
      <c r="L219" s="14" t="s">
        <v>111</v>
      </c>
      <c r="M219" s="14" t="s">
        <v>4</v>
      </c>
      <c r="N219" s="14" t="s">
        <v>1418</v>
      </c>
      <c r="O219" s="14" t="s">
        <v>2541</v>
      </c>
      <c r="P219" s="14" t="s">
        <v>242</v>
      </c>
      <c r="Q219" s="14" t="s">
        <v>59</v>
      </c>
      <c r="R219" s="14" t="s">
        <v>225</v>
      </c>
      <c r="S219" s="78" t="s">
        <v>2542</v>
      </c>
      <c r="T219" s="78" t="s">
        <v>2542</v>
      </c>
      <c r="U219" s="78" t="s">
        <v>2543</v>
      </c>
      <c r="V219" s="14" t="s">
        <v>2544</v>
      </c>
      <c r="W219" s="14" t="s">
        <v>73</v>
      </c>
      <c r="X219" s="14" t="s">
        <v>225</v>
      </c>
      <c r="Y219" s="14" t="s">
        <v>225</v>
      </c>
      <c r="Z219" s="14" t="s">
        <v>225</v>
      </c>
      <c r="AA219" s="79">
        <v>12.0</v>
      </c>
      <c r="AB219" s="14" t="s">
        <v>225</v>
      </c>
      <c r="AC219" s="14" t="s">
        <v>229</v>
      </c>
      <c r="AD219" s="14" t="s">
        <v>225</v>
      </c>
      <c r="AE219" s="14" t="s">
        <v>229</v>
      </c>
      <c r="AF219" s="14" t="s">
        <v>73</v>
      </c>
      <c r="AG219" s="14" t="s">
        <v>2545</v>
      </c>
      <c r="AH219" s="14" t="s">
        <v>225</v>
      </c>
      <c r="AI219" s="14" t="s">
        <v>225</v>
      </c>
      <c r="AJ219" s="14" t="s">
        <v>73</v>
      </c>
      <c r="AK219" s="14" t="s">
        <v>264</v>
      </c>
      <c r="AL219" s="14" t="s">
        <v>396</v>
      </c>
      <c r="AM219" s="75" t="s">
        <v>73</v>
      </c>
      <c r="AN219" s="75" t="s">
        <v>2546</v>
      </c>
      <c r="AO219" s="14" t="s">
        <v>2547</v>
      </c>
      <c r="AP219" s="14" t="s">
        <v>2548</v>
      </c>
      <c r="AQ219" s="14" t="s">
        <v>2549</v>
      </c>
      <c r="AR219" s="14" t="s">
        <v>2550</v>
      </c>
      <c r="AS219" s="14" t="s">
        <v>73</v>
      </c>
      <c r="AT219" s="14" t="s">
        <v>73</v>
      </c>
      <c r="AU219" s="14" t="s">
        <v>73</v>
      </c>
      <c r="AV219" s="14" t="s">
        <v>73</v>
      </c>
      <c r="AW219" s="14" t="s">
        <v>73</v>
      </c>
      <c r="AX219" s="76"/>
      <c r="AY219" s="50">
        <v>2.31106289E8</v>
      </c>
      <c r="AZ219" s="50">
        <v>40728.0</v>
      </c>
      <c r="BA219" s="79" t="s">
        <v>2551</v>
      </c>
      <c r="BB219" s="14" t="s">
        <v>268</v>
      </c>
      <c r="BC219" s="14"/>
      <c r="BD219" s="14"/>
      <c r="BE219" s="14"/>
      <c r="BF219" s="14"/>
      <c r="BG219" s="14"/>
      <c r="BH219" s="81"/>
    </row>
    <row r="220" ht="15.75" hidden="1" customHeight="1">
      <c r="A220" s="74">
        <v>2025068.0</v>
      </c>
      <c r="B220" s="14">
        <v>38.0</v>
      </c>
      <c r="C220" s="14"/>
      <c r="D220" s="50" t="s">
        <v>941</v>
      </c>
      <c r="E220" s="50" t="s">
        <v>2552</v>
      </c>
      <c r="F220" s="50" t="s">
        <v>2553</v>
      </c>
      <c r="G220" s="14" t="s">
        <v>219</v>
      </c>
      <c r="H220" s="83" t="s">
        <v>2554</v>
      </c>
      <c r="I220" s="14" t="s">
        <v>237</v>
      </c>
      <c r="J220" s="84" t="s">
        <v>2555</v>
      </c>
      <c r="K220" s="86" t="s">
        <v>2556</v>
      </c>
      <c r="L220" s="79" t="s">
        <v>79</v>
      </c>
      <c r="M220" s="14" t="s">
        <v>4</v>
      </c>
      <c r="N220" s="14" t="s">
        <v>557</v>
      </c>
      <c r="O220" s="85" t="s">
        <v>286</v>
      </c>
      <c r="P220" s="14" t="s">
        <v>242</v>
      </c>
      <c r="Q220" s="14" t="s">
        <v>59</v>
      </c>
      <c r="R220" s="14" t="s">
        <v>225</v>
      </c>
      <c r="S220" s="78" t="s">
        <v>2557</v>
      </c>
      <c r="T220" s="78" t="s">
        <v>2557</v>
      </c>
      <c r="U220" s="78" t="s">
        <v>2557</v>
      </c>
      <c r="V220" s="14" t="s">
        <v>2558</v>
      </c>
      <c r="W220" s="14" t="s">
        <v>73</v>
      </c>
      <c r="X220" s="14" t="s">
        <v>73</v>
      </c>
      <c r="Y220" s="14" t="s">
        <v>73</v>
      </c>
      <c r="Z220" s="14" t="s">
        <v>225</v>
      </c>
      <c r="AA220" s="79">
        <v>6.0</v>
      </c>
      <c r="AB220" s="14" t="s">
        <v>225</v>
      </c>
      <c r="AC220" s="14" t="s">
        <v>229</v>
      </c>
      <c r="AD220" s="14" t="s">
        <v>225</v>
      </c>
      <c r="AE220" s="14" t="s">
        <v>229</v>
      </c>
      <c r="AF220" s="14" t="s">
        <v>225</v>
      </c>
      <c r="AG220" s="14" t="s">
        <v>229</v>
      </c>
      <c r="AH220" s="14" t="s">
        <v>73</v>
      </c>
      <c r="AI220" s="14" t="s">
        <v>225</v>
      </c>
      <c r="AJ220" s="14" t="s">
        <v>73</v>
      </c>
      <c r="AK220" s="14" t="s">
        <v>264</v>
      </c>
      <c r="AL220" s="14" t="s">
        <v>396</v>
      </c>
      <c r="AM220" s="75" t="s">
        <v>225</v>
      </c>
      <c r="AN220" s="14"/>
      <c r="AO220" s="14"/>
      <c r="AP220" s="14" t="s">
        <v>2559</v>
      </c>
      <c r="AQ220" s="14" t="s">
        <v>2560</v>
      </c>
      <c r="AR220" s="14" t="s">
        <v>1387</v>
      </c>
      <c r="AS220" s="14" t="s">
        <v>73</v>
      </c>
      <c r="AT220" s="14" t="s">
        <v>73</v>
      </c>
      <c r="AU220" s="14" t="s">
        <v>73</v>
      </c>
      <c r="AV220" s="14" t="s">
        <v>73</v>
      </c>
      <c r="AW220" s="14" t="s">
        <v>73</v>
      </c>
      <c r="AX220" s="76"/>
      <c r="AY220" s="50">
        <v>2.31207778E8</v>
      </c>
      <c r="AZ220" s="50">
        <v>98906.0</v>
      </c>
      <c r="BA220" s="14" t="s">
        <v>2561</v>
      </c>
      <c r="BB220" s="14" t="s">
        <v>268</v>
      </c>
      <c r="BC220" s="14"/>
      <c r="BD220" s="14"/>
      <c r="BE220" s="14"/>
      <c r="BF220" s="14"/>
      <c r="BG220" s="14"/>
      <c r="BH220" s="81"/>
    </row>
    <row r="221" ht="15.75" hidden="1" customHeight="1">
      <c r="A221" s="74">
        <v>2025314.0</v>
      </c>
      <c r="B221" s="75">
        <v>40.0</v>
      </c>
      <c r="C221" s="75"/>
      <c r="D221" s="53" t="s">
        <v>2562</v>
      </c>
      <c r="E221" s="53" t="s">
        <v>2563</v>
      </c>
      <c r="F221" s="50" t="s">
        <v>2564</v>
      </c>
      <c r="G221" s="14" t="s">
        <v>219</v>
      </c>
      <c r="H221" s="14" t="s">
        <v>2565</v>
      </c>
      <c r="I221" s="75" t="s">
        <v>237</v>
      </c>
      <c r="J221" s="87" t="s">
        <v>2566</v>
      </c>
      <c r="K221" s="88" t="s">
        <v>2567</v>
      </c>
      <c r="L221" s="75" t="s">
        <v>2568</v>
      </c>
      <c r="M221" s="75" t="s">
        <v>4</v>
      </c>
      <c r="N221" s="75" t="s">
        <v>463</v>
      </c>
      <c r="O221" s="75" t="s">
        <v>464</v>
      </c>
      <c r="P221" s="14" t="s">
        <v>225</v>
      </c>
      <c r="Q221" s="14" t="s">
        <v>53</v>
      </c>
      <c r="R221" s="14" t="s">
        <v>225</v>
      </c>
      <c r="S221" s="89" t="s">
        <v>2569</v>
      </c>
      <c r="T221" s="89" t="s">
        <v>2569</v>
      </c>
      <c r="U221" s="89" t="s">
        <v>2570</v>
      </c>
      <c r="V221" s="90" t="s">
        <v>2571</v>
      </c>
      <c r="W221" s="75" t="s">
        <v>73</v>
      </c>
      <c r="X221" s="75" t="s">
        <v>225</v>
      </c>
      <c r="Y221" s="75" t="s">
        <v>225</v>
      </c>
      <c r="Z221" s="75" t="s">
        <v>225</v>
      </c>
      <c r="AA221" s="90">
        <v>2.0</v>
      </c>
      <c r="AB221" s="14" t="s">
        <v>225</v>
      </c>
      <c r="AC221" s="14" t="s">
        <v>229</v>
      </c>
      <c r="AD221" s="14" t="s">
        <v>225</v>
      </c>
      <c r="AE221" s="14" t="s">
        <v>229</v>
      </c>
      <c r="AF221" s="14" t="s">
        <v>225</v>
      </c>
      <c r="AG221" s="14" t="s">
        <v>229</v>
      </c>
      <c r="AH221" s="14" t="s">
        <v>73</v>
      </c>
      <c r="AI221" s="14" t="s">
        <v>225</v>
      </c>
      <c r="AJ221" s="14" t="s">
        <v>73</v>
      </c>
      <c r="AK221" s="14" t="s">
        <v>264</v>
      </c>
      <c r="AL221" s="14" t="s">
        <v>396</v>
      </c>
      <c r="AM221" s="75" t="s">
        <v>225</v>
      </c>
      <c r="AN221" s="75"/>
      <c r="AO221" s="75"/>
      <c r="AP221" s="75" t="s">
        <v>2572</v>
      </c>
      <c r="AQ221" s="75" t="s">
        <v>2573</v>
      </c>
      <c r="AR221" s="75" t="s">
        <v>2574</v>
      </c>
      <c r="AS221" s="14" t="s">
        <v>73</v>
      </c>
      <c r="AT221" s="75" t="s">
        <v>73</v>
      </c>
      <c r="AU221" s="75" t="s">
        <v>73</v>
      </c>
      <c r="AV221" s="75" t="s">
        <v>73</v>
      </c>
      <c r="AW221" s="14" t="s">
        <v>73</v>
      </c>
      <c r="AX221" s="76"/>
      <c r="AY221" s="53">
        <v>2.31312113E8</v>
      </c>
      <c r="AZ221" s="53">
        <v>36765.0</v>
      </c>
      <c r="BA221" s="99" t="s">
        <v>2575</v>
      </c>
      <c r="BB221" s="75" t="s">
        <v>386</v>
      </c>
      <c r="BC221" s="75"/>
      <c r="BD221" s="75"/>
      <c r="BE221" s="75"/>
      <c r="BF221" s="75"/>
      <c r="BG221" s="75"/>
      <c r="BH221" s="81"/>
    </row>
    <row r="222" ht="15.75" hidden="1" customHeight="1">
      <c r="A222" s="74">
        <v>2025158.0</v>
      </c>
      <c r="B222" s="14">
        <v>44.0</v>
      </c>
      <c r="C222" s="14"/>
      <c r="D222" s="50" t="s">
        <v>951</v>
      </c>
      <c r="E222" s="50" t="s">
        <v>2576</v>
      </c>
      <c r="F222" s="50" t="s">
        <v>2577</v>
      </c>
      <c r="G222" s="14" t="s">
        <v>219</v>
      </c>
      <c r="H222" s="14" t="s">
        <v>2578</v>
      </c>
      <c r="I222" s="14" t="s">
        <v>221</v>
      </c>
      <c r="J222" s="84">
        <v>38930.0</v>
      </c>
      <c r="K222" s="86" t="s">
        <v>2579</v>
      </c>
      <c r="L222" s="14" t="s">
        <v>108</v>
      </c>
      <c r="M222" s="14" t="s">
        <v>4</v>
      </c>
      <c r="N222" s="14" t="s">
        <v>602</v>
      </c>
      <c r="O222" s="14" t="s">
        <v>286</v>
      </c>
      <c r="P222" s="14" t="s">
        <v>242</v>
      </c>
      <c r="Q222" s="14" t="s">
        <v>61</v>
      </c>
      <c r="R222" s="14" t="s">
        <v>225</v>
      </c>
      <c r="S222" s="78" t="s">
        <v>2580</v>
      </c>
      <c r="T222" s="78" t="s">
        <v>2580</v>
      </c>
      <c r="U222" s="78" t="s">
        <v>2581</v>
      </c>
      <c r="V222" s="14" t="s">
        <v>2582</v>
      </c>
      <c r="W222" s="14" t="s">
        <v>73</v>
      </c>
      <c r="X222" s="14" t="s">
        <v>73</v>
      </c>
      <c r="Y222" s="14" t="s">
        <v>73</v>
      </c>
      <c r="Z222" s="14" t="s">
        <v>225</v>
      </c>
      <c r="AA222" s="79">
        <v>5.0</v>
      </c>
      <c r="AB222" s="14" t="s">
        <v>225</v>
      </c>
      <c r="AC222" s="14" t="str">
        <f>IF(AB222="YES",YES,"Not Working")</f>
        <v>Not Working</v>
      </c>
      <c r="AD222" s="14" t="s">
        <v>73</v>
      </c>
      <c r="AE222" s="14" t="s">
        <v>300</v>
      </c>
      <c r="AF222" s="14" t="s">
        <v>225</v>
      </c>
      <c r="AG222" s="14" t="s">
        <v>229</v>
      </c>
      <c r="AH222" s="14" t="s">
        <v>73</v>
      </c>
      <c r="AI222" s="14" t="s">
        <v>73</v>
      </c>
      <c r="AJ222" s="14" t="s">
        <v>225</v>
      </c>
      <c r="AK222" s="14" t="s">
        <v>230</v>
      </c>
      <c r="AL222" s="14" t="s">
        <v>396</v>
      </c>
      <c r="AM222" s="75" t="s">
        <v>225</v>
      </c>
      <c r="AN222" s="14"/>
      <c r="AO222" s="1"/>
      <c r="AP222" s="14" t="s">
        <v>343</v>
      </c>
      <c r="AQ222" s="14" t="s">
        <v>384</v>
      </c>
      <c r="AR222" s="14" t="s">
        <v>266</v>
      </c>
      <c r="AS222" s="14" t="s">
        <v>73</v>
      </c>
      <c r="AT222" s="14" t="s">
        <v>73</v>
      </c>
      <c r="AU222" s="14" t="s">
        <v>73</v>
      </c>
      <c r="AV222" s="14" t="s">
        <v>73</v>
      </c>
      <c r="AW222" s="76" t="s">
        <v>232</v>
      </c>
      <c r="AX222" s="76"/>
      <c r="AY222" s="50"/>
      <c r="AZ222" s="50"/>
      <c r="BA222" s="81"/>
      <c r="BB222" s="14"/>
      <c r="BC222" s="14"/>
      <c r="BD222" s="14"/>
      <c r="BE222" s="14"/>
      <c r="BF222" s="85"/>
      <c r="BG222" s="85"/>
      <c r="BH222" s="81"/>
    </row>
    <row r="223" ht="15.75" hidden="1" customHeight="1">
      <c r="A223" s="74">
        <v>2025135.0</v>
      </c>
      <c r="B223" s="14">
        <v>37.0</v>
      </c>
      <c r="C223" s="14"/>
      <c r="D223" s="50" t="s">
        <v>2583</v>
      </c>
      <c r="E223" s="50" t="s">
        <v>2584</v>
      </c>
      <c r="F223" s="50" t="s">
        <v>2585</v>
      </c>
      <c r="G223" s="14" t="s">
        <v>219</v>
      </c>
      <c r="H223" s="83" t="s">
        <v>2586</v>
      </c>
      <c r="I223" s="14" t="s">
        <v>221</v>
      </c>
      <c r="J223" s="84" t="s">
        <v>2587</v>
      </c>
      <c r="K223" s="86" t="s">
        <v>2588</v>
      </c>
      <c r="L223" s="14" t="s">
        <v>108</v>
      </c>
      <c r="M223" s="14" t="s">
        <v>4</v>
      </c>
      <c r="N223" s="14" t="s">
        <v>323</v>
      </c>
      <c r="O223" s="14" t="s">
        <v>286</v>
      </c>
      <c r="P223" s="14" t="s">
        <v>242</v>
      </c>
      <c r="Q223" s="14" t="s">
        <v>61</v>
      </c>
      <c r="R223" s="14" t="s">
        <v>225</v>
      </c>
      <c r="S223" s="78" t="s">
        <v>2589</v>
      </c>
      <c r="T223" s="78" t="s">
        <v>2590</v>
      </c>
      <c r="U223" s="78" t="s">
        <v>2591</v>
      </c>
      <c r="V223" s="14" t="s">
        <v>2592</v>
      </c>
      <c r="W223" s="14" t="s">
        <v>73</v>
      </c>
      <c r="X223" s="14" t="s">
        <v>225</v>
      </c>
      <c r="Y223" s="14" t="s">
        <v>73</v>
      </c>
      <c r="Z223" s="14" t="s">
        <v>225</v>
      </c>
      <c r="AA223" s="91">
        <v>8.0</v>
      </c>
      <c r="AB223" s="14" t="s">
        <v>73</v>
      </c>
      <c r="AC223" s="14" t="s">
        <v>2593</v>
      </c>
      <c r="AD223" s="14" t="s">
        <v>225</v>
      </c>
      <c r="AE223" s="14" t="s">
        <v>229</v>
      </c>
      <c r="AF223" s="14" t="s">
        <v>225</v>
      </c>
      <c r="AG223" s="14" t="s">
        <v>229</v>
      </c>
      <c r="AH223" s="14" t="s">
        <v>73</v>
      </c>
      <c r="AI223" s="14" t="s">
        <v>225</v>
      </c>
      <c r="AJ223" s="14" t="s">
        <v>225</v>
      </c>
      <c r="AK223" s="14" t="s">
        <v>230</v>
      </c>
      <c r="AL223" s="14" t="s">
        <v>396</v>
      </c>
      <c r="AM223" s="75" t="s">
        <v>225</v>
      </c>
      <c r="AN223" s="75"/>
      <c r="AO223" s="14"/>
      <c r="AP223" s="14" t="s">
        <v>1311</v>
      </c>
      <c r="AQ223" s="14" t="s">
        <v>424</v>
      </c>
      <c r="AR223" s="14" t="s">
        <v>331</v>
      </c>
      <c r="AS223" s="14" t="s">
        <v>73</v>
      </c>
      <c r="AT223" s="14" t="s">
        <v>73</v>
      </c>
      <c r="AU223" s="14" t="s">
        <v>73</v>
      </c>
      <c r="AV223" s="14" t="s">
        <v>73</v>
      </c>
      <c r="AW223" s="76" t="s">
        <v>232</v>
      </c>
      <c r="AX223" s="76"/>
      <c r="AY223" s="92">
        <v>2.31651074E8</v>
      </c>
      <c r="AZ223" s="92">
        <v>10404.0</v>
      </c>
      <c r="BA223" s="99" t="s">
        <v>2594</v>
      </c>
      <c r="BB223" s="14" t="s">
        <v>268</v>
      </c>
      <c r="BC223" s="14"/>
      <c r="BD223" s="14"/>
      <c r="BE223" s="14"/>
      <c r="BF223" s="85"/>
      <c r="BG223" s="85"/>
      <c r="BH223" s="81"/>
    </row>
    <row r="224" ht="15.75" hidden="1" customHeight="1">
      <c r="A224" s="74">
        <v>2025273.0</v>
      </c>
      <c r="B224" s="75">
        <v>48.0</v>
      </c>
      <c r="C224" s="75"/>
      <c r="D224" s="53" t="s">
        <v>2595</v>
      </c>
      <c r="E224" s="53" t="s">
        <v>2596</v>
      </c>
      <c r="F224" s="50" t="s">
        <v>2597</v>
      </c>
      <c r="G224" s="14" t="s">
        <v>219</v>
      </c>
      <c r="H224" s="83" t="s">
        <v>2598</v>
      </c>
      <c r="I224" s="76" t="s">
        <v>221</v>
      </c>
      <c r="J224" s="77" t="s">
        <v>2037</v>
      </c>
      <c r="K224" s="94" t="s">
        <v>2599</v>
      </c>
      <c r="L224" s="76" t="s">
        <v>88</v>
      </c>
      <c r="M224" s="76" t="s">
        <v>4</v>
      </c>
      <c r="N224" s="76" t="s">
        <v>1070</v>
      </c>
      <c r="O224" s="76" t="s">
        <v>490</v>
      </c>
      <c r="P224" s="14" t="s">
        <v>225</v>
      </c>
      <c r="Q224" s="14" t="s">
        <v>53</v>
      </c>
      <c r="R224" s="14" t="s">
        <v>225</v>
      </c>
      <c r="S224" s="95" t="s">
        <v>2600</v>
      </c>
      <c r="T224" s="95" t="s">
        <v>2600</v>
      </c>
      <c r="U224" s="95" t="s">
        <v>2601</v>
      </c>
      <c r="V224" s="96" t="s">
        <v>2602</v>
      </c>
      <c r="W224" s="76" t="s">
        <v>73</v>
      </c>
      <c r="X224" s="76" t="s">
        <v>73</v>
      </c>
      <c r="Y224" s="76" t="s">
        <v>73</v>
      </c>
      <c r="Z224" s="76" t="s">
        <v>225</v>
      </c>
      <c r="AA224" s="96">
        <v>3.0</v>
      </c>
      <c r="AB224" s="14" t="s">
        <v>73</v>
      </c>
      <c r="AC224" s="76" t="s">
        <v>2603</v>
      </c>
      <c r="AD224" s="14" t="s">
        <v>225</v>
      </c>
      <c r="AE224" s="14" t="s">
        <v>229</v>
      </c>
      <c r="AF224" s="14" t="s">
        <v>73</v>
      </c>
      <c r="AG224" s="76" t="s">
        <v>2603</v>
      </c>
      <c r="AH224" s="14" t="s">
        <v>73</v>
      </c>
      <c r="AI224" s="14" t="s">
        <v>225</v>
      </c>
      <c r="AJ224" s="14" t="s">
        <v>73</v>
      </c>
      <c r="AK224" s="14" t="s">
        <v>264</v>
      </c>
      <c r="AL224" s="76" t="s">
        <v>396</v>
      </c>
      <c r="AM224" s="75" t="s">
        <v>225</v>
      </c>
      <c r="AN224" s="76"/>
      <c r="AO224" s="76"/>
      <c r="AP224" s="76" t="s">
        <v>772</v>
      </c>
      <c r="AQ224" s="76" t="s">
        <v>251</v>
      </c>
      <c r="AR224" s="76" t="s">
        <v>2604</v>
      </c>
      <c r="AS224" s="76" t="s">
        <v>73</v>
      </c>
      <c r="AT224" s="76" t="s">
        <v>73</v>
      </c>
      <c r="AU224" s="75" t="s">
        <v>73</v>
      </c>
      <c r="AV224" s="75"/>
      <c r="AW224" s="76" t="s">
        <v>232</v>
      </c>
      <c r="AX224" s="76"/>
      <c r="AY224" s="80"/>
      <c r="AZ224" s="80"/>
      <c r="BA224" s="76"/>
      <c r="BB224" s="76"/>
      <c r="BC224" s="76"/>
      <c r="BD224" s="76"/>
      <c r="BE224" s="76"/>
      <c r="BF224" s="76"/>
      <c r="BG224" s="76"/>
      <c r="BH224" s="97"/>
    </row>
    <row r="225" ht="15.75" hidden="1" customHeight="1">
      <c r="A225" s="74">
        <v>2025098.0</v>
      </c>
      <c r="B225" s="14">
        <v>35.0</v>
      </c>
      <c r="C225" s="118"/>
      <c r="D225" s="50" t="s">
        <v>579</v>
      </c>
      <c r="E225" s="50" t="s">
        <v>2605</v>
      </c>
      <c r="F225" s="50" t="s">
        <v>2606</v>
      </c>
      <c r="G225" s="14" t="s">
        <v>219</v>
      </c>
      <c r="H225" s="14" t="s">
        <v>2607</v>
      </c>
      <c r="I225" s="14" t="s">
        <v>221</v>
      </c>
      <c r="J225" s="84" t="s">
        <v>1675</v>
      </c>
      <c r="K225" s="86" t="s">
        <v>2608</v>
      </c>
      <c r="L225" s="79" t="s">
        <v>95</v>
      </c>
      <c r="M225" s="14" t="s">
        <v>4</v>
      </c>
      <c r="N225" s="14" t="s">
        <v>791</v>
      </c>
      <c r="O225" s="14" t="s">
        <v>286</v>
      </c>
      <c r="P225" s="14" t="s">
        <v>225</v>
      </c>
      <c r="Q225" s="14" t="s">
        <v>55</v>
      </c>
      <c r="R225" s="14" t="s">
        <v>225</v>
      </c>
      <c r="S225" s="78" t="s">
        <v>2609</v>
      </c>
      <c r="T225" s="78" t="s">
        <v>2609</v>
      </c>
      <c r="U225" s="78" t="s">
        <v>2610</v>
      </c>
      <c r="V225" s="14" t="s">
        <v>2611</v>
      </c>
      <c r="W225" s="85" t="s">
        <v>73</v>
      </c>
      <c r="X225" s="14" t="s">
        <v>73</v>
      </c>
      <c r="Y225" s="14" t="s">
        <v>73</v>
      </c>
      <c r="Z225" s="14" t="s">
        <v>73</v>
      </c>
      <c r="AA225" s="79">
        <v>5.0</v>
      </c>
      <c r="AB225" s="14" t="s">
        <v>73</v>
      </c>
      <c r="AC225" s="14" t="s">
        <v>684</v>
      </c>
      <c r="AD225" s="14" t="s">
        <v>73</v>
      </c>
      <c r="AE225" s="14" t="s">
        <v>2612</v>
      </c>
      <c r="AF225" s="14" t="s">
        <v>225</v>
      </c>
      <c r="AG225" s="14" t="s">
        <v>229</v>
      </c>
      <c r="AH225" s="14" t="s">
        <v>73</v>
      </c>
      <c r="AI225" s="14" t="s">
        <v>73</v>
      </c>
      <c r="AJ225" s="14" t="s">
        <v>225</v>
      </c>
      <c r="AK225" s="14" t="s">
        <v>230</v>
      </c>
      <c r="AL225" s="14" t="s">
        <v>396</v>
      </c>
      <c r="AM225" s="75" t="s">
        <v>225</v>
      </c>
      <c r="AN225" s="14"/>
      <c r="AO225" s="14"/>
      <c r="AP225" s="14" t="s">
        <v>1237</v>
      </c>
      <c r="AQ225" s="14" t="s">
        <v>2613</v>
      </c>
      <c r="AR225" s="14"/>
      <c r="AS225" s="14" t="s">
        <v>73</v>
      </c>
      <c r="AT225" s="14" t="s">
        <v>73</v>
      </c>
      <c r="AU225" s="14" t="s">
        <v>73</v>
      </c>
      <c r="AV225" s="14" t="s">
        <v>73</v>
      </c>
      <c r="AW225" s="76" t="s">
        <v>232</v>
      </c>
      <c r="AX225" s="76"/>
      <c r="AY225" s="50"/>
      <c r="AZ225" s="50"/>
      <c r="BA225" s="99"/>
      <c r="BB225" s="14"/>
      <c r="BC225" s="14"/>
      <c r="BD225" s="14"/>
      <c r="BE225" s="14"/>
      <c r="BF225" s="85"/>
      <c r="BG225" s="85"/>
      <c r="BH225" s="81"/>
    </row>
    <row r="226" ht="15.75" hidden="1" customHeight="1">
      <c r="A226" s="74">
        <v>2025069.0</v>
      </c>
      <c r="B226" s="14">
        <v>35.0</v>
      </c>
      <c r="C226" s="14"/>
      <c r="D226" s="50" t="s">
        <v>2614</v>
      </c>
      <c r="E226" s="50" t="s">
        <v>2615</v>
      </c>
      <c r="F226" s="50" t="s">
        <v>2616</v>
      </c>
      <c r="G226" s="14" t="s">
        <v>219</v>
      </c>
      <c r="H226" s="83" t="s">
        <v>2617</v>
      </c>
      <c r="I226" s="14" t="s">
        <v>221</v>
      </c>
      <c r="J226" s="84" t="s">
        <v>2618</v>
      </c>
      <c r="K226" s="86" t="s">
        <v>2619</v>
      </c>
      <c r="L226" s="79" t="s">
        <v>79</v>
      </c>
      <c r="M226" s="14" t="s">
        <v>4</v>
      </c>
      <c r="N226" s="14" t="s">
        <v>258</v>
      </c>
      <c r="O226" s="85" t="s">
        <v>286</v>
      </c>
      <c r="P226" s="14" t="s">
        <v>242</v>
      </c>
      <c r="Q226" s="14" t="s">
        <v>59</v>
      </c>
      <c r="R226" s="14" t="s">
        <v>73</v>
      </c>
      <c r="S226" s="78" t="s">
        <v>2620</v>
      </c>
      <c r="T226" s="78" t="s">
        <v>2620</v>
      </c>
      <c r="U226" s="78" t="s">
        <v>2621</v>
      </c>
      <c r="V226" s="14" t="s">
        <v>2622</v>
      </c>
      <c r="W226" s="14" t="s">
        <v>73</v>
      </c>
      <c r="X226" s="14" t="s">
        <v>73</v>
      </c>
      <c r="Y226" s="14" t="s">
        <v>73</v>
      </c>
      <c r="Z226" s="14" t="s">
        <v>225</v>
      </c>
      <c r="AA226" s="79">
        <v>4.0</v>
      </c>
      <c r="AB226" s="14" t="s">
        <v>225</v>
      </c>
      <c r="AC226" s="14" t="s">
        <v>229</v>
      </c>
      <c r="AD226" s="14" t="s">
        <v>225</v>
      </c>
      <c r="AE226" s="14" t="s">
        <v>229</v>
      </c>
      <c r="AF226" s="14" t="s">
        <v>225</v>
      </c>
      <c r="AG226" s="14" t="s">
        <v>229</v>
      </c>
      <c r="AH226" s="14" t="s">
        <v>73</v>
      </c>
      <c r="AI226" s="14" t="s">
        <v>73</v>
      </c>
      <c r="AJ226" s="14" t="s">
        <v>225</v>
      </c>
      <c r="AK226" s="14" t="s">
        <v>230</v>
      </c>
      <c r="AL226" s="14" t="s">
        <v>396</v>
      </c>
      <c r="AM226" s="75" t="s">
        <v>225</v>
      </c>
      <c r="AN226" s="14"/>
      <c r="AO226" s="14"/>
      <c r="AP226" s="14" t="s">
        <v>279</v>
      </c>
      <c r="AQ226" s="14" t="s">
        <v>384</v>
      </c>
      <c r="AR226" s="14" t="s">
        <v>424</v>
      </c>
      <c r="AS226" s="14" t="s">
        <v>73</v>
      </c>
      <c r="AT226" s="14" t="s">
        <v>73</v>
      </c>
      <c r="AU226" s="14" t="s">
        <v>73</v>
      </c>
      <c r="AV226" s="14" t="s">
        <v>73</v>
      </c>
      <c r="AW226" s="14" t="s">
        <v>73</v>
      </c>
      <c r="AX226" s="76"/>
      <c r="AY226" s="50">
        <v>2.31222416E8</v>
      </c>
      <c r="AZ226" s="50">
        <v>10604.0</v>
      </c>
      <c r="BA226" s="1" t="s">
        <v>2623</v>
      </c>
      <c r="BB226" s="14" t="s">
        <v>268</v>
      </c>
      <c r="BC226" s="14"/>
      <c r="BD226" s="14"/>
      <c r="BE226" s="14"/>
      <c r="BF226" s="14"/>
      <c r="BG226" s="14"/>
      <c r="BH226" s="81"/>
    </row>
    <row r="227" ht="15.75" hidden="1" customHeight="1">
      <c r="A227" s="74">
        <v>2025155.0</v>
      </c>
      <c r="B227" s="14">
        <v>45.0</v>
      </c>
      <c r="C227" s="14"/>
      <c r="D227" s="50" t="s">
        <v>1012</v>
      </c>
      <c r="E227" s="50" t="s">
        <v>2624</v>
      </c>
      <c r="F227" s="50" t="s">
        <v>2625</v>
      </c>
      <c r="G227" s="14" t="s">
        <v>219</v>
      </c>
      <c r="H227" s="83" t="s">
        <v>2626</v>
      </c>
      <c r="I227" s="14" t="s">
        <v>221</v>
      </c>
      <c r="J227" s="84" t="s">
        <v>2231</v>
      </c>
      <c r="K227" s="79"/>
      <c r="L227" s="14" t="s">
        <v>108</v>
      </c>
      <c r="M227" s="14" t="s">
        <v>4</v>
      </c>
      <c r="N227" s="14" t="s">
        <v>602</v>
      </c>
      <c r="O227" s="14" t="s">
        <v>286</v>
      </c>
      <c r="P227" s="14" t="s">
        <v>225</v>
      </c>
      <c r="Q227" s="14" t="s">
        <v>61</v>
      </c>
      <c r="R227" s="14" t="s">
        <v>225</v>
      </c>
      <c r="S227" s="78" t="s">
        <v>2627</v>
      </c>
      <c r="T227" s="78" t="s">
        <v>2627</v>
      </c>
      <c r="U227" s="78" t="s">
        <v>2628</v>
      </c>
      <c r="V227" s="14" t="s">
        <v>2629</v>
      </c>
      <c r="W227" s="14" t="s">
        <v>73</v>
      </c>
      <c r="X227" s="14" t="s">
        <v>73</v>
      </c>
      <c r="Y227" s="14" t="s">
        <v>73</v>
      </c>
      <c r="Z227" s="14" t="s">
        <v>73</v>
      </c>
      <c r="AA227" s="79">
        <v>7.0</v>
      </c>
      <c r="AB227" s="14" t="s">
        <v>225</v>
      </c>
      <c r="AC227" s="14" t="str">
        <f>IF(AB227="YES",YES,"Not Working")</f>
        <v>Not Working</v>
      </c>
      <c r="AD227" s="14" t="s">
        <v>73</v>
      </c>
      <c r="AE227" s="14" t="s">
        <v>247</v>
      </c>
      <c r="AF227" s="14" t="s">
        <v>225</v>
      </c>
      <c r="AG227" s="14" t="s">
        <v>229</v>
      </c>
      <c r="AH227" s="14" t="s">
        <v>73</v>
      </c>
      <c r="AI227" s="14" t="s">
        <v>73</v>
      </c>
      <c r="AJ227" s="14" t="s">
        <v>225</v>
      </c>
      <c r="AK227" s="14" t="s">
        <v>230</v>
      </c>
      <c r="AL227" s="14" t="s">
        <v>396</v>
      </c>
      <c r="AM227" s="14" t="s">
        <v>225</v>
      </c>
      <c r="AN227" s="14"/>
      <c r="AO227" s="14"/>
      <c r="AP227" s="14" t="s">
        <v>1073</v>
      </c>
      <c r="AQ227" s="14" t="s">
        <v>927</v>
      </c>
      <c r="AR227" s="14" t="s">
        <v>1330</v>
      </c>
      <c r="AS227" s="14" t="s">
        <v>73</v>
      </c>
      <c r="AT227" s="14" t="s">
        <v>73</v>
      </c>
      <c r="AU227" s="14" t="s">
        <v>225</v>
      </c>
      <c r="AV227" s="14" t="s">
        <v>225</v>
      </c>
      <c r="AW227" s="14" t="s">
        <v>225</v>
      </c>
      <c r="AX227" s="85" t="s">
        <v>685</v>
      </c>
      <c r="AY227" s="50"/>
      <c r="AZ227" s="50"/>
      <c r="BA227" s="99"/>
      <c r="BB227" s="14"/>
      <c r="BC227" s="14"/>
      <c r="BD227" s="14"/>
      <c r="BE227" s="14"/>
      <c r="BF227" s="85"/>
      <c r="BG227" s="85"/>
      <c r="BH227" s="81"/>
    </row>
    <row r="228" ht="15.75" hidden="1" customHeight="1">
      <c r="A228" s="74">
        <v>2025046.0</v>
      </c>
      <c r="B228" s="14">
        <v>41.0</v>
      </c>
      <c r="C228" s="14"/>
      <c r="D228" s="50" t="s">
        <v>2630</v>
      </c>
      <c r="E228" s="50" t="s">
        <v>2631</v>
      </c>
      <c r="F228" s="50" t="s">
        <v>2632</v>
      </c>
      <c r="G228" s="14" t="s">
        <v>219</v>
      </c>
      <c r="H228" s="83" t="s">
        <v>2633</v>
      </c>
      <c r="I228" s="14" t="s">
        <v>221</v>
      </c>
      <c r="J228" s="84">
        <v>38815.0</v>
      </c>
      <c r="K228" s="86" t="s">
        <v>2634</v>
      </c>
      <c r="L228" s="79" t="s">
        <v>95</v>
      </c>
      <c r="M228" s="14" t="s">
        <v>4</v>
      </c>
      <c r="N228" s="14" t="s">
        <v>791</v>
      </c>
      <c r="O228" s="85" t="s">
        <v>286</v>
      </c>
      <c r="P228" s="14" t="s">
        <v>225</v>
      </c>
      <c r="Q228" s="14" t="s">
        <v>55</v>
      </c>
      <c r="R228" s="14" t="s">
        <v>225</v>
      </c>
      <c r="S228" s="78" t="s">
        <v>2635</v>
      </c>
      <c r="T228" s="78" t="s">
        <v>2635</v>
      </c>
      <c r="U228" s="78" t="s">
        <v>2636</v>
      </c>
      <c r="V228" s="14" t="s">
        <v>2637</v>
      </c>
      <c r="W228" s="85" t="s">
        <v>225</v>
      </c>
      <c r="X228" s="14" t="s">
        <v>73</v>
      </c>
      <c r="Y228" s="14" t="s">
        <v>225</v>
      </c>
      <c r="Z228" s="14" t="s">
        <v>225</v>
      </c>
      <c r="AA228" s="79">
        <v>3.0</v>
      </c>
      <c r="AB228" s="14" t="s">
        <v>225</v>
      </c>
      <c r="AC228" s="14" t="s">
        <v>229</v>
      </c>
      <c r="AD228" s="14" t="s">
        <v>225</v>
      </c>
      <c r="AE228" s="14" t="s">
        <v>229</v>
      </c>
      <c r="AF228" s="14" t="s">
        <v>225</v>
      </c>
      <c r="AG228" s="14" t="s">
        <v>229</v>
      </c>
      <c r="AH228" s="14" t="s">
        <v>225</v>
      </c>
      <c r="AI228" s="14" t="s">
        <v>225</v>
      </c>
      <c r="AJ228" s="14" t="s">
        <v>225</v>
      </c>
      <c r="AK228" s="14" t="s">
        <v>230</v>
      </c>
      <c r="AL228" s="14" t="s">
        <v>396</v>
      </c>
      <c r="AM228" s="75" t="s">
        <v>225</v>
      </c>
      <c r="AN228" s="75"/>
      <c r="AO228" s="14"/>
      <c r="AP228" s="14" t="s">
        <v>672</v>
      </c>
      <c r="AQ228" s="14" t="s">
        <v>331</v>
      </c>
      <c r="AR228" s="14" t="s">
        <v>2638</v>
      </c>
      <c r="AS228" s="14" t="s">
        <v>73</v>
      </c>
      <c r="AT228" s="14" t="s">
        <v>73</v>
      </c>
      <c r="AU228" s="14" t="s">
        <v>73</v>
      </c>
      <c r="AV228" s="85" t="s">
        <v>73</v>
      </c>
      <c r="AW228" s="76" t="s">
        <v>232</v>
      </c>
      <c r="AX228" s="76"/>
      <c r="AY228" s="50"/>
      <c r="AZ228" s="50"/>
      <c r="BA228" s="1"/>
      <c r="BB228" s="14"/>
      <c r="BC228" s="85"/>
      <c r="BD228" s="14"/>
      <c r="BE228" s="14"/>
      <c r="BF228" s="85"/>
      <c r="BG228" s="85"/>
      <c r="BH228" s="81"/>
    </row>
    <row r="229" ht="15.75" hidden="1" customHeight="1">
      <c r="A229" s="74">
        <v>2025063.0</v>
      </c>
      <c r="B229" s="14">
        <v>41.0</v>
      </c>
      <c r="C229" s="14"/>
      <c r="D229" s="50" t="s">
        <v>2639</v>
      </c>
      <c r="E229" s="50" t="s">
        <v>2640</v>
      </c>
      <c r="F229" s="50" t="s">
        <v>2641</v>
      </c>
      <c r="G229" s="14" t="s">
        <v>219</v>
      </c>
      <c r="H229" s="83" t="s">
        <v>2642</v>
      </c>
      <c r="I229" s="14" t="s">
        <v>237</v>
      </c>
      <c r="J229" s="84" t="s">
        <v>2643</v>
      </c>
      <c r="K229" s="86" t="s">
        <v>2644</v>
      </c>
      <c r="L229" s="79" t="s">
        <v>79</v>
      </c>
      <c r="M229" s="14" t="s">
        <v>4</v>
      </c>
      <c r="N229" s="14" t="s">
        <v>258</v>
      </c>
      <c r="O229" s="85" t="s">
        <v>286</v>
      </c>
      <c r="P229" s="14" t="s">
        <v>242</v>
      </c>
      <c r="Q229" s="14" t="s">
        <v>59</v>
      </c>
      <c r="R229" s="14" t="s">
        <v>73</v>
      </c>
      <c r="S229" s="78" t="s">
        <v>2645</v>
      </c>
      <c r="T229" s="78" t="s">
        <v>2645</v>
      </c>
      <c r="U229" s="78" t="s">
        <v>2646</v>
      </c>
      <c r="V229" s="14" t="s">
        <v>2647</v>
      </c>
      <c r="W229" s="14" t="s">
        <v>73</v>
      </c>
      <c r="X229" s="14" t="s">
        <v>73</v>
      </c>
      <c r="Y229" s="14" t="s">
        <v>73</v>
      </c>
      <c r="Z229" s="14" t="s">
        <v>225</v>
      </c>
      <c r="AA229" s="79">
        <v>4.0</v>
      </c>
      <c r="AB229" s="14" t="s">
        <v>73</v>
      </c>
      <c r="AC229" s="14" t="s">
        <v>2648</v>
      </c>
      <c r="AD229" s="14" t="s">
        <v>225</v>
      </c>
      <c r="AE229" s="14" t="s">
        <v>229</v>
      </c>
      <c r="AF229" s="14" t="s">
        <v>225</v>
      </c>
      <c r="AG229" s="14" t="s">
        <v>229</v>
      </c>
      <c r="AH229" s="14" t="s">
        <v>73</v>
      </c>
      <c r="AI229" s="14" t="s">
        <v>73</v>
      </c>
      <c r="AJ229" s="14" t="s">
        <v>225</v>
      </c>
      <c r="AK229" s="14" t="s">
        <v>230</v>
      </c>
      <c r="AL229" s="14" t="s">
        <v>396</v>
      </c>
      <c r="AM229" s="75" t="s">
        <v>225</v>
      </c>
      <c r="AN229" s="14"/>
      <c r="AO229" s="14"/>
      <c r="AP229" s="14" t="s">
        <v>251</v>
      </c>
      <c r="AQ229" s="14" t="s">
        <v>1039</v>
      </c>
      <c r="AR229" s="14" t="s">
        <v>2649</v>
      </c>
      <c r="AS229" s="14" t="s">
        <v>73</v>
      </c>
      <c r="AT229" s="14" t="s">
        <v>73</v>
      </c>
      <c r="AU229" s="14" t="s">
        <v>73</v>
      </c>
      <c r="AV229" s="14" t="s">
        <v>73</v>
      </c>
      <c r="AW229" s="14" t="s">
        <v>73</v>
      </c>
      <c r="AX229" s="76"/>
      <c r="AY229" s="50">
        <v>2.31208456E8</v>
      </c>
      <c r="AZ229" s="50">
        <v>71958.0</v>
      </c>
      <c r="BA229" s="1" t="s">
        <v>267</v>
      </c>
      <c r="BB229" s="14" t="s">
        <v>344</v>
      </c>
      <c r="BC229" s="14"/>
      <c r="BD229" s="14"/>
      <c r="BE229" s="14"/>
      <c r="BF229" s="14"/>
      <c r="BG229" s="14"/>
      <c r="BH229" s="81"/>
    </row>
    <row r="230" ht="15.75" hidden="1" customHeight="1">
      <c r="A230" s="74">
        <v>2025071.0</v>
      </c>
      <c r="B230" s="14">
        <v>39.0</v>
      </c>
      <c r="C230" s="14"/>
      <c r="D230" s="50" t="s">
        <v>2650</v>
      </c>
      <c r="E230" s="50" t="s">
        <v>2651</v>
      </c>
      <c r="F230" s="50" t="s">
        <v>2652</v>
      </c>
      <c r="G230" s="14" t="s">
        <v>219</v>
      </c>
      <c r="H230" s="83" t="s">
        <v>2653</v>
      </c>
      <c r="I230" s="14" t="s">
        <v>237</v>
      </c>
      <c r="J230" s="84">
        <v>38726.0</v>
      </c>
      <c r="K230" s="86" t="s">
        <v>2654</v>
      </c>
      <c r="L230" s="14" t="s">
        <v>85</v>
      </c>
      <c r="M230" s="14" t="s">
        <v>4</v>
      </c>
      <c r="N230" s="14" t="s">
        <v>533</v>
      </c>
      <c r="O230" s="14" t="s">
        <v>241</v>
      </c>
      <c r="P230" s="14" t="s">
        <v>242</v>
      </c>
      <c r="Q230" s="14" t="s">
        <v>51</v>
      </c>
      <c r="R230" s="14" t="s">
        <v>225</v>
      </c>
      <c r="S230" s="78" t="s">
        <v>2655</v>
      </c>
      <c r="T230" s="78" t="s">
        <v>2655</v>
      </c>
      <c r="U230" s="78" t="s">
        <v>2656</v>
      </c>
      <c r="V230" s="14" t="s">
        <v>2657</v>
      </c>
      <c r="W230" s="14" t="s">
        <v>73</v>
      </c>
      <c r="X230" s="14" t="s">
        <v>225</v>
      </c>
      <c r="Y230" s="14" t="s">
        <v>73</v>
      </c>
      <c r="Z230" s="14" t="s">
        <v>225</v>
      </c>
      <c r="AA230" s="79">
        <v>8.0</v>
      </c>
      <c r="AB230" s="14" t="s">
        <v>225</v>
      </c>
      <c r="AC230" s="14" t="s">
        <v>229</v>
      </c>
      <c r="AD230" s="14" t="s">
        <v>225</v>
      </c>
      <c r="AE230" s="14" t="s">
        <v>229</v>
      </c>
      <c r="AF230" s="14" t="s">
        <v>225</v>
      </c>
      <c r="AG230" s="14" t="s">
        <v>229</v>
      </c>
      <c r="AH230" s="14" t="s">
        <v>73</v>
      </c>
      <c r="AI230" s="14" t="s">
        <v>225</v>
      </c>
      <c r="AJ230" s="14" t="s">
        <v>73</v>
      </c>
      <c r="AK230" s="14" t="s">
        <v>264</v>
      </c>
      <c r="AL230" s="14" t="s">
        <v>396</v>
      </c>
      <c r="AM230" s="75" t="s">
        <v>225</v>
      </c>
      <c r="AN230" s="14"/>
      <c r="AO230" s="14"/>
      <c r="AP230" s="14" t="s">
        <v>2658</v>
      </c>
      <c r="AQ230" s="14" t="s">
        <v>540</v>
      </c>
      <c r="AR230" s="14"/>
      <c r="AS230" s="14" t="s">
        <v>73</v>
      </c>
      <c r="AT230" s="14" t="s">
        <v>73</v>
      </c>
      <c r="AU230" s="14" t="s">
        <v>73</v>
      </c>
      <c r="AV230" s="14" t="s">
        <v>73</v>
      </c>
      <c r="AW230" s="76" t="s">
        <v>232</v>
      </c>
      <c r="AX230" s="76"/>
      <c r="AY230" s="50"/>
      <c r="AZ230" s="50"/>
      <c r="BA230" s="1"/>
      <c r="BB230" s="14"/>
      <c r="BC230" s="14"/>
      <c r="BD230" s="14"/>
      <c r="BE230" s="14"/>
      <c r="BF230" s="85"/>
      <c r="BG230" s="85"/>
      <c r="BH230" s="81"/>
    </row>
    <row r="231" ht="15.75" hidden="1" customHeight="1">
      <c r="A231" s="74">
        <v>2025202.0</v>
      </c>
      <c r="B231" s="14">
        <v>35.0</v>
      </c>
      <c r="C231" s="14"/>
      <c r="D231" s="50" t="s">
        <v>2650</v>
      </c>
      <c r="E231" s="50" t="s">
        <v>2659</v>
      </c>
      <c r="F231" s="50" t="s">
        <v>2660</v>
      </c>
      <c r="G231" s="14" t="s">
        <v>219</v>
      </c>
      <c r="H231" s="14" t="s">
        <v>2661</v>
      </c>
      <c r="I231" s="14" t="s">
        <v>221</v>
      </c>
      <c r="J231" s="84" t="s">
        <v>2662</v>
      </c>
      <c r="K231" s="86" t="s">
        <v>2663</v>
      </c>
      <c r="L231" s="14" t="s">
        <v>108</v>
      </c>
      <c r="M231" s="14" t="s">
        <v>4</v>
      </c>
      <c r="N231" s="14" t="s">
        <v>557</v>
      </c>
      <c r="O231" s="14" t="s">
        <v>286</v>
      </c>
      <c r="P231" s="14" t="s">
        <v>242</v>
      </c>
      <c r="Q231" s="14" t="s">
        <v>61</v>
      </c>
      <c r="R231" s="14" t="s">
        <v>225</v>
      </c>
      <c r="S231" s="78" t="s">
        <v>2664</v>
      </c>
      <c r="T231" s="78" t="s">
        <v>2664</v>
      </c>
      <c r="U231" s="78" t="s">
        <v>2665</v>
      </c>
      <c r="V231" s="14" t="s">
        <v>2666</v>
      </c>
      <c r="W231" s="14" t="s">
        <v>73</v>
      </c>
      <c r="X231" s="14" t="s">
        <v>73</v>
      </c>
      <c r="Y231" s="14" t="s">
        <v>73</v>
      </c>
      <c r="Z231" s="14" t="s">
        <v>73</v>
      </c>
      <c r="AA231" s="79">
        <v>4.0</v>
      </c>
      <c r="AB231" s="14" t="s">
        <v>225</v>
      </c>
      <c r="AC231" s="14" t="s">
        <v>229</v>
      </c>
      <c r="AD231" s="14" t="s">
        <v>225</v>
      </c>
      <c r="AE231" s="14" t="s">
        <v>229</v>
      </c>
      <c r="AF231" s="14" t="s">
        <v>225</v>
      </c>
      <c r="AG231" s="14" t="s">
        <v>229</v>
      </c>
      <c r="AH231" s="14" t="s">
        <v>225</v>
      </c>
      <c r="AI231" s="14" t="s">
        <v>225</v>
      </c>
      <c r="AJ231" s="14" t="s">
        <v>225</v>
      </c>
      <c r="AK231" s="14" t="s">
        <v>230</v>
      </c>
      <c r="AL231" s="14" t="s">
        <v>396</v>
      </c>
      <c r="AM231" s="75" t="s">
        <v>225</v>
      </c>
      <c r="AN231" s="75"/>
      <c r="AO231" s="14"/>
      <c r="AP231" s="14" t="s">
        <v>1237</v>
      </c>
      <c r="AQ231" s="14" t="s">
        <v>423</v>
      </c>
      <c r="AR231" s="14" t="s">
        <v>1399</v>
      </c>
      <c r="AS231" s="14" t="s">
        <v>73</v>
      </c>
      <c r="AT231" s="14" t="s">
        <v>73</v>
      </c>
      <c r="AU231" s="14" t="s">
        <v>73</v>
      </c>
      <c r="AV231" s="14" t="s">
        <v>73</v>
      </c>
      <c r="AW231" s="14" t="s">
        <v>73</v>
      </c>
      <c r="AX231" s="76"/>
      <c r="AY231" s="50">
        <v>2.31223102E8</v>
      </c>
      <c r="AZ231" s="50">
        <v>24943.0</v>
      </c>
      <c r="BA231" s="99" t="s">
        <v>2667</v>
      </c>
      <c r="BB231" s="14" t="s">
        <v>268</v>
      </c>
      <c r="BC231" s="14"/>
      <c r="BD231" s="14"/>
      <c r="BE231" s="14"/>
      <c r="BF231" s="85"/>
      <c r="BG231" s="85"/>
      <c r="BH231" s="81"/>
    </row>
    <row r="232" ht="15.75" hidden="1" customHeight="1">
      <c r="A232" s="74">
        <v>2025151.0</v>
      </c>
      <c r="B232" s="14">
        <v>36.0</v>
      </c>
      <c r="C232" s="14"/>
      <c r="D232" s="50" t="s">
        <v>2650</v>
      </c>
      <c r="E232" s="50" t="s">
        <v>2668</v>
      </c>
      <c r="F232" s="50" t="s">
        <v>2669</v>
      </c>
      <c r="G232" s="14" t="s">
        <v>219</v>
      </c>
      <c r="H232" s="83" t="s">
        <v>2670</v>
      </c>
      <c r="I232" s="14" t="s">
        <v>221</v>
      </c>
      <c r="J232" s="84" t="s">
        <v>1985</v>
      </c>
      <c r="K232" s="86" t="s">
        <v>2671</v>
      </c>
      <c r="L232" s="14" t="s">
        <v>108</v>
      </c>
      <c r="M232" s="14" t="s">
        <v>4</v>
      </c>
      <c r="N232" s="14" t="s">
        <v>240</v>
      </c>
      <c r="O232" s="14" t="s">
        <v>286</v>
      </c>
      <c r="P232" s="14" t="s">
        <v>242</v>
      </c>
      <c r="Q232" s="14" t="s">
        <v>61</v>
      </c>
      <c r="R232" s="14" t="s">
        <v>225</v>
      </c>
      <c r="S232" s="78" t="s">
        <v>2672</v>
      </c>
      <c r="T232" s="78" t="s">
        <v>2672</v>
      </c>
      <c r="U232" s="78" t="s">
        <v>2673</v>
      </c>
      <c r="V232" s="14" t="s">
        <v>2674</v>
      </c>
      <c r="W232" s="14" t="s">
        <v>73</v>
      </c>
      <c r="X232" s="14" t="s">
        <v>225</v>
      </c>
      <c r="Y232" s="14" t="s">
        <v>73</v>
      </c>
      <c r="Z232" s="14" t="s">
        <v>225</v>
      </c>
      <c r="AA232" s="91">
        <v>2.0</v>
      </c>
      <c r="AB232" s="14" t="s">
        <v>225</v>
      </c>
      <c r="AC232" s="14" t="s">
        <v>229</v>
      </c>
      <c r="AD232" s="14" t="s">
        <v>225</v>
      </c>
      <c r="AE232" s="14" t="s">
        <v>229</v>
      </c>
      <c r="AF232" s="14" t="s">
        <v>225</v>
      </c>
      <c r="AG232" s="14" t="s">
        <v>229</v>
      </c>
      <c r="AH232" s="14" t="s">
        <v>73</v>
      </c>
      <c r="AI232" s="14" t="s">
        <v>225</v>
      </c>
      <c r="AJ232" s="14" t="s">
        <v>73</v>
      </c>
      <c r="AK232" s="14" t="s">
        <v>264</v>
      </c>
      <c r="AL232" s="14" t="s">
        <v>396</v>
      </c>
      <c r="AM232" s="75" t="s">
        <v>225</v>
      </c>
      <c r="AN232" s="14"/>
      <c r="AO232" s="14"/>
      <c r="AP232" s="14" t="s">
        <v>2675</v>
      </c>
      <c r="AQ232" s="14" t="s">
        <v>818</v>
      </c>
      <c r="AR232" s="14" t="s">
        <v>249</v>
      </c>
      <c r="AS232" s="14" t="s">
        <v>73</v>
      </c>
      <c r="AT232" s="14" t="s">
        <v>73</v>
      </c>
      <c r="AU232" s="14" t="s">
        <v>73</v>
      </c>
      <c r="AV232" s="14" t="s">
        <v>73</v>
      </c>
      <c r="AW232" s="76" t="s">
        <v>232</v>
      </c>
      <c r="AX232" s="76"/>
      <c r="AY232" s="50">
        <v>2.3156944E8</v>
      </c>
      <c r="AZ232" s="50">
        <v>39783.0</v>
      </c>
      <c r="BA232" s="99" t="s">
        <v>2676</v>
      </c>
      <c r="BB232" s="14" t="s">
        <v>268</v>
      </c>
      <c r="BC232" s="14"/>
      <c r="BD232" s="14"/>
      <c r="BE232" s="14"/>
      <c r="BF232" s="85"/>
      <c r="BG232" s="85"/>
      <c r="BH232" s="81"/>
    </row>
    <row r="233" ht="15.75" hidden="1" customHeight="1">
      <c r="A233" s="74">
        <v>2025009.0</v>
      </c>
      <c r="B233" s="14">
        <v>36.0</v>
      </c>
      <c r="C233" s="14"/>
      <c r="D233" s="50" t="s">
        <v>2677</v>
      </c>
      <c r="E233" s="50" t="s">
        <v>2678</v>
      </c>
      <c r="F233" s="50" t="s">
        <v>2679</v>
      </c>
      <c r="G233" s="14" t="s">
        <v>219</v>
      </c>
      <c r="H233" s="83" t="s">
        <v>2680</v>
      </c>
      <c r="I233" s="14" t="s">
        <v>221</v>
      </c>
      <c r="J233" s="84" t="s">
        <v>2171</v>
      </c>
      <c r="K233" s="86" t="s">
        <v>2681</v>
      </c>
      <c r="L233" s="14" t="s">
        <v>93</v>
      </c>
      <c r="M233" s="14" t="s">
        <v>4</v>
      </c>
      <c r="N233" s="14" t="s">
        <v>240</v>
      </c>
      <c r="O233" s="14" t="s">
        <v>286</v>
      </c>
      <c r="P233" s="14" t="s">
        <v>73</v>
      </c>
      <c r="Q233" s="14" t="s">
        <v>55</v>
      </c>
      <c r="R233" s="14" t="s">
        <v>225</v>
      </c>
      <c r="S233" s="78" t="s">
        <v>2682</v>
      </c>
      <c r="T233" s="78" t="s">
        <v>2682</v>
      </c>
      <c r="U233" s="78" t="s">
        <v>2683</v>
      </c>
      <c r="V233" s="14" t="s">
        <v>2684</v>
      </c>
      <c r="W233" s="14" t="s">
        <v>73</v>
      </c>
      <c r="X233" s="14" t="s">
        <v>73</v>
      </c>
      <c r="Y233" s="14" t="s">
        <v>73</v>
      </c>
      <c r="Z233" s="14" t="s">
        <v>225</v>
      </c>
      <c r="AA233" s="79">
        <v>2.0</v>
      </c>
      <c r="AB233" s="14" t="s">
        <v>73</v>
      </c>
      <c r="AC233" s="14" t="s">
        <v>2685</v>
      </c>
      <c r="AD233" s="14" t="s">
        <v>225</v>
      </c>
      <c r="AE233" s="14" t="s">
        <v>229</v>
      </c>
      <c r="AF233" s="14" t="s">
        <v>225</v>
      </c>
      <c r="AG233" s="14" t="s">
        <v>229</v>
      </c>
      <c r="AH233" s="14" t="s">
        <v>73</v>
      </c>
      <c r="AI233" s="14" t="s">
        <v>225</v>
      </c>
      <c r="AJ233" s="14" t="s">
        <v>73</v>
      </c>
      <c r="AK233" s="14" t="s">
        <v>264</v>
      </c>
      <c r="AL233" s="14" t="s">
        <v>396</v>
      </c>
      <c r="AM233" s="75" t="s">
        <v>225</v>
      </c>
      <c r="AN233" s="75"/>
      <c r="AO233" s="14"/>
      <c r="AP233" s="14" t="s">
        <v>2686</v>
      </c>
      <c r="AQ233" s="14" t="s">
        <v>384</v>
      </c>
      <c r="AR233" s="14" t="s">
        <v>343</v>
      </c>
      <c r="AS233" s="14" t="s">
        <v>73</v>
      </c>
      <c r="AT233" s="14" t="s">
        <v>73</v>
      </c>
      <c r="AU233" s="14" t="s">
        <v>73</v>
      </c>
      <c r="AV233" s="14" t="s">
        <v>73</v>
      </c>
      <c r="AW233" s="14" t="s">
        <v>73</v>
      </c>
      <c r="AX233" s="76"/>
      <c r="AY233" s="50">
        <v>2.31336837E8</v>
      </c>
      <c r="AZ233" s="50">
        <v>87504.0</v>
      </c>
      <c r="BA233" s="1" t="s">
        <v>2687</v>
      </c>
      <c r="BB233" s="14" t="s">
        <v>268</v>
      </c>
      <c r="BC233" s="14"/>
      <c r="BD233" s="14"/>
      <c r="BE233" s="14"/>
      <c r="BF233" s="14"/>
      <c r="BG233" s="14"/>
      <c r="BH233" s="81"/>
    </row>
    <row r="234" ht="15.75" hidden="1" customHeight="1">
      <c r="A234" s="74">
        <v>2025159.0</v>
      </c>
      <c r="B234" s="85">
        <v>35.0</v>
      </c>
      <c r="C234" s="85"/>
      <c r="D234" s="82" t="s">
        <v>2677</v>
      </c>
      <c r="E234" s="82" t="s">
        <v>2688</v>
      </c>
      <c r="F234" s="50" t="s">
        <v>2689</v>
      </c>
      <c r="G234" s="14" t="s">
        <v>219</v>
      </c>
      <c r="H234" s="14" t="s">
        <v>2690</v>
      </c>
      <c r="I234" s="85" t="s">
        <v>237</v>
      </c>
      <c r="J234" s="132" t="s">
        <v>2691</v>
      </c>
      <c r="K234" s="122" t="s">
        <v>2692</v>
      </c>
      <c r="L234" s="14" t="s">
        <v>108</v>
      </c>
      <c r="M234" s="14" t="s">
        <v>4</v>
      </c>
      <c r="N234" s="14" t="s">
        <v>557</v>
      </c>
      <c r="O234" s="14" t="s">
        <v>286</v>
      </c>
      <c r="P234" s="14" t="s">
        <v>242</v>
      </c>
      <c r="Q234" s="14" t="s">
        <v>61</v>
      </c>
      <c r="R234" s="14" t="s">
        <v>225</v>
      </c>
      <c r="S234" s="144" t="s">
        <v>2693</v>
      </c>
      <c r="T234" s="116" t="s">
        <v>2693</v>
      </c>
      <c r="U234" s="144" t="s">
        <v>2694</v>
      </c>
      <c r="V234" s="145" t="s">
        <v>2695</v>
      </c>
      <c r="W234" s="146" t="s">
        <v>73</v>
      </c>
      <c r="X234" s="146" t="s">
        <v>73</v>
      </c>
      <c r="Y234" s="145" t="s">
        <v>73</v>
      </c>
      <c r="Z234" s="145" t="s">
        <v>73</v>
      </c>
      <c r="AA234" s="147">
        <v>6.0</v>
      </c>
      <c r="AB234" s="14" t="s">
        <v>73</v>
      </c>
      <c r="AC234" s="14"/>
      <c r="AD234" s="14" t="s">
        <v>73</v>
      </c>
      <c r="AE234" s="145" t="s">
        <v>2696</v>
      </c>
      <c r="AF234" s="14" t="s">
        <v>225</v>
      </c>
      <c r="AG234" s="14" t="s">
        <v>229</v>
      </c>
      <c r="AH234" s="14" t="s">
        <v>73</v>
      </c>
      <c r="AI234" s="14" t="s">
        <v>73</v>
      </c>
      <c r="AJ234" s="14" t="s">
        <v>225</v>
      </c>
      <c r="AK234" s="14" t="s">
        <v>230</v>
      </c>
      <c r="AL234" s="14" t="s">
        <v>396</v>
      </c>
      <c r="AM234" s="75" t="s">
        <v>225</v>
      </c>
      <c r="AN234" s="148"/>
      <c r="AO234" s="145"/>
      <c r="AP234" s="145" t="s">
        <v>2697</v>
      </c>
      <c r="AQ234" s="145" t="s">
        <v>2260</v>
      </c>
      <c r="AR234" s="145" t="s">
        <v>1172</v>
      </c>
      <c r="AS234" s="14" t="s">
        <v>73</v>
      </c>
      <c r="AT234" s="14" t="s">
        <v>73</v>
      </c>
      <c r="AU234" s="14" t="s">
        <v>73</v>
      </c>
      <c r="AV234" s="85" t="s">
        <v>73</v>
      </c>
      <c r="AW234" s="14" t="s">
        <v>73</v>
      </c>
      <c r="AX234" s="76"/>
      <c r="AY234" s="82">
        <v>2.31222998E8</v>
      </c>
      <c r="AZ234" s="82">
        <v>75725.0</v>
      </c>
      <c r="BA234" s="79" t="s">
        <v>2698</v>
      </c>
      <c r="BB234" s="85" t="s">
        <v>268</v>
      </c>
      <c r="BC234" s="85"/>
      <c r="BD234" s="85"/>
      <c r="BE234" s="85"/>
      <c r="BF234" s="85"/>
      <c r="BG234" s="85"/>
      <c r="BH234" s="81"/>
    </row>
    <row r="235" ht="15.75" hidden="1" customHeight="1">
      <c r="A235" s="74">
        <v>2025152.0</v>
      </c>
      <c r="B235" s="14">
        <v>47.0</v>
      </c>
      <c r="C235" s="14"/>
      <c r="D235" s="50" t="s">
        <v>2699</v>
      </c>
      <c r="E235" s="50" t="s">
        <v>2700</v>
      </c>
      <c r="F235" s="50" t="s">
        <v>2701</v>
      </c>
      <c r="G235" s="14" t="s">
        <v>219</v>
      </c>
      <c r="H235" s="83" t="s">
        <v>2702</v>
      </c>
      <c r="I235" s="14" t="s">
        <v>237</v>
      </c>
      <c r="J235" s="84" t="s">
        <v>2703</v>
      </c>
      <c r="K235" s="149" t="s">
        <v>2704</v>
      </c>
      <c r="L235" s="14" t="s">
        <v>108</v>
      </c>
      <c r="M235" s="14" t="s">
        <v>4</v>
      </c>
      <c r="N235" s="14" t="s">
        <v>602</v>
      </c>
      <c r="O235" s="14" t="s">
        <v>286</v>
      </c>
      <c r="P235" s="14" t="s">
        <v>242</v>
      </c>
      <c r="Q235" s="14" t="s">
        <v>61</v>
      </c>
      <c r="R235" s="14" t="s">
        <v>73</v>
      </c>
      <c r="S235" s="150" t="s">
        <v>2705</v>
      </c>
      <c r="T235" s="78" t="s">
        <v>2705</v>
      </c>
      <c r="U235" s="150" t="s">
        <v>2706</v>
      </c>
      <c r="V235" s="131" t="s">
        <v>2707</v>
      </c>
      <c r="W235" s="151" t="s">
        <v>73</v>
      </c>
      <c r="X235" s="131" t="s">
        <v>73</v>
      </c>
      <c r="Y235" s="131" t="s">
        <v>73</v>
      </c>
      <c r="Z235" s="131" t="s">
        <v>225</v>
      </c>
      <c r="AA235" s="152">
        <v>3.0</v>
      </c>
      <c r="AB235" s="14" t="s">
        <v>73</v>
      </c>
      <c r="AC235" s="14" t="s">
        <v>2708</v>
      </c>
      <c r="AD235" s="14" t="s">
        <v>225</v>
      </c>
      <c r="AE235" s="14" t="s">
        <v>229</v>
      </c>
      <c r="AF235" s="14" t="s">
        <v>225</v>
      </c>
      <c r="AG235" s="14" t="s">
        <v>229</v>
      </c>
      <c r="AH235" s="14" t="s">
        <v>73</v>
      </c>
      <c r="AI235" s="14" t="s">
        <v>73</v>
      </c>
      <c r="AJ235" s="14" t="s">
        <v>225</v>
      </c>
      <c r="AK235" s="14" t="s">
        <v>230</v>
      </c>
      <c r="AL235" s="14" t="s">
        <v>396</v>
      </c>
      <c r="AM235" s="153" t="s">
        <v>225</v>
      </c>
      <c r="AN235" s="153"/>
      <c r="AO235" s="131"/>
      <c r="AP235" s="131" t="s">
        <v>2058</v>
      </c>
      <c r="AQ235" s="131" t="s">
        <v>818</v>
      </c>
      <c r="AR235" s="131" t="s">
        <v>2237</v>
      </c>
      <c r="AS235" s="14" t="s">
        <v>73</v>
      </c>
      <c r="AT235" s="14" t="s">
        <v>73</v>
      </c>
      <c r="AU235" s="14" t="s">
        <v>73</v>
      </c>
      <c r="AV235" s="14" t="s">
        <v>73</v>
      </c>
      <c r="AW235" s="76" t="s">
        <v>232</v>
      </c>
      <c r="AX235" s="76"/>
      <c r="AY235" s="50"/>
      <c r="AZ235" s="50"/>
      <c r="BA235" s="14"/>
      <c r="BB235" s="14"/>
      <c r="BC235" s="14"/>
      <c r="BD235" s="14"/>
      <c r="BE235" s="14"/>
      <c r="BF235" s="85"/>
      <c r="BG235" s="85"/>
      <c r="BH235" s="81"/>
    </row>
    <row r="236" ht="15.75" hidden="1" customHeight="1">
      <c r="A236" s="74">
        <v>2025128.0</v>
      </c>
      <c r="B236" s="14">
        <v>41.0</v>
      </c>
      <c r="C236" s="118"/>
      <c r="D236" s="50" t="s">
        <v>1022</v>
      </c>
      <c r="E236" s="50" t="s">
        <v>2709</v>
      </c>
      <c r="F236" s="50" t="s">
        <v>2710</v>
      </c>
      <c r="G236" s="14" t="s">
        <v>219</v>
      </c>
      <c r="H236" s="83" t="s">
        <v>2711</v>
      </c>
      <c r="I236" s="14" t="s">
        <v>237</v>
      </c>
      <c r="J236" s="84" t="s">
        <v>2712</v>
      </c>
      <c r="K236" s="149" t="s">
        <v>2713</v>
      </c>
      <c r="L236" s="14" t="s">
        <v>108</v>
      </c>
      <c r="M236" s="14" t="s">
        <v>4</v>
      </c>
      <c r="N236" s="14" t="s">
        <v>602</v>
      </c>
      <c r="O236" s="14" t="s">
        <v>286</v>
      </c>
      <c r="P236" s="14" t="s">
        <v>242</v>
      </c>
      <c r="Q236" s="14" t="s">
        <v>61</v>
      </c>
      <c r="R236" s="14" t="s">
        <v>73</v>
      </c>
      <c r="S236" s="150" t="s">
        <v>2714</v>
      </c>
      <c r="T236" s="78" t="s">
        <v>2714</v>
      </c>
      <c r="U236" s="150" t="s">
        <v>2715</v>
      </c>
      <c r="V236" s="131" t="s">
        <v>2716</v>
      </c>
      <c r="W236" s="131" t="s">
        <v>73</v>
      </c>
      <c r="X236" s="131" t="s">
        <v>225</v>
      </c>
      <c r="Y236" s="131" t="s">
        <v>73</v>
      </c>
      <c r="Z236" s="131" t="s">
        <v>225</v>
      </c>
      <c r="AA236" s="152">
        <v>6.0</v>
      </c>
      <c r="AB236" s="14" t="s">
        <v>73</v>
      </c>
      <c r="AC236" s="131"/>
      <c r="AD236" s="14" t="s">
        <v>225</v>
      </c>
      <c r="AE236" s="14" t="s">
        <v>229</v>
      </c>
      <c r="AF236" s="14" t="s">
        <v>225</v>
      </c>
      <c r="AG236" s="14" t="s">
        <v>229</v>
      </c>
      <c r="AH236" s="14" t="s">
        <v>73</v>
      </c>
      <c r="AI236" s="14" t="s">
        <v>225</v>
      </c>
      <c r="AJ236" s="14" t="s">
        <v>73</v>
      </c>
      <c r="AK236" s="14" t="s">
        <v>264</v>
      </c>
      <c r="AL236" s="14" t="s">
        <v>396</v>
      </c>
      <c r="AM236" s="153" t="s">
        <v>225</v>
      </c>
      <c r="AN236" s="153"/>
      <c r="AO236" s="131"/>
      <c r="AP236" s="131" t="s">
        <v>317</v>
      </c>
      <c r="AQ236" s="131" t="s">
        <v>343</v>
      </c>
      <c r="AR236" s="131" t="s">
        <v>398</v>
      </c>
      <c r="AS236" s="14" t="s">
        <v>73</v>
      </c>
      <c r="AT236" s="14" t="s">
        <v>73</v>
      </c>
      <c r="AU236" s="131" t="s">
        <v>73</v>
      </c>
      <c r="AV236" s="14" t="s">
        <v>73</v>
      </c>
      <c r="AW236" s="76" t="s">
        <v>232</v>
      </c>
      <c r="AX236" s="76"/>
      <c r="AY236" s="50">
        <v>2.31657021E8</v>
      </c>
      <c r="AZ236" s="50">
        <v>50312.0</v>
      </c>
      <c r="BA236" s="99" t="s">
        <v>2717</v>
      </c>
      <c r="BB236" s="14" t="s">
        <v>268</v>
      </c>
      <c r="BC236" s="14"/>
      <c r="BD236" s="14"/>
      <c r="BE236" s="14"/>
      <c r="BF236" s="14"/>
      <c r="BG236" s="14"/>
      <c r="BH236" s="1"/>
    </row>
    <row r="237" ht="15.75" hidden="1" customHeight="1">
      <c r="A237" s="74">
        <v>2025156.0</v>
      </c>
      <c r="B237" s="14">
        <v>42.0</v>
      </c>
      <c r="C237" s="14"/>
      <c r="D237" s="50" t="s">
        <v>1022</v>
      </c>
      <c r="E237" s="50" t="s">
        <v>2718</v>
      </c>
      <c r="F237" s="50" t="s">
        <v>2719</v>
      </c>
      <c r="G237" s="14" t="s">
        <v>219</v>
      </c>
      <c r="H237" s="83" t="s">
        <v>2720</v>
      </c>
      <c r="I237" s="14" t="s">
        <v>237</v>
      </c>
      <c r="J237" s="84" t="s">
        <v>1006</v>
      </c>
      <c r="K237" s="149" t="s">
        <v>2721</v>
      </c>
      <c r="L237" s="14" t="s">
        <v>108</v>
      </c>
      <c r="M237" s="14" t="s">
        <v>4</v>
      </c>
      <c r="N237" s="14" t="s">
        <v>602</v>
      </c>
      <c r="O237" s="14" t="s">
        <v>286</v>
      </c>
      <c r="P237" s="14" t="s">
        <v>242</v>
      </c>
      <c r="Q237" s="14" t="s">
        <v>61</v>
      </c>
      <c r="R237" s="14" t="s">
        <v>73</v>
      </c>
      <c r="S237" s="150" t="s">
        <v>2722</v>
      </c>
      <c r="T237" s="78" t="s">
        <v>2722</v>
      </c>
      <c r="U237" s="150" t="s">
        <v>2723</v>
      </c>
      <c r="V237" s="131" t="s">
        <v>2724</v>
      </c>
      <c r="W237" s="131" t="s">
        <v>225</v>
      </c>
      <c r="X237" s="131" t="s">
        <v>225</v>
      </c>
      <c r="Y237" s="131" t="s">
        <v>225</v>
      </c>
      <c r="Z237" s="131" t="s">
        <v>225</v>
      </c>
      <c r="AA237" s="152">
        <v>3.0</v>
      </c>
      <c r="AB237" s="14" t="s">
        <v>225</v>
      </c>
      <c r="AC237" s="131" t="s">
        <v>229</v>
      </c>
      <c r="AD237" s="14" t="s">
        <v>225</v>
      </c>
      <c r="AE237" s="14" t="s">
        <v>229</v>
      </c>
      <c r="AF237" s="14" t="s">
        <v>225</v>
      </c>
      <c r="AG237" s="14" t="s">
        <v>229</v>
      </c>
      <c r="AH237" s="14" t="s">
        <v>225</v>
      </c>
      <c r="AI237" s="14" t="s">
        <v>225</v>
      </c>
      <c r="AJ237" s="14" t="s">
        <v>73</v>
      </c>
      <c r="AK237" s="14" t="s">
        <v>264</v>
      </c>
      <c r="AL237" s="14" t="s">
        <v>396</v>
      </c>
      <c r="AM237" s="153" t="s">
        <v>225</v>
      </c>
      <c r="AN237" s="153"/>
      <c r="AO237" s="131"/>
      <c r="AP237" s="131" t="s">
        <v>251</v>
      </c>
      <c r="AQ237" s="131" t="s">
        <v>2725</v>
      </c>
      <c r="AR237" s="131" t="s">
        <v>2726</v>
      </c>
      <c r="AS237" s="14" t="s">
        <v>73</v>
      </c>
      <c r="AT237" s="14" t="s">
        <v>73</v>
      </c>
      <c r="AU237" s="14" t="s">
        <v>73</v>
      </c>
      <c r="AV237" s="14" t="s">
        <v>73</v>
      </c>
      <c r="AW237" s="76" t="s">
        <v>232</v>
      </c>
      <c r="AX237" s="76"/>
      <c r="AY237" s="93">
        <v>2.31166524E8</v>
      </c>
      <c r="AZ237" s="50">
        <v>93081.0</v>
      </c>
      <c r="BA237" s="99" t="s">
        <v>2727</v>
      </c>
      <c r="BB237" s="14" t="s">
        <v>268</v>
      </c>
      <c r="BC237" s="14"/>
      <c r="BD237" s="14"/>
      <c r="BE237" s="14"/>
      <c r="BF237" s="85"/>
      <c r="BG237" s="85"/>
      <c r="BH237" s="1"/>
    </row>
    <row r="238" ht="15.75" hidden="1" customHeight="1">
      <c r="A238" s="74">
        <v>2025143.0</v>
      </c>
      <c r="B238" s="14">
        <v>45.0</v>
      </c>
      <c r="C238" s="14"/>
      <c r="D238" s="50" t="s">
        <v>1022</v>
      </c>
      <c r="E238" s="50" t="s">
        <v>2728</v>
      </c>
      <c r="F238" s="50" t="s">
        <v>2729</v>
      </c>
      <c r="G238" s="14" t="s">
        <v>219</v>
      </c>
      <c r="H238" s="83" t="s">
        <v>2730</v>
      </c>
      <c r="I238" s="14" t="s">
        <v>237</v>
      </c>
      <c r="J238" s="84" t="s">
        <v>2731</v>
      </c>
      <c r="K238" s="149" t="s">
        <v>2732</v>
      </c>
      <c r="L238" s="14" t="s">
        <v>108</v>
      </c>
      <c r="M238" s="14" t="s">
        <v>4</v>
      </c>
      <c r="N238" s="14" t="s">
        <v>240</v>
      </c>
      <c r="O238" s="14" t="s">
        <v>286</v>
      </c>
      <c r="P238" s="14" t="s">
        <v>242</v>
      </c>
      <c r="Q238" s="14" t="s">
        <v>61</v>
      </c>
      <c r="R238" s="14" t="s">
        <v>225</v>
      </c>
      <c r="S238" s="150" t="s">
        <v>2733</v>
      </c>
      <c r="T238" s="78" t="s">
        <v>2733</v>
      </c>
      <c r="U238" s="150" t="s">
        <v>2734</v>
      </c>
      <c r="V238" s="131" t="s">
        <v>2735</v>
      </c>
      <c r="W238" s="131" t="s">
        <v>73</v>
      </c>
      <c r="X238" s="131" t="s">
        <v>225</v>
      </c>
      <c r="Y238" s="131" t="s">
        <v>73</v>
      </c>
      <c r="Z238" s="131" t="s">
        <v>225</v>
      </c>
      <c r="AA238" s="152"/>
      <c r="AB238" s="14" t="s">
        <v>73</v>
      </c>
      <c r="AC238" s="14"/>
      <c r="AD238" s="14" t="s">
        <v>225</v>
      </c>
      <c r="AE238" s="14" t="s">
        <v>229</v>
      </c>
      <c r="AF238" s="14" t="s">
        <v>225</v>
      </c>
      <c r="AG238" s="14" t="s">
        <v>229</v>
      </c>
      <c r="AH238" s="14" t="s">
        <v>73</v>
      </c>
      <c r="AI238" s="14" t="s">
        <v>225</v>
      </c>
      <c r="AJ238" s="14" t="s">
        <v>73</v>
      </c>
      <c r="AK238" s="14" t="s">
        <v>264</v>
      </c>
      <c r="AL238" s="14" t="s">
        <v>396</v>
      </c>
      <c r="AM238" s="153" t="s">
        <v>225</v>
      </c>
      <c r="AN238" s="153"/>
      <c r="AO238" s="131"/>
      <c r="AP238" s="154" t="s">
        <v>2736</v>
      </c>
      <c r="AQ238" s="131" t="s">
        <v>343</v>
      </c>
      <c r="AR238" s="131" t="s">
        <v>250</v>
      </c>
      <c r="AS238" s="14" t="s">
        <v>73</v>
      </c>
      <c r="AT238" s="14" t="s">
        <v>73</v>
      </c>
      <c r="AU238" s="131" t="s">
        <v>73</v>
      </c>
      <c r="AV238" s="14" t="s">
        <v>73</v>
      </c>
      <c r="AW238" s="14" t="s">
        <v>73</v>
      </c>
      <c r="AX238" s="76"/>
      <c r="AY238" s="50">
        <v>2.31223579E8</v>
      </c>
      <c r="AZ238" s="50">
        <v>17208.0</v>
      </c>
      <c r="BA238" s="99" t="s">
        <v>2737</v>
      </c>
      <c r="BB238" s="14" t="s">
        <v>268</v>
      </c>
      <c r="BC238" s="14"/>
      <c r="BD238" s="14"/>
      <c r="BE238" s="14"/>
      <c r="BF238" s="85"/>
      <c r="BG238" s="85"/>
      <c r="BH238" s="1"/>
    </row>
    <row r="239" ht="15.75" hidden="1" customHeight="1">
      <c r="A239" s="74">
        <v>2025276.0</v>
      </c>
      <c r="B239" s="75">
        <v>37.0</v>
      </c>
      <c r="C239" s="75"/>
      <c r="D239" s="53" t="s">
        <v>2738</v>
      </c>
      <c r="E239" s="53" t="s">
        <v>2739</v>
      </c>
      <c r="F239" s="50" t="s">
        <v>2740</v>
      </c>
      <c r="G239" s="14" t="s">
        <v>219</v>
      </c>
      <c r="H239" s="14" t="s">
        <v>2741</v>
      </c>
      <c r="I239" s="97" t="s">
        <v>237</v>
      </c>
      <c r="J239" s="77" t="s">
        <v>574</v>
      </c>
      <c r="K239" s="155" t="s">
        <v>2742</v>
      </c>
      <c r="L239" s="76" t="s">
        <v>88</v>
      </c>
      <c r="M239" s="76" t="s">
        <v>4</v>
      </c>
      <c r="N239" s="76" t="s">
        <v>258</v>
      </c>
      <c r="O239" s="76" t="s">
        <v>490</v>
      </c>
      <c r="P239" s="14" t="s">
        <v>225</v>
      </c>
      <c r="Q239" s="14" t="s">
        <v>53</v>
      </c>
      <c r="R239" s="14" t="s">
        <v>225</v>
      </c>
      <c r="S239" s="156" t="s">
        <v>2743</v>
      </c>
      <c r="T239" s="95" t="s">
        <v>2743</v>
      </c>
      <c r="U239" s="95" t="s">
        <v>2743</v>
      </c>
      <c r="V239" s="157" t="s">
        <v>2744</v>
      </c>
      <c r="W239" s="158" t="s">
        <v>73</v>
      </c>
      <c r="X239" s="158" t="s">
        <v>73</v>
      </c>
      <c r="Y239" s="158" t="s">
        <v>73</v>
      </c>
      <c r="Z239" s="158" t="s">
        <v>73</v>
      </c>
      <c r="AA239" s="157">
        <v>8.0</v>
      </c>
      <c r="AB239" s="14" t="s">
        <v>225</v>
      </c>
      <c r="AC239" s="14" t="s">
        <v>229</v>
      </c>
      <c r="AD239" s="14" t="s">
        <v>225</v>
      </c>
      <c r="AE239" s="14" t="s">
        <v>229</v>
      </c>
      <c r="AF239" s="14" t="s">
        <v>73</v>
      </c>
      <c r="AG239" s="76" t="s">
        <v>2745</v>
      </c>
      <c r="AH239" s="14" t="s">
        <v>73</v>
      </c>
      <c r="AI239" s="14" t="s">
        <v>225</v>
      </c>
      <c r="AJ239" s="14" t="s">
        <v>225</v>
      </c>
      <c r="AK239" s="14" t="s">
        <v>230</v>
      </c>
      <c r="AL239" s="76" t="s">
        <v>396</v>
      </c>
      <c r="AM239" s="153" t="s">
        <v>225</v>
      </c>
      <c r="AN239" s="158"/>
      <c r="AO239" s="158"/>
      <c r="AP239" s="158" t="s">
        <v>2385</v>
      </c>
      <c r="AQ239" s="158" t="s">
        <v>1311</v>
      </c>
      <c r="AR239" s="158" t="s">
        <v>250</v>
      </c>
      <c r="AS239" s="76" t="s">
        <v>73</v>
      </c>
      <c r="AT239" s="76" t="s">
        <v>73</v>
      </c>
      <c r="AU239" s="153" t="s">
        <v>73</v>
      </c>
      <c r="AV239" s="153"/>
      <c r="AW239" s="14" t="s">
        <v>73</v>
      </c>
      <c r="AX239" s="76"/>
      <c r="AY239" s="80">
        <v>2.31297351E8</v>
      </c>
      <c r="AZ239" s="80">
        <v>36846.0</v>
      </c>
      <c r="BA239" s="79" t="s">
        <v>2746</v>
      </c>
      <c r="BB239" s="76" t="s">
        <v>268</v>
      </c>
      <c r="BC239" s="76"/>
      <c r="BD239" s="76"/>
      <c r="BE239" s="76"/>
      <c r="BF239" s="76"/>
      <c r="BG239" s="76"/>
      <c r="BH239" s="1"/>
    </row>
    <row r="240" ht="15.75" hidden="1" customHeight="1">
      <c r="A240" s="74">
        <v>2025067.0</v>
      </c>
      <c r="B240" s="14">
        <v>47.0</v>
      </c>
      <c r="C240" s="14"/>
      <c r="D240" s="50" t="s">
        <v>2747</v>
      </c>
      <c r="E240" s="50" t="s">
        <v>2748</v>
      </c>
      <c r="F240" s="50" t="s">
        <v>2749</v>
      </c>
      <c r="G240" s="14" t="s">
        <v>219</v>
      </c>
      <c r="H240" s="83" t="s">
        <v>2750</v>
      </c>
      <c r="I240" s="14" t="s">
        <v>221</v>
      </c>
      <c r="J240" s="84" t="s">
        <v>2751</v>
      </c>
      <c r="K240" s="149" t="s">
        <v>2752</v>
      </c>
      <c r="L240" s="79" t="s">
        <v>79</v>
      </c>
      <c r="M240" s="14" t="s">
        <v>4</v>
      </c>
      <c r="N240" s="14" t="s">
        <v>240</v>
      </c>
      <c r="O240" s="85" t="s">
        <v>286</v>
      </c>
      <c r="P240" s="14" t="s">
        <v>242</v>
      </c>
      <c r="Q240" s="14" t="s">
        <v>59</v>
      </c>
      <c r="R240" s="14" t="s">
        <v>73</v>
      </c>
      <c r="S240" s="150" t="s">
        <v>2753</v>
      </c>
      <c r="T240" s="78" t="s">
        <v>2753</v>
      </c>
      <c r="U240" s="150" t="s">
        <v>2754</v>
      </c>
      <c r="V240" s="131" t="s">
        <v>2755</v>
      </c>
      <c r="W240" s="131" t="s">
        <v>73</v>
      </c>
      <c r="X240" s="131" t="s">
        <v>73</v>
      </c>
      <c r="Y240" s="131" t="s">
        <v>73</v>
      </c>
      <c r="Z240" s="131" t="s">
        <v>225</v>
      </c>
      <c r="AA240" s="152">
        <v>8.0</v>
      </c>
      <c r="AB240" s="14" t="s">
        <v>73</v>
      </c>
      <c r="AC240" s="14" t="s">
        <v>2756</v>
      </c>
      <c r="AD240" s="14" t="s">
        <v>73</v>
      </c>
      <c r="AE240" s="131" t="s">
        <v>278</v>
      </c>
      <c r="AF240" s="14" t="s">
        <v>225</v>
      </c>
      <c r="AG240" s="14" t="s">
        <v>229</v>
      </c>
      <c r="AH240" s="14" t="s">
        <v>73</v>
      </c>
      <c r="AI240" s="14" t="s">
        <v>73</v>
      </c>
      <c r="AJ240" s="14" t="s">
        <v>73</v>
      </c>
      <c r="AK240" s="14" t="s">
        <v>264</v>
      </c>
      <c r="AL240" s="14" t="s">
        <v>396</v>
      </c>
      <c r="AM240" s="153" t="s">
        <v>225</v>
      </c>
      <c r="AN240" s="131"/>
      <c r="AO240" s="131"/>
      <c r="AP240" s="131" t="s">
        <v>251</v>
      </c>
      <c r="AQ240" s="131" t="s">
        <v>1330</v>
      </c>
      <c r="AR240" s="131" t="s">
        <v>2757</v>
      </c>
      <c r="AS240" s="14" t="s">
        <v>73</v>
      </c>
      <c r="AT240" s="14" t="s">
        <v>73</v>
      </c>
      <c r="AU240" s="14" t="s">
        <v>73</v>
      </c>
      <c r="AV240" s="14" t="s">
        <v>73</v>
      </c>
      <c r="AW240" s="14" t="s">
        <v>73</v>
      </c>
      <c r="AX240" s="76"/>
      <c r="AY240" s="50">
        <v>2.31208057E8</v>
      </c>
      <c r="AZ240" s="50">
        <v>71917.0</v>
      </c>
      <c r="BA240" s="1" t="s">
        <v>267</v>
      </c>
      <c r="BB240" s="14" t="s">
        <v>344</v>
      </c>
      <c r="BC240" s="14"/>
      <c r="BD240" s="14"/>
      <c r="BE240" s="14"/>
      <c r="BF240" s="14"/>
      <c r="BG240" s="14"/>
      <c r="BH240" s="1"/>
    </row>
    <row r="241" ht="15.75" hidden="1" customHeight="1">
      <c r="A241" s="74">
        <v>2025012.0</v>
      </c>
      <c r="B241" s="14">
        <v>36.0</v>
      </c>
      <c r="C241" s="14"/>
      <c r="D241" s="50" t="s">
        <v>252</v>
      </c>
      <c r="E241" s="50" t="s">
        <v>2758</v>
      </c>
      <c r="F241" s="50" t="s">
        <v>2759</v>
      </c>
      <c r="G241" s="14" t="s">
        <v>219</v>
      </c>
      <c r="H241" s="83" t="s">
        <v>2760</v>
      </c>
      <c r="I241" s="14" t="s">
        <v>237</v>
      </c>
      <c r="J241" s="84">
        <v>39329.0</v>
      </c>
      <c r="K241" s="149" t="s">
        <v>2761</v>
      </c>
      <c r="L241" s="14" t="s">
        <v>93</v>
      </c>
      <c r="M241" s="14" t="s">
        <v>4</v>
      </c>
      <c r="N241" s="14" t="s">
        <v>240</v>
      </c>
      <c r="O241" s="14" t="s">
        <v>286</v>
      </c>
      <c r="P241" s="14" t="s">
        <v>73</v>
      </c>
      <c r="Q241" s="14" t="s">
        <v>55</v>
      </c>
      <c r="R241" s="14" t="s">
        <v>225</v>
      </c>
      <c r="S241" s="150" t="s">
        <v>2762</v>
      </c>
      <c r="T241" s="78" t="s">
        <v>2762</v>
      </c>
      <c r="U241" s="150" t="s">
        <v>2763</v>
      </c>
      <c r="V241" s="131" t="s">
        <v>2764</v>
      </c>
      <c r="W241" s="131" t="s">
        <v>73</v>
      </c>
      <c r="X241" s="131" t="s">
        <v>73</v>
      </c>
      <c r="Y241" s="131" t="s">
        <v>73</v>
      </c>
      <c r="Z241" s="131" t="s">
        <v>73</v>
      </c>
      <c r="AA241" s="152">
        <v>3.0</v>
      </c>
      <c r="AB241" s="14" t="s">
        <v>225</v>
      </c>
      <c r="AC241" s="14" t="str">
        <f>IF(AB241="YES",YES,"Not Working")</f>
        <v>Not Working</v>
      </c>
      <c r="AD241" s="14" t="s">
        <v>73</v>
      </c>
      <c r="AE241" s="14" t="s">
        <v>2765</v>
      </c>
      <c r="AF241" s="14" t="s">
        <v>225</v>
      </c>
      <c r="AG241" s="14" t="s">
        <v>229</v>
      </c>
      <c r="AH241" s="14" t="s">
        <v>73</v>
      </c>
      <c r="AI241" s="14" t="s">
        <v>73</v>
      </c>
      <c r="AJ241" s="14" t="s">
        <v>73</v>
      </c>
      <c r="AK241" s="14" t="s">
        <v>264</v>
      </c>
      <c r="AL241" s="14" t="s">
        <v>396</v>
      </c>
      <c r="AM241" s="153" t="s">
        <v>225</v>
      </c>
      <c r="AN241" s="153"/>
      <c r="AO241" s="154"/>
      <c r="AP241" s="154" t="s">
        <v>251</v>
      </c>
      <c r="AQ241" s="131" t="s">
        <v>2766</v>
      </c>
      <c r="AR241" s="131" t="s">
        <v>949</v>
      </c>
      <c r="AS241" s="14" t="s">
        <v>73</v>
      </c>
      <c r="AT241" s="14" t="s">
        <v>73</v>
      </c>
      <c r="AU241" s="14" t="s">
        <v>73</v>
      </c>
      <c r="AV241" s="14" t="s">
        <v>73</v>
      </c>
      <c r="AW241" s="14" t="s">
        <v>73</v>
      </c>
      <c r="AX241" s="76"/>
      <c r="AY241" s="50">
        <v>2.31348681E8</v>
      </c>
      <c r="AZ241" s="50">
        <v>19518.0</v>
      </c>
      <c r="BA241" s="1" t="s">
        <v>2767</v>
      </c>
      <c r="BB241" s="14" t="s">
        <v>344</v>
      </c>
      <c r="BC241" s="14"/>
      <c r="BD241" s="14"/>
      <c r="BE241" s="14"/>
      <c r="BF241" s="14"/>
      <c r="BG241" s="14"/>
      <c r="BH241" s="81"/>
    </row>
    <row r="242" ht="15.75" hidden="1" customHeight="1">
      <c r="A242" s="74">
        <v>2025172.0</v>
      </c>
      <c r="B242" s="14">
        <v>35.0</v>
      </c>
      <c r="C242" s="118"/>
      <c r="D242" s="50" t="s">
        <v>2768</v>
      </c>
      <c r="E242" s="50" t="s">
        <v>2769</v>
      </c>
      <c r="F242" s="50" t="s">
        <v>2770</v>
      </c>
      <c r="G242" s="14" t="s">
        <v>219</v>
      </c>
      <c r="H242" s="14" t="s">
        <v>2771</v>
      </c>
      <c r="I242" s="14" t="s">
        <v>237</v>
      </c>
      <c r="J242" s="84" t="s">
        <v>2772</v>
      </c>
      <c r="K242" s="149" t="s">
        <v>2773</v>
      </c>
      <c r="L242" s="14" t="s">
        <v>108</v>
      </c>
      <c r="M242" s="14" t="s">
        <v>4</v>
      </c>
      <c r="N242" s="14" t="s">
        <v>419</v>
      </c>
      <c r="O242" s="14" t="s">
        <v>286</v>
      </c>
      <c r="P242" s="14" t="s">
        <v>242</v>
      </c>
      <c r="Q242" s="14" t="s">
        <v>61</v>
      </c>
      <c r="R242" s="14" t="s">
        <v>225</v>
      </c>
      <c r="S242" s="150" t="s">
        <v>2774</v>
      </c>
      <c r="T242" s="78" t="s">
        <v>2774</v>
      </c>
      <c r="U242" s="150" t="s">
        <v>2775</v>
      </c>
      <c r="V242" s="131" t="s">
        <v>2776</v>
      </c>
      <c r="W242" s="131" t="s">
        <v>73</v>
      </c>
      <c r="X242" s="131" t="s">
        <v>73</v>
      </c>
      <c r="Y242" s="131" t="s">
        <v>73</v>
      </c>
      <c r="Z242" s="131" t="s">
        <v>225</v>
      </c>
      <c r="AA242" s="152">
        <v>3.0</v>
      </c>
      <c r="AB242" s="14" t="s">
        <v>225</v>
      </c>
      <c r="AC242" s="131" t="s">
        <v>229</v>
      </c>
      <c r="AD242" s="14" t="s">
        <v>225</v>
      </c>
      <c r="AE242" s="14" t="s">
        <v>229</v>
      </c>
      <c r="AF242" s="14" t="s">
        <v>225</v>
      </c>
      <c r="AG242" s="14" t="s">
        <v>229</v>
      </c>
      <c r="AH242" s="14" t="s">
        <v>73</v>
      </c>
      <c r="AI242" s="14" t="s">
        <v>225</v>
      </c>
      <c r="AJ242" s="14" t="s">
        <v>73</v>
      </c>
      <c r="AK242" s="14" t="s">
        <v>264</v>
      </c>
      <c r="AL242" s="14" t="s">
        <v>396</v>
      </c>
      <c r="AM242" s="153" t="s">
        <v>225</v>
      </c>
      <c r="AN242" s="131"/>
      <c r="AO242" s="131"/>
      <c r="AP242" s="131" t="s">
        <v>2777</v>
      </c>
      <c r="AQ242" s="131" t="s">
        <v>2778</v>
      </c>
      <c r="AR242" s="131" t="s">
        <v>2260</v>
      </c>
      <c r="AS242" s="14" t="s">
        <v>73</v>
      </c>
      <c r="AT242" s="14" t="s">
        <v>73</v>
      </c>
      <c r="AU242" s="14" t="s">
        <v>73</v>
      </c>
      <c r="AV242" s="14" t="s">
        <v>73</v>
      </c>
      <c r="AW242" s="14" t="s">
        <v>73</v>
      </c>
      <c r="AX242" s="76"/>
      <c r="AY242" s="50">
        <v>2.31230842E8</v>
      </c>
      <c r="AZ242" s="50">
        <v>84181.0</v>
      </c>
      <c r="BA242" s="99" t="s">
        <v>2779</v>
      </c>
      <c r="BB242" s="14" t="s">
        <v>268</v>
      </c>
      <c r="BC242" s="14"/>
      <c r="BD242" s="14"/>
      <c r="BE242" s="14"/>
      <c r="BF242" s="14"/>
      <c r="BG242" s="14"/>
      <c r="BH242" s="81"/>
    </row>
    <row r="243" ht="15.75" hidden="1" customHeight="1">
      <c r="A243" s="74">
        <v>2025198.0</v>
      </c>
      <c r="B243" s="14">
        <v>44.0</v>
      </c>
      <c r="C243" s="14"/>
      <c r="D243" s="50" t="s">
        <v>2780</v>
      </c>
      <c r="E243" s="50" t="s">
        <v>2781</v>
      </c>
      <c r="F243" s="50" t="s">
        <v>2782</v>
      </c>
      <c r="G243" s="14" t="s">
        <v>219</v>
      </c>
      <c r="H243" s="14" t="s">
        <v>2783</v>
      </c>
      <c r="I243" s="14" t="s">
        <v>237</v>
      </c>
      <c r="J243" s="84" t="s">
        <v>2784</v>
      </c>
      <c r="K243" s="149" t="s">
        <v>2785</v>
      </c>
      <c r="L243" s="14" t="s">
        <v>108</v>
      </c>
      <c r="M243" s="14" t="s">
        <v>4</v>
      </c>
      <c r="N243" s="14" t="s">
        <v>602</v>
      </c>
      <c r="O243" s="14" t="s">
        <v>286</v>
      </c>
      <c r="P243" s="14" t="s">
        <v>242</v>
      </c>
      <c r="Q243" s="14" t="s">
        <v>61</v>
      </c>
      <c r="R243" s="14" t="s">
        <v>73</v>
      </c>
      <c r="S243" s="150" t="s">
        <v>2786</v>
      </c>
      <c r="T243" s="150" t="s">
        <v>2786</v>
      </c>
      <c r="U243" s="150" t="s">
        <v>2787</v>
      </c>
      <c r="V243" s="131" t="s">
        <v>2788</v>
      </c>
      <c r="W243" s="131" t="s">
        <v>73</v>
      </c>
      <c r="X243" s="131" t="s">
        <v>73</v>
      </c>
      <c r="Y243" s="131" t="s">
        <v>73</v>
      </c>
      <c r="Z243" s="131" t="s">
        <v>225</v>
      </c>
      <c r="AA243" s="154">
        <v>5.0</v>
      </c>
      <c r="AB243" s="14" t="s">
        <v>225</v>
      </c>
      <c r="AC243" s="14" t="s">
        <v>229</v>
      </c>
      <c r="AD243" s="14" t="s">
        <v>225</v>
      </c>
      <c r="AE243" s="14" t="s">
        <v>229</v>
      </c>
      <c r="AF243" s="14" t="s">
        <v>225</v>
      </c>
      <c r="AG243" s="14" t="s">
        <v>229</v>
      </c>
      <c r="AH243" s="14" t="s">
        <v>73</v>
      </c>
      <c r="AI243" s="14" t="s">
        <v>225</v>
      </c>
      <c r="AJ243" s="14" t="s">
        <v>225</v>
      </c>
      <c r="AK243" s="14" t="s">
        <v>230</v>
      </c>
      <c r="AL243" s="14" t="s">
        <v>396</v>
      </c>
      <c r="AM243" s="153" t="s">
        <v>225</v>
      </c>
      <c r="AN243" s="153"/>
      <c r="AO243" s="131"/>
      <c r="AP243" s="131" t="s">
        <v>672</v>
      </c>
      <c r="AQ243" s="131" t="s">
        <v>772</v>
      </c>
      <c r="AR243" s="131" t="s">
        <v>331</v>
      </c>
      <c r="AS243" s="14" t="s">
        <v>73</v>
      </c>
      <c r="AT243" s="14" t="s">
        <v>73</v>
      </c>
      <c r="AU243" s="14" t="s">
        <v>73</v>
      </c>
      <c r="AV243" s="14" t="s">
        <v>73</v>
      </c>
      <c r="AW243" s="14" t="s">
        <v>73</v>
      </c>
      <c r="AX243" s="76"/>
      <c r="AY243" s="50">
        <v>2.31223641E8</v>
      </c>
      <c r="AZ243" s="50">
        <v>97041.0</v>
      </c>
      <c r="BA243" s="79" t="s">
        <v>2789</v>
      </c>
      <c r="BB243" s="14" t="s">
        <v>268</v>
      </c>
      <c r="BC243" s="14"/>
      <c r="BD243" s="14"/>
      <c r="BE243" s="14"/>
      <c r="BF243" s="85"/>
      <c r="BG243" s="85"/>
      <c r="BH243" s="81"/>
    </row>
    <row r="244" ht="15.75" hidden="1" customHeight="1">
      <c r="A244" s="74">
        <v>2025096.0</v>
      </c>
      <c r="B244" s="118">
        <v>37.0</v>
      </c>
      <c r="C244" s="14"/>
      <c r="D244" s="50" t="s">
        <v>2780</v>
      </c>
      <c r="E244" s="50" t="s">
        <v>2790</v>
      </c>
      <c r="F244" s="50" t="s">
        <v>2791</v>
      </c>
      <c r="G244" s="14" t="s">
        <v>219</v>
      </c>
      <c r="H244" s="14" t="s">
        <v>2792</v>
      </c>
      <c r="I244" s="14" t="s">
        <v>237</v>
      </c>
      <c r="J244" s="84">
        <v>38963.0</v>
      </c>
      <c r="K244" s="149" t="s">
        <v>2793</v>
      </c>
      <c r="L244" s="79" t="s">
        <v>95</v>
      </c>
      <c r="M244" s="14" t="s">
        <v>4</v>
      </c>
      <c r="N244" s="14" t="s">
        <v>299</v>
      </c>
      <c r="O244" s="14" t="s">
        <v>286</v>
      </c>
      <c r="P244" s="14" t="s">
        <v>225</v>
      </c>
      <c r="Q244" s="14" t="s">
        <v>55</v>
      </c>
      <c r="R244" s="14" t="s">
        <v>225</v>
      </c>
      <c r="S244" s="150" t="s">
        <v>2794</v>
      </c>
      <c r="T244" s="150" t="s">
        <v>2794</v>
      </c>
      <c r="U244" s="150" t="s">
        <v>2795</v>
      </c>
      <c r="V244" s="152" t="s">
        <v>2796</v>
      </c>
      <c r="W244" s="131" t="s">
        <v>73</v>
      </c>
      <c r="X244" s="131" t="s">
        <v>73</v>
      </c>
      <c r="Y244" s="131" t="s">
        <v>73</v>
      </c>
      <c r="Z244" s="131" t="s">
        <v>225</v>
      </c>
      <c r="AA244" s="152">
        <v>6.0</v>
      </c>
      <c r="AB244" s="14" t="s">
        <v>225</v>
      </c>
      <c r="AC244" s="14" t="s">
        <v>229</v>
      </c>
      <c r="AD244" s="14" t="s">
        <v>225</v>
      </c>
      <c r="AE244" s="14" t="s">
        <v>229</v>
      </c>
      <c r="AF244" s="14" t="s">
        <v>225</v>
      </c>
      <c r="AG244" s="14" t="s">
        <v>229</v>
      </c>
      <c r="AH244" s="14" t="s">
        <v>73</v>
      </c>
      <c r="AI244" s="14" t="s">
        <v>225</v>
      </c>
      <c r="AJ244" s="14" t="s">
        <v>225</v>
      </c>
      <c r="AK244" s="14" t="s">
        <v>230</v>
      </c>
      <c r="AL244" s="14" t="s">
        <v>396</v>
      </c>
      <c r="AM244" s="153" t="s">
        <v>225</v>
      </c>
      <c r="AN244" s="131"/>
      <c r="AO244" s="131"/>
      <c r="AP244" s="131" t="s">
        <v>331</v>
      </c>
      <c r="AQ244" s="131" t="s">
        <v>540</v>
      </c>
      <c r="AR244" s="131" t="s">
        <v>1387</v>
      </c>
      <c r="AS244" s="14" t="s">
        <v>73</v>
      </c>
      <c r="AT244" s="14" t="s">
        <v>73</v>
      </c>
      <c r="AU244" s="14" t="s">
        <v>73</v>
      </c>
      <c r="AV244" s="14" t="s">
        <v>73</v>
      </c>
      <c r="AW244" s="14" t="s">
        <v>73</v>
      </c>
      <c r="AX244" s="76"/>
      <c r="AY244" s="50">
        <v>2.31218354E8</v>
      </c>
      <c r="AZ244" s="50">
        <v>54372.0</v>
      </c>
      <c r="BA244" s="1" t="s">
        <v>2797</v>
      </c>
      <c r="BB244" s="14" t="s">
        <v>268</v>
      </c>
      <c r="BC244" s="120"/>
      <c r="BD244" s="14"/>
      <c r="BE244" s="14"/>
      <c r="BF244" s="14"/>
      <c r="BG244" s="14"/>
      <c r="BH244" s="81"/>
    </row>
    <row r="245" ht="15.75" hidden="1" customHeight="1">
      <c r="A245" s="74">
        <v>2025231.0</v>
      </c>
      <c r="B245" s="14">
        <v>39.0</v>
      </c>
      <c r="C245" s="14"/>
      <c r="D245" s="50" t="s">
        <v>2780</v>
      </c>
      <c r="E245" s="50" t="s">
        <v>2798</v>
      </c>
      <c r="F245" s="50" t="s">
        <v>2799</v>
      </c>
      <c r="G245" s="14" t="s">
        <v>219</v>
      </c>
      <c r="H245" s="14" t="s">
        <v>2800</v>
      </c>
      <c r="I245" s="14" t="s">
        <v>237</v>
      </c>
      <c r="J245" s="84" t="s">
        <v>2772</v>
      </c>
      <c r="K245" s="149" t="s">
        <v>2801</v>
      </c>
      <c r="L245" s="79" t="s">
        <v>89</v>
      </c>
      <c r="M245" s="14" t="s">
        <v>4</v>
      </c>
      <c r="N245" s="14" t="s">
        <v>240</v>
      </c>
      <c r="O245" s="14" t="s">
        <v>490</v>
      </c>
      <c r="P245" s="14" t="s">
        <v>242</v>
      </c>
      <c r="Q245" s="14" t="s">
        <v>51</v>
      </c>
      <c r="R245" s="14" t="s">
        <v>225</v>
      </c>
      <c r="S245" s="150" t="s">
        <v>2802</v>
      </c>
      <c r="T245" s="150" t="s">
        <v>2803</v>
      </c>
      <c r="U245" s="150" t="s">
        <v>2802</v>
      </c>
      <c r="V245" s="131" t="s">
        <v>2804</v>
      </c>
      <c r="W245" s="151" t="s">
        <v>73</v>
      </c>
      <c r="X245" s="131" t="s">
        <v>73</v>
      </c>
      <c r="Y245" s="131" t="s">
        <v>73</v>
      </c>
      <c r="Z245" s="131" t="s">
        <v>73</v>
      </c>
      <c r="AA245" s="152">
        <v>4.0</v>
      </c>
      <c r="AB245" s="14" t="s">
        <v>225</v>
      </c>
      <c r="AC245" s="131" t="s">
        <v>924</v>
      </c>
      <c r="AD245" s="14" t="s">
        <v>73</v>
      </c>
      <c r="AE245" s="14" t="s">
        <v>2805</v>
      </c>
      <c r="AF245" s="14" t="s">
        <v>73</v>
      </c>
      <c r="AG245" s="14" t="s">
        <v>278</v>
      </c>
      <c r="AH245" s="14" t="s">
        <v>225</v>
      </c>
      <c r="AI245" s="14" t="s">
        <v>73</v>
      </c>
      <c r="AJ245" s="14" t="s">
        <v>73</v>
      </c>
      <c r="AK245" s="14" t="s">
        <v>264</v>
      </c>
      <c r="AL245" s="14" t="s">
        <v>396</v>
      </c>
      <c r="AM245" s="153" t="s">
        <v>225</v>
      </c>
      <c r="AN245" s="131"/>
      <c r="AO245" s="131"/>
      <c r="AP245" s="158" t="s">
        <v>2375</v>
      </c>
      <c r="AQ245" s="131" t="s">
        <v>2806</v>
      </c>
      <c r="AR245" s="131" t="s">
        <v>818</v>
      </c>
      <c r="AS245" s="14" t="s">
        <v>73</v>
      </c>
      <c r="AT245" s="14" t="s">
        <v>73</v>
      </c>
      <c r="AU245" s="14" t="s">
        <v>73</v>
      </c>
      <c r="AV245" s="14" t="s">
        <v>73</v>
      </c>
      <c r="AW245" s="14" t="s">
        <v>73</v>
      </c>
      <c r="AX245" s="76"/>
      <c r="AY245" s="50">
        <v>2.31194641E8</v>
      </c>
      <c r="AZ245" s="50">
        <v>10509.0</v>
      </c>
      <c r="BA245" s="99" t="s">
        <v>2807</v>
      </c>
      <c r="BB245" s="14" t="s">
        <v>344</v>
      </c>
      <c r="BC245" s="14"/>
      <c r="BD245" s="14"/>
      <c r="BE245" s="14"/>
      <c r="BF245" s="85"/>
      <c r="BG245" s="85"/>
      <c r="BH245" s="1"/>
    </row>
    <row r="246" ht="15.75" hidden="1" customHeight="1">
      <c r="A246" s="74">
        <v>2025064.0</v>
      </c>
      <c r="B246" s="14">
        <v>45.0</v>
      </c>
      <c r="C246" s="14"/>
      <c r="D246" s="50" t="s">
        <v>2808</v>
      </c>
      <c r="E246" s="50" t="s">
        <v>2809</v>
      </c>
      <c r="F246" s="50" t="s">
        <v>2810</v>
      </c>
      <c r="G246" s="14" t="s">
        <v>219</v>
      </c>
      <c r="H246" s="83" t="s">
        <v>2811</v>
      </c>
      <c r="I246" s="14" t="s">
        <v>237</v>
      </c>
      <c r="J246" s="84">
        <v>38758.0</v>
      </c>
      <c r="K246" s="149" t="s">
        <v>2812</v>
      </c>
      <c r="L246" s="79" t="s">
        <v>79</v>
      </c>
      <c r="M246" s="14" t="s">
        <v>4</v>
      </c>
      <c r="N246" s="14" t="s">
        <v>240</v>
      </c>
      <c r="O246" s="85" t="s">
        <v>286</v>
      </c>
      <c r="P246" s="14" t="s">
        <v>242</v>
      </c>
      <c r="Q246" s="14" t="s">
        <v>59</v>
      </c>
      <c r="R246" s="14" t="s">
        <v>73</v>
      </c>
      <c r="S246" s="150" t="s">
        <v>2813</v>
      </c>
      <c r="T246" s="150" t="s">
        <v>2813</v>
      </c>
      <c r="U246" s="150" t="s">
        <v>2814</v>
      </c>
      <c r="V246" s="131" t="s">
        <v>2815</v>
      </c>
      <c r="W246" s="131" t="s">
        <v>73</v>
      </c>
      <c r="X246" s="131" t="s">
        <v>225</v>
      </c>
      <c r="Y246" s="131" t="s">
        <v>73</v>
      </c>
      <c r="Z246" s="131" t="s">
        <v>225</v>
      </c>
      <c r="AA246" s="152">
        <v>3.0</v>
      </c>
      <c r="AB246" s="14" t="s">
        <v>225</v>
      </c>
      <c r="AC246" s="14" t="s">
        <v>229</v>
      </c>
      <c r="AD246" s="14" t="s">
        <v>225</v>
      </c>
      <c r="AE246" s="14" t="s">
        <v>229</v>
      </c>
      <c r="AF246" s="14" t="s">
        <v>73</v>
      </c>
      <c r="AG246" s="14" t="s">
        <v>2816</v>
      </c>
      <c r="AH246" s="14" t="s">
        <v>73</v>
      </c>
      <c r="AI246" s="14" t="s">
        <v>225</v>
      </c>
      <c r="AJ246" s="14" t="s">
        <v>73</v>
      </c>
      <c r="AK246" s="14" t="s">
        <v>291</v>
      </c>
      <c r="AL246" s="14" t="s">
        <v>396</v>
      </c>
      <c r="AM246" s="153" t="s">
        <v>225</v>
      </c>
      <c r="AN246" s="131"/>
      <c r="AO246" s="131"/>
      <c r="AP246" s="131" t="s">
        <v>1330</v>
      </c>
      <c r="AQ246" s="131" t="s">
        <v>1319</v>
      </c>
      <c r="AR246" s="131" t="s">
        <v>370</v>
      </c>
      <c r="AS246" s="14" t="s">
        <v>73</v>
      </c>
      <c r="AT246" s="14" t="s">
        <v>73</v>
      </c>
      <c r="AU246" s="14" t="s">
        <v>73</v>
      </c>
      <c r="AV246" s="14" t="s">
        <v>73</v>
      </c>
      <c r="AW246" s="76" t="s">
        <v>232</v>
      </c>
      <c r="AX246" s="76"/>
      <c r="AY246" s="92"/>
      <c r="AZ246" s="92"/>
      <c r="BA246" s="1"/>
      <c r="BB246" s="14"/>
      <c r="BC246" s="14"/>
      <c r="BD246" s="14"/>
      <c r="BE246" s="14"/>
      <c r="BF246" s="14"/>
      <c r="BG246" s="14"/>
      <c r="BH246" s="1"/>
    </row>
    <row r="247" ht="15.75" hidden="1" customHeight="1">
      <c r="A247" s="74">
        <v>2025142.0</v>
      </c>
      <c r="B247" s="14">
        <v>36.0</v>
      </c>
      <c r="C247" s="14"/>
      <c r="D247" s="50" t="s">
        <v>1710</v>
      </c>
      <c r="E247" s="50" t="s">
        <v>2817</v>
      </c>
      <c r="F247" s="50" t="s">
        <v>2818</v>
      </c>
      <c r="G247" s="14" t="s">
        <v>219</v>
      </c>
      <c r="H247" s="83" t="s">
        <v>2819</v>
      </c>
      <c r="I247" s="14" t="s">
        <v>221</v>
      </c>
      <c r="J247" s="84">
        <v>38758.0</v>
      </c>
      <c r="K247" s="149" t="s">
        <v>2820</v>
      </c>
      <c r="L247" s="14" t="s">
        <v>108</v>
      </c>
      <c r="M247" s="14" t="s">
        <v>4</v>
      </c>
      <c r="N247" s="14" t="s">
        <v>258</v>
      </c>
      <c r="O247" s="14" t="s">
        <v>286</v>
      </c>
      <c r="P247" s="14" t="s">
        <v>242</v>
      </c>
      <c r="Q247" s="14" t="s">
        <v>61</v>
      </c>
      <c r="R247" s="14" t="s">
        <v>225</v>
      </c>
      <c r="S247" s="150" t="s">
        <v>2821</v>
      </c>
      <c r="T247" s="150" t="s">
        <v>2821</v>
      </c>
      <c r="U247" s="150" t="s">
        <v>2821</v>
      </c>
      <c r="V247" s="131" t="s">
        <v>2822</v>
      </c>
      <c r="W247" s="131" t="s">
        <v>225</v>
      </c>
      <c r="X247" s="131" t="s">
        <v>225</v>
      </c>
      <c r="Y247" s="131" t="s">
        <v>225</v>
      </c>
      <c r="Z247" s="131" t="s">
        <v>225</v>
      </c>
      <c r="AA247" s="154">
        <v>6.0</v>
      </c>
      <c r="AB247" s="14" t="s">
        <v>225</v>
      </c>
      <c r="AC247" s="14" t="s">
        <v>229</v>
      </c>
      <c r="AD247" s="14" t="s">
        <v>225</v>
      </c>
      <c r="AE247" s="14" t="s">
        <v>229</v>
      </c>
      <c r="AF247" s="14" t="s">
        <v>73</v>
      </c>
      <c r="AG247" s="14" t="s">
        <v>278</v>
      </c>
      <c r="AH247" s="14" t="s">
        <v>225</v>
      </c>
      <c r="AI247" s="14" t="s">
        <v>225</v>
      </c>
      <c r="AJ247" s="14" t="s">
        <v>225</v>
      </c>
      <c r="AK247" s="14" t="s">
        <v>230</v>
      </c>
      <c r="AL247" s="14" t="s">
        <v>396</v>
      </c>
      <c r="AM247" s="153" t="s">
        <v>225</v>
      </c>
      <c r="AN247" s="153"/>
      <c r="AO247" s="131"/>
      <c r="AP247" s="131" t="s">
        <v>384</v>
      </c>
      <c r="AQ247" s="131" t="s">
        <v>250</v>
      </c>
      <c r="AR247" s="131"/>
      <c r="AS247" s="14" t="s">
        <v>73</v>
      </c>
      <c r="AT247" s="14" t="s">
        <v>73</v>
      </c>
      <c r="AU247" s="14" t="s">
        <v>73</v>
      </c>
      <c r="AV247" s="14" t="s">
        <v>73</v>
      </c>
      <c r="AW247" s="14" t="s">
        <v>73</v>
      </c>
      <c r="AX247" s="76"/>
      <c r="AY247" s="50">
        <v>2.31303548E8</v>
      </c>
      <c r="AZ247" s="50">
        <v>15624.0</v>
      </c>
      <c r="BA247" s="99" t="s">
        <v>2823</v>
      </c>
      <c r="BB247" s="14" t="s">
        <v>268</v>
      </c>
      <c r="BC247" s="14"/>
      <c r="BD247" s="14"/>
      <c r="BE247" s="14"/>
      <c r="BF247" s="85"/>
      <c r="BG247" s="85"/>
      <c r="BH247" s="1"/>
    </row>
    <row r="248" ht="15.75" hidden="1" customHeight="1">
      <c r="A248" s="74">
        <v>2025139.0</v>
      </c>
      <c r="B248" s="14">
        <v>45.0</v>
      </c>
      <c r="C248" s="14"/>
      <c r="D248" s="50" t="s">
        <v>2824</v>
      </c>
      <c r="E248" s="50" t="s">
        <v>2825</v>
      </c>
      <c r="F248" s="50" t="s">
        <v>2826</v>
      </c>
      <c r="G248" s="14" t="s">
        <v>219</v>
      </c>
      <c r="H248" s="83" t="s">
        <v>2827</v>
      </c>
      <c r="I248" s="14" t="s">
        <v>237</v>
      </c>
      <c r="J248" s="84" t="s">
        <v>2828</v>
      </c>
      <c r="K248" s="149" t="s">
        <v>2829</v>
      </c>
      <c r="L248" s="14" t="s">
        <v>108</v>
      </c>
      <c r="M248" s="14" t="s">
        <v>4</v>
      </c>
      <c r="N248" s="14" t="s">
        <v>791</v>
      </c>
      <c r="O248" s="14" t="s">
        <v>286</v>
      </c>
      <c r="P248" s="14" t="s">
        <v>242</v>
      </c>
      <c r="Q248" s="14" t="s">
        <v>61</v>
      </c>
      <c r="R248" s="14" t="s">
        <v>225</v>
      </c>
      <c r="S248" s="150" t="s">
        <v>2830</v>
      </c>
      <c r="T248" s="78" t="s">
        <v>2830</v>
      </c>
      <c r="U248" s="150" t="s">
        <v>2831</v>
      </c>
      <c r="V248" s="131" t="s">
        <v>2832</v>
      </c>
      <c r="W248" s="131" t="s">
        <v>73</v>
      </c>
      <c r="X248" s="131" t="s">
        <v>73</v>
      </c>
      <c r="Y248" s="131" t="s">
        <v>73</v>
      </c>
      <c r="Z248" s="131" t="s">
        <v>225</v>
      </c>
      <c r="AA248" s="152">
        <v>7.0</v>
      </c>
      <c r="AB248" s="14" t="s">
        <v>225</v>
      </c>
      <c r="AC248" s="131" t="str">
        <f>IF(AB248="YES",YES,"Not Working")</f>
        <v>Not Working</v>
      </c>
      <c r="AD248" s="14" t="s">
        <v>73</v>
      </c>
      <c r="AE248" s="131" t="s">
        <v>2833</v>
      </c>
      <c r="AF248" s="14" t="s">
        <v>225</v>
      </c>
      <c r="AG248" s="14" t="s">
        <v>229</v>
      </c>
      <c r="AH248" s="14" t="s">
        <v>73</v>
      </c>
      <c r="AI248" s="14" t="s">
        <v>225</v>
      </c>
      <c r="AJ248" s="14" t="s">
        <v>73</v>
      </c>
      <c r="AK248" s="14" t="s">
        <v>264</v>
      </c>
      <c r="AL248" s="14" t="s">
        <v>396</v>
      </c>
      <c r="AM248" s="153" t="s">
        <v>225</v>
      </c>
      <c r="AN248" s="153"/>
      <c r="AO248" s="154"/>
      <c r="AP248" s="154" t="s">
        <v>2736</v>
      </c>
      <c r="AQ248" s="131" t="s">
        <v>2834</v>
      </c>
      <c r="AR248" s="131" t="s">
        <v>1399</v>
      </c>
      <c r="AS248" s="14" t="s">
        <v>73</v>
      </c>
      <c r="AT248" s="14" t="s">
        <v>73</v>
      </c>
      <c r="AU248" s="14" t="s">
        <v>73</v>
      </c>
      <c r="AV248" s="14" t="s">
        <v>73</v>
      </c>
      <c r="AW248" s="14" t="s">
        <v>73</v>
      </c>
      <c r="AX248" s="76"/>
      <c r="AY248" s="50">
        <v>2.31303424E8</v>
      </c>
      <c r="AZ248" s="50">
        <v>90936.0</v>
      </c>
      <c r="BA248" s="99" t="s">
        <v>2835</v>
      </c>
      <c r="BB248" s="14" t="s">
        <v>1240</v>
      </c>
      <c r="BC248" s="14"/>
      <c r="BD248" s="14"/>
      <c r="BE248" s="14"/>
      <c r="BF248" s="85"/>
      <c r="BG248" s="85"/>
      <c r="BH248" s="1"/>
    </row>
    <row r="249" ht="15.75" hidden="1" customHeight="1">
      <c r="A249" s="74">
        <v>2025023.0</v>
      </c>
      <c r="B249" s="14">
        <v>36.0</v>
      </c>
      <c r="C249" s="14"/>
      <c r="D249" s="50" t="s">
        <v>1031</v>
      </c>
      <c r="E249" s="50" t="s">
        <v>2836</v>
      </c>
      <c r="F249" s="50" t="s">
        <v>2837</v>
      </c>
      <c r="G249" s="14" t="s">
        <v>219</v>
      </c>
      <c r="H249" s="83" t="s">
        <v>2838</v>
      </c>
      <c r="I249" s="14" t="s">
        <v>221</v>
      </c>
      <c r="J249" s="84">
        <v>38937.0</v>
      </c>
      <c r="K249" s="149" t="s">
        <v>2839</v>
      </c>
      <c r="L249" s="79" t="s">
        <v>76</v>
      </c>
      <c r="M249" s="14" t="s">
        <v>4</v>
      </c>
      <c r="N249" s="14" t="s">
        <v>240</v>
      </c>
      <c r="O249" s="14" t="s">
        <v>286</v>
      </c>
      <c r="P249" s="14" t="s">
        <v>242</v>
      </c>
      <c r="Q249" s="14" t="s">
        <v>59</v>
      </c>
      <c r="R249" s="14" t="s">
        <v>73</v>
      </c>
      <c r="S249" s="150" t="s">
        <v>2840</v>
      </c>
      <c r="T249" s="150" t="s">
        <v>2840</v>
      </c>
      <c r="U249" s="150" t="s">
        <v>2841</v>
      </c>
      <c r="V249" s="131" t="s">
        <v>2842</v>
      </c>
      <c r="W249" s="131" t="s">
        <v>73</v>
      </c>
      <c r="X249" s="131" t="s">
        <v>73</v>
      </c>
      <c r="Y249" s="131" t="s">
        <v>73</v>
      </c>
      <c r="Z249" s="131" t="s">
        <v>73</v>
      </c>
      <c r="AA249" s="152">
        <v>4.0</v>
      </c>
      <c r="AB249" s="14" t="s">
        <v>73</v>
      </c>
      <c r="AC249" s="131" t="s">
        <v>2843</v>
      </c>
      <c r="AD249" s="14" t="s">
        <v>73</v>
      </c>
      <c r="AE249" s="131" t="s">
        <v>278</v>
      </c>
      <c r="AF249" s="14" t="s">
        <v>225</v>
      </c>
      <c r="AG249" s="14" t="s">
        <v>229</v>
      </c>
      <c r="AH249" s="14" t="s">
        <v>73</v>
      </c>
      <c r="AI249" s="14" t="s">
        <v>73</v>
      </c>
      <c r="AJ249" s="14" t="s">
        <v>225</v>
      </c>
      <c r="AK249" s="14" t="s">
        <v>230</v>
      </c>
      <c r="AL249" s="14" t="s">
        <v>396</v>
      </c>
      <c r="AM249" s="153" t="s">
        <v>225</v>
      </c>
      <c r="AN249" s="153" t="s">
        <v>23</v>
      </c>
      <c r="AO249" s="131"/>
      <c r="AP249" s="131" t="s">
        <v>2844</v>
      </c>
      <c r="AQ249" s="131" t="s">
        <v>1330</v>
      </c>
      <c r="AR249" s="131" t="s">
        <v>384</v>
      </c>
      <c r="AS249" s="14" t="s">
        <v>73</v>
      </c>
      <c r="AT249" s="14" t="s">
        <v>73</v>
      </c>
      <c r="AU249" s="14" t="s">
        <v>73</v>
      </c>
      <c r="AV249" s="85" t="s">
        <v>73</v>
      </c>
      <c r="AW249" s="14" t="s">
        <v>73</v>
      </c>
      <c r="AX249" s="76"/>
      <c r="AY249" s="50">
        <v>2.31195826E8</v>
      </c>
      <c r="AZ249" s="50">
        <v>92308.0</v>
      </c>
      <c r="BA249" s="1" t="s">
        <v>2845</v>
      </c>
      <c r="BB249" s="14" t="s">
        <v>268</v>
      </c>
      <c r="BC249" s="14"/>
      <c r="BD249" s="14"/>
      <c r="BE249" s="14"/>
      <c r="BF249" s="85"/>
      <c r="BG249" s="85"/>
      <c r="BH249" s="1"/>
    </row>
    <row r="250" ht="15.75" hidden="1" customHeight="1">
      <c r="A250" s="74">
        <v>2025120.0</v>
      </c>
      <c r="B250" s="14">
        <v>38.0</v>
      </c>
      <c r="C250" s="118"/>
      <c r="D250" s="50" t="s">
        <v>2846</v>
      </c>
      <c r="E250" s="50" t="s">
        <v>2847</v>
      </c>
      <c r="F250" s="50" t="s">
        <v>2848</v>
      </c>
      <c r="G250" s="14" t="s">
        <v>219</v>
      </c>
      <c r="H250" s="14" t="s">
        <v>2849</v>
      </c>
      <c r="I250" s="14" t="s">
        <v>221</v>
      </c>
      <c r="J250" s="84" t="s">
        <v>1089</v>
      </c>
      <c r="K250" s="149" t="s">
        <v>2850</v>
      </c>
      <c r="L250" s="14" t="s">
        <v>100</v>
      </c>
      <c r="M250" s="14" t="s">
        <v>4</v>
      </c>
      <c r="N250" s="14" t="s">
        <v>1327</v>
      </c>
      <c r="O250" s="14" t="s">
        <v>919</v>
      </c>
      <c r="P250" s="14" t="s">
        <v>242</v>
      </c>
      <c r="Q250" s="14" t="s">
        <v>55</v>
      </c>
      <c r="R250" s="14" t="s">
        <v>225</v>
      </c>
      <c r="S250" s="150" t="s">
        <v>2851</v>
      </c>
      <c r="T250" s="78" t="s">
        <v>2851</v>
      </c>
      <c r="U250" s="150" t="s">
        <v>2852</v>
      </c>
      <c r="V250" s="131" t="s">
        <v>2853</v>
      </c>
      <c r="W250" s="131" t="s">
        <v>73</v>
      </c>
      <c r="X250" s="131" t="s">
        <v>73</v>
      </c>
      <c r="Y250" s="131" t="s">
        <v>73</v>
      </c>
      <c r="Z250" s="131" t="s">
        <v>73</v>
      </c>
      <c r="AA250" s="154">
        <v>6.0</v>
      </c>
      <c r="AB250" s="14" t="s">
        <v>225</v>
      </c>
      <c r="AC250" s="14" t="s">
        <v>229</v>
      </c>
      <c r="AD250" s="14" t="s">
        <v>225</v>
      </c>
      <c r="AE250" s="131" t="s">
        <v>229</v>
      </c>
      <c r="AF250" s="14" t="s">
        <v>225</v>
      </c>
      <c r="AG250" s="14" t="s">
        <v>229</v>
      </c>
      <c r="AH250" s="14" t="s">
        <v>225</v>
      </c>
      <c r="AI250" s="14" t="s">
        <v>73</v>
      </c>
      <c r="AJ250" s="14" t="s">
        <v>225</v>
      </c>
      <c r="AK250" s="14" t="s">
        <v>230</v>
      </c>
      <c r="AL250" s="131" t="s">
        <v>396</v>
      </c>
      <c r="AM250" s="153" t="s">
        <v>225</v>
      </c>
      <c r="AN250" s="153"/>
      <c r="AO250" s="131"/>
      <c r="AP250" s="131" t="s">
        <v>1330</v>
      </c>
      <c r="AQ250" s="131" t="s">
        <v>1364</v>
      </c>
      <c r="AR250" s="131" t="s">
        <v>343</v>
      </c>
      <c r="AS250" s="14" t="s">
        <v>73</v>
      </c>
      <c r="AT250" s="14" t="s">
        <v>73</v>
      </c>
      <c r="AU250" s="14" t="s">
        <v>73</v>
      </c>
      <c r="AV250" s="14" t="s">
        <v>73</v>
      </c>
      <c r="AW250" s="14" t="s">
        <v>73</v>
      </c>
      <c r="AX250" s="76"/>
      <c r="AY250" s="50">
        <v>2.312325E8</v>
      </c>
      <c r="AZ250" s="50">
        <v>79215.0</v>
      </c>
      <c r="BA250" s="79" t="s">
        <v>2854</v>
      </c>
      <c r="BB250" s="14"/>
      <c r="BC250" s="14"/>
      <c r="BD250" s="14"/>
      <c r="BE250" s="14"/>
      <c r="BF250" s="14"/>
      <c r="BG250" s="14"/>
      <c r="BH250" s="81"/>
    </row>
    <row r="251" ht="15.75" hidden="1" customHeight="1">
      <c r="A251" s="74">
        <v>2025332.0</v>
      </c>
      <c r="B251" s="14"/>
      <c r="C251" s="14"/>
      <c r="D251" s="50" t="s">
        <v>2855</v>
      </c>
      <c r="E251" s="50" t="s">
        <v>2856</v>
      </c>
      <c r="F251" s="50" t="s">
        <v>2857</v>
      </c>
      <c r="G251" s="14" t="s">
        <v>219</v>
      </c>
      <c r="H251" s="14" t="s">
        <v>2858</v>
      </c>
      <c r="I251" s="14" t="s">
        <v>237</v>
      </c>
      <c r="J251" s="50" t="s">
        <v>2859</v>
      </c>
      <c r="K251" s="149" t="s">
        <v>2860</v>
      </c>
      <c r="L251" s="75" t="s">
        <v>74</v>
      </c>
      <c r="M251" s="75" t="s">
        <v>4</v>
      </c>
      <c r="N251" s="14"/>
      <c r="O251" s="14" t="s">
        <v>1298</v>
      </c>
      <c r="P251" s="75"/>
      <c r="Q251" s="75" t="s">
        <v>57</v>
      </c>
      <c r="R251" s="14" t="s">
        <v>225</v>
      </c>
      <c r="S251" s="150" t="s">
        <v>2861</v>
      </c>
      <c r="T251" s="78" t="s">
        <v>2861</v>
      </c>
      <c r="U251" s="150" t="s">
        <v>2862</v>
      </c>
      <c r="V251" s="152" t="s">
        <v>2863</v>
      </c>
      <c r="W251" s="131" t="s">
        <v>73</v>
      </c>
      <c r="X251" s="131" t="s">
        <v>73</v>
      </c>
      <c r="Y251" s="131" t="s">
        <v>73</v>
      </c>
      <c r="Z251" s="131" t="s">
        <v>225</v>
      </c>
      <c r="AA251" s="152">
        <v>6.0</v>
      </c>
      <c r="AB251" s="14" t="s">
        <v>73</v>
      </c>
      <c r="AC251" s="14" t="s">
        <v>2864</v>
      </c>
      <c r="AD251" s="14" t="s">
        <v>225</v>
      </c>
      <c r="AE251" s="14" t="s">
        <v>229</v>
      </c>
      <c r="AF251" s="14" t="s">
        <v>225</v>
      </c>
      <c r="AG251" s="14" t="s">
        <v>229</v>
      </c>
      <c r="AH251" s="14" t="s">
        <v>73</v>
      </c>
      <c r="AI251" s="14" t="s">
        <v>225</v>
      </c>
      <c r="AJ251" s="14" t="s">
        <v>225</v>
      </c>
      <c r="AK251" s="14" t="s">
        <v>230</v>
      </c>
      <c r="AL251" s="131" t="s">
        <v>396</v>
      </c>
      <c r="AM251" s="131" t="s">
        <v>73</v>
      </c>
      <c r="AN251" s="131" t="s">
        <v>23</v>
      </c>
      <c r="AO251" s="131"/>
      <c r="AP251" s="131" t="s">
        <v>251</v>
      </c>
      <c r="AQ251" s="131" t="s">
        <v>1053</v>
      </c>
      <c r="AR251" s="131" t="s">
        <v>2865</v>
      </c>
      <c r="AS251" s="14" t="s">
        <v>73</v>
      </c>
      <c r="AT251" s="14" t="s">
        <v>73</v>
      </c>
      <c r="AU251" s="14" t="s">
        <v>73</v>
      </c>
      <c r="AV251" s="14" t="s">
        <v>73</v>
      </c>
      <c r="AW251" s="76" t="s">
        <v>232</v>
      </c>
      <c r="AX251" s="76"/>
      <c r="AY251" s="50">
        <v>2.31106777E8</v>
      </c>
      <c r="AZ251" s="50">
        <v>84708.0</v>
      </c>
      <c r="BA251" s="79" t="s">
        <v>2866</v>
      </c>
      <c r="BB251" s="14" t="s">
        <v>268</v>
      </c>
      <c r="BC251" s="14"/>
      <c r="BD251" s="14"/>
      <c r="BE251" s="14"/>
      <c r="BF251" s="14"/>
      <c r="BG251" s="14"/>
      <c r="BH251" s="81"/>
    </row>
    <row r="252" ht="15.0" hidden="1" customHeight="1">
      <c r="A252" s="74">
        <v>2025007.0</v>
      </c>
      <c r="B252" s="14">
        <v>42.0</v>
      </c>
      <c r="C252" s="14"/>
      <c r="D252" s="50" t="s">
        <v>2867</v>
      </c>
      <c r="E252" s="50" t="s">
        <v>2868</v>
      </c>
      <c r="F252" s="50" t="s">
        <v>2869</v>
      </c>
      <c r="G252" s="14" t="s">
        <v>219</v>
      </c>
      <c r="H252" s="83" t="s">
        <v>2870</v>
      </c>
      <c r="I252" s="14" t="s">
        <v>221</v>
      </c>
      <c r="J252" s="84">
        <v>39296.0</v>
      </c>
      <c r="K252" s="149" t="s">
        <v>2871</v>
      </c>
      <c r="L252" s="14" t="s">
        <v>93</v>
      </c>
      <c r="M252" s="14" t="s">
        <v>4</v>
      </c>
      <c r="N252" s="14" t="s">
        <v>240</v>
      </c>
      <c r="O252" s="14" t="s">
        <v>286</v>
      </c>
      <c r="P252" s="14" t="s">
        <v>73</v>
      </c>
      <c r="Q252" s="14" t="s">
        <v>55</v>
      </c>
      <c r="R252" s="14" t="s">
        <v>225</v>
      </c>
      <c r="S252" s="150" t="s">
        <v>2872</v>
      </c>
      <c r="T252" s="150" t="s">
        <v>2873</v>
      </c>
      <c r="U252" s="150" t="s">
        <v>2874</v>
      </c>
      <c r="V252" s="131" t="s">
        <v>2875</v>
      </c>
      <c r="W252" s="131" t="s">
        <v>73</v>
      </c>
      <c r="X252" s="131" t="s">
        <v>73</v>
      </c>
      <c r="Y252" s="131" t="s">
        <v>73</v>
      </c>
      <c r="Z252" s="131" t="s">
        <v>73</v>
      </c>
      <c r="AA252" s="152">
        <v>4.0</v>
      </c>
      <c r="AB252" s="14" t="s">
        <v>73</v>
      </c>
      <c r="AC252" s="131" t="s">
        <v>991</v>
      </c>
      <c r="AD252" s="14" t="s">
        <v>73</v>
      </c>
      <c r="AE252" s="14" t="s">
        <v>2270</v>
      </c>
      <c r="AF252" s="14" t="s">
        <v>225</v>
      </c>
      <c r="AG252" s="14" t="s">
        <v>229</v>
      </c>
      <c r="AH252" s="14" t="s">
        <v>73</v>
      </c>
      <c r="AI252" s="14" t="s">
        <v>73</v>
      </c>
      <c r="AJ252" s="14" t="s">
        <v>73</v>
      </c>
      <c r="AK252" s="14" t="s">
        <v>264</v>
      </c>
      <c r="AL252" s="131" t="s">
        <v>396</v>
      </c>
      <c r="AM252" s="153" t="s">
        <v>225</v>
      </c>
      <c r="AN252" s="153"/>
      <c r="AO252" s="154"/>
      <c r="AP252" s="154" t="s">
        <v>2876</v>
      </c>
      <c r="AQ252" s="131" t="s">
        <v>397</v>
      </c>
      <c r="AR252" s="131" t="s">
        <v>2877</v>
      </c>
      <c r="AS252" s="14" t="s">
        <v>73</v>
      </c>
      <c r="AT252" s="14" t="s">
        <v>73</v>
      </c>
      <c r="AU252" s="14" t="s">
        <v>73</v>
      </c>
      <c r="AV252" s="14" t="s">
        <v>73</v>
      </c>
      <c r="AW252" s="76" t="s">
        <v>232</v>
      </c>
      <c r="AX252" s="76"/>
      <c r="AY252" s="50"/>
      <c r="AZ252" s="50"/>
      <c r="BA252" s="1"/>
      <c r="BB252" s="14"/>
      <c r="BC252" s="14"/>
      <c r="BD252" s="14"/>
      <c r="BE252" s="14"/>
      <c r="BF252" s="14"/>
      <c r="BG252" s="14"/>
      <c r="BH252" s="81"/>
    </row>
    <row r="253" ht="15.0" hidden="1" customHeight="1">
      <c r="A253" s="74">
        <v>2025085.0</v>
      </c>
      <c r="B253" s="14">
        <v>44.0</v>
      </c>
      <c r="C253" s="14"/>
      <c r="D253" s="50" t="s">
        <v>2878</v>
      </c>
      <c r="E253" s="50" t="s">
        <v>2879</v>
      </c>
      <c r="F253" s="50" t="s">
        <v>2880</v>
      </c>
      <c r="G253" s="14" t="s">
        <v>219</v>
      </c>
      <c r="H253" s="83" t="s">
        <v>2881</v>
      </c>
      <c r="I253" s="14" t="s">
        <v>237</v>
      </c>
      <c r="J253" s="84">
        <v>38634.0</v>
      </c>
      <c r="K253" s="149" t="s">
        <v>2882</v>
      </c>
      <c r="L253" s="14" t="s">
        <v>95</v>
      </c>
      <c r="M253" s="14" t="s">
        <v>4</v>
      </c>
      <c r="N253" s="14" t="s">
        <v>258</v>
      </c>
      <c r="O253" s="14" t="s">
        <v>286</v>
      </c>
      <c r="P253" s="14" t="s">
        <v>242</v>
      </c>
      <c r="Q253" s="14" t="s">
        <v>55</v>
      </c>
      <c r="R253" s="14" t="s">
        <v>225</v>
      </c>
      <c r="S253" s="150" t="s">
        <v>2883</v>
      </c>
      <c r="T253" s="150" t="s">
        <v>2883</v>
      </c>
      <c r="U253" s="150" t="s">
        <v>2884</v>
      </c>
      <c r="V253" s="131" t="s">
        <v>2885</v>
      </c>
      <c r="W253" s="131" t="s">
        <v>73</v>
      </c>
      <c r="X253" s="131" t="s">
        <v>73</v>
      </c>
      <c r="Y253" s="131" t="s">
        <v>225</v>
      </c>
      <c r="Z253" s="131" t="s">
        <v>73</v>
      </c>
      <c r="AA253" s="152">
        <v>3.0</v>
      </c>
      <c r="AB253" s="14" t="s">
        <v>225</v>
      </c>
      <c r="AC253" s="14" t="str">
        <f>IF(AB253="YES",YES,"Not Working")</f>
        <v>Not Working</v>
      </c>
      <c r="AD253" s="14" t="s">
        <v>73</v>
      </c>
      <c r="AE253" s="14" t="s">
        <v>2886</v>
      </c>
      <c r="AF253" s="14" t="s">
        <v>73</v>
      </c>
      <c r="AG253" s="14" t="s">
        <v>2887</v>
      </c>
      <c r="AH253" s="14" t="s">
        <v>225</v>
      </c>
      <c r="AI253" s="14" t="s">
        <v>73</v>
      </c>
      <c r="AJ253" s="14" t="s">
        <v>225</v>
      </c>
      <c r="AK253" s="14" t="s">
        <v>230</v>
      </c>
      <c r="AL253" s="131" t="s">
        <v>396</v>
      </c>
      <c r="AM253" s="153" t="s">
        <v>225</v>
      </c>
      <c r="AN253" s="131"/>
      <c r="AO253" s="131"/>
      <c r="AP253" s="131" t="s">
        <v>251</v>
      </c>
      <c r="AQ253" s="131" t="s">
        <v>250</v>
      </c>
      <c r="AR253" s="131" t="s">
        <v>384</v>
      </c>
      <c r="AS253" s="14" t="s">
        <v>73</v>
      </c>
      <c r="AT253" s="14" t="s">
        <v>73</v>
      </c>
      <c r="AU253" s="14" t="s">
        <v>73</v>
      </c>
      <c r="AV253" s="14" t="s">
        <v>73</v>
      </c>
      <c r="AW253" s="14" t="s">
        <v>73</v>
      </c>
      <c r="AX253" s="76"/>
      <c r="AY253" s="50">
        <v>2.31285671E8</v>
      </c>
      <c r="AZ253" s="50">
        <v>49894.0</v>
      </c>
      <c r="BA253" s="159" t="s">
        <v>267</v>
      </c>
      <c r="BB253" s="14" t="s">
        <v>344</v>
      </c>
      <c r="BC253" s="14"/>
      <c r="BD253" s="14"/>
      <c r="BE253" s="14"/>
      <c r="BF253" s="85"/>
      <c r="BG253" s="85"/>
      <c r="BH253" s="81"/>
    </row>
    <row r="254" ht="15.0" hidden="1" customHeight="1">
      <c r="A254" s="74">
        <v>2025014.0</v>
      </c>
      <c r="B254" s="14">
        <v>44.0</v>
      </c>
      <c r="C254" s="14"/>
      <c r="D254" s="50" t="s">
        <v>2888</v>
      </c>
      <c r="E254" s="50" t="s">
        <v>2889</v>
      </c>
      <c r="F254" s="50" t="s">
        <v>2890</v>
      </c>
      <c r="G254" s="14" t="s">
        <v>219</v>
      </c>
      <c r="H254" s="83" t="s">
        <v>2891</v>
      </c>
      <c r="I254" s="14" t="s">
        <v>221</v>
      </c>
      <c r="J254" s="84" t="s">
        <v>2892</v>
      </c>
      <c r="K254" s="149" t="s">
        <v>2893</v>
      </c>
      <c r="L254" s="14" t="s">
        <v>93</v>
      </c>
      <c r="M254" s="14" t="s">
        <v>4</v>
      </c>
      <c r="N254" s="14" t="s">
        <v>240</v>
      </c>
      <c r="O254" s="14" t="s">
        <v>286</v>
      </c>
      <c r="P254" s="14" t="s">
        <v>73</v>
      </c>
      <c r="Q254" s="14" t="s">
        <v>55</v>
      </c>
      <c r="R254" s="14" t="s">
        <v>225</v>
      </c>
      <c r="S254" s="150" t="s">
        <v>2894</v>
      </c>
      <c r="T254" s="150" t="s">
        <v>2894</v>
      </c>
      <c r="U254" s="150" t="s">
        <v>2895</v>
      </c>
      <c r="V254" s="131" t="s">
        <v>2896</v>
      </c>
      <c r="W254" s="131" t="s">
        <v>73</v>
      </c>
      <c r="X254" s="131" t="s">
        <v>73</v>
      </c>
      <c r="Y254" s="131" t="s">
        <v>73</v>
      </c>
      <c r="Z254" s="131" t="s">
        <v>73</v>
      </c>
      <c r="AA254" s="152">
        <v>4.0</v>
      </c>
      <c r="AB254" s="14" t="s">
        <v>73</v>
      </c>
      <c r="AC254" s="131" t="s">
        <v>717</v>
      </c>
      <c r="AD254" s="14" t="s">
        <v>73</v>
      </c>
      <c r="AE254" s="14" t="s">
        <v>2897</v>
      </c>
      <c r="AF254" s="14" t="s">
        <v>225</v>
      </c>
      <c r="AG254" s="131" t="s">
        <v>229</v>
      </c>
      <c r="AH254" s="14" t="s">
        <v>73</v>
      </c>
      <c r="AI254" s="14" t="s">
        <v>73</v>
      </c>
      <c r="AJ254" s="14" t="s">
        <v>73</v>
      </c>
      <c r="AK254" s="14" t="s">
        <v>264</v>
      </c>
      <c r="AL254" s="131" t="s">
        <v>396</v>
      </c>
      <c r="AM254" s="153" t="s">
        <v>225</v>
      </c>
      <c r="AN254" s="153"/>
      <c r="AO254" s="131"/>
      <c r="AP254" s="131" t="s">
        <v>369</v>
      </c>
      <c r="AQ254" s="131" t="s">
        <v>2898</v>
      </c>
      <c r="AR254" s="131" t="s">
        <v>1960</v>
      </c>
      <c r="AS254" s="14" t="s">
        <v>73</v>
      </c>
      <c r="AT254" s="14" t="s">
        <v>73</v>
      </c>
      <c r="AU254" s="14" t="s">
        <v>73</v>
      </c>
      <c r="AV254" s="14" t="s">
        <v>73</v>
      </c>
      <c r="AW254" s="76" t="s">
        <v>232</v>
      </c>
      <c r="AX254" s="76"/>
      <c r="AY254" s="50"/>
      <c r="AZ254" s="50"/>
      <c r="BA254" s="96"/>
      <c r="BB254" s="14"/>
      <c r="BC254" s="14"/>
      <c r="BD254" s="14"/>
      <c r="BE254" s="14"/>
      <c r="BF254" s="14"/>
      <c r="BG254" s="14"/>
      <c r="BH254" s="81"/>
    </row>
    <row r="255" ht="15.0" hidden="1" customHeight="1">
      <c r="A255" s="74">
        <v>2025292.0</v>
      </c>
      <c r="B255" s="75">
        <v>38.0</v>
      </c>
      <c r="C255" s="75"/>
      <c r="D255" s="53" t="s">
        <v>2899</v>
      </c>
      <c r="E255" s="53" t="s">
        <v>1731</v>
      </c>
      <c r="F255" s="50" t="s">
        <v>2900</v>
      </c>
      <c r="G255" s="14" t="s">
        <v>219</v>
      </c>
      <c r="H255" s="14" t="s">
        <v>2901</v>
      </c>
      <c r="I255" s="76" t="s">
        <v>237</v>
      </c>
      <c r="J255" s="77">
        <v>39395.0</v>
      </c>
      <c r="K255" s="155" t="s">
        <v>2902</v>
      </c>
      <c r="L255" s="76" t="s">
        <v>81</v>
      </c>
      <c r="M255" s="76" t="s">
        <v>4</v>
      </c>
      <c r="N255" s="76" t="s">
        <v>1070</v>
      </c>
      <c r="O255" s="76" t="s">
        <v>919</v>
      </c>
      <c r="P255" s="14" t="s">
        <v>225</v>
      </c>
      <c r="Q255" s="14" t="s">
        <v>53</v>
      </c>
      <c r="R255" s="14" t="s">
        <v>225</v>
      </c>
      <c r="S255" s="156" t="s">
        <v>2903</v>
      </c>
      <c r="T255" s="156" t="s">
        <v>2903</v>
      </c>
      <c r="U255" s="156" t="s">
        <v>2904</v>
      </c>
      <c r="V255" s="157" t="s">
        <v>2905</v>
      </c>
      <c r="W255" s="158" t="s">
        <v>73</v>
      </c>
      <c r="X255" s="158" t="s">
        <v>225</v>
      </c>
      <c r="Y255" s="158" t="s">
        <v>225</v>
      </c>
      <c r="Z255" s="158" t="s">
        <v>225</v>
      </c>
      <c r="AA255" s="157">
        <v>2.0</v>
      </c>
      <c r="AB255" s="14" t="s">
        <v>225</v>
      </c>
      <c r="AC255" s="131" t="s">
        <v>229</v>
      </c>
      <c r="AD255" s="14" t="s">
        <v>225</v>
      </c>
      <c r="AE255" s="14" t="s">
        <v>229</v>
      </c>
      <c r="AF255" s="14" t="s">
        <v>73</v>
      </c>
      <c r="AG255" s="76" t="s">
        <v>2906</v>
      </c>
      <c r="AH255" s="14" t="s">
        <v>73</v>
      </c>
      <c r="AI255" s="14" t="s">
        <v>225</v>
      </c>
      <c r="AJ255" s="14" t="s">
        <v>225</v>
      </c>
      <c r="AK255" s="14" t="s">
        <v>230</v>
      </c>
      <c r="AL255" s="158" t="s">
        <v>396</v>
      </c>
      <c r="AM255" s="158" t="s">
        <v>225</v>
      </c>
      <c r="AN255" s="158"/>
      <c r="AO255" s="158"/>
      <c r="AP255" s="158" t="s">
        <v>772</v>
      </c>
      <c r="AQ255" s="158" t="s">
        <v>1501</v>
      </c>
      <c r="AR255" s="158"/>
      <c r="AS255" s="76" t="s">
        <v>73</v>
      </c>
      <c r="AT255" s="76" t="s">
        <v>73</v>
      </c>
      <c r="AU255" s="76" t="s">
        <v>73</v>
      </c>
      <c r="AV255" s="76"/>
      <c r="AW255" s="76" t="s">
        <v>232</v>
      </c>
      <c r="AX255" s="76"/>
      <c r="AY255" s="80"/>
      <c r="AZ255" s="80"/>
      <c r="BA255" s="97"/>
      <c r="BB255" s="76"/>
      <c r="BC255" s="76"/>
      <c r="BD255" s="76"/>
      <c r="BE255" s="76"/>
      <c r="BF255" s="76"/>
      <c r="BG255" s="76"/>
      <c r="BH255" s="55"/>
    </row>
    <row r="256" ht="15.0" hidden="1" customHeight="1">
      <c r="A256" s="74">
        <v>2025057.0</v>
      </c>
      <c r="B256" s="100">
        <v>44.0</v>
      </c>
      <c r="C256" s="14"/>
      <c r="D256" s="50" t="s">
        <v>516</v>
      </c>
      <c r="E256" s="50" t="s">
        <v>2907</v>
      </c>
      <c r="F256" s="50" t="s">
        <v>2908</v>
      </c>
      <c r="G256" s="14" t="s">
        <v>219</v>
      </c>
      <c r="H256" s="83" t="s">
        <v>2909</v>
      </c>
      <c r="I256" s="14" t="s">
        <v>221</v>
      </c>
      <c r="J256" s="84" t="s">
        <v>2910</v>
      </c>
      <c r="K256" s="86" t="s">
        <v>2911</v>
      </c>
      <c r="L256" s="79" t="s">
        <v>79</v>
      </c>
      <c r="M256" s="14" t="s">
        <v>4</v>
      </c>
      <c r="N256" s="14" t="s">
        <v>602</v>
      </c>
      <c r="O256" s="85" t="s">
        <v>286</v>
      </c>
      <c r="P256" s="14" t="s">
        <v>242</v>
      </c>
      <c r="Q256" s="14" t="s">
        <v>59</v>
      </c>
      <c r="R256" s="14" t="s">
        <v>73</v>
      </c>
      <c r="S256" s="160" t="s">
        <v>2912</v>
      </c>
      <c r="T256" s="78" t="s">
        <v>2912</v>
      </c>
      <c r="U256" s="78" t="s">
        <v>2913</v>
      </c>
      <c r="V256" s="161" t="s">
        <v>2914</v>
      </c>
      <c r="W256" s="11" t="s">
        <v>225</v>
      </c>
      <c r="X256" s="131" t="s">
        <v>225</v>
      </c>
      <c r="Y256" s="131" t="s">
        <v>225</v>
      </c>
      <c r="Z256" s="131" t="s">
        <v>225</v>
      </c>
      <c r="AA256" s="161">
        <v>3.0</v>
      </c>
      <c r="AB256" s="14" t="s">
        <v>225</v>
      </c>
      <c r="AC256" s="14" t="s">
        <v>229</v>
      </c>
      <c r="AD256" s="14" t="s">
        <v>225</v>
      </c>
      <c r="AE256" s="14" t="s">
        <v>229</v>
      </c>
      <c r="AF256" s="14" t="s">
        <v>225</v>
      </c>
      <c r="AG256" s="131" t="s">
        <v>229</v>
      </c>
      <c r="AH256" s="14" t="s">
        <v>225</v>
      </c>
      <c r="AI256" s="14" t="s">
        <v>225</v>
      </c>
      <c r="AJ256" s="14" t="s">
        <v>73</v>
      </c>
      <c r="AK256" s="14" t="s">
        <v>264</v>
      </c>
      <c r="AL256" s="131" t="s">
        <v>396</v>
      </c>
      <c r="AM256" s="75" t="s">
        <v>225</v>
      </c>
      <c r="AN256" s="131"/>
      <c r="AO256" s="14"/>
      <c r="AP256" s="14" t="s">
        <v>1311</v>
      </c>
      <c r="AQ256" s="14" t="s">
        <v>672</v>
      </c>
      <c r="AR256" s="14" t="s">
        <v>2523</v>
      </c>
      <c r="AS256" s="14" t="s">
        <v>73</v>
      </c>
      <c r="AT256" s="14" t="s">
        <v>73</v>
      </c>
      <c r="AU256" s="14" t="s">
        <v>73</v>
      </c>
      <c r="AV256" s="14" t="s">
        <v>73</v>
      </c>
      <c r="AW256" s="14" t="s">
        <v>73</v>
      </c>
      <c r="AX256" s="76"/>
      <c r="AY256" s="50">
        <v>2.3120882E8</v>
      </c>
      <c r="AZ256" s="50">
        <v>36393.0</v>
      </c>
      <c r="BA256" s="1" t="s">
        <v>1927</v>
      </c>
      <c r="BB256" s="14" t="s">
        <v>268</v>
      </c>
      <c r="BC256" s="162"/>
      <c r="BD256" s="14"/>
      <c r="BE256" s="14"/>
      <c r="BF256" s="14"/>
      <c r="BG256" s="14"/>
      <c r="BH256" s="81"/>
    </row>
    <row r="257" ht="15.0" hidden="1" customHeight="1">
      <c r="A257" s="74">
        <v>2025545.0</v>
      </c>
      <c r="B257" s="14"/>
      <c r="C257" s="14">
        <v>46.0</v>
      </c>
      <c r="D257" s="50" t="s">
        <v>2351</v>
      </c>
      <c r="E257" s="50" t="s">
        <v>2915</v>
      </c>
      <c r="F257" s="50" t="s">
        <v>2916</v>
      </c>
      <c r="G257" s="14" t="s">
        <v>430</v>
      </c>
      <c r="H257" s="101" t="s">
        <v>2917</v>
      </c>
      <c r="I257" s="14" t="s">
        <v>221</v>
      </c>
      <c r="J257" s="50" t="s">
        <v>2918</v>
      </c>
      <c r="K257" s="103" t="s">
        <v>2919</v>
      </c>
      <c r="L257" s="14" t="s">
        <v>108</v>
      </c>
      <c r="M257" s="14" t="s">
        <v>4</v>
      </c>
      <c r="N257" s="14" t="s">
        <v>602</v>
      </c>
      <c r="O257" s="14" t="s">
        <v>286</v>
      </c>
      <c r="P257" s="14"/>
      <c r="Q257" s="14" t="s">
        <v>61</v>
      </c>
      <c r="R257" s="14" t="s">
        <v>73</v>
      </c>
      <c r="S257" s="163" t="s">
        <v>2920</v>
      </c>
      <c r="T257" s="104" t="s">
        <v>2920</v>
      </c>
      <c r="U257" s="163" t="s">
        <v>2921</v>
      </c>
      <c r="V257" s="161" t="s">
        <v>2922</v>
      </c>
      <c r="W257" s="11" t="s">
        <v>73</v>
      </c>
      <c r="X257" s="131" t="s">
        <v>73</v>
      </c>
      <c r="Y257" s="131" t="s">
        <v>225</v>
      </c>
      <c r="Z257" s="131" t="s">
        <v>73</v>
      </c>
      <c r="AA257" s="161">
        <v>2.0</v>
      </c>
      <c r="AB257" s="14" t="s">
        <v>73</v>
      </c>
      <c r="AC257" s="14" t="s">
        <v>2923</v>
      </c>
      <c r="AD257" s="14" t="s">
        <v>73</v>
      </c>
      <c r="AE257" s="14" t="s">
        <v>2924</v>
      </c>
      <c r="AF257" s="14" t="s">
        <v>225</v>
      </c>
      <c r="AG257" s="14" t="s">
        <v>229</v>
      </c>
      <c r="AH257" s="14" t="s">
        <v>73</v>
      </c>
      <c r="AI257" s="14" t="s">
        <v>73</v>
      </c>
      <c r="AJ257" s="14" t="s">
        <v>73</v>
      </c>
      <c r="AK257" s="14" t="s">
        <v>264</v>
      </c>
      <c r="AL257" s="131" t="s">
        <v>396</v>
      </c>
      <c r="AM257" s="131" t="s">
        <v>73</v>
      </c>
      <c r="AN257" s="131" t="s">
        <v>2925</v>
      </c>
      <c r="AO257" s="14"/>
      <c r="AP257" s="14" t="s">
        <v>2926</v>
      </c>
      <c r="AQ257" s="14" t="s">
        <v>2927</v>
      </c>
      <c r="AR257" s="14" t="s">
        <v>317</v>
      </c>
      <c r="AS257" s="14" t="s">
        <v>73</v>
      </c>
      <c r="AT257" s="14" t="s">
        <v>73</v>
      </c>
      <c r="AU257" s="14" t="s">
        <v>73</v>
      </c>
      <c r="AV257" s="14"/>
      <c r="AW257" s="14"/>
      <c r="AX257" s="85"/>
      <c r="AY257" s="79"/>
      <c r="AZ257" s="50"/>
      <c r="BA257" s="1"/>
      <c r="BB257" s="14"/>
      <c r="BC257" s="50"/>
      <c r="BD257" s="14"/>
      <c r="BE257" s="14"/>
      <c r="BF257" s="14"/>
      <c r="BG257" s="14"/>
      <c r="BH257" s="81"/>
    </row>
    <row r="258" ht="15.0" hidden="1" customHeight="1">
      <c r="A258" s="74">
        <v>2025026.0</v>
      </c>
      <c r="B258" s="14">
        <v>38.0</v>
      </c>
      <c r="C258" s="14"/>
      <c r="D258" s="50" t="s">
        <v>2928</v>
      </c>
      <c r="E258" s="50" t="s">
        <v>2929</v>
      </c>
      <c r="F258" s="50" t="s">
        <v>2930</v>
      </c>
      <c r="G258" s="14" t="s">
        <v>219</v>
      </c>
      <c r="H258" s="83" t="s">
        <v>2931</v>
      </c>
      <c r="I258" s="14" t="s">
        <v>237</v>
      </c>
      <c r="J258" s="84">
        <v>39143.0</v>
      </c>
      <c r="K258" s="86" t="s">
        <v>2932</v>
      </c>
      <c r="L258" s="79" t="s">
        <v>76</v>
      </c>
      <c r="M258" s="14" t="s">
        <v>4</v>
      </c>
      <c r="N258" s="14" t="s">
        <v>258</v>
      </c>
      <c r="O258" s="14" t="s">
        <v>286</v>
      </c>
      <c r="P258" s="14" t="s">
        <v>242</v>
      </c>
      <c r="Q258" s="14" t="s">
        <v>59</v>
      </c>
      <c r="R258" s="14" t="s">
        <v>73</v>
      </c>
      <c r="S258" s="78" t="s">
        <v>2933</v>
      </c>
      <c r="T258" s="78" t="s">
        <v>2933</v>
      </c>
      <c r="U258" s="78" t="s">
        <v>2934</v>
      </c>
      <c r="V258" s="14" t="s">
        <v>2935</v>
      </c>
      <c r="W258" s="14" t="s">
        <v>73</v>
      </c>
      <c r="X258" s="14" t="s">
        <v>225</v>
      </c>
      <c r="Y258" s="14" t="s">
        <v>73</v>
      </c>
      <c r="Z258" s="14" t="s">
        <v>225</v>
      </c>
      <c r="AA258" s="79">
        <v>3.0</v>
      </c>
      <c r="AB258" s="14" t="s">
        <v>73</v>
      </c>
      <c r="AC258" s="14" t="s">
        <v>2936</v>
      </c>
      <c r="AD258" s="14" t="s">
        <v>225</v>
      </c>
      <c r="AE258" s="14" t="s">
        <v>229</v>
      </c>
      <c r="AF258" s="14" t="s">
        <v>225</v>
      </c>
      <c r="AG258" s="14" t="s">
        <v>229</v>
      </c>
      <c r="AH258" s="14" t="s">
        <v>73</v>
      </c>
      <c r="AI258" s="14" t="s">
        <v>225</v>
      </c>
      <c r="AJ258" s="14" t="s">
        <v>73</v>
      </c>
      <c r="AK258" s="14" t="s">
        <v>264</v>
      </c>
      <c r="AL258" s="14" t="s">
        <v>396</v>
      </c>
      <c r="AM258" s="75" t="s">
        <v>225</v>
      </c>
      <c r="AN258" s="75" t="s">
        <v>23</v>
      </c>
      <c r="AO258" s="14"/>
      <c r="AP258" s="14" t="s">
        <v>384</v>
      </c>
      <c r="AQ258" s="85" t="s">
        <v>398</v>
      </c>
      <c r="AR258" s="14" t="s">
        <v>343</v>
      </c>
      <c r="AS258" s="14" t="s">
        <v>73</v>
      </c>
      <c r="AT258" s="14" t="s">
        <v>73</v>
      </c>
      <c r="AU258" s="85" t="s">
        <v>73</v>
      </c>
      <c r="AV258" s="85" t="s">
        <v>73</v>
      </c>
      <c r="AW258" s="14" t="s">
        <v>73</v>
      </c>
      <c r="AX258" s="76"/>
      <c r="AY258" s="50">
        <v>2.31204418E8</v>
      </c>
      <c r="AZ258" s="50">
        <v>97027.0</v>
      </c>
      <c r="BA258" s="1" t="s">
        <v>2623</v>
      </c>
      <c r="BB258" s="14" t="s">
        <v>268</v>
      </c>
      <c r="BC258" s="14"/>
      <c r="BD258" s="14"/>
      <c r="BE258" s="14"/>
      <c r="BF258" s="85"/>
      <c r="BG258" s="85"/>
      <c r="BH258" s="81"/>
    </row>
    <row r="259" ht="15.0" hidden="1" customHeight="1">
      <c r="A259" s="74">
        <v>2025255.0</v>
      </c>
      <c r="B259" s="118">
        <v>37.0</v>
      </c>
      <c r="C259" s="14"/>
      <c r="D259" s="50" t="s">
        <v>1074</v>
      </c>
      <c r="E259" s="50" t="s">
        <v>2937</v>
      </c>
      <c r="F259" s="50" t="s">
        <v>2938</v>
      </c>
      <c r="G259" s="14" t="s">
        <v>219</v>
      </c>
      <c r="H259" s="14" t="s">
        <v>2939</v>
      </c>
      <c r="I259" s="14" t="s">
        <v>237</v>
      </c>
      <c r="J259" s="84">
        <v>39179.0</v>
      </c>
      <c r="K259" s="78" t="s">
        <v>2940</v>
      </c>
      <c r="L259" s="79" t="s">
        <v>99</v>
      </c>
      <c r="M259" s="14" t="s">
        <v>4</v>
      </c>
      <c r="N259" s="14" t="s">
        <v>779</v>
      </c>
      <c r="O259" s="14" t="s">
        <v>490</v>
      </c>
      <c r="P259" s="14" t="s">
        <v>73</v>
      </c>
      <c r="Q259" s="14" t="s">
        <v>53</v>
      </c>
      <c r="R259" s="14" t="s">
        <v>225</v>
      </c>
      <c r="S259" s="14" t="s">
        <v>2941</v>
      </c>
      <c r="T259" s="14" t="s">
        <v>2941</v>
      </c>
      <c r="U259" s="14" t="s">
        <v>2942</v>
      </c>
      <c r="V259" s="14" t="s">
        <v>2943</v>
      </c>
      <c r="W259" s="14" t="s">
        <v>73</v>
      </c>
      <c r="X259" s="14" t="s">
        <v>73</v>
      </c>
      <c r="Y259" s="14" t="s">
        <v>73</v>
      </c>
      <c r="Z259" s="14" t="s">
        <v>225</v>
      </c>
      <c r="AA259" s="79">
        <v>3.0</v>
      </c>
      <c r="AB259" s="14" t="s">
        <v>225</v>
      </c>
      <c r="AC259" s="14" t="str">
        <f>IF(AB259="YES",YES,"Not Working")</f>
        <v>Not Working</v>
      </c>
      <c r="AD259" s="14" t="s">
        <v>73</v>
      </c>
      <c r="AE259" s="14" t="s">
        <v>278</v>
      </c>
      <c r="AF259" s="14" t="s">
        <v>225</v>
      </c>
      <c r="AG259" s="14" t="s">
        <v>229</v>
      </c>
      <c r="AH259" s="14" t="s">
        <v>225</v>
      </c>
      <c r="AI259" s="14" t="s">
        <v>73</v>
      </c>
      <c r="AJ259" s="14" t="s">
        <v>73</v>
      </c>
      <c r="AK259" s="14" t="s">
        <v>264</v>
      </c>
      <c r="AL259" s="14" t="s">
        <v>396</v>
      </c>
      <c r="AM259" s="131" t="s">
        <v>225</v>
      </c>
      <c r="AN259" s="14"/>
      <c r="AO259" s="14"/>
      <c r="AP259" s="14" t="s">
        <v>279</v>
      </c>
      <c r="AQ259" s="14" t="s">
        <v>483</v>
      </c>
      <c r="AR259" s="14" t="s">
        <v>292</v>
      </c>
      <c r="AS259" s="14" t="s">
        <v>73</v>
      </c>
      <c r="AT259" s="14" t="s">
        <v>73</v>
      </c>
      <c r="AU259" s="14" t="s">
        <v>73</v>
      </c>
      <c r="AV259" s="14" t="s">
        <v>73</v>
      </c>
      <c r="AW259" s="14" t="s">
        <v>73</v>
      </c>
      <c r="AX259" s="76"/>
      <c r="AY259" s="50">
        <v>2.31294409E8</v>
      </c>
      <c r="AZ259" s="50">
        <v>37843.0</v>
      </c>
      <c r="BA259" s="99" t="s">
        <v>2944</v>
      </c>
      <c r="BB259" s="14" t="s">
        <v>268</v>
      </c>
      <c r="BC259" s="14"/>
      <c r="BD259" s="14"/>
      <c r="BE259" s="14"/>
      <c r="BF259" s="14"/>
      <c r="BG259" s="14"/>
      <c r="BH259" s="81"/>
    </row>
    <row r="260" ht="15.0" hidden="1" customHeight="1">
      <c r="A260" s="74">
        <v>2025126.0</v>
      </c>
      <c r="B260" s="14">
        <v>47.0</v>
      </c>
      <c r="C260" s="118"/>
      <c r="D260" s="50" t="s">
        <v>2945</v>
      </c>
      <c r="E260" s="50" t="s">
        <v>2946</v>
      </c>
      <c r="F260" s="50" t="s">
        <v>2947</v>
      </c>
      <c r="G260" s="14" t="s">
        <v>219</v>
      </c>
      <c r="H260" s="83" t="s">
        <v>2948</v>
      </c>
      <c r="I260" s="14" t="s">
        <v>221</v>
      </c>
      <c r="J260" s="84" t="s">
        <v>2949</v>
      </c>
      <c r="K260" s="79"/>
      <c r="L260" s="14" t="s">
        <v>108</v>
      </c>
      <c r="M260" s="14" t="s">
        <v>4</v>
      </c>
      <c r="N260" s="14" t="s">
        <v>602</v>
      </c>
      <c r="O260" s="14" t="s">
        <v>286</v>
      </c>
      <c r="P260" s="14" t="s">
        <v>225</v>
      </c>
      <c r="Q260" s="14" t="s">
        <v>61</v>
      </c>
      <c r="R260" s="14" t="s">
        <v>225</v>
      </c>
      <c r="S260" s="78" t="s">
        <v>2950</v>
      </c>
      <c r="T260" s="78" t="s">
        <v>2951</v>
      </c>
      <c r="U260" s="78" t="s">
        <v>2952</v>
      </c>
      <c r="V260" s="14" t="s">
        <v>2953</v>
      </c>
      <c r="W260" s="14" t="s">
        <v>73</v>
      </c>
      <c r="X260" s="14" t="s">
        <v>73</v>
      </c>
      <c r="Y260" s="14" t="s">
        <v>73</v>
      </c>
      <c r="Z260" s="14" t="s">
        <v>225</v>
      </c>
      <c r="AA260" s="91">
        <v>3.0</v>
      </c>
      <c r="AB260" s="14" t="s">
        <v>73</v>
      </c>
      <c r="AC260" s="14" t="s">
        <v>2954</v>
      </c>
      <c r="AD260" s="14" t="s">
        <v>73</v>
      </c>
      <c r="AE260" s="14" t="s">
        <v>2350</v>
      </c>
      <c r="AF260" s="14" t="s">
        <v>225</v>
      </c>
      <c r="AG260" s="14" t="s">
        <v>229</v>
      </c>
      <c r="AH260" s="14" t="s">
        <v>73</v>
      </c>
      <c r="AI260" s="14" t="s">
        <v>225</v>
      </c>
      <c r="AJ260" s="14" t="s">
        <v>73</v>
      </c>
      <c r="AK260" s="14" t="s">
        <v>264</v>
      </c>
      <c r="AL260" s="14" t="s">
        <v>396</v>
      </c>
      <c r="AM260" s="14" t="s">
        <v>225</v>
      </c>
      <c r="AN260" s="14"/>
      <c r="AO260" s="14"/>
      <c r="AP260" s="14" t="s">
        <v>1311</v>
      </c>
      <c r="AQ260" s="14" t="s">
        <v>343</v>
      </c>
      <c r="AR260" s="14" t="s">
        <v>2385</v>
      </c>
      <c r="AS260" s="14" t="s">
        <v>73</v>
      </c>
      <c r="AT260" s="14" t="s">
        <v>73</v>
      </c>
      <c r="AU260" s="14" t="s">
        <v>225</v>
      </c>
      <c r="AV260" s="14" t="s">
        <v>225</v>
      </c>
      <c r="AW260" s="14" t="s">
        <v>225</v>
      </c>
      <c r="AX260" s="85" t="s">
        <v>685</v>
      </c>
      <c r="AY260" s="50"/>
      <c r="AZ260" s="50"/>
      <c r="BA260" s="1"/>
      <c r="BB260" s="14"/>
      <c r="BC260" s="14"/>
      <c r="BD260" s="14"/>
      <c r="BE260" s="14"/>
      <c r="BF260" s="14"/>
      <c r="BG260" s="14"/>
      <c r="BH260" s="81"/>
    </row>
    <row r="261" ht="15.0" hidden="1" customHeight="1">
      <c r="A261" s="74">
        <v>2025180.0</v>
      </c>
      <c r="B261" s="14">
        <v>44.0</v>
      </c>
      <c r="C261" s="14"/>
      <c r="D261" s="50" t="s">
        <v>2955</v>
      </c>
      <c r="E261" s="50" t="s">
        <v>2956</v>
      </c>
      <c r="F261" s="50" t="s">
        <v>2957</v>
      </c>
      <c r="G261" s="14" t="s">
        <v>219</v>
      </c>
      <c r="H261" s="14" t="s">
        <v>2958</v>
      </c>
      <c r="I261" s="14" t="s">
        <v>221</v>
      </c>
      <c r="J261" s="84">
        <v>39062.0</v>
      </c>
      <c r="K261" s="86" t="s">
        <v>2959</v>
      </c>
      <c r="L261" s="14" t="s">
        <v>108</v>
      </c>
      <c r="M261" s="14" t="s">
        <v>4</v>
      </c>
      <c r="N261" s="14" t="s">
        <v>258</v>
      </c>
      <c r="O261" s="14" t="s">
        <v>286</v>
      </c>
      <c r="P261" s="14" t="s">
        <v>242</v>
      </c>
      <c r="Q261" s="14" t="s">
        <v>61</v>
      </c>
      <c r="R261" s="14" t="s">
        <v>225</v>
      </c>
      <c r="S261" s="160" t="s">
        <v>2960</v>
      </c>
      <c r="T261" s="160" t="s">
        <v>2960</v>
      </c>
      <c r="U261" s="160" t="s">
        <v>2961</v>
      </c>
      <c r="V261" s="11" t="s">
        <v>2962</v>
      </c>
      <c r="W261" s="11" t="s">
        <v>73</v>
      </c>
      <c r="X261" s="131" t="s">
        <v>73</v>
      </c>
      <c r="Y261" s="131" t="s">
        <v>73</v>
      </c>
      <c r="Z261" s="131" t="s">
        <v>225</v>
      </c>
      <c r="AA261" s="161">
        <v>4.0</v>
      </c>
      <c r="AB261" s="14" t="s">
        <v>73</v>
      </c>
      <c r="AC261" s="14" t="s">
        <v>2963</v>
      </c>
      <c r="AD261" s="14" t="s">
        <v>225</v>
      </c>
      <c r="AE261" s="14" t="s">
        <v>229</v>
      </c>
      <c r="AF261" s="14" t="s">
        <v>225</v>
      </c>
      <c r="AG261" s="14" t="s">
        <v>229</v>
      </c>
      <c r="AH261" s="14" t="s">
        <v>73</v>
      </c>
      <c r="AI261" s="14" t="s">
        <v>225</v>
      </c>
      <c r="AJ261" s="14" t="s">
        <v>73</v>
      </c>
      <c r="AK261" s="14" t="s">
        <v>264</v>
      </c>
      <c r="AL261" s="131" t="s">
        <v>396</v>
      </c>
      <c r="AM261" s="153" t="s">
        <v>225</v>
      </c>
      <c r="AN261" s="131"/>
      <c r="AO261" s="14"/>
      <c r="AP261" s="14" t="s">
        <v>2964</v>
      </c>
      <c r="AQ261" s="14" t="s">
        <v>2965</v>
      </c>
      <c r="AR261" s="14" t="s">
        <v>384</v>
      </c>
      <c r="AS261" s="14" t="s">
        <v>73</v>
      </c>
      <c r="AT261" s="14" t="s">
        <v>73</v>
      </c>
      <c r="AU261" s="14" t="s">
        <v>73</v>
      </c>
      <c r="AV261" s="75" t="s">
        <v>73</v>
      </c>
      <c r="AW261" s="14" t="s">
        <v>73</v>
      </c>
      <c r="AX261" s="76"/>
      <c r="AY261" s="92">
        <v>2.31230516E8</v>
      </c>
      <c r="AZ261" s="50">
        <v>56717.0</v>
      </c>
      <c r="BA261" s="99" t="s">
        <v>2966</v>
      </c>
      <c r="BB261" s="14" t="s">
        <v>386</v>
      </c>
      <c r="BC261" s="14"/>
      <c r="BD261" s="14"/>
      <c r="BE261" s="14"/>
      <c r="BF261" s="85"/>
      <c r="BG261" s="85"/>
      <c r="BH261" s="81"/>
    </row>
    <row r="262" ht="15.0" hidden="1" customHeight="1">
      <c r="A262" s="74">
        <v>2025157.0</v>
      </c>
      <c r="B262" s="14">
        <v>36.0</v>
      </c>
      <c r="C262" s="14"/>
      <c r="D262" s="50" t="s">
        <v>2967</v>
      </c>
      <c r="E262" s="50" t="s">
        <v>2968</v>
      </c>
      <c r="F262" s="50" t="s">
        <v>2969</v>
      </c>
      <c r="G262" s="14" t="s">
        <v>219</v>
      </c>
      <c r="H262" s="14" t="s">
        <v>2970</v>
      </c>
      <c r="I262" s="14" t="s">
        <v>237</v>
      </c>
      <c r="J262" s="84">
        <v>39142.0</v>
      </c>
      <c r="K262" s="86" t="s">
        <v>2971</v>
      </c>
      <c r="L262" s="14" t="s">
        <v>108</v>
      </c>
      <c r="M262" s="14" t="s">
        <v>4</v>
      </c>
      <c r="N262" s="14" t="s">
        <v>791</v>
      </c>
      <c r="O262" s="14" t="s">
        <v>286</v>
      </c>
      <c r="P262" s="14" t="s">
        <v>242</v>
      </c>
      <c r="Q262" s="14" t="s">
        <v>61</v>
      </c>
      <c r="R262" s="14" t="s">
        <v>225</v>
      </c>
      <c r="S262" s="160" t="s">
        <v>2972</v>
      </c>
      <c r="T262" s="160" t="s">
        <v>2973</v>
      </c>
      <c r="U262" s="160" t="s">
        <v>2974</v>
      </c>
      <c r="V262" s="11" t="s">
        <v>2975</v>
      </c>
      <c r="W262" s="11" t="s">
        <v>73</v>
      </c>
      <c r="X262" s="131" t="s">
        <v>225</v>
      </c>
      <c r="Y262" s="131" t="s">
        <v>73</v>
      </c>
      <c r="Z262" s="131" t="s">
        <v>225</v>
      </c>
      <c r="AA262" s="161">
        <v>4.0</v>
      </c>
      <c r="AB262" s="14" t="s">
        <v>73</v>
      </c>
      <c r="AC262" s="14" t="s">
        <v>2976</v>
      </c>
      <c r="AD262" s="14" t="s">
        <v>225</v>
      </c>
      <c r="AE262" s="14" t="s">
        <v>229</v>
      </c>
      <c r="AF262" s="14" t="s">
        <v>225</v>
      </c>
      <c r="AG262" s="14" t="s">
        <v>229</v>
      </c>
      <c r="AH262" s="14" t="s">
        <v>225</v>
      </c>
      <c r="AI262" s="14" t="s">
        <v>225</v>
      </c>
      <c r="AJ262" s="14" t="s">
        <v>225</v>
      </c>
      <c r="AK262" s="14" t="s">
        <v>230</v>
      </c>
      <c r="AL262" s="131" t="s">
        <v>396</v>
      </c>
      <c r="AM262" s="75" t="s">
        <v>225</v>
      </c>
      <c r="AN262" s="153"/>
      <c r="AO262" s="14"/>
      <c r="AP262" s="14" t="s">
        <v>1095</v>
      </c>
      <c r="AQ262" s="14" t="s">
        <v>540</v>
      </c>
      <c r="AR262" s="14" t="s">
        <v>1399</v>
      </c>
      <c r="AS262" s="14" t="s">
        <v>73</v>
      </c>
      <c r="AT262" s="14" t="s">
        <v>73</v>
      </c>
      <c r="AU262" s="14" t="s">
        <v>73</v>
      </c>
      <c r="AV262" s="14" t="s">
        <v>73</v>
      </c>
      <c r="AW262" s="76" t="s">
        <v>232</v>
      </c>
      <c r="AX262" s="76"/>
      <c r="AY262" s="50">
        <v>2.31134924E8</v>
      </c>
      <c r="AZ262" s="50">
        <v>68351.0</v>
      </c>
      <c r="BA262" s="99" t="s">
        <v>2977</v>
      </c>
      <c r="BB262" s="14" t="s">
        <v>268</v>
      </c>
      <c r="BC262" s="14"/>
      <c r="BD262" s="14"/>
      <c r="BE262" s="14"/>
      <c r="BF262" s="85"/>
      <c r="BG262" s="85"/>
      <c r="BH262" s="81"/>
    </row>
    <row r="263" ht="15.0" hidden="1" customHeight="1">
      <c r="A263" s="74">
        <v>2025027.0</v>
      </c>
      <c r="B263" s="14">
        <v>35.0</v>
      </c>
      <c r="C263" s="14"/>
      <c r="D263" s="50" t="s">
        <v>2978</v>
      </c>
      <c r="E263" s="50" t="s">
        <v>2979</v>
      </c>
      <c r="F263" s="50" t="s">
        <v>2980</v>
      </c>
      <c r="G263" s="14" t="s">
        <v>219</v>
      </c>
      <c r="H263" s="83" t="s">
        <v>2981</v>
      </c>
      <c r="I263" s="14" t="s">
        <v>237</v>
      </c>
      <c r="J263" s="84" t="s">
        <v>2982</v>
      </c>
      <c r="K263" s="79" t="s">
        <v>2983</v>
      </c>
      <c r="L263" s="79" t="s">
        <v>76</v>
      </c>
      <c r="M263" s="14" t="s">
        <v>4</v>
      </c>
      <c r="N263" s="14" t="s">
        <v>667</v>
      </c>
      <c r="O263" s="14" t="s">
        <v>286</v>
      </c>
      <c r="P263" s="14" t="s">
        <v>242</v>
      </c>
      <c r="Q263" s="14" t="s">
        <v>59</v>
      </c>
      <c r="R263" s="14" t="s">
        <v>225</v>
      </c>
      <c r="S263" s="160" t="s">
        <v>2984</v>
      </c>
      <c r="T263" s="78" t="s">
        <v>2984</v>
      </c>
      <c r="U263" s="160" t="s">
        <v>2985</v>
      </c>
      <c r="V263" s="11" t="s">
        <v>2986</v>
      </c>
      <c r="W263" s="11" t="s">
        <v>73</v>
      </c>
      <c r="X263" s="131" t="s">
        <v>73</v>
      </c>
      <c r="Y263" s="131" t="s">
        <v>73</v>
      </c>
      <c r="Z263" s="131" t="s">
        <v>73</v>
      </c>
      <c r="AA263" s="161">
        <v>4.0</v>
      </c>
      <c r="AB263" s="14" t="s">
        <v>73</v>
      </c>
      <c r="AC263" s="131" t="s">
        <v>2987</v>
      </c>
      <c r="AD263" s="14" t="s">
        <v>73</v>
      </c>
      <c r="AE263" s="14" t="s">
        <v>278</v>
      </c>
      <c r="AF263" s="14" t="s">
        <v>73</v>
      </c>
      <c r="AG263" s="14" t="s">
        <v>263</v>
      </c>
      <c r="AH263" s="14" t="s">
        <v>73</v>
      </c>
      <c r="AI263" s="14" t="s">
        <v>73</v>
      </c>
      <c r="AJ263" s="14" t="s">
        <v>225</v>
      </c>
      <c r="AK263" s="14" t="s">
        <v>230</v>
      </c>
      <c r="AL263" s="131" t="s">
        <v>396</v>
      </c>
      <c r="AM263" s="153" t="s">
        <v>225</v>
      </c>
      <c r="AN263" s="153" t="s">
        <v>23</v>
      </c>
      <c r="AO263" s="14"/>
      <c r="AP263" s="14" t="s">
        <v>672</v>
      </c>
      <c r="AQ263" s="14" t="s">
        <v>1095</v>
      </c>
      <c r="AR263" s="85" t="s">
        <v>540</v>
      </c>
      <c r="AS263" s="14" t="s">
        <v>73</v>
      </c>
      <c r="AT263" s="14" t="s">
        <v>73</v>
      </c>
      <c r="AU263" s="14" t="s">
        <v>73</v>
      </c>
      <c r="AV263" s="85" t="s">
        <v>73</v>
      </c>
      <c r="AW263" s="14" t="s">
        <v>73</v>
      </c>
      <c r="AX263" s="76"/>
      <c r="AY263" s="50">
        <v>2.31196784E8</v>
      </c>
      <c r="AZ263" s="50">
        <v>47604.0</v>
      </c>
      <c r="BA263" s="99"/>
      <c r="BB263" s="14"/>
      <c r="BC263" s="14"/>
      <c r="BD263" s="14"/>
      <c r="BE263" s="14"/>
      <c r="BF263" s="85"/>
      <c r="BG263" s="85"/>
      <c r="BH263" s="81"/>
    </row>
    <row r="264" ht="15.0" hidden="1" customHeight="1">
      <c r="A264" s="74">
        <v>2025100.0</v>
      </c>
      <c r="B264" s="14">
        <v>35.0</v>
      </c>
      <c r="C264" s="118"/>
      <c r="D264" s="50" t="s">
        <v>2988</v>
      </c>
      <c r="E264" s="50" t="s">
        <v>2989</v>
      </c>
      <c r="F264" s="50" t="s">
        <v>2990</v>
      </c>
      <c r="G264" s="14" t="s">
        <v>219</v>
      </c>
      <c r="H264" s="14" t="s">
        <v>2991</v>
      </c>
      <c r="I264" s="14" t="s">
        <v>221</v>
      </c>
      <c r="J264" s="84">
        <v>37873.0</v>
      </c>
      <c r="K264" s="86" t="s">
        <v>2992</v>
      </c>
      <c r="L264" s="79" t="s">
        <v>95</v>
      </c>
      <c r="M264" s="14" t="s">
        <v>4</v>
      </c>
      <c r="N264" s="14" t="s">
        <v>791</v>
      </c>
      <c r="O264" s="14" t="s">
        <v>286</v>
      </c>
      <c r="P264" s="14" t="s">
        <v>225</v>
      </c>
      <c r="Q264" s="14" t="s">
        <v>55</v>
      </c>
      <c r="R264" s="14" t="s">
        <v>225</v>
      </c>
      <c r="S264" s="160" t="s">
        <v>2993</v>
      </c>
      <c r="T264" s="160" t="s">
        <v>2993</v>
      </c>
      <c r="U264" s="160" t="s">
        <v>2994</v>
      </c>
      <c r="V264" s="11" t="s">
        <v>2995</v>
      </c>
      <c r="W264" s="11" t="s">
        <v>73</v>
      </c>
      <c r="X264" s="131" t="s">
        <v>73</v>
      </c>
      <c r="Y264" s="131" t="s">
        <v>73</v>
      </c>
      <c r="Z264" s="131" t="s">
        <v>225</v>
      </c>
      <c r="AA264" s="161">
        <v>3.0</v>
      </c>
      <c r="AB264" s="14" t="s">
        <v>73</v>
      </c>
      <c r="AC264" s="14" t="s">
        <v>331</v>
      </c>
      <c r="AD264" s="14" t="s">
        <v>73</v>
      </c>
      <c r="AE264" s="14" t="s">
        <v>828</v>
      </c>
      <c r="AF264" s="14" t="s">
        <v>225</v>
      </c>
      <c r="AG264" s="131" t="s">
        <v>229</v>
      </c>
      <c r="AH264" s="14" t="s">
        <v>73</v>
      </c>
      <c r="AI264" s="14" t="s">
        <v>73</v>
      </c>
      <c r="AJ264" s="14" t="s">
        <v>225</v>
      </c>
      <c r="AK264" s="14" t="s">
        <v>230</v>
      </c>
      <c r="AL264" s="131" t="s">
        <v>396</v>
      </c>
      <c r="AM264" s="75" t="s">
        <v>225</v>
      </c>
      <c r="AN264" s="131"/>
      <c r="AO264" s="14"/>
      <c r="AP264" s="14" t="s">
        <v>2996</v>
      </c>
      <c r="AQ264" s="14" t="s">
        <v>1053</v>
      </c>
      <c r="AR264" s="14"/>
      <c r="AS264" s="14" t="s">
        <v>73</v>
      </c>
      <c r="AT264" s="14" t="s">
        <v>73</v>
      </c>
      <c r="AU264" s="14" t="s">
        <v>73</v>
      </c>
      <c r="AV264" s="14" t="s">
        <v>73</v>
      </c>
      <c r="AW264" s="14" t="s">
        <v>73</v>
      </c>
      <c r="AX264" s="76"/>
      <c r="AY264" s="50">
        <v>2.3133678E8</v>
      </c>
      <c r="AZ264" s="50">
        <v>39721.0</v>
      </c>
      <c r="BA264" s="79" t="s">
        <v>2997</v>
      </c>
      <c r="BB264" s="14" t="s">
        <v>268</v>
      </c>
      <c r="BC264" s="14"/>
      <c r="BD264" s="14"/>
      <c r="BE264" s="14"/>
      <c r="BF264" s="85"/>
      <c r="BG264" s="85"/>
      <c r="BH264" s="81"/>
    </row>
    <row r="265" ht="15.0" hidden="1" customHeight="1">
      <c r="A265" s="74">
        <v>2025277.0</v>
      </c>
      <c r="B265" s="75">
        <v>36.0</v>
      </c>
      <c r="C265" s="75"/>
      <c r="D265" s="53" t="s">
        <v>2998</v>
      </c>
      <c r="E265" s="53" t="s">
        <v>2999</v>
      </c>
      <c r="F265" s="50" t="s">
        <v>3000</v>
      </c>
      <c r="G265" s="14" t="s">
        <v>219</v>
      </c>
      <c r="H265" s="14" t="s">
        <v>3001</v>
      </c>
      <c r="I265" s="76" t="s">
        <v>221</v>
      </c>
      <c r="J265" s="77" t="s">
        <v>3002</v>
      </c>
      <c r="K265" s="94" t="s">
        <v>3003</v>
      </c>
      <c r="L265" s="76" t="s">
        <v>88</v>
      </c>
      <c r="M265" s="76" t="s">
        <v>4</v>
      </c>
      <c r="N265" s="76" t="s">
        <v>258</v>
      </c>
      <c r="O265" s="76" t="s">
        <v>490</v>
      </c>
      <c r="P265" s="14" t="s">
        <v>225</v>
      </c>
      <c r="Q265" s="14" t="s">
        <v>53</v>
      </c>
      <c r="R265" s="14" t="s">
        <v>225</v>
      </c>
      <c r="S265" s="164" t="s">
        <v>3004</v>
      </c>
      <c r="T265" s="164" t="s">
        <v>3004</v>
      </c>
      <c r="U265" s="164" t="s">
        <v>3005</v>
      </c>
      <c r="V265" s="165" t="s">
        <v>3006</v>
      </c>
      <c r="W265" s="166" t="s">
        <v>73</v>
      </c>
      <c r="X265" s="158" t="s">
        <v>73</v>
      </c>
      <c r="Y265" s="158" t="s">
        <v>73</v>
      </c>
      <c r="Z265" s="158" t="s">
        <v>73</v>
      </c>
      <c r="AA265" s="165">
        <v>5.0</v>
      </c>
      <c r="AB265" s="14" t="s">
        <v>73</v>
      </c>
      <c r="AC265" s="76" t="s">
        <v>3007</v>
      </c>
      <c r="AD265" s="14" t="s">
        <v>225</v>
      </c>
      <c r="AE265" s="14" t="s">
        <v>229</v>
      </c>
      <c r="AF265" s="14" t="s">
        <v>225</v>
      </c>
      <c r="AG265" s="14" t="s">
        <v>229</v>
      </c>
      <c r="AH265" s="14" t="s">
        <v>73</v>
      </c>
      <c r="AI265" s="14" t="s">
        <v>225</v>
      </c>
      <c r="AJ265" s="131" t="s">
        <v>225</v>
      </c>
      <c r="AK265" s="14" t="s">
        <v>230</v>
      </c>
      <c r="AL265" s="158" t="s">
        <v>396</v>
      </c>
      <c r="AM265" s="153" t="s">
        <v>225</v>
      </c>
      <c r="AN265" s="158"/>
      <c r="AO265" s="76"/>
      <c r="AP265" s="76" t="s">
        <v>250</v>
      </c>
      <c r="AQ265" s="76" t="s">
        <v>343</v>
      </c>
      <c r="AR265" s="76" t="s">
        <v>3008</v>
      </c>
      <c r="AS265" s="76" t="s">
        <v>73</v>
      </c>
      <c r="AT265" s="76" t="s">
        <v>73</v>
      </c>
      <c r="AU265" s="75" t="s">
        <v>73</v>
      </c>
      <c r="AV265" s="75"/>
      <c r="AW265" s="76" t="s">
        <v>232</v>
      </c>
      <c r="AX265" s="76"/>
      <c r="AY265" s="80"/>
      <c r="AZ265" s="80"/>
      <c r="BA265" s="97"/>
      <c r="BB265" s="76" t="s">
        <v>1240</v>
      </c>
      <c r="BC265" s="76"/>
      <c r="BD265" s="76"/>
      <c r="BE265" s="76"/>
      <c r="BF265" s="76"/>
      <c r="BG265" s="76"/>
      <c r="BH265" s="81"/>
    </row>
    <row r="266" ht="15.0" hidden="1" customHeight="1">
      <c r="A266" s="74">
        <v>2025275.0</v>
      </c>
      <c r="B266" s="75">
        <v>41.0</v>
      </c>
      <c r="C266" s="75"/>
      <c r="D266" s="53" t="s">
        <v>3009</v>
      </c>
      <c r="E266" s="53" t="s">
        <v>3010</v>
      </c>
      <c r="F266" s="50" t="s">
        <v>3011</v>
      </c>
      <c r="G266" s="14" t="s">
        <v>219</v>
      </c>
      <c r="H266" s="14" t="s">
        <v>3012</v>
      </c>
      <c r="I266" s="76" t="s">
        <v>237</v>
      </c>
      <c r="J266" s="77" t="s">
        <v>3013</v>
      </c>
      <c r="K266" s="94" t="s">
        <v>3014</v>
      </c>
      <c r="L266" s="76" t="s">
        <v>88</v>
      </c>
      <c r="M266" s="76" t="s">
        <v>4</v>
      </c>
      <c r="N266" s="76" t="s">
        <v>1773</v>
      </c>
      <c r="O266" s="76" t="s">
        <v>490</v>
      </c>
      <c r="P266" s="14" t="s">
        <v>225</v>
      </c>
      <c r="Q266" s="14" t="s">
        <v>53</v>
      </c>
      <c r="R266" s="14" t="s">
        <v>225</v>
      </c>
      <c r="S266" s="95" t="s">
        <v>3015</v>
      </c>
      <c r="T266" s="95" t="s">
        <v>3015</v>
      </c>
      <c r="U266" s="95" t="s">
        <v>3016</v>
      </c>
      <c r="V266" s="96" t="s">
        <v>3017</v>
      </c>
      <c r="W266" s="76" t="s">
        <v>73</v>
      </c>
      <c r="X266" s="76" t="s">
        <v>225</v>
      </c>
      <c r="Y266" s="76" t="s">
        <v>73</v>
      </c>
      <c r="Z266" s="76" t="s">
        <v>225</v>
      </c>
      <c r="AA266" s="96">
        <v>2.0</v>
      </c>
      <c r="AB266" s="14" t="s">
        <v>225</v>
      </c>
      <c r="AC266" s="14" t="s">
        <v>229</v>
      </c>
      <c r="AD266" s="14" t="s">
        <v>225</v>
      </c>
      <c r="AE266" s="14" t="s">
        <v>229</v>
      </c>
      <c r="AF266" s="14" t="s">
        <v>225</v>
      </c>
      <c r="AG266" s="14" t="s">
        <v>229</v>
      </c>
      <c r="AH266" s="14" t="s">
        <v>73</v>
      </c>
      <c r="AI266" s="14" t="s">
        <v>225</v>
      </c>
      <c r="AJ266" s="14" t="s">
        <v>73</v>
      </c>
      <c r="AK266" s="14" t="s">
        <v>264</v>
      </c>
      <c r="AL266" s="76" t="s">
        <v>396</v>
      </c>
      <c r="AM266" s="75" t="s">
        <v>225</v>
      </c>
      <c r="AN266" s="76"/>
      <c r="AO266" s="76"/>
      <c r="AP266" s="76" t="s">
        <v>424</v>
      </c>
      <c r="AQ266" s="76" t="s">
        <v>795</v>
      </c>
      <c r="AR266" s="76" t="s">
        <v>672</v>
      </c>
      <c r="AS266" s="76" t="s">
        <v>73</v>
      </c>
      <c r="AT266" s="76" t="s">
        <v>73</v>
      </c>
      <c r="AU266" s="75" t="s">
        <v>73</v>
      </c>
      <c r="AV266" s="75"/>
      <c r="AW266" s="76" t="s">
        <v>232</v>
      </c>
      <c r="AX266" s="76"/>
      <c r="AY266" s="80"/>
      <c r="AZ266" s="80"/>
      <c r="BA266" s="97"/>
      <c r="BB266" s="76"/>
      <c r="BC266" s="76"/>
      <c r="BD266" s="76"/>
      <c r="BE266" s="76"/>
      <c r="BF266" s="76"/>
      <c r="BG266" s="76"/>
      <c r="BH266" s="81"/>
    </row>
    <row r="267" ht="15.0" hidden="1" customHeight="1">
      <c r="A267" s="74">
        <v>2025136.0</v>
      </c>
      <c r="B267" s="14">
        <v>36.0</v>
      </c>
      <c r="C267" s="14"/>
      <c r="D267" s="50" t="s">
        <v>3018</v>
      </c>
      <c r="E267" s="50" t="s">
        <v>1186</v>
      </c>
      <c r="F267" s="50" t="s">
        <v>3019</v>
      </c>
      <c r="G267" s="14" t="s">
        <v>219</v>
      </c>
      <c r="H267" s="83" t="s">
        <v>3020</v>
      </c>
      <c r="I267" s="14" t="s">
        <v>221</v>
      </c>
      <c r="J267" s="84" t="s">
        <v>3021</v>
      </c>
      <c r="K267" s="86" t="s">
        <v>3022</v>
      </c>
      <c r="L267" s="14" t="s">
        <v>108</v>
      </c>
      <c r="M267" s="14" t="s">
        <v>4</v>
      </c>
      <c r="N267" s="14" t="s">
        <v>557</v>
      </c>
      <c r="O267" s="14" t="s">
        <v>286</v>
      </c>
      <c r="P267" s="14" t="s">
        <v>242</v>
      </c>
      <c r="Q267" s="14" t="s">
        <v>61</v>
      </c>
      <c r="R267" s="14" t="s">
        <v>225</v>
      </c>
      <c r="S267" s="78" t="s">
        <v>3023</v>
      </c>
      <c r="T267" s="78" t="s">
        <v>3023</v>
      </c>
      <c r="U267" s="78" t="s">
        <v>3024</v>
      </c>
      <c r="V267" s="14" t="s">
        <v>3025</v>
      </c>
      <c r="W267" s="85" t="s">
        <v>73</v>
      </c>
      <c r="X267" s="14" t="s">
        <v>73</v>
      </c>
      <c r="Y267" s="14" t="s">
        <v>73</v>
      </c>
      <c r="Z267" s="14" t="s">
        <v>225</v>
      </c>
      <c r="AA267" s="79">
        <v>8.0</v>
      </c>
      <c r="AB267" s="14" t="s">
        <v>225</v>
      </c>
      <c r="AC267" s="14" t="str">
        <f>IF(AB267="YES",YES,"Not Working")</f>
        <v>Not Working</v>
      </c>
      <c r="AD267" s="14" t="s">
        <v>73</v>
      </c>
      <c r="AE267" s="14" t="s">
        <v>3026</v>
      </c>
      <c r="AF267" s="14" t="s">
        <v>225</v>
      </c>
      <c r="AG267" s="14" t="s">
        <v>229</v>
      </c>
      <c r="AH267" s="14" t="s">
        <v>73</v>
      </c>
      <c r="AI267" s="14" t="s">
        <v>73</v>
      </c>
      <c r="AJ267" s="14" t="s">
        <v>73</v>
      </c>
      <c r="AK267" s="14" t="s">
        <v>264</v>
      </c>
      <c r="AL267" s="14" t="s">
        <v>396</v>
      </c>
      <c r="AM267" s="153" t="s">
        <v>225</v>
      </c>
      <c r="AN267" s="75"/>
      <c r="AO267" s="91"/>
      <c r="AP267" s="91" t="s">
        <v>2260</v>
      </c>
      <c r="AQ267" s="14" t="s">
        <v>424</v>
      </c>
      <c r="AR267" s="14" t="s">
        <v>1054</v>
      </c>
      <c r="AS267" s="14" t="s">
        <v>73</v>
      </c>
      <c r="AT267" s="14" t="s">
        <v>73</v>
      </c>
      <c r="AU267" s="14" t="s">
        <v>73</v>
      </c>
      <c r="AV267" s="14" t="s">
        <v>73</v>
      </c>
      <c r="AW267" s="14" t="s">
        <v>73</v>
      </c>
      <c r="AX267" s="76"/>
      <c r="AY267" s="50">
        <v>2.31223331E8</v>
      </c>
      <c r="AZ267" s="50">
        <v>49232.0</v>
      </c>
      <c r="BA267" s="99" t="s">
        <v>3027</v>
      </c>
      <c r="BB267" s="14" t="s">
        <v>268</v>
      </c>
      <c r="BC267" s="14"/>
      <c r="BD267" s="14"/>
      <c r="BE267" s="14"/>
      <c r="BF267" s="85"/>
      <c r="BG267" s="85"/>
      <c r="BH267" s="81"/>
    </row>
    <row r="268" ht="15.0" hidden="1" customHeight="1">
      <c r="A268" s="74">
        <v>2025228.0</v>
      </c>
      <c r="B268" s="14">
        <v>36.0</v>
      </c>
      <c r="C268" s="14"/>
      <c r="D268" s="50" t="s">
        <v>3028</v>
      </c>
      <c r="E268" s="50" t="s">
        <v>3029</v>
      </c>
      <c r="F268" s="50" t="s">
        <v>3030</v>
      </c>
      <c r="G268" s="14" t="s">
        <v>219</v>
      </c>
      <c r="H268" s="14" t="s">
        <v>3031</v>
      </c>
      <c r="I268" s="14" t="s">
        <v>221</v>
      </c>
      <c r="J268" s="84">
        <v>39115.0</v>
      </c>
      <c r="K268" s="86" t="s">
        <v>3032</v>
      </c>
      <c r="L268" s="79" t="s">
        <v>89</v>
      </c>
      <c r="M268" s="14" t="s">
        <v>4</v>
      </c>
      <c r="N268" s="14" t="s">
        <v>667</v>
      </c>
      <c r="O268" s="14" t="s">
        <v>490</v>
      </c>
      <c r="P268" s="14" t="s">
        <v>242</v>
      </c>
      <c r="Q268" s="14" t="s">
        <v>51</v>
      </c>
      <c r="R268" s="14" t="s">
        <v>225</v>
      </c>
      <c r="S268" s="78" t="s">
        <v>3033</v>
      </c>
      <c r="T268" s="78" t="s">
        <v>3033</v>
      </c>
      <c r="U268" s="78" t="s">
        <v>3034</v>
      </c>
      <c r="V268" s="14" t="s">
        <v>3035</v>
      </c>
      <c r="W268" s="14" t="s">
        <v>73</v>
      </c>
      <c r="X268" s="14" t="s">
        <v>225</v>
      </c>
      <c r="Y268" s="14" t="s">
        <v>73</v>
      </c>
      <c r="Z268" s="14" t="s">
        <v>225</v>
      </c>
      <c r="AA268" s="79">
        <v>5.0</v>
      </c>
      <c r="AB268" s="14" t="s">
        <v>225</v>
      </c>
      <c r="AC268" s="14" t="s">
        <v>229</v>
      </c>
      <c r="AD268" s="14" t="s">
        <v>225</v>
      </c>
      <c r="AE268" s="14" t="s">
        <v>229</v>
      </c>
      <c r="AF268" s="14" t="s">
        <v>73</v>
      </c>
      <c r="AG268" s="14" t="s">
        <v>717</v>
      </c>
      <c r="AH268" s="14" t="s">
        <v>225</v>
      </c>
      <c r="AI268" s="14" t="s">
        <v>225</v>
      </c>
      <c r="AJ268" s="14" t="s">
        <v>73</v>
      </c>
      <c r="AK268" s="14" t="s">
        <v>264</v>
      </c>
      <c r="AL268" s="14" t="s">
        <v>396</v>
      </c>
      <c r="AM268" s="75" t="s">
        <v>225</v>
      </c>
      <c r="AN268" s="14"/>
      <c r="AO268" s="14"/>
      <c r="AP268" s="14" t="s">
        <v>1053</v>
      </c>
      <c r="AQ268" s="14" t="s">
        <v>540</v>
      </c>
      <c r="AR268" s="14"/>
      <c r="AS268" s="14" t="s">
        <v>73</v>
      </c>
      <c r="AT268" s="14" t="s">
        <v>73</v>
      </c>
      <c r="AU268" s="14" t="s">
        <v>73</v>
      </c>
      <c r="AV268" s="14" t="s">
        <v>73</v>
      </c>
      <c r="AW268" s="14" t="s">
        <v>73</v>
      </c>
      <c r="AX268" s="76"/>
      <c r="AY268" s="114">
        <v>2.31196318E8</v>
      </c>
      <c r="AZ268" s="50">
        <v>37362.0</v>
      </c>
      <c r="BA268" s="99" t="s">
        <v>3036</v>
      </c>
      <c r="BB268" s="14" t="s">
        <v>268</v>
      </c>
      <c r="BC268" s="14"/>
      <c r="BD268" s="14"/>
      <c r="BE268" s="14"/>
      <c r="BF268" s="85"/>
      <c r="BG268" s="85"/>
      <c r="BH268" s="81"/>
    </row>
    <row r="269" ht="15.75" hidden="1" customHeight="1">
      <c r="A269" s="74">
        <v>2025109.0</v>
      </c>
      <c r="B269" s="14">
        <v>41.0</v>
      </c>
      <c r="C269" s="14"/>
      <c r="D269" s="50" t="s">
        <v>51</v>
      </c>
      <c r="E269" s="50" t="s">
        <v>3037</v>
      </c>
      <c r="F269" s="50" t="s">
        <v>3038</v>
      </c>
      <c r="G269" s="14" t="s">
        <v>219</v>
      </c>
      <c r="H269" s="14" t="s">
        <v>3039</v>
      </c>
      <c r="I269" s="131" t="s">
        <v>237</v>
      </c>
      <c r="J269" s="167">
        <v>38816.0</v>
      </c>
      <c r="K269" s="168" t="s">
        <v>3040</v>
      </c>
      <c r="L269" s="79" t="s">
        <v>86</v>
      </c>
      <c r="M269" s="131" t="s">
        <v>4</v>
      </c>
      <c r="N269" s="131" t="s">
        <v>602</v>
      </c>
      <c r="O269" s="131" t="s">
        <v>2278</v>
      </c>
      <c r="P269" s="14" t="s">
        <v>242</v>
      </c>
      <c r="Q269" s="14" t="s">
        <v>51</v>
      </c>
      <c r="R269" s="14" t="s">
        <v>225</v>
      </c>
      <c r="S269" s="150" t="s">
        <v>3041</v>
      </c>
      <c r="T269" s="150" t="s">
        <v>3041</v>
      </c>
      <c r="U269" s="150" t="s">
        <v>3042</v>
      </c>
      <c r="V269" s="131" t="s">
        <v>3043</v>
      </c>
      <c r="W269" s="131" t="s">
        <v>73</v>
      </c>
      <c r="X269" s="131" t="s">
        <v>73</v>
      </c>
      <c r="Y269" s="131" t="s">
        <v>73</v>
      </c>
      <c r="Z269" s="131" t="s">
        <v>225</v>
      </c>
      <c r="AA269" s="152">
        <v>5.0</v>
      </c>
      <c r="AB269" s="14" t="s">
        <v>73</v>
      </c>
      <c r="AC269" s="131" t="s">
        <v>3044</v>
      </c>
      <c r="AD269" s="14" t="s">
        <v>73</v>
      </c>
      <c r="AE269" s="14" t="s">
        <v>278</v>
      </c>
      <c r="AF269" s="14" t="s">
        <v>73</v>
      </c>
      <c r="AG269" s="14" t="s">
        <v>3045</v>
      </c>
      <c r="AH269" s="14" t="s">
        <v>73</v>
      </c>
      <c r="AI269" s="14" t="s">
        <v>225</v>
      </c>
      <c r="AJ269" s="14" t="s">
        <v>225</v>
      </c>
      <c r="AK269" s="14" t="s">
        <v>230</v>
      </c>
      <c r="AL269" s="131" t="s">
        <v>396</v>
      </c>
      <c r="AM269" s="153" t="s">
        <v>225</v>
      </c>
      <c r="AN269" s="131"/>
      <c r="AO269" s="131"/>
      <c r="AP269" s="131" t="s">
        <v>251</v>
      </c>
      <c r="AQ269" s="131" t="s">
        <v>3046</v>
      </c>
      <c r="AR269" s="131" t="s">
        <v>2012</v>
      </c>
      <c r="AS269" s="14" t="s">
        <v>73</v>
      </c>
      <c r="AT269" s="131" t="s">
        <v>73</v>
      </c>
      <c r="AU269" s="14" t="s">
        <v>73</v>
      </c>
      <c r="AV269" s="14" t="s">
        <v>73</v>
      </c>
      <c r="AW269" s="14" t="s">
        <v>73</v>
      </c>
      <c r="AX269" s="76"/>
      <c r="AY269" s="169">
        <v>2.31380941E8</v>
      </c>
      <c r="AZ269" s="169">
        <v>59487.0</v>
      </c>
      <c r="BA269" s="152" t="s">
        <v>3047</v>
      </c>
      <c r="BB269" s="131" t="s">
        <v>1240</v>
      </c>
      <c r="BC269" s="131"/>
      <c r="BD269" s="131"/>
      <c r="BE269" s="131"/>
      <c r="BF269" s="151"/>
      <c r="BG269" s="151"/>
      <c r="BH269" s="81"/>
    </row>
    <row r="270" ht="15.75" hidden="1" customHeight="1">
      <c r="A270" s="74">
        <v>2025303.0</v>
      </c>
      <c r="B270" s="75">
        <v>45.0</v>
      </c>
      <c r="C270" s="75"/>
      <c r="D270" s="53" t="s">
        <v>3048</v>
      </c>
      <c r="E270" s="53" t="s">
        <v>2929</v>
      </c>
      <c r="F270" s="50" t="s">
        <v>3049</v>
      </c>
      <c r="G270" s="14" t="s">
        <v>219</v>
      </c>
      <c r="H270" s="83" t="s">
        <v>3050</v>
      </c>
      <c r="I270" s="153" t="s">
        <v>221</v>
      </c>
      <c r="J270" s="170">
        <v>39174.0</v>
      </c>
      <c r="K270" s="171" t="s">
        <v>3051</v>
      </c>
      <c r="L270" s="75" t="s">
        <v>78</v>
      </c>
      <c r="M270" s="153" t="s">
        <v>4</v>
      </c>
      <c r="N270" s="153" t="s">
        <v>602</v>
      </c>
      <c r="O270" s="153" t="s">
        <v>919</v>
      </c>
      <c r="P270" s="14" t="s">
        <v>73</v>
      </c>
      <c r="Q270" s="14" t="s">
        <v>53</v>
      </c>
      <c r="R270" s="14" t="s">
        <v>225</v>
      </c>
      <c r="S270" s="172" t="s">
        <v>3052</v>
      </c>
      <c r="T270" s="172" t="s">
        <v>3053</v>
      </c>
      <c r="U270" s="172" t="s">
        <v>3053</v>
      </c>
      <c r="V270" s="173" t="s">
        <v>3054</v>
      </c>
      <c r="W270" s="153" t="s">
        <v>73</v>
      </c>
      <c r="X270" s="153" t="s">
        <v>73</v>
      </c>
      <c r="Y270" s="153" t="s">
        <v>73</v>
      </c>
      <c r="Z270" s="153" t="s">
        <v>225</v>
      </c>
      <c r="AA270" s="173">
        <v>3.0</v>
      </c>
      <c r="AB270" s="14" t="s">
        <v>73</v>
      </c>
      <c r="AC270" s="75" t="s">
        <v>3055</v>
      </c>
      <c r="AD270" s="14" t="s">
        <v>225</v>
      </c>
      <c r="AE270" s="14" t="s">
        <v>229</v>
      </c>
      <c r="AF270" s="14" t="s">
        <v>225</v>
      </c>
      <c r="AG270" s="14" t="s">
        <v>229</v>
      </c>
      <c r="AH270" s="14" t="s">
        <v>73</v>
      </c>
      <c r="AI270" s="14" t="s">
        <v>225</v>
      </c>
      <c r="AJ270" s="14" t="s">
        <v>225</v>
      </c>
      <c r="AK270" s="14" t="s">
        <v>230</v>
      </c>
      <c r="AL270" s="153" t="s">
        <v>396</v>
      </c>
      <c r="AM270" s="76" t="s">
        <v>225</v>
      </c>
      <c r="AN270" s="153"/>
      <c r="AO270" s="153"/>
      <c r="AP270" s="153" t="s">
        <v>2291</v>
      </c>
      <c r="AQ270" s="153" t="s">
        <v>3056</v>
      </c>
      <c r="AR270" s="153" t="s">
        <v>2876</v>
      </c>
      <c r="AS270" s="14" t="s">
        <v>73</v>
      </c>
      <c r="AT270" s="158" t="s">
        <v>73</v>
      </c>
      <c r="AU270" s="76" t="s">
        <v>73</v>
      </c>
      <c r="AV270" s="75" t="s">
        <v>73</v>
      </c>
      <c r="AW270" s="14" t="s">
        <v>73</v>
      </c>
      <c r="AX270" s="76"/>
      <c r="AY270" s="174">
        <v>2.31025645E8</v>
      </c>
      <c r="AZ270" s="174">
        <v>35431.0</v>
      </c>
      <c r="BA270" s="152" t="s">
        <v>3057</v>
      </c>
      <c r="BB270" s="153" t="s">
        <v>344</v>
      </c>
      <c r="BC270" s="153"/>
      <c r="BD270" s="153"/>
      <c r="BE270" s="153"/>
      <c r="BF270" s="153"/>
      <c r="BG270" s="153"/>
      <c r="BH270" s="1"/>
    </row>
    <row r="271" ht="15.75" hidden="1" customHeight="1">
      <c r="A271" s="74">
        <v>2025039.0</v>
      </c>
      <c r="B271" s="14">
        <v>35.0</v>
      </c>
      <c r="C271" s="14"/>
      <c r="D271" s="50" t="s">
        <v>3058</v>
      </c>
      <c r="E271" s="50" t="s">
        <v>3059</v>
      </c>
      <c r="F271" s="50" t="s">
        <v>3060</v>
      </c>
      <c r="G271" s="14" t="s">
        <v>219</v>
      </c>
      <c r="H271" s="14" t="s">
        <v>3061</v>
      </c>
      <c r="I271" s="131" t="s">
        <v>237</v>
      </c>
      <c r="J271" s="167" t="s">
        <v>3062</v>
      </c>
      <c r="K271" s="168" t="s">
        <v>3063</v>
      </c>
      <c r="L271" s="79" t="s">
        <v>113</v>
      </c>
      <c r="M271" s="131" t="s">
        <v>4</v>
      </c>
      <c r="N271" s="131" t="s">
        <v>258</v>
      </c>
      <c r="O271" s="131" t="s">
        <v>286</v>
      </c>
      <c r="P271" s="14" t="s">
        <v>242</v>
      </c>
      <c r="Q271" s="14" t="s">
        <v>59</v>
      </c>
      <c r="R271" s="14" t="s">
        <v>225</v>
      </c>
      <c r="S271" s="150" t="s">
        <v>3064</v>
      </c>
      <c r="T271" s="150" t="s">
        <v>3064</v>
      </c>
      <c r="U271" s="150" t="s">
        <v>3065</v>
      </c>
      <c r="V271" s="131" t="s">
        <v>3066</v>
      </c>
      <c r="W271" s="131" t="s">
        <v>73</v>
      </c>
      <c r="X271" s="131" t="s">
        <v>73</v>
      </c>
      <c r="Y271" s="131" t="s">
        <v>225</v>
      </c>
      <c r="Z271" s="131" t="s">
        <v>225</v>
      </c>
      <c r="AA271" s="152">
        <v>3.0</v>
      </c>
      <c r="AB271" s="14" t="s">
        <v>225</v>
      </c>
      <c r="AC271" s="14" t="s">
        <v>3067</v>
      </c>
      <c r="AD271" s="14" t="s">
        <v>73</v>
      </c>
      <c r="AE271" s="14" t="s">
        <v>3068</v>
      </c>
      <c r="AF271" s="14" t="s">
        <v>73</v>
      </c>
      <c r="AG271" s="131" t="s">
        <v>3069</v>
      </c>
      <c r="AH271" s="14" t="s">
        <v>225</v>
      </c>
      <c r="AI271" s="14" t="s">
        <v>225</v>
      </c>
      <c r="AJ271" s="14" t="s">
        <v>225</v>
      </c>
      <c r="AK271" s="14" t="s">
        <v>291</v>
      </c>
      <c r="AL271" s="131" t="s">
        <v>396</v>
      </c>
      <c r="AM271" s="153" t="s">
        <v>225</v>
      </c>
      <c r="AN271" s="131"/>
      <c r="AO271" s="131"/>
      <c r="AP271" s="131" t="s">
        <v>265</v>
      </c>
      <c r="AQ271" s="131" t="s">
        <v>3070</v>
      </c>
      <c r="AR271" s="131" t="s">
        <v>3071</v>
      </c>
      <c r="AS271" s="14" t="s">
        <v>73</v>
      </c>
      <c r="AT271" s="131" t="s">
        <v>73</v>
      </c>
      <c r="AU271" s="14" t="s">
        <v>73</v>
      </c>
      <c r="AV271" s="85" t="s">
        <v>73</v>
      </c>
      <c r="AW271" s="14" t="s">
        <v>73</v>
      </c>
      <c r="AX271" s="76"/>
      <c r="AY271" s="175">
        <v>2.31303327E8</v>
      </c>
      <c r="AZ271" s="175">
        <v>50751.0</v>
      </c>
      <c r="BA271" s="152" t="s">
        <v>3072</v>
      </c>
      <c r="BB271" s="131" t="s">
        <v>1240</v>
      </c>
      <c r="BC271" s="131"/>
      <c r="BD271" s="131"/>
      <c r="BE271" s="131"/>
      <c r="BF271" s="151"/>
      <c r="BG271" s="151"/>
      <c r="BH271" s="1"/>
    </row>
    <row r="272" ht="15.75" hidden="1" customHeight="1">
      <c r="A272" s="74">
        <v>2025123.0</v>
      </c>
      <c r="B272" s="14">
        <v>36.0</v>
      </c>
      <c r="C272" s="118"/>
      <c r="D272" s="50" t="s">
        <v>3073</v>
      </c>
      <c r="E272" s="50" t="s">
        <v>3074</v>
      </c>
      <c r="F272" s="50" t="s">
        <v>3075</v>
      </c>
      <c r="G272" s="14" t="s">
        <v>219</v>
      </c>
      <c r="H272" s="83" t="s">
        <v>3076</v>
      </c>
      <c r="I272" s="131" t="s">
        <v>221</v>
      </c>
      <c r="J272" s="167">
        <v>38968.0</v>
      </c>
      <c r="K272" s="168" t="s">
        <v>3077</v>
      </c>
      <c r="L272" s="14" t="s">
        <v>103</v>
      </c>
      <c r="M272" s="131" t="s">
        <v>4</v>
      </c>
      <c r="N272" s="131" t="s">
        <v>258</v>
      </c>
      <c r="O272" s="131" t="s">
        <v>464</v>
      </c>
      <c r="P272" s="14" t="s">
        <v>242</v>
      </c>
      <c r="Q272" s="14" t="s">
        <v>61</v>
      </c>
      <c r="R272" s="14" t="s">
        <v>225</v>
      </c>
      <c r="S272" s="150" t="s">
        <v>3078</v>
      </c>
      <c r="T272" s="150" t="s">
        <v>3078</v>
      </c>
      <c r="U272" s="150" t="s">
        <v>3079</v>
      </c>
      <c r="V272" s="131" t="s">
        <v>3080</v>
      </c>
      <c r="W272" s="131" t="s">
        <v>73</v>
      </c>
      <c r="X272" s="131" t="s">
        <v>225</v>
      </c>
      <c r="Y272" s="131" t="s">
        <v>73</v>
      </c>
      <c r="Z272" s="131" t="s">
        <v>225</v>
      </c>
      <c r="AA272" s="152">
        <v>5.0</v>
      </c>
      <c r="AB272" s="14" t="s">
        <v>225</v>
      </c>
      <c r="AC272" s="131" t="s">
        <v>229</v>
      </c>
      <c r="AD272" s="14" t="s">
        <v>225</v>
      </c>
      <c r="AE272" s="14" t="s">
        <v>229</v>
      </c>
      <c r="AF272" s="14" t="s">
        <v>225</v>
      </c>
      <c r="AG272" s="131" t="s">
        <v>229</v>
      </c>
      <c r="AH272" s="14" t="s">
        <v>73</v>
      </c>
      <c r="AI272" s="14" t="s">
        <v>225</v>
      </c>
      <c r="AJ272" s="14" t="s">
        <v>73</v>
      </c>
      <c r="AK272" s="14" t="s">
        <v>264</v>
      </c>
      <c r="AL272" s="131" t="s">
        <v>396</v>
      </c>
      <c r="AM272" s="75" t="s">
        <v>225</v>
      </c>
      <c r="AN272" s="153"/>
      <c r="AO272" s="131"/>
      <c r="AP272" s="131" t="s">
        <v>251</v>
      </c>
      <c r="AQ272" s="131" t="s">
        <v>842</v>
      </c>
      <c r="AR272" s="131" t="s">
        <v>3081</v>
      </c>
      <c r="AS272" s="14" t="s">
        <v>73</v>
      </c>
      <c r="AT272" s="14" t="s">
        <v>73</v>
      </c>
      <c r="AU272" s="14" t="s">
        <v>73</v>
      </c>
      <c r="AV272" s="14" t="s">
        <v>73</v>
      </c>
      <c r="AW272" s="14" t="s">
        <v>73</v>
      </c>
      <c r="AX272" s="76"/>
      <c r="AY272" s="175">
        <v>2.31234244E8</v>
      </c>
      <c r="AZ272" s="175">
        <v>30963.0</v>
      </c>
      <c r="BA272" s="99" t="s">
        <v>3082</v>
      </c>
      <c r="BB272" s="131" t="s">
        <v>344</v>
      </c>
      <c r="BC272" s="131"/>
      <c r="BD272" s="131"/>
      <c r="BE272" s="131"/>
      <c r="BF272" s="131"/>
      <c r="BG272" s="131"/>
      <c r="BH272" s="81"/>
    </row>
    <row r="273" ht="15.75" hidden="1" customHeight="1">
      <c r="A273" s="74">
        <v>2025022.0</v>
      </c>
      <c r="B273" s="14">
        <v>41.0</v>
      </c>
      <c r="C273" s="14"/>
      <c r="D273" s="50" t="s">
        <v>3083</v>
      </c>
      <c r="E273" s="50" t="s">
        <v>3084</v>
      </c>
      <c r="F273" s="50" t="s">
        <v>3085</v>
      </c>
      <c r="G273" s="14" t="s">
        <v>219</v>
      </c>
      <c r="H273" s="83" t="s">
        <v>3086</v>
      </c>
      <c r="I273" s="131" t="s">
        <v>237</v>
      </c>
      <c r="J273" s="167" t="s">
        <v>3087</v>
      </c>
      <c r="K273" s="168" t="s">
        <v>3088</v>
      </c>
      <c r="L273" s="152" t="s">
        <v>76</v>
      </c>
      <c r="M273" s="131" t="s">
        <v>4</v>
      </c>
      <c r="N273" s="131" t="s">
        <v>240</v>
      </c>
      <c r="O273" s="131" t="s">
        <v>286</v>
      </c>
      <c r="P273" s="14" t="s">
        <v>242</v>
      </c>
      <c r="Q273" s="14" t="s">
        <v>59</v>
      </c>
      <c r="R273" s="14" t="s">
        <v>73</v>
      </c>
      <c r="S273" s="150" t="s">
        <v>3089</v>
      </c>
      <c r="T273" s="150" t="s">
        <v>3089</v>
      </c>
      <c r="U273" s="150" t="s">
        <v>3090</v>
      </c>
      <c r="V273" s="11" t="s">
        <v>3091</v>
      </c>
      <c r="W273" s="131" t="s">
        <v>73</v>
      </c>
      <c r="X273" s="131" t="s">
        <v>73</v>
      </c>
      <c r="Y273" s="131" t="s">
        <v>73</v>
      </c>
      <c r="Z273" s="131" t="s">
        <v>225</v>
      </c>
      <c r="AA273" s="152">
        <v>4.0</v>
      </c>
      <c r="AB273" s="14" t="s">
        <v>73</v>
      </c>
      <c r="AC273" s="131" t="s">
        <v>3092</v>
      </c>
      <c r="AD273" s="14" t="s">
        <v>225</v>
      </c>
      <c r="AE273" s="14" t="s">
        <v>229</v>
      </c>
      <c r="AF273" s="14" t="s">
        <v>225</v>
      </c>
      <c r="AG273" s="131" t="s">
        <v>229</v>
      </c>
      <c r="AH273" s="14" t="s">
        <v>73</v>
      </c>
      <c r="AI273" s="14" t="s">
        <v>225</v>
      </c>
      <c r="AJ273" s="14" t="s">
        <v>73</v>
      </c>
      <c r="AK273" s="14" t="s">
        <v>264</v>
      </c>
      <c r="AL273" s="131" t="s">
        <v>396</v>
      </c>
      <c r="AM273" s="75" t="s">
        <v>73</v>
      </c>
      <c r="AN273" s="153" t="s">
        <v>23</v>
      </c>
      <c r="AO273" s="131"/>
      <c r="AP273" s="131" t="s">
        <v>1311</v>
      </c>
      <c r="AQ273" s="131" t="s">
        <v>251</v>
      </c>
      <c r="AR273" s="131" t="s">
        <v>672</v>
      </c>
      <c r="AS273" s="14" t="s">
        <v>73</v>
      </c>
      <c r="AT273" s="131" t="s">
        <v>73</v>
      </c>
      <c r="AU273" s="14" t="s">
        <v>73</v>
      </c>
      <c r="AV273" s="85" t="s">
        <v>73</v>
      </c>
      <c r="AW273" s="14" t="s">
        <v>73</v>
      </c>
      <c r="AX273" s="76"/>
      <c r="AY273" s="175">
        <v>2.31153589E8</v>
      </c>
      <c r="AZ273" s="175">
        <v>95657.0</v>
      </c>
      <c r="BA273" s="152" t="s">
        <v>2623</v>
      </c>
      <c r="BB273" s="131" t="s">
        <v>268</v>
      </c>
      <c r="BC273" s="131"/>
      <c r="BD273" s="131"/>
      <c r="BE273" s="131"/>
      <c r="BF273" s="151"/>
      <c r="BG273" s="151"/>
      <c r="BH273" s="81"/>
    </row>
    <row r="274" ht="15.75" hidden="1" customHeight="1">
      <c r="A274" s="74">
        <v>2025001.0</v>
      </c>
      <c r="B274" s="14">
        <v>47.0</v>
      </c>
      <c r="C274" s="118"/>
      <c r="D274" s="50" t="s">
        <v>3093</v>
      </c>
      <c r="E274" s="50" t="s">
        <v>3094</v>
      </c>
      <c r="F274" s="50" t="s">
        <v>3095</v>
      </c>
      <c r="G274" s="14" t="s">
        <v>219</v>
      </c>
      <c r="H274" s="176" t="s">
        <v>3096</v>
      </c>
      <c r="I274" s="131" t="s">
        <v>237</v>
      </c>
      <c r="J274" s="167" t="s">
        <v>3097</v>
      </c>
      <c r="K274" s="168" t="s">
        <v>3098</v>
      </c>
      <c r="L274" s="173" t="s">
        <v>93</v>
      </c>
      <c r="M274" s="131" t="s">
        <v>4</v>
      </c>
      <c r="N274" s="131" t="s">
        <v>258</v>
      </c>
      <c r="O274" s="131" t="s">
        <v>286</v>
      </c>
      <c r="P274" s="14" t="s">
        <v>73</v>
      </c>
      <c r="Q274" s="14" t="s">
        <v>55</v>
      </c>
      <c r="R274" s="14" t="s">
        <v>225</v>
      </c>
      <c r="S274" s="150" t="s">
        <v>3099</v>
      </c>
      <c r="T274" s="150" t="s">
        <v>3099</v>
      </c>
      <c r="U274" s="150" t="s">
        <v>3100</v>
      </c>
      <c r="V274" s="131" t="s">
        <v>3101</v>
      </c>
      <c r="W274" s="131" t="s">
        <v>73</v>
      </c>
      <c r="X274" s="131" t="s">
        <v>73</v>
      </c>
      <c r="Y274" s="131" t="s">
        <v>225</v>
      </c>
      <c r="Z274" s="131" t="s">
        <v>225</v>
      </c>
      <c r="AA274" s="152">
        <v>7.0</v>
      </c>
      <c r="AB274" s="14" t="s">
        <v>225</v>
      </c>
      <c r="AC274" s="131" t="s">
        <v>229</v>
      </c>
      <c r="AD274" s="14" t="s">
        <v>225</v>
      </c>
      <c r="AE274" s="14" t="s">
        <v>229</v>
      </c>
      <c r="AF274" s="14" t="s">
        <v>225</v>
      </c>
      <c r="AG274" s="14" t="s">
        <v>229</v>
      </c>
      <c r="AH274" s="14" t="s">
        <v>225</v>
      </c>
      <c r="AI274" s="14" t="s">
        <v>225</v>
      </c>
      <c r="AJ274" s="14" t="s">
        <v>73</v>
      </c>
      <c r="AK274" s="14" t="s">
        <v>264</v>
      </c>
      <c r="AL274" s="131" t="s">
        <v>396</v>
      </c>
      <c r="AM274" s="75" t="s">
        <v>225</v>
      </c>
      <c r="AN274" s="153"/>
      <c r="AO274" s="131"/>
      <c r="AP274" s="131" t="s">
        <v>2058</v>
      </c>
      <c r="AQ274" s="131" t="s">
        <v>398</v>
      </c>
      <c r="AR274" s="131" t="s">
        <v>397</v>
      </c>
      <c r="AS274" s="14" t="s">
        <v>73</v>
      </c>
      <c r="AT274" s="131" t="s">
        <v>73</v>
      </c>
      <c r="AU274" s="14" t="s">
        <v>73</v>
      </c>
      <c r="AV274" s="14" t="s">
        <v>73</v>
      </c>
      <c r="AW274" s="76" t="s">
        <v>232</v>
      </c>
      <c r="AX274" s="76"/>
      <c r="AY274" s="175"/>
      <c r="AZ274" s="175"/>
      <c r="BA274" s="177"/>
      <c r="BB274" s="131"/>
      <c r="BC274" s="131"/>
      <c r="BD274" s="131"/>
      <c r="BE274" s="131"/>
      <c r="BF274" s="151"/>
      <c r="BG274" s="151"/>
      <c r="BH274" s="97"/>
    </row>
    <row r="275" ht="15.75" hidden="1" customHeight="1">
      <c r="A275" s="74">
        <v>2025205.0</v>
      </c>
      <c r="B275" s="14">
        <v>49.0</v>
      </c>
      <c r="C275" s="14"/>
      <c r="D275" s="50" t="s">
        <v>3102</v>
      </c>
      <c r="E275" s="50" t="s">
        <v>3103</v>
      </c>
      <c r="F275" s="50" t="s">
        <v>3104</v>
      </c>
      <c r="G275" s="14" t="s">
        <v>219</v>
      </c>
      <c r="H275" s="83" t="s">
        <v>3105</v>
      </c>
      <c r="I275" s="131" t="s">
        <v>221</v>
      </c>
      <c r="J275" s="167" t="s">
        <v>3106</v>
      </c>
      <c r="K275" s="154" t="s">
        <v>3107</v>
      </c>
      <c r="L275" s="131" t="s">
        <v>82</v>
      </c>
      <c r="M275" s="131" t="s">
        <v>4</v>
      </c>
      <c r="N275" s="131" t="s">
        <v>240</v>
      </c>
      <c r="O275" s="131" t="s">
        <v>286</v>
      </c>
      <c r="P275" s="14" t="s">
        <v>225</v>
      </c>
      <c r="Q275" s="14" t="s">
        <v>55</v>
      </c>
      <c r="R275" s="14" t="s">
        <v>73</v>
      </c>
      <c r="S275" s="178" t="s">
        <v>3108</v>
      </c>
      <c r="T275" s="178" t="s">
        <v>3108</v>
      </c>
      <c r="U275" s="178" t="s">
        <v>3109</v>
      </c>
      <c r="V275" s="151" t="s">
        <v>3110</v>
      </c>
      <c r="W275" s="131" t="s">
        <v>225</v>
      </c>
      <c r="X275" s="131" t="s">
        <v>73</v>
      </c>
      <c r="Y275" s="151" t="s">
        <v>225</v>
      </c>
      <c r="Z275" s="151" t="s">
        <v>225</v>
      </c>
      <c r="AA275" s="154">
        <v>2.0</v>
      </c>
      <c r="AB275" s="14" t="s">
        <v>225</v>
      </c>
      <c r="AC275" s="131" t="s">
        <v>229</v>
      </c>
      <c r="AD275" s="14" t="s">
        <v>225</v>
      </c>
      <c r="AE275" s="14" t="s">
        <v>229</v>
      </c>
      <c r="AF275" s="14" t="s">
        <v>225</v>
      </c>
      <c r="AG275" s="14" t="s">
        <v>229</v>
      </c>
      <c r="AH275" s="14" t="s">
        <v>225</v>
      </c>
      <c r="AI275" s="14" t="s">
        <v>225</v>
      </c>
      <c r="AJ275" s="14" t="s">
        <v>225</v>
      </c>
      <c r="AK275" s="14" t="s">
        <v>230</v>
      </c>
      <c r="AL275" s="131" t="s">
        <v>396</v>
      </c>
      <c r="AM275" s="75" t="s">
        <v>225</v>
      </c>
      <c r="AN275" s="151"/>
      <c r="AO275" s="151"/>
      <c r="AP275" s="151" t="s">
        <v>251</v>
      </c>
      <c r="AQ275" s="151" t="s">
        <v>343</v>
      </c>
      <c r="AR275" s="151" t="s">
        <v>3111</v>
      </c>
      <c r="AS275" s="14" t="s">
        <v>73</v>
      </c>
      <c r="AT275" s="151" t="s">
        <v>73</v>
      </c>
      <c r="AU275" s="85" t="s">
        <v>73</v>
      </c>
      <c r="AV275" s="14" t="s">
        <v>73</v>
      </c>
      <c r="AW275" s="14" t="s">
        <v>73</v>
      </c>
      <c r="AX275" s="76"/>
      <c r="AY275" s="175">
        <v>2.3129369E8</v>
      </c>
      <c r="AZ275" s="175">
        <v>57392.0</v>
      </c>
      <c r="BA275" s="131"/>
      <c r="BB275" s="131"/>
      <c r="BC275" s="131"/>
      <c r="BD275" s="131"/>
      <c r="BE275" s="131"/>
      <c r="BF275" s="151"/>
      <c r="BG275" s="151"/>
      <c r="BH275" s="81"/>
    </row>
    <row r="276" ht="15.75" hidden="1" customHeight="1">
      <c r="A276" s="74">
        <v>2025304.0</v>
      </c>
      <c r="B276" s="75">
        <v>42.0</v>
      </c>
      <c r="C276" s="75"/>
      <c r="D276" s="53" t="s">
        <v>3112</v>
      </c>
      <c r="E276" s="53" t="s">
        <v>3113</v>
      </c>
      <c r="F276" s="50" t="s">
        <v>3114</v>
      </c>
      <c r="G276" s="14" t="s">
        <v>219</v>
      </c>
      <c r="H276" s="83" t="s">
        <v>3115</v>
      </c>
      <c r="I276" s="153" t="s">
        <v>237</v>
      </c>
      <c r="J276" s="170" t="s">
        <v>2555</v>
      </c>
      <c r="K276" s="171" t="s">
        <v>3116</v>
      </c>
      <c r="L276" s="153" t="s">
        <v>78</v>
      </c>
      <c r="M276" s="153" t="s">
        <v>4</v>
      </c>
      <c r="N276" s="153" t="s">
        <v>667</v>
      </c>
      <c r="O276" s="153" t="s">
        <v>919</v>
      </c>
      <c r="P276" s="14" t="s">
        <v>73</v>
      </c>
      <c r="Q276" s="14" t="s">
        <v>53</v>
      </c>
      <c r="R276" s="14" t="s">
        <v>225</v>
      </c>
      <c r="S276" s="172" t="s">
        <v>3117</v>
      </c>
      <c r="T276" s="172" t="s">
        <v>3117</v>
      </c>
      <c r="U276" s="172" t="s">
        <v>3118</v>
      </c>
      <c r="V276" s="173" t="s">
        <v>3119</v>
      </c>
      <c r="W276" s="153" t="s">
        <v>73</v>
      </c>
      <c r="X276" s="153" t="s">
        <v>73</v>
      </c>
      <c r="Y276" s="153" t="s">
        <v>73</v>
      </c>
      <c r="Z276" s="153" t="s">
        <v>73</v>
      </c>
      <c r="AA276" s="173">
        <v>6.0</v>
      </c>
      <c r="AB276" s="14" t="s">
        <v>225</v>
      </c>
      <c r="AC276" s="131" t="s">
        <v>229</v>
      </c>
      <c r="AD276" s="14" t="s">
        <v>225</v>
      </c>
      <c r="AE276" s="14" t="s">
        <v>229</v>
      </c>
      <c r="AF276" s="14" t="s">
        <v>225</v>
      </c>
      <c r="AG276" s="131" t="s">
        <v>229</v>
      </c>
      <c r="AH276" s="14" t="s">
        <v>73</v>
      </c>
      <c r="AI276" s="14" t="s">
        <v>73</v>
      </c>
      <c r="AJ276" s="14" t="s">
        <v>73</v>
      </c>
      <c r="AK276" s="14" t="s">
        <v>264</v>
      </c>
      <c r="AL276" s="153" t="s">
        <v>396</v>
      </c>
      <c r="AM276" s="76" t="s">
        <v>225</v>
      </c>
      <c r="AN276" s="153"/>
      <c r="AO276" s="153"/>
      <c r="AP276" s="153" t="s">
        <v>3120</v>
      </c>
      <c r="AQ276" s="153" t="s">
        <v>3121</v>
      </c>
      <c r="AR276" s="153" t="s">
        <v>672</v>
      </c>
      <c r="AS276" s="131" t="s">
        <v>73</v>
      </c>
      <c r="AT276" s="158" t="s">
        <v>73</v>
      </c>
      <c r="AU276" s="76" t="s">
        <v>73</v>
      </c>
      <c r="AV276" s="75" t="s">
        <v>73</v>
      </c>
      <c r="AW276" s="14" t="s">
        <v>73</v>
      </c>
      <c r="AX276" s="76"/>
      <c r="AY276" s="174">
        <v>2.31026463E8</v>
      </c>
      <c r="AZ276" s="174">
        <v>69453.0</v>
      </c>
      <c r="BA276" s="99" t="s">
        <v>3122</v>
      </c>
      <c r="BB276" s="153" t="s">
        <v>386</v>
      </c>
      <c r="BC276" s="153"/>
      <c r="BD276" s="153"/>
      <c r="BE276" s="153"/>
      <c r="BF276" s="153"/>
      <c r="BG276" s="153"/>
      <c r="BH276" s="81"/>
    </row>
    <row r="277" ht="15.75" hidden="1" customHeight="1">
      <c r="A277" s="74">
        <v>2025050.0</v>
      </c>
      <c r="B277" s="14">
        <v>35.0</v>
      </c>
      <c r="C277" s="14"/>
      <c r="D277" s="50" t="s">
        <v>3123</v>
      </c>
      <c r="E277" s="50" t="s">
        <v>3124</v>
      </c>
      <c r="F277" s="50" t="s">
        <v>3125</v>
      </c>
      <c r="G277" s="14" t="s">
        <v>219</v>
      </c>
      <c r="H277" s="83" t="s">
        <v>3126</v>
      </c>
      <c r="I277" s="131" t="s">
        <v>221</v>
      </c>
      <c r="J277" s="167" t="s">
        <v>3127</v>
      </c>
      <c r="K277" s="168" t="s">
        <v>3128</v>
      </c>
      <c r="L277" s="152" t="s">
        <v>95</v>
      </c>
      <c r="M277" s="131" t="s">
        <v>4</v>
      </c>
      <c r="N277" s="131" t="s">
        <v>1773</v>
      </c>
      <c r="O277" s="151" t="s">
        <v>286</v>
      </c>
      <c r="P277" s="14" t="s">
        <v>242</v>
      </c>
      <c r="Q277" s="14" t="s">
        <v>55</v>
      </c>
      <c r="R277" s="14" t="s">
        <v>225</v>
      </c>
      <c r="S277" s="150" t="s">
        <v>3129</v>
      </c>
      <c r="T277" s="150" t="s">
        <v>3129</v>
      </c>
      <c r="U277" s="150" t="s">
        <v>3130</v>
      </c>
      <c r="V277" s="131" t="s">
        <v>3131</v>
      </c>
      <c r="W277" s="131" t="s">
        <v>73</v>
      </c>
      <c r="X277" s="131" t="s">
        <v>73</v>
      </c>
      <c r="Y277" s="131" t="s">
        <v>73</v>
      </c>
      <c r="Z277" s="131" t="s">
        <v>225</v>
      </c>
      <c r="AA277" s="152">
        <v>3.0</v>
      </c>
      <c r="AB277" s="14" t="s">
        <v>73</v>
      </c>
      <c r="AC277" s="131" t="s">
        <v>3132</v>
      </c>
      <c r="AD277" s="14" t="s">
        <v>225</v>
      </c>
      <c r="AE277" s="14" t="s">
        <v>229</v>
      </c>
      <c r="AF277" s="14" t="s">
        <v>225</v>
      </c>
      <c r="AG277" s="14" t="s">
        <v>229</v>
      </c>
      <c r="AH277" s="14" t="s">
        <v>73</v>
      </c>
      <c r="AI277" s="14" t="s">
        <v>225</v>
      </c>
      <c r="AJ277" s="14" t="s">
        <v>73</v>
      </c>
      <c r="AK277" s="14" t="s">
        <v>264</v>
      </c>
      <c r="AL277" s="131" t="s">
        <v>396</v>
      </c>
      <c r="AM277" s="75" t="s">
        <v>225</v>
      </c>
      <c r="AN277" s="131"/>
      <c r="AO277" s="131"/>
      <c r="AP277" s="131" t="s">
        <v>1095</v>
      </c>
      <c r="AQ277" s="131" t="s">
        <v>540</v>
      </c>
      <c r="AR277" s="131" t="s">
        <v>3133</v>
      </c>
      <c r="AS277" s="131" t="s">
        <v>73</v>
      </c>
      <c r="AT277" s="131" t="s">
        <v>73</v>
      </c>
      <c r="AU277" s="14" t="s">
        <v>73</v>
      </c>
      <c r="AV277" s="14" t="s">
        <v>73</v>
      </c>
      <c r="AW277" s="14" t="s">
        <v>73</v>
      </c>
      <c r="AX277" s="76"/>
      <c r="AY277" s="175">
        <v>2.31197144E8</v>
      </c>
      <c r="AZ277" s="175">
        <v>52934.0</v>
      </c>
      <c r="BA277" s="152" t="s">
        <v>2427</v>
      </c>
      <c r="BB277" s="131" t="s">
        <v>268</v>
      </c>
      <c r="BC277" s="131"/>
      <c r="BD277" s="131"/>
      <c r="BE277" s="131"/>
      <c r="BF277" s="151"/>
      <c r="BG277" s="151"/>
      <c r="BH277" s="81"/>
    </row>
    <row r="278" ht="15.75" hidden="1" customHeight="1">
      <c r="A278" s="74">
        <v>2025323.0</v>
      </c>
      <c r="B278" s="14"/>
      <c r="C278" s="14"/>
      <c r="D278" s="50" t="s">
        <v>3134</v>
      </c>
      <c r="E278" s="50" t="s">
        <v>3135</v>
      </c>
      <c r="F278" s="50" t="s">
        <v>3136</v>
      </c>
      <c r="G278" s="14" t="s">
        <v>219</v>
      </c>
      <c r="H278" s="96" t="s">
        <v>3137</v>
      </c>
      <c r="I278" s="131" t="s">
        <v>237</v>
      </c>
      <c r="J278" s="175" t="s">
        <v>2276</v>
      </c>
      <c r="K278" s="161" t="s">
        <v>3138</v>
      </c>
      <c r="L278" s="131" t="s">
        <v>72</v>
      </c>
      <c r="M278" s="153" t="s">
        <v>4</v>
      </c>
      <c r="N278" s="131"/>
      <c r="O278" s="131" t="s">
        <v>405</v>
      </c>
      <c r="P278" s="14" t="s">
        <v>225</v>
      </c>
      <c r="Q278" s="75" t="s">
        <v>57</v>
      </c>
      <c r="R278" s="14" t="s">
        <v>225</v>
      </c>
      <c r="S278" s="150" t="s">
        <v>3139</v>
      </c>
      <c r="T278" s="150" t="s">
        <v>3139</v>
      </c>
      <c r="U278" s="150" t="s">
        <v>3140</v>
      </c>
      <c r="V278" s="152" t="s">
        <v>3141</v>
      </c>
      <c r="W278" s="131" t="s">
        <v>73</v>
      </c>
      <c r="X278" s="131" t="s">
        <v>73</v>
      </c>
      <c r="Y278" s="131" t="s">
        <v>73</v>
      </c>
      <c r="Z278" s="131" t="s">
        <v>73</v>
      </c>
      <c r="AA278" s="152">
        <v>6.0</v>
      </c>
      <c r="AB278" s="14" t="s">
        <v>225</v>
      </c>
      <c r="AC278" s="131" t="str">
        <f>IF(AB278="YES",YES,"Not Working")</f>
        <v>Not Working</v>
      </c>
      <c r="AD278" s="14" t="s">
        <v>73</v>
      </c>
      <c r="AE278" s="14" t="s">
        <v>3142</v>
      </c>
      <c r="AF278" s="14" t="s">
        <v>225</v>
      </c>
      <c r="AG278" s="14" t="s">
        <v>229</v>
      </c>
      <c r="AH278" s="14" t="s">
        <v>73</v>
      </c>
      <c r="AI278" s="14" t="s">
        <v>73</v>
      </c>
      <c r="AJ278" s="14" t="s">
        <v>225</v>
      </c>
      <c r="AK278" s="14" t="s">
        <v>230</v>
      </c>
      <c r="AL278" s="131" t="s">
        <v>396</v>
      </c>
      <c r="AM278" s="131" t="s">
        <v>225</v>
      </c>
      <c r="AN278" s="131"/>
      <c r="AO278" s="131"/>
      <c r="AP278" s="131" t="s">
        <v>424</v>
      </c>
      <c r="AQ278" s="131" t="s">
        <v>540</v>
      </c>
      <c r="AR278" s="131" t="s">
        <v>425</v>
      </c>
      <c r="AS278" s="131" t="s">
        <v>73</v>
      </c>
      <c r="AT278" s="131" t="s">
        <v>73</v>
      </c>
      <c r="AU278" s="14" t="s">
        <v>73</v>
      </c>
      <c r="AV278" s="14" t="s">
        <v>73</v>
      </c>
      <c r="AW278" s="14" t="s">
        <v>73</v>
      </c>
      <c r="AX278" s="14" t="s">
        <v>1139</v>
      </c>
      <c r="AY278" s="175"/>
      <c r="AZ278" s="175"/>
      <c r="BA278" s="1"/>
      <c r="BB278" s="131"/>
      <c r="BC278" s="131"/>
      <c r="BD278" s="131"/>
      <c r="BE278" s="131"/>
      <c r="BF278" s="131"/>
      <c r="BG278" s="131"/>
      <c r="BH278" s="81"/>
    </row>
    <row r="279" ht="15.75" hidden="1" customHeight="1">
      <c r="A279" s="74">
        <v>2025219.0</v>
      </c>
      <c r="B279" s="14">
        <v>35.0</v>
      </c>
      <c r="C279" s="14"/>
      <c r="D279" s="50" t="s">
        <v>3143</v>
      </c>
      <c r="E279" s="50" t="s">
        <v>3144</v>
      </c>
      <c r="F279" s="50" t="s">
        <v>3145</v>
      </c>
      <c r="G279" s="14" t="s">
        <v>219</v>
      </c>
      <c r="H279" s="14" t="s">
        <v>3146</v>
      </c>
      <c r="I279" s="131" t="s">
        <v>237</v>
      </c>
      <c r="J279" s="167">
        <v>38697.0</v>
      </c>
      <c r="K279" s="168" t="s">
        <v>3147</v>
      </c>
      <c r="L279" s="131" t="s">
        <v>114</v>
      </c>
      <c r="M279" s="131" t="s">
        <v>4</v>
      </c>
      <c r="N279" s="157" t="s">
        <v>475</v>
      </c>
      <c r="O279" s="131" t="s">
        <v>476</v>
      </c>
      <c r="P279" s="14" t="s">
        <v>242</v>
      </c>
      <c r="Q279" s="75" t="s">
        <v>57</v>
      </c>
      <c r="R279" s="14" t="s">
        <v>225</v>
      </c>
      <c r="S279" s="150" t="s">
        <v>3148</v>
      </c>
      <c r="T279" s="150" t="s">
        <v>3149</v>
      </c>
      <c r="U279" s="150" t="s">
        <v>3150</v>
      </c>
      <c r="V279" s="131" t="s">
        <v>3151</v>
      </c>
      <c r="W279" s="131" t="s">
        <v>73</v>
      </c>
      <c r="X279" s="131" t="s">
        <v>73</v>
      </c>
      <c r="Y279" s="131" t="s">
        <v>73</v>
      </c>
      <c r="Z279" s="131" t="s">
        <v>225</v>
      </c>
      <c r="AA279" s="152">
        <v>3.0</v>
      </c>
      <c r="AB279" s="14" t="s">
        <v>73</v>
      </c>
      <c r="AC279" s="131" t="s">
        <v>480</v>
      </c>
      <c r="AD279" s="14" t="s">
        <v>225</v>
      </c>
      <c r="AE279" s="14" t="s">
        <v>229</v>
      </c>
      <c r="AF279" s="14" t="s">
        <v>225</v>
      </c>
      <c r="AG279" s="14" t="s">
        <v>229</v>
      </c>
      <c r="AH279" s="14" t="s">
        <v>73</v>
      </c>
      <c r="AI279" s="14" t="s">
        <v>225</v>
      </c>
      <c r="AJ279" s="14" t="s">
        <v>73</v>
      </c>
      <c r="AK279" s="14" t="s">
        <v>264</v>
      </c>
      <c r="AL279" s="131" t="s">
        <v>396</v>
      </c>
      <c r="AM279" s="75" t="s">
        <v>225</v>
      </c>
      <c r="AN279" s="153"/>
      <c r="AO279" s="131"/>
      <c r="AP279" s="131"/>
      <c r="AQ279" s="131"/>
      <c r="AR279" s="131"/>
      <c r="AS279" s="131" t="s">
        <v>73</v>
      </c>
      <c r="AT279" s="131" t="s">
        <v>73</v>
      </c>
      <c r="AU279" s="131" t="s">
        <v>73</v>
      </c>
      <c r="AV279" s="131" t="s">
        <v>73</v>
      </c>
      <c r="AW279" s="14" t="s">
        <v>73</v>
      </c>
      <c r="AX279" s="76"/>
      <c r="AY279" s="179">
        <v>2.31296541E8</v>
      </c>
      <c r="AZ279" s="179">
        <v>82512.0</v>
      </c>
      <c r="BA279" s="99" t="s">
        <v>3152</v>
      </c>
      <c r="BB279" s="131" t="s">
        <v>268</v>
      </c>
      <c r="BC279" s="131"/>
      <c r="BD279" s="131"/>
      <c r="BE279" s="131"/>
      <c r="BF279" s="151"/>
      <c r="BG279" s="151"/>
      <c r="BH279" s="81"/>
    </row>
    <row r="280" ht="15.75" hidden="1" customHeight="1">
      <c r="A280" s="74">
        <v>2025378.0</v>
      </c>
      <c r="B280" s="14"/>
      <c r="C280" s="14">
        <v>31.0</v>
      </c>
      <c r="D280" s="50" t="s">
        <v>746</v>
      </c>
      <c r="E280" s="50" t="s">
        <v>3153</v>
      </c>
      <c r="F280" s="50" t="s">
        <v>3154</v>
      </c>
      <c r="G280" s="14" t="s">
        <v>430</v>
      </c>
      <c r="H280" s="101" t="s">
        <v>3155</v>
      </c>
      <c r="I280" s="131" t="s">
        <v>237</v>
      </c>
      <c r="J280" s="180" t="s">
        <v>3156</v>
      </c>
      <c r="K280" s="168" t="s">
        <v>3157</v>
      </c>
      <c r="L280" s="131" t="s">
        <v>91</v>
      </c>
      <c r="M280" s="153" t="s">
        <v>49</v>
      </c>
      <c r="N280" s="131" t="s">
        <v>258</v>
      </c>
      <c r="O280" s="131" t="s">
        <v>300</v>
      </c>
      <c r="P280" s="75"/>
      <c r="Q280" s="14" t="s">
        <v>57</v>
      </c>
      <c r="R280" s="14" t="s">
        <v>225</v>
      </c>
      <c r="S280" s="181" t="s">
        <v>3158</v>
      </c>
      <c r="T280" s="181" t="s">
        <v>3158</v>
      </c>
      <c r="U280" s="150" t="s">
        <v>3159</v>
      </c>
      <c r="V280" s="152" t="s">
        <v>3160</v>
      </c>
      <c r="W280" s="131" t="s">
        <v>225</v>
      </c>
      <c r="X280" s="131" t="s">
        <v>73</v>
      </c>
      <c r="Y280" s="131" t="s">
        <v>225</v>
      </c>
      <c r="Z280" s="131" t="s">
        <v>225</v>
      </c>
      <c r="AA280" s="152">
        <v>2.0</v>
      </c>
      <c r="AB280" s="14" t="s">
        <v>225</v>
      </c>
      <c r="AC280" s="131"/>
      <c r="AD280" s="14" t="s">
        <v>225</v>
      </c>
      <c r="AE280" s="14" t="s">
        <v>229</v>
      </c>
      <c r="AF280" s="14" t="s">
        <v>225</v>
      </c>
      <c r="AG280" s="14" t="s">
        <v>229</v>
      </c>
      <c r="AH280" s="14" t="s">
        <v>225</v>
      </c>
      <c r="AI280" s="14" t="s">
        <v>225</v>
      </c>
      <c r="AJ280" s="14" t="s">
        <v>73</v>
      </c>
      <c r="AK280" s="14" t="s">
        <v>264</v>
      </c>
      <c r="AL280" s="131" t="s">
        <v>617</v>
      </c>
      <c r="AM280" s="14" t="s">
        <v>73</v>
      </c>
      <c r="AN280" s="131" t="s">
        <v>3161</v>
      </c>
      <c r="AO280" s="131"/>
      <c r="AP280" s="131" t="s">
        <v>3162</v>
      </c>
      <c r="AQ280" s="131" t="s">
        <v>3163</v>
      </c>
      <c r="AR280" s="131" t="s">
        <v>3164</v>
      </c>
      <c r="AS280" s="131" t="s">
        <v>73</v>
      </c>
      <c r="AT280" s="131" t="s">
        <v>73</v>
      </c>
      <c r="AU280" s="131" t="s">
        <v>73</v>
      </c>
      <c r="AV280" s="131"/>
      <c r="AW280" s="14"/>
      <c r="AX280" s="14" t="s">
        <v>1139</v>
      </c>
      <c r="AY280" s="175" t="s">
        <v>278</v>
      </c>
      <c r="AZ280" s="175" t="s">
        <v>278</v>
      </c>
      <c r="BA280" s="1"/>
      <c r="BB280" s="131"/>
      <c r="BC280" s="131"/>
      <c r="BD280" s="131"/>
      <c r="BE280" s="131"/>
      <c r="BF280" s="131"/>
      <c r="BG280" s="131"/>
      <c r="BH280" s="97"/>
    </row>
    <row r="281" ht="15.75" hidden="1" customHeight="1">
      <c r="A281" s="74">
        <v>2025060.0</v>
      </c>
      <c r="B281" s="75">
        <v>40.0</v>
      </c>
      <c r="C281" s="75"/>
      <c r="D281" s="53" t="s">
        <v>3165</v>
      </c>
      <c r="E281" s="53" t="s">
        <v>3166</v>
      </c>
      <c r="F281" s="53" t="s">
        <v>3167</v>
      </c>
      <c r="G281" s="14" t="s">
        <v>219</v>
      </c>
      <c r="H281" s="83" t="s">
        <v>3168</v>
      </c>
      <c r="I281" s="153" t="s">
        <v>221</v>
      </c>
      <c r="J281" s="170" t="s">
        <v>3169</v>
      </c>
      <c r="K281" s="171" t="s">
        <v>3170</v>
      </c>
      <c r="L281" s="152" t="s">
        <v>79</v>
      </c>
      <c r="M281" s="153" t="s">
        <v>4</v>
      </c>
      <c r="N281" s="153" t="s">
        <v>240</v>
      </c>
      <c r="O281" s="158" t="s">
        <v>286</v>
      </c>
      <c r="P281" s="75" t="s">
        <v>242</v>
      </c>
      <c r="Q281" s="75" t="s">
        <v>59</v>
      </c>
      <c r="R281" s="14" t="s">
        <v>73</v>
      </c>
      <c r="S281" s="172" t="s">
        <v>3171</v>
      </c>
      <c r="T281" s="172" t="s">
        <v>3171</v>
      </c>
      <c r="U281" s="172" t="s">
        <v>3172</v>
      </c>
      <c r="V281" s="153" t="s">
        <v>3173</v>
      </c>
      <c r="W281" s="153" t="s">
        <v>73</v>
      </c>
      <c r="X281" s="153" t="s">
        <v>73</v>
      </c>
      <c r="Y281" s="153" t="s">
        <v>225</v>
      </c>
      <c r="Z281" s="153" t="s">
        <v>225</v>
      </c>
      <c r="AA281" s="173">
        <v>4.0</v>
      </c>
      <c r="AB281" s="14" t="s">
        <v>225</v>
      </c>
      <c r="AC281" s="14" t="s">
        <v>229</v>
      </c>
      <c r="AD281" s="14" t="s">
        <v>225</v>
      </c>
      <c r="AE281" s="14" t="s">
        <v>229</v>
      </c>
      <c r="AF281" s="14" t="s">
        <v>225</v>
      </c>
      <c r="AG281" s="131" t="s">
        <v>229</v>
      </c>
      <c r="AH281" s="14" t="s">
        <v>225</v>
      </c>
      <c r="AI281" s="14" t="s">
        <v>225</v>
      </c>
      <c r="AJ281" s="14" t="s">
        <v>73</v>
      </c>
      <c r="AK281" s="14" t="s">
        <v>264</v>
      </c>
      <c r="AL281" s="153" t="s">
        <v>396</v>
      </c>
      <c r="AM281" s="75" t="s">
        <v>225</v>
      </c>
      <c r="AN281" s="153"/>
      <c r="AO281" s="153"/>
      <c r="AP281" s="153" t="s">
        <v>279</v>
      </c>
      <c r="AQ281" s="131" t="s">
        <v>384</v>
      </c>
      <c r="AR281" s="153" t="s">
        <v>424</v>
      </c>
      <c r="AS281" s="153" t="s">
        <v>73</v>
      </c>
      <c r="AT281" s="153" t="s">
        <v>73</v>
      </c>
      <c r="AU281" s="153" t="s">
        <v>73</v>
      </c>
      <c r="AV281" s="153" t="s">
        <v>73</v>
      </c>
      <c r="AW281" s="76" t="s">
        <v>232</v>
      </c>
      <c r="AX281" s="76"/>
      <c r="AY281" s="174"/>
      <c r="AZ281" s="174"/>
      <c r="BA281" s="55"/>
      <c r="BB281" s="153"/>
      <c r="BC281" s="153"/>
      <c r="BD281" s="153"/>
      <c r="BE281" s="153"/>
      <c r="BF281" s="153"/>
      <c r="BG281" s="153"/>
      <c r="BH281" s="97"/>
    </row>
    <row r="282" ht="15.75" hidden="1" customHeight="1">
      <c r="A282" s="74">
        <v>2025079.0</v>
      </c>
      <c r="B282" s="14">
        <v>39.0</v>
      </c>
      <c r="C282" s="14"/>
      <c r="D282" s="50" t="s">
        <v>3174</v>
      </c>
      <c r="E282" s="50" t="s">
        <v>3175</v>
      </c>
      <c r="F282" s="50" t="s">
        <v>3176</v>
      </c>
      <c r="G282" s="14" t="s">
        <v>219</v>
      </c>
      <c r="H282" s="14" t="s">
        <v>3177</v>
      </c>
      <c r="I282" s="131" t="s">
        <v>237</v>
      </c>
      <c r="J282" s="167" t="s">
        <v>2405</v>
      </c>
      <c r="K282" s="168" t="s">
        <v>3178</v>
      </c>
      <c r="L282" s="131" t="s">
        <v>85</v>
      </c>
      <c r="M282" s="131" t="s">
        <v>4</v>
      </c>
      <c r="N282" s="131" t="s">
        <v>240</v>
      </c>
      <c r="O282" s="131" t="s">
        <v>241</v>
      </c>
      <c r="P282" s="14" t="s">
        <v>242</v>
      </c>
      <c r="Q282" s="14" t="s">
        <v>51</v>
      </c>
      <c r="R282" s="14" t="s">
        <v>225</v>
      </c>
      <c r="S282" s="150" t="s">
        <v>3179</v>
      </c>
      <c r="T282" s="150" t="s">
        <v>3179</v>
      </c>
      <c r="U282" s="150" t="s">
        <v>3180</v>
      </c>
      <c r="V282" s="131" t="s">
        <v>3181</v>
      </c>
      <c r="W282" s="131" t="s">
        <v>73</v>
      </c>
      <c r="X282" s="131" t="s">
        <v>73</v>
      </c>
      <c r="Y282" s="131" t="s">
        <v>73</v>
      </c>
      <c r="Z282" s="131" t="s">
        <v>225</v>
      </c>
      <c r="AA282" s="152">
        <v>3.0</v>
      </c>
      <c r="AB282" s="14" t="s">
        <v>73</v>
      </c>
      <c r="AC282" s="14" t="s">
        <v>3182</v>
      </c>
      <c r="AD282" s="14" t="s">
        <v>225</v>
      </c>
      <c r="AE282" s="14" t="s">
        <v>229</v>
      </c>
      <c r="AF282" s="14" t="s">
        <v>225</v>
      </c>
      <c r="AG282" s="14" t="s">
        <v>229</v>
      </c>
      <c r="AH282" s="14" t="s">
        <v>73</v>
      </c>
      <c r="AI282" s="14" t="s">
        <v>225</v>
      </c>
      <c r="AJ282" s="14" t="s">
        <v>73</v>
      </c>
      <c r="AK282" s="14" t="s">
        <v>264</v>
      </c>
      <c r="AL282" s="131" t="s">
        <v>396</v>
      </c>
      <c r="AM282" s="153" t="s">
        <v>225</v>
      </c>
      <c r="AN282" s="131"/>
      <c r="AO282" s="131"/>
      <c r="AP282" s="131" t="s">
        <v>251</v>
      </c>
      <c r="AQ282" s="131"/>
      <c r="AR282" s="131"/>
      <c r="AS282" s="131" t="s">
        <v>73</v>
      </c>
      <c r="AT282" s="131" t="s">
        <v>73</v>
      </c>
      <c r="AU282" s="131" t="s">
        <v>73</v>
      </c>
      <c r="AV282" s="131" t="s">
        <v>73</v>
      </c>
      <c r="AW282" s="14" t="s">
        <v>73</v>
      </c>
      <c r="AX282" s="76"/>
      <c r="AY282" s="175">
        <v>2.31233191E8</v>
      </c>
      <c r="AZ282" s="175">
        <v>14185.0</v>
      </c>
      <c r="BA282" s="131" t="s">
        <v>1218</v>
      </c>
      <c r="BB282" s="131" t="s">
        <v>344</v>
      </c>
      <c r="BC282" s="131"/>
      <c r="BD282" s="131"/>
      <c r="BE282" s="131"/>
      <c r="BF282" s="131"/>
      <c r="BG282" s="131"/>
      <c r="BH282" s="81"/>
    </row>
    <row r="283" ht="15.75" hidden="1" customHeight="1">
      <c r="A283" s="74">
        <v>2025189.0</v>
      </c>
      <c r="B283" s="14">
        <v>37.0</v>
      </c>
      <c r="C283" s="14"/>
      <c r="D283" s="50" t="s">
        <v>3183</v>
      </c>
      <c r="E283" s="50" t="s">
        <v>3184</v>
      </c>
      <c r="F283" s="50" t="s">
        <v>3185</v>
      </c>
      <c r="G283" s="14" t="s">
        <v>219</v>
      </c>
      <c r="H283" s="14" t="s">
        <v>3186</v>
      </c>
      <c r="I283" s="131" t="s">
        <v>237</v>
      </c>
      <c r="J283" s="167" t="s">
        <v>3187</v>
      </c>
      <c r="K283" s="152"/>
      <c r="L283" s="131" t="s">
        <v>108</v>
      </c>
      <c r="M283" s="131" t="s">
        <v>4</v>
      </c>
      <c r="N283" s="131" t="s">
        <v>602</v>
      </c>
      <c r="O283" s="131" t="s">
        <v>286</v>
      </c>
      <c r="P283" s="14" t="s">
        <v>225</v>
      </c>
      <c r="Q283" s="14" t="s">
        <v>61</v>
      </c>
      <c r="R283" s="14" t="s">
        <v>225</v>
      </c>
      <c r="S283" s="150" t="s">
        <v>3188</v>
      </c>
      <c r="T283" s="150" t="s">
        <v>3189</v>
      </c>
      <c r="U283" s="150" t="s">
        <v>3190</v>
      </c>
      <c r="V283" s="131" t="s">
        <v>3191</v>
      </c>
      <c r="W283" s="131" t="s">
        <v>73</v>
      </c>
      <c r="X283" s="131" t="s">
        <v>73</v>
      </c>
      <c r="Y283" s="131" t="s">
        <v>73</v>
      </c>
      <c r="Z283" s="131" t="s">
        <v>225</v>
      </c>
      <c r="AA283" s="152">
        <v>2.0</v>
      </c>
      <c r="AB283" s="14" t="s">
        <v>73</v>
      </c>
      <c r="AC283" s="14" t="s">
        <v>3192</v>
      </c>
      <c r="AD283" s="14" t="s">
        <v>225</v>
      </c>
      <c r="AE283" s="14" t="s">
        <v>229</v>
      </c>
      <c r="AF283" s="14" t="s">
        <v>225</v>
      </c>
      <c r="AG283" s="14" t="s">
        <v>229</v>
      </c>
      <c r="AH283" s="14" t="s">
        <v>73</v>
      </c>
      <c r="AI283" s="14" t="s">
        <v>225</v>
      </c>
      <c r="AJ283" s="14" t="s">
        <v>225</v>
      </c>
      <c r="AK283" s="14" t="s">
        <v>230</v>
      </c>
      <c r="AL283" s="131" t="s">
        <v>396</v>
      </c>
      <c r="AM283" s="131" t="s">
        <v>225</v>
      </c>
      <c r="AN283" s="131"/>
      <c r="AO283" s="131"/>
      <c r="AP283" s="131" t="s">
        <v>1849</v>
      </c>
      <c r="AQ283" s="131" t="s">
        <v>1292</v>
      </c>
      <c r="AR283" s="131" t="s">
        <v>279</v>
      </c>
      <c r="AS283" s="131" t="s">
        <v>73</v>
      </c>
      <c r="AT283" s="131" t="s">
        <v>73</v>
      </c>
      <c r="AU283" s="131" t="s">
        <v>225</v>
      </c>
      <c r="AV283" s="131" t="s">
        <v>225</v>
      </c>
      <c r="AW283" s="14" t="s">
        <v>225</v>
      </c>
      <c r="AX283" s="85" t="s">
        <v>685</v>
      </c>
      <c r="AY283" s="175"/>
      <c r="AZ283" s="175"/>
      <c r="BA283" s="131"/>
      <c r="BB283" s="131"/>
      <c r="BC283" s="131"/>
      <c r="BD283" s="131"/>
      <c r="BE283" s="131"/>
      <c r="BF283" s="131"/>
      <c r="BG283" s="131"/>
      <c r="BH283" s="81"/>
    </row>
    <row r="284" ht="15.75" hidden="1" customHeight="1">
      <c r="A284" s="74">
        <v>2025173.0</v>
      </c>
      <c r="B284" s="14">
        <v>45.0</v>
      </c>
      <c r="C284" s="14"/>
      <c r="D284" s="50" t="s">
        <v>2630</v>
      </c>
      <c r="E284" s="50" t="s">
        <v>3193</v>
      </c>
      <c r="F284" s="50" t="s">
        <v>3194</v>
      </c>
      <c r="G284" s="14" t="s">
        <v>219</v>
      </c>
      <c r="H284" s="14" t="s">
        <v>3195</v>
      </c>
      <c r="I284" s="131" t="s">
        <v>221</v>
      </c>
      <c r="J284" s="167" t="s">
        <v>3196</v>
      </c>
      <c r="K284" s="152"/>
      <c r="L284" s="131" t="s">
        <v>108</v>
      </c>
      <c r="M284" s="131" t="s">
        <v>4</v>
      </c>
      <c r="N284" s="131" t="s">
        <v>602</v>
      </c>
      <c r="O284" s="131" t="s">
        <v>286</v>
      </c>
      <c r="P284" s="14" t="s">
        <v>225</v>
      </c>
      <c r="Q284" s="14" t="s">
        <v>61</v>
      </c>
      <c r="R284" s="14" t="s">
        <v>225</v>
      </c>
      <c r="S284" s="150" t="s">
        <v>3197</v>
      </c>
      <c r="T284" s="150" t="s">
        <v>3197</v>
      </c>
      <c r="U284" s="150" t="s">
        <v>3198</v>
      </c>
      <c r="V284" s="131" t="s">
        <v>3199</v>
      </c>
      <c r="W284" s="131" t="s">
        <v>73</v>
      </c>
      <c r="X284" s="131" t="s">
        <v>73</v>
      </c>
      <c r="Y284" s="131" t="s">
        <v>73</v>
      </c>
      <c r="Z284" s="131" t="s">
        <v>73</v>
      </c>
      <c r="AA284" s="152">
        <v>6.0</v>
      </c>
      <c r="AB284" s="14" t="s">
        <v>225</v>
      </c>
      <c r="AC284" s="131" t="str">
        <f>IF(AB284="YES",YES,"Not Working")</f>
        <v>Not Working</v>
      </c>
      <c r="AD284" s="14" t="s">
        <v>73</v>
      </c>
      <c r="AE284" s="14" t="s">
        <v>3200</v>
      </c>
      <c r="AF284" s="14" t="s">
        <v>225</v>
      </c>
      <c r="AG284" s="131" t="s">
        <v>229</v>
      </c>
      <c r="AH284" s="14" t="s">
        <v>73</v>
      </c>
      <c r="AI284" s="14" t="s">
        <v>73</v>
      </c>
      <c r="AJ284" s="14" t="s">
        <v>73</v>
      </c>
      <c r="AK284" s="14" t="s">
        <v>264</v>
      </c>
      <c r="AL284" s="131" t="s">
        <v>396</v>
      </c>
      <c r="AM284" s="131" t="s">
        <v>225</v>
      </c>
      <c r="AN284" s="131"/>
      <c r="AO284" s="131"/>
      <c r="AP284" s="131" t="s">
        <v>250</v>
      </c>
      <c r="AQ284" s="131" t="s">
        <v>3201</v>
      </c>
      <c r="AR284" s="131" t="s">
        <v>343</v>
      </c>
      <c r="AS284" s="131" t="s">
        <v>73</v>
      </c>
      <c r="AT284" s="131" t="s">
        <v>73</v>
      </c>
      <c r="AU284" s="131" t="s">
        <v>225</v>
      </c>
      <c r="AV284" s="131" t="s">
        <v>225</v>
      </c>
      <c r="AW284" s="14" t="s">
        <v>225</v>
      </c>
      <c r="AX284" s="85" t="s">
        <v>685</v>
      </c>
      <c r="AY284" s="175"/>
      <c r="AZ284" s="175"/>
      <c r="BA284" s="131"/>
      <c r="BB284" s="131"/>
      <c r="BC284" s="131"/>
      <c r="BD284" s="131"/>
      <c r="BE284" s="131"/>
      <c r="BF284" s="151"/>
      <c r="BG284" s="151"/>
      <c r="BH284" s="81"/>
    </row>
    <row r="285" ht="15.75" hidden="1" customHeight="1">
      <c r="A285" s="74">
        <v>2025214.0</v>
      </c>
      <c r="B285" s="14">
        <v>43.0</v>
      </c>
      <c r="C285" s="14"/>
      <c r="D285" s="50" t="s">
        <v>3202</v>
      </c>
      <c r="E285" s="50" t="s">
        <v>3203</v>
      </c>
      <c r="F285" s="50" t="s">
        <v>3204</v>
      </c>
      <c r="G285" s="14" t="s">
        <v>219</v>
      </c>
      <c r="H285" s="14" t="s">
        <v>3205</v>
      </c>
      <c r="I285" s="131" t="s">
        <v>237</v>
      </c>
      <c r="J285" s="167">
        <v>39063.0</v>
      </c>
      <c r="K285" s="168" t="s">
        <v>3206</v>
      </c>
      <c r="L285" s="131" t="s">
        <v>98</v>
      </c>
      <c r="M285" s="131" t="s">
        <v>4</v>
      </c>
      <c r="N285" s="131" t="s">
        <v>240</v>
      </c>
      <c r="O285" s="131" t="s">
        <v>286</v>
      </c>
      <c r="P285" s="14" t="s">
        <v>242</v>
      </c>
      <c r="Q285" s="14" t="s">
        <v>51</v>
      </c>
      <c r="R285" s="14" t="s">
        <v>225</v>
      </c>
      <c r="S285" s="150" t="s">
        <v>3207</v>
      </c>
      <c r="T285" s="150" t="s">
        <v>3207</v>
      </c>
      <c r="U285" s="150" t="s">
        <v>3208</v>
      </c>
      <c r="V285" s="131" t="s">
        <v>3209</v>
      </c>
      <c r="W285" s="151" t="s">
        <v>73</v>
      </c>
      <c r="X285" s="131" t="s">
        <v>73</v>
      </c>
      <c r="Y285" s="131" t="s">
        <v>225</v>
      </c>
      <c r="Z285" s="131" t="s">
        <v>225</v>
      </c>
      <c r="AA285" s="152">
        <v>3.0</v>
      </c>
      <c r="AB285" s="14" t="s">
        <v>225</v>
      </c>
      <c r="AC285" s="14" t="s">
        <v>229</v>
      </c>
      <c r="AD285" s="14" t="s">
        <v>225</v>
      </c>
      <c r="AE285" s="14" t="s">
        <v>229</v>
      </c>
      <c r="AF285" s="14" t="s">
        <v>225</v>
      </c>
      <c r="AG285" s="14" t="s">
        <v>229</v>
      </c>
      <c r="AH285" s="14" t="s">
        <v>225</v>
      </c>
      <c r="AI285" s="14" t="s">
        <v>225</v>
      </c>
      <c r="AJ285" s="14" t="s">
        <v>225</v>
      </c>
      <c r="AK285" s="14" t="s">
        <v>230</v>
      </c>
      <c r="AL285" s="131" t="s">
        <v>396</v>
      </c>
      <c r="AM285" s="153" t="s">
        <v>225</v>
      </c>
      <c r="AN285" s="153"/>
      <c r="AO285" s="131"/>
      <c r="AP285" s="131" t="s">
        <v>3210</v>
      </c>
      <c r="AQ285" s="131" t="s">
        <v>3211</v>
      </c>
      <c r="AR285" s="131" t="s">
        <v>424</v>
      </c>
      <c r="AS285" s="131" t="s">
        <v>73</v>
      </c>
      <c r="AT285" s="131" t="s">
        <v>73</v>
      </c>
      <c r="AU285" s="131" t="s">
        <v>73</v>
      </c>
      <c r="AV285" s="131" t="s">
        <v>73</v>
      </c>
      <c r="AW285" s="14" t="s">
        <v>73</v>
      </c>
      <c r="AX285" s="76"/>
      <c r="AY285" s="175">
        <v>2.31374542E8</v>
      </c>
      <c r="AZ285" s="175">
        <v>95306.0</v>
      </c>
      <c r="BA285" s="152" t="s">
        <v>3212</v>
      </c>
      <c r="BB285" s="131" t="s">
        <v>268</v>
      </c>
      <c r="BC285" s="131"/>
      <c r="BD285" s="131"/>
      <c r="BE285" s="131"/>
      <c r="BF285" s="151"/>
      <c r="BG285" s="151"/>
      <c r="BH285" s="81"/>
    </row>
    <row r="286" ht="15.75" hidden="1" customHeight="1">
      <c r="A286" s="74">
        <v>2025213.0</v>
      </c>
      <c r="B286" s="75">
        <v>35.0</v>
      </c>
      <c r="C286" s="14"/>
      <c r="D286" s="50" t="s">
        <v>3213</v>
      </c>
      <c r="E286" s="50" t="s">
        <v>3214</v>
      </c>
      <c r="F286" s="50" t="s">
        <v>3215</v>
      </c>
      <c r="G286" s="14" t="s">
        <v>219</v>
      </c>
      <c r="H286" s="14" t="s">
        <v>3216</v>
      </c>
      <c r="I286" s="131" t="s">
        <v>237</v>
      </c>
      <c r="J286" s="167" t="s">
        <v>860</v>
      </c>
      <c r="K286" s="168" t="s">
        <v>3217</v>
      </c>
      <c r="L286" s="131" t="s">
        <v>98</v>
      </c>
      <c r="M286" s="131" t="s">
        <v>4</v>
      </c>
      <c r="N286" s="131" t="s">
        <v>240</v>
      </c>
      <c r="O286" s="131" t="s">
        <v>286</v>
      </c>
      <c r="P286" s="14" t="s">
        <v>242</v>
      </c>
      <c r="Q286" s="14" t="s">
        <v>51</v>
      </c>
      <c r="R286" s="14" t="s">
        <v>225</v>
      </c>
      <c r="S286" s="150" t="s">
        <v>3218</v>
      </c>
      <c r="T286" s="78" t="s">
        <v>3218</v>
      </c>
      <c r="U286" s="150" t="s">
        <v>3218</v>
      </c>
      <c r="V286" s="131" t="s">
        <v>3219</v>
      </c>
      <c r="W286" s="131" t="s">
        <v>73</v>
      </c>
      <c r="X286" s="131" t="s">
        <v>225</v>
      </c>
      <c r="Y286" s="131" t="s">
        <v>73</v>
      </c>
      <c r="Z286" s="131" t="s">
        <v>225</v>
      </c>
      <c r="AA286" s="154">
        <v>4.0</v>
      </c>
      <c r="AB286" s="14" t="s">
        <v>225</v>
      </c>
      <c r="AC286" s="131" t="s">
        <v>229</v>
      </c>
      <c r="AD286" s="14" t="s">
        <v>225</v>
      </c>
      <c r="AE286" s="14" t="s">
        <v>229</v>
      </c>
      <c r="AF286" s="14" t="s">
        <v>225</v>
      </c>
      <c r="AG286" s="14" t="s">
        <v>229</v>
      </c>
      <c r="AH286" s="14" t="s">
        <v>225</v>
      </c>
      <c r="AI286" s="14" t="s">
        <v>225</v>
      </c>
      <c r="AJ286" s="14" t="s">
        <v>225</v>
      </c>
      <c r="AK286" s="14" t="s">
        <v>230</v>
      </c>
      <c r="AL286" s="131" t="s">
        <v>396</v>
      </c>
      <c r="AM286" s="153" t="s">
        <v>225</v>
      </c>
      <c r="AN286" s="153"/>
      <c r="AO286" s="131"/>
      <c r="AP286" s="131" t="s">
        <v>251</v>
      </c>
      <c r="AQ286" s="131" t="s">
        <v>3220</v>
      </c>
      <c r="AR286" s="131"/>
      <c r="AS286" s="131" t="s">
        <v>73</v>
      </c>
      <c r="AT286" s="131" t="s">
        <v>73</v>
      </c>
      <c r="AU286" s="131" t="s">
        <v>73</v>
      </c>
      <c r="AV286" s="131" t="s">
        <v>73</v>
      </c>
      <c r="AW286" s="14" t="s">
        <v>73</v>
      </c>
      <c r="AX286" s="76"/>
      <c r="AY286" s="175">
        <v>2.31374976E8</v>
      </c>
      <c r="AZ286" s="175">
        <v>53836.0</v>
      </c>
      <c r="BA286" s="152" t="s">
        <v>3221</v>
      </c>
      <c r="BB286" s="131" t="s">
        <v>268</v>
      </c>
      <c r="BC286" s="131"/>
      <c r="BD286" s="131"/>
      <c r="BE286" s="131"/>
      <c r="BF286" s="151"/>
      <c r="BG286" s="151"/>
      <c r="BH286" s="81"/>
    </row>
    <row r="287" ht="15.75" hidden="1" customHeight="1">
      <c r="A287" s="74">
        <v>2025182.0</v>
      </c>
      <c r="B287" s="118">
        <v>42.0</v>
      </c>
      <c r="C287" s="14"/>
      <c r="D287" s="50" t="s">
        <v>3222</v>
      </c>
      <c r="E287" s="50" t="s">
        <v>3223</v>
      </c>
      <c r="F287" s="50" t="s">
        <v>3224</v>
      </c>
      <c r="G287" s="14" t="s">
        <v>219</v>
      </c>
      <c r="H287" s="14" t="s">
        <v>3225</v>
      </c>
      <c r="I287" s="131" t="s">
        <v>237</v>
      </c>
      <c r="J287" s="167">
        <v>39029.0</v>
      </c>
      <c r="K287" s="168" t="s">
        <v>3226</v>
      </c>
      <c r="L287" s="131" t="s">
        <v>108</v>
      </c>
      <c r="M287" s="131" t="s">
        <v>4</v>
      </c>
      <c r="N287" s="131" t="s">
        <v>240</v>
      </c>
      <c r="O287" s="131" t="s">
        <v>286</v>
      </c>
      <c r="P287" s="14" t="s">
        <v>242</v>
      </c>
      <c r="Q287" s="14" t="s">
        <v>61</v>
      </c>
      <c r="R287" s="14" t="s">
        <v>225</v>
      </c>
      <c r="S287" s="150" t="s">
        <v>3227</v>
      </c>
      <c r="T287" s="150" t="s">
        <v>3227</v>
      </c>
      <c r="U287" s="150" t="s">
        <v>3228</v>
      </c>
      <c r="V287" s="152" t="s">
        <v>3229</v>
      </c>
      <c r="W287" s="131" t="s">
        <v>73</v>
      </c>
      <c r="X287" s="131" t="s">
        <v>73</v>
      </c>
      <c r="Y287" s="131" t="s">
        <v>73</v>
      </c>
      <c r="Z287" s="131" t="s">
        <v>73</v>
      </c>
      <c r="AA287" s="152">
        <v>4.0</v>
      </c>
      <c r="AB287" s="14" t="s">
        <v>225</v>
      </c>
      <c r="AC287" s="131" t="str">
        <f>IF(AB287="YES",YES,"Not Working")</f>
        <v>Not Working</v>
      </c>
      <c r="AD287" s="14" t="s">
        <v>73</v>
      </c>
      <c r="AE287" s="14" t="s">
        <v>3230</v>
      </c>
      <c r="AF287" s="14" t="s">
        <v>225</v>
      </c>
      <c r="AG287" s="14" t="s">
        <v>229</v>
      </c>
      <c r="AH287" s="14" t="s">
        <v>225</v>
      </c>
      <c r="AI287" s="14" t="s">
        <v>73</v>
      </c>
      <c r="AJ287" s="14" t="s">
        <v>73</v>
      </c>
      <c r="AK287" s="14" t="s">
        <v>264</v>
      </c>
      <c r="AL287" s="131" t="s">
        <v>396</v>
      </c>
      <c r="AM287" s="153" t="s">
        <v>225</v>
      </c>
      <c r="AN287" s="131"/>
      <c r="AO287" s="131"/>
      <c r="AP287" s="131" t="s">
        <v>1849</v>
      </c>
      <c r="AQ287" s="131" t="s">
        <v>818</v>
      </c>
      <c r="AR287" s="131" t="s">
        <v>424</v>
      </c>
      <c r="AS287" s="131" t="s">
        <v>73</v>
      </c>
      <c r="AT287" s="131" t="s">
        <v>73</v>
      </c>
      <c r="AU287" s="131" t="s">
        <v>73</v>
      </c>
      <c r="AV287" s="131" t="s">
        <v>73</v>
      </c>
      <c r="AW287" s="76" t="s">
        <v>232</v>
      </c>
      <c r="AX287" s="76"/>
      <c r="AY287" s="175">
        <v>2.31246889E8</v>
      </c>
      <c r="AZ287" s="175">
        <v>40602.0</v>
      </c>
      <c r="BA287" s="152" t="s">
        <v>3231</v>
      </c>
      <c r="BB287" s="131" t="s">
        <v>344</v>
      </c>
      <c r="BC287" s="182"/>
      <c r="BD287" s="131"/>
      <c r="BE287" s="131"/>
      <c r="BF287" s="131"/>
      <c r="BG287" s="131"/>
      <c r="BH287" s="97"/>
    </row>
    <row r="288" ht="15.75" hidden="1" customHeight="1">
      <c r="A288" s="74">
        <v>2025247.0</v>
      </c>
      <c r="B288" s="14">
        <v>35.0</v>
      </c>
      <c r="C288" s="14"/>
      <c r="D288" s="50" t="s">
        <v>3222</v>
      </c>
      <c r="E288" s="93" t="s">
        <v>3232</v>
      </c>
      <c r="F288" s="50" t="s">
        <v>3233</v>
      </c>
      <c r="G288" s="14" t="s">
        <v>219</v>
      </c>
      <c r="H288" s="83" t="s">
        <v>3234</v>
      </c>
      <c r="I288" s="131" t="s">
        <v>221</v>
      </c>
      <c r="J288" s="167">
        <v>38842.0</v>
      </c>
      <c r="K288" s="150" t="s">
        <v>3235</v>
      </c>
      <c r="L288" s="152" t="s">
        <v>99</v>
      </c>
      <c r="M288" s="131" t="s">
        <v>4</v>
      </c>
      <c r="N288" s="131" t="s">
        <v>779</v>
      </c>
      <c r="O288" s="131" t="s">
        <v>490</v>
      </c>
      <c r="P288" s="14" t="s">
        <v>73</v>
      </c>
      <c r="Q288" s="14" t="s">
        <v>53</v>
      </c>
      <c r="R288" s="14" t="s">
        <v>225</v>
      </c>
      <c r="S288" s="131" t="s">
        <v>3236</v>
      </c>
      <c r="T288" s="131" t="s">
        <v>3236</v>
      </c>
      <c r="U288" s="131" t="s">
        <v>3237</v>
      </c>
      <c r="V288" s="131" t="s">
        <v>3238</v>
      </c>
      <c r="W288" s="131" t="s">
        <v>73</v>
      </c>
      <c r="X288" s="131" t="s">
        <v>73</v>
      </c>
      <c r="Y288" s="131" t="s">
        <v>73</v>
      </c>
      <c r="Z288" s="131" t="s">
        <v>73</v>
      </c>
      <c r="AA288" s="152">
        <v>6.0</v>
      </c>
      <c r="AB288" s="14" t="s">
        <v>225</v>
      </c>
      <c r="AC288" s="14" t="s">
        <v>229</v>
      </c>
      <c r="AD288" s="14" t="s">
        <v>225</v>
      </c>
      <c r="AE288" s="14" t="s">
        <v>229</v>
      </c>
      <c r="AF288" s="14" t="s">
        <v>225</v>
      </c>
      <c r="AG288" s="14" t="s">
        <v>229</v>
      </c>
      <c r="AH288" s="14" t="s">
        <v>73</v>
      </c>
      <c r="AI288" s="14" t="s">
        <v>225</v>
      </c>
      <c r="AJ288" s="14" t="s">
        <v>73</v>
      </c>
      <c r="AK288" s="14" t="s">
        <v>264</v>
      </c>
      <c r="AL288" s="131" t="s">
        <v>396</v>
      </c>
      <c r="AM288" s="131" t="s">
        <v>225</v>
      </c>
      <c r="AN288" s="131"/>
      <c r="AO288" s="131"/>
      <c r="AP288" s="131" t="s">
        <v>3239</v>
      </c>
      <c r="AQ288" s="131" t="s">
        <v>3240</v>
      </c>
      <c r="AR288" s="131" t="s">
        <v>3241</v>
      </c>
      <c r="AS288" s="131" t="s">
        <v>73</v>
      </c>
      <c r="AT288" s="131" t="s">
        <v>73</v>
      </c>
      <c r="AU288" s="131" t="s">
        <v>73</v>
      </c>
      <c r="AV288" s="131" t="s">
        <v>73</v>
      </c>
      <c r="AW288" s="14" t="s">
        <v>73</v>
      </c>
      <c r="AX288" s="76"/>
      <c r="AY288" s="175">
        <v>2.31111886E8</v>
      </c>
      <c r="AZ288" s="175">
        <v>74246.0</v>
      </c>
      <c r="BA288" s="152" t="s">
        <v>3242</v>
      </c>
      <c r="BB288" s="131" t="s">
        <v>1240</v>
      </c>
      <c r="BC288" s="131"/>
      <c r="BD288" s="131"/>
      <c r="BE288" s="131"/>
      <c r="BF288" s="151"/>
      <c r="BG288" s="151"/>
      <c r="BH288" s="81"/>
    </row>
    <row r="289" ht="15.75" hidden="1" customHeight="1">
      <c r="A289" s="74">
        <v>2025258.0</v>
      </c>
      <c r="B289" s="100">
        <v>36.0</v>
      </c>
      <c r="C289" s="14"/>
      <c r="D289" s="50" t="s">
        <v>3243</v>
      </c>
      <c r="E289" s="50" t="s">
        <v>3244</v>
      </c>
      <c r="F289" s="50" t="s">
        <v>3245</v>
      </c>
      <c r="G289" s="14" t="s">
        <v>219</v>
      </c>
      <c r="H289" s="14" t="s">
        <v>3246</v>
      </c>
      <c r="I289" s="131" t="s">
        <v>237</v>
      </c>
      <c r="J289" s="167">
        <v>38940.0</v>
      </c>
      <c r="K289" s="150" t="s">
        <v>3247</v>
      </c>
      <c r="L289" s="152" t="s">
        <v>99</v>
      </c>
      <c r="M289" s="131" t="s">
        <v>4</v>
      </c>
      <c r="N289" s="131" t="s">
        <v>667</v>
      </c>
      <c r="O289" s="131" t="s">
        <v>490</v>
      </c>
      <c r="P289" s="14" t="s">
        <v>73</v>
      </c>
      <c r="Q289" s="14" t="s">
        <v>53</v>
      </c>
      <c r="R289" s="14" t="s">
        <v>225</v>
      </c>
      <c r="S289" s="131" t="s">
        <v>3248</v>
      </c>
      <c r="T289" s="131" t="s">
        <v>3248</v>
      </c>
      <c r="U289" s="131" t="s">
        <v>3249</v>
      </c>
      <c r="V289" s="131" t="s">
        <v>3250</v>
      </c>
      <c r="W289" s="131" t="s">
        <v>73</v>
      </c>
      <c r="X289" s="131" t="s">
        <v>73</v>
      </c>
      <c r="Y289" s="131" t="s">
        <v>73</v>
      </c>
      <c r="Z289" s="131" t="s">
        <v>73</v>
      </c>
      <c r="AA289" s="152">
        <v>5.0</v>
      </c>
      <c r="AB289" s="14" t="s">
        <v>73</v>
      </c>
      <c r="AC289" s="131" t="s">
        <v>3251</v>
      </c>
      <c r="AD289" s="14" t="s">
        <v>73</v>
      </c>
      <c r="AE289" s="14" t="s">
        <v>3252</v>
      </c>
      <c r="AF289" s="14" t="s">
        <v>225</v>
      </c>
      <c r="AG289" s="131" t="s">
        <v>229</v>
      </c>
      <c r="AH289" s="14" t="s">
        <v>73</v>
      </c>
      <c r="AI289" s="14" t="s">
        <v>225</v>
      </c>
      <c r="AJ289" s="14" t="s">
        <v>225</v>
      </c>
      <c r="AK289" s="14" t="s">
        <v>230</v>
      </c>
      <c r="AL289" s="131" t="s">
        <v>396</v>
      </c>
      <c r="AM289" s="131" t="s">
        <v>225</v>
      </c>
      <c r="AN289" s="131"/>
      <c r="AO289" s="131"/>
      <c r="AP289" s="131" t="s">
        <v>3253</v>
      </c>
      <c r="AQ289" s="131" t="s">
        <v>2996</v>
      </c>
      <c r="AR289" s="131" t="s">
        <v>3254</v>
      </c>
      <c r="AS289" s="131" t="s">
        <v>73</v>
      </c>
      <c r="AT289" s="131" t="s">
        <v>73</v>
      </c>
      <c r="AU289" s="131" t="s">
        <v>73</v>
      </c>
      <c r="AV289" s="131"/>
      <c r="AW289" s="76" t="s">
        <v>232</v>
      </c>
      <c r="AX289" s="76"/>
      <c r="AY289" s="175"/>
      <c r="AZ289" s="175"/>
      <c r="BA289" s="131"/>
      <c r="BB289" s="131"/>
      <c r="BC289" s="131"/>
      <c r="BD289" s="131"/>
      <c r="BE289" s="131"/>
      <c r="BF289" s="131"/>
      <c r="BG289" s="131"/>
      <c r="BH289" s="97"/>
    </row>
    <row r="290" ht="15.75" hidden="1" customHeight="1">
      <c r="A290" s="74">
        <v>2025047.0</v>
      </c>
      <c r="B290" s="14">
        <v>41.0</v>
      </c>
      <c r="C290" s="14"/>
      <c r="D290" s="50" t="s">
        <v>1241</v>
      </c>
      <c r="E290" s="50" t="s">
        <v>1391</v>
      </c>
      <c r="F290" s="50" t="s">
        <v>3255</v>
      </c>
      <c r="G290" s="14" t="s">
        <v>219</v>
      </c>
      <c r="H290" s="14" t="s">
        <v>3256</v>
      </c>
      <c r="I290" s="131" t="s">
        <v>221</v>
      </c>
      <c r="J290" s="167">
        <v>39264.0</v>
      </c>
      <c r="K290" s="168" t="s">
        <v>3257</v>
      </c>
      <c r="L290" s="152" t="s">
        <v>95</v>
      </c>
      <c r="M290" s="131" t="s">
        <v>4</v>
      </c>
      <c r="N290" s="131" t="s">
        <v>258</v>
      </c>
      <c r="O290" s="151" t="s">
        <v>286</v>
      </c>
      <c r="P290" s="14" t="s">
        <v>242</v>
      </c>
      <c r="Q290" s="14" t="s">
        <v>55</v>
      </c>
      <c r="R290" s="14" t="s">
        <v>73</v>
      </c>
      <c r="S290" s="150" t="s">
        <v>3258</v>
      </c>
      <c r="T290" s="150" t="s">
        <v>3258</v>
      </c>
      <c r="U290" s="150" t="s">
        <v>3259</v>
      </c>
      <c r="V290" s="131" t="s">
        <v>3260</v>
      </c>
      <c r="W290" s="131" t="s">
        <v>73</v>
      </c>
      <c r="X290" s="131" t="s">
        <v>73</v>
      </c>
      <c r="Y290" s="131" t="s">
        <v>73</v>
      </c>
      <c r="Z290" s="131" t="s">
        <v>225</v>
      </c>
      <c r="AA290" s="152">
        <v>4.0</v>
      </c>
      <c r="AB290" s="14" t="s">
        <v>73</v>
      </c>
      <c r="AC290" s="131" t="s">
        <v>3261</v>
      </c>
      <c r="AD290" s="14" t="s">
        <v>73</v>
      </c>
      <c r="AE290" s="14" t="s">
        <v>3262</v>
      </c>
      <c r="AF290" s="14" t="s">
        <v>225</v>
      </c>
      <c r="AG290" s="14" t="s">
        <v>229</v>
      </c>
      <c r="AH290" s="14" t="s">
        <v>73</v>
      </c>
      <c r="AI290" s="14" t="s">
        <v>73</v>
      </c>
      <c r="AJ290" s="14" t="s">
        <v>225</v>
      </c>
      <c r="AK290" s="14" t="s">
        <v>230</v>
      </c>
      <c r="AL290" s="131" t="s">
        <v>396</v>
      </c>
      <c r="AM290" s="153" t="s">
        <v>225</v>
      </c>
      <c r="AN290" s="153"/>
      <c r="AO290" s="131"/>
      <c r="AP290" s="131" t="s">
        <v>1195</v>
      </c>
      <c r="AQ290" s="131" t="s">
        <v>250</v>
      </c>
      <c r="AR290" s="131"/>
      <c r="AS290" s="131" t="s">
        <v>73</v>
      </c>
      <c r="AT290" s="131" t="s">
        <v>73</v>
      </c>
      <c r="AU290" s="151" t="s">
        <v>73</v>
      </c>
      <c r="AV290" s="151" t="s">
        <v>73</v>
      </c>
      <c r="AW290" s="76" t="s">
        <v>232</v>
      </c>
      <c r="AX290" s="76"/>
      <c r="AY290" s="175"/>
      <c r="AZ290" s="175"/>
      <c r="BA290" s="131"/>
      <c r="BB290" s="131"/>
      <c r="BC290" s="131"/>
      <c r="BD290" s="131"/>
      <c r="BE290" s="131"/>
      <c r="BF290" s="151"/>
      <c r="BG290" s="151"/>
      <c r="BH290" s="1"/>
    </row>
    <row r="291" ht="15.75" hidden="1" customHeight="1">
      <c r="A291" s="74">
        <v>2025294.0</v>
      </c>
      <c r="B291" s="75">
        <v>36.0</v>
      </c>
      <c r="C291" s="75"/>
      <c r="D291" s="53" t="s">
        <v>1250</v>
      </c>
      <c r="E291" s="53" t="s">
        <v>3263</v>
      </c>
      <c r="F291" s="50" t="s">
        <v>3264</v>
      </c>
      <c r="G291" s="14" t="s">
        <v>219</v>
      </c>
      <c r="H291" s="83" t="s">
        <v>3265</v>
      </c>
      <c r="I291" s="158" t="s">
        <v>237</v>
      </c>
      <c r="J291" s="183">
        <v>39055.0</v>
      </c>
      <c r="K291" s="184" t="s">
        <v>3266</v>
      </c>
      <c r="L291" s="158" t="s">
        <v>81</v>
      </c>
      <c r="M291" s="158" t="s">
        <v>4</v>
      </c>
      <c r="N291" s="158" t="s">
        <v>223</v>
      </c>
      <c r="O291" s="158" t="s">
        <v>919</v>
      </c>
      <c r="P291" s="14" t="s">
        <v>225</v>
      </c>
      <c r="Q291" s="14" t="s">
        <v>53</v>
      </c>
      <c r="R291" s="14" t="s">
        <v>225</v>
      </c>
      <c r="S291" s="156" t="s">
        <v>3267</v>
      </c>
      <c r="T291" s="156" t="s">
        <v>3267</v>
      </c>
      <c r="U291" s="156" t="s">
        <v>3268</v>
      </c>
      <c r="V291" s="157" t="s">
        <v>3269</v>
      </c>
      <c r="W291" s="158" t="s">
        <v>73</v>
      </c>
      <c r="X291" s="158" t="s">
        <v>73</v>
      </c>
      <c r="Y291" s="158" t="s">
        <v>225</v>
      </c>
      <c r="Z291" s="158" t="s">
        <v>225</v>
      </c>
      <c r="AA291" s="157">
        <v>6.0</v>
      </c>
      <c r="AB291" s="14" t="s">
        <v>225</v>
      </c>
      <c r="AC291" s="131" t="s">
        <v>229</v>
      </c>
      <c r="AD291" s="14" t="s">
        <v>225</v>
      </c>
      <c r="AE291" s="14" t="s">
        <v>229</v>
      </c>
      <c r="AF291" s="14" t="s">
        <v>225</v>
      </c>
      <c r="AG291" s="14" t="s">
        <v>229</v>
      </c>
      <c r="AH291" s="14" t="s">
        <v>73</v>
      </c>
      <c r="AI291" s="14" t="s">
        <v>225</v>
      </c>
      <c r="AJ291" s="14" t="s">
        <v>225</v>
      </c>
      <c r="AK291" s="14" t="s">
        <v>291</v>
      </c>
      <c r="AL291" s="158" t="s">
        <v>396</v>
      </c>
      <c r="AM291" s="158" t="s">
        <v>225</v>
      </c>
      <c r="AN291" s="158"/>
      <c r="AO291" s="158"/>
      <c r="AP291" s="158" t="s">
        <v>384</v>
      </c>
      <c r="AQ291" s="158" t="s">
        <v>332</v>
      </c>
      <c r="AR291" s="158" t="s">
        <v>877</v>
      </c>
      <c r="AS291" s="158" t="s">
        <v>73</v>
      </c>
      <c r="AT291" s="158" t="s">
        <v>73</v>
      </c>
      <c r="AU291" s="158" t="s">
        <v>73</v>
      </c>
      <c r="AV291" s="158"/>
      <c r="AW291" s="76" t="s">
        <v>232</v>
      </c>
      <c r="AX291" s="76"/>
      <c r="AY291" s="185"/>
      <c r="AZ291" s="185"/>
      <c r="BA291" s="158"/>
      <c r="BB291" s="158"/>
      <c r="BC291" s="158"/>
      <c r="BD291" s="158"/>
      <c r="BE291" s="158"/>
      <c r="BF291" s="158"/>
      <c r="BG291" s="158"/>
      <c r="BH291" s="117"/>
    </row>
    <row r="292" ht="15.75" hidden="1" customHeight="1">
      <c r="A292" s="74">
        <v>2025254.0</v>
      </c>
      <c r="B292" s="118">
        <v>37.0</v>
      </c>
      <c r="C292" s="14"/>
      <c r="D292" s="50" t="s">
        <v>1250</v>
      </c>
      <c r="E292" s="93" t="s">
        <v>3270</v>
      </c>
      <c r="F292" s="50" t="s">
        <v>3271</v>
      </c>
      <c r="G292" s="14" t="s">
        <v>219</v>
      </c>
      <c r="H292" s="14" t="s">
        <v>3272</v>
      </c>
      <c r="I292" s="14" t="s">
        <v>237</v>
      </c>
      <c r="J292" s="84">
        <v>38785.0</v>
      </c>
      <c r="K292" s="186" t="s">
        <v>3273</v>
      </c>
      <c r="L292" s="79" t="s">
        <v>99</v>
      </c>
      <c r="M292" s="14" t="s">
        <v>4</v>
      </c>
      <c r="N292" s="14" t="s">
        <v>667</v>
      </c>
      <c r="O292" s="14" t="s">
        <v>490</v>
      </c>
      <c r="P292" s="14" t="s">
        <v>73</v>
      </c>
      <c r="Q292" s="14" t="s">
        <v>53</v>
      </c>
      <c r="R292" s="14" t="s">
        <v>225</v>
      </c>
      <c r="S292" s="14" t="s">
        <v>3274</v>
      </c>
      <c r="T292" s="14" t="s">
        <v>3274</v>
      </c>
      <c r="U292" s="14" t="s">
        <v>3275</v>
      </c>
      <c r="V292" s="14" t="s">
        <v>3276</v>
      </c>
      <c r="W292" s="14" t="s">
        <v>73</v>
      </c>
      <c r="X292" s="14" t="s">
        <v>225</v>
      </c>
      <c r="Y292" s="14" t="s">
        <v>73</v>
      </c>
      <c r="Z292" s="14" t="s">
        <v>225</v>
      </c>
      <c r="AA292" s="79">
        <v>2.0</v>
      </c>
      <c r="AB292" s="14" t="s">
        <v>73</v>
      </c>
      <c r="AC292" s="14" t="s">
        <v>3277</v>
      </c>
      <c r="AD292" s="14" t="s">
        <v>225</v>
      </c>
      <c r="AE292" s="14" t="s">
        <v>229</v>
      </c>
      <c r="AF292" s="14" t="s">
        <v>225</v>
      </c>
      <c r="AG292" s="14" t="s">
        <v>229</v>
      </c>
      <c r="AH292" s="14" t="s">
        <v>73</v>
      </c>
      <c r="AI292" s="14" t="s">
        <v>225</v>
      </c>
      <c r="AJ292" s="14" t="s">
        <v>225</v>
      </c>
      <c r="AK292" s="14" t="s">
        <v>230</v>
      </c>
      <c r="AL292" s="14" t="s">
        <v>396</v>
      </c>
      <c r="AM292" s="131" t="s">
        <v>73</v>
      </c>
      <c r="AN292" s="14" t="s">
        <v>3278</v>
      </c>
      <c r="AO292" s="14"/>
      <c r="AP292" s="14" t="s">
        <v>2996</v>
      </c>
      <c r="AQ292" s="14" t="s">
        <v>3279</v>
      </c>
      <c r="AR292" s="14"/>
      <c r="AS292" s="131" t="s">
        <v>73</v>
      </c>
      <c r="AT292" s="131" t="s">
        <v>73</v>
      </c>
      <c r="AU292" s="131" t="s">
        <v>73</v>
      </c>
      <c r="AV292" s="14"/>
      <c r="AW292" s="76" t="s">
        <v>232</v>
      </c>
      <c r="AX292" s="76"/>
      <c r="AY292" s="50"/>
      <c r="AZ292" s="50"/>
      <c r="BA292" s="1"/>
      <c r="BB292" s="14"/>
      <c r="BC292" s="14"/>
      <c r="BD292" s="14"/>
      <c r="BE292" s="14"/>
      <c r="BF292" s="14"/>
      <c r="BG292" s="14"/>
      <c r="BH292" s="55"/>
    </row>
    <row r="293" ht="15.75" hidden="1" customHeight="1">
      <c r="A293" s="74">
        <v>2025272.0</v>
      </c>
      <c r="B293" s="75">
        <v>35.0</v>
      </c>
      <c r="C293" s="75"/>
      <c r="D293" s="53" t="s">
        <v>3280</v>
      </c>
      <c r="E293" s="53" t="s">
        <v>3281</v>
      </c>
      <c r="F293" s="50" t="s">
        <v>3282</v>
      </c>
      <c r="G293" s="14" t="s">
        <v>219</v>
      </c>
      <c r="H293" s="83" t="s">
        <v>3283</v>
      </c>
      <c r="I293" s="76" t="s">
        <v>221</v>
      </c>
      <c r="J293" s="77">
        <v>39026.0</v>
      </c>
      <c r="K293" s="94" t="s">
        <v>3284</v>
      </c>
      <c r="L293" s="76" t="s">
        <v>88</v>
      </c>
      <c r="M293" s="76" t="s">
        <v>4</v>
      </c>
      <c r="N293" s="76" t="s">
        <v>258</v>
      </c>
      <c r="O293" s="76" t="s">
        <v>490</v>
      </c>
      <c r="P293" s="14" t="s">
        <v>225</v>
      </c>
      <c r="Q293" s="14" t="s">
        <v>53</v>
      </c>
      <c r="R293" s="14" t="s">
        <v>225</v>
      </c>
      <c r="S293" s="95" t="s">
        <v>3285</v>
      </c>
      <c r="T293" s="95" t="s">
        <v>3285</v>
      </c>
      <c r="U293" s="95" t="s">
        <v>3286</v>
      </c>
      <c r="V293" s="96" t="s">
        <v>3287</v>
      </c>
      <c r="W293" s="76" t="s">
        <v>73</v>
      </c>
      <c r="X293" s="76" t="s">
        <v>73</v>
      </c>
      <c r="Y293" s="76" t="s">
        <v>225</v>
      </c>
      <c r="Z293" s="76" t="s">
        <v>225</v>
      </c>
      <c r="AA293" s="96">
        <v>2.0</v>
      </c>
      <c r="AB293" s="14" t="s">
        <v>225</v>
      </c>
      <c r="AC293" s="14" t="s">
        <v>229</v>
      </c>
      <c r="AD293" s="14" t="s">
        <v>225</v>
      </c>
      <c r="AE293" s="14" t="s">
        <v>229</v>
      </c>
      <c r="AF293" s="14" t="s">
        <v>73</v>
      </c>
      <c r="AG293" s="76" t="s">
        <v>3288</v>
      </c>
      <c r="AH293" s="14" t="s">
        <v>225</v>
      </c>
      <c r="AI293" s="14" t="s">
        <v>225</v>
      </c>
      <c r="AJ293" s="14" t="s">
        <v>73</v>
      </c>
      <c r="AK293" s="14" t="s">
        <v>291</v>
      </c>
      <c r="AL293" s="76" t="s">
        <v>396</v>
      </c>
      <c r="AM293" s="131" t="s">
        <v>225</v>
      </c>
      <c r="AN293" s="76"/>
      <c r="AO293" s="76"/>
      <c r="AP293" s="76" t="s">
        <v>384</v>
      </c>
      <c r="AQ293" s="76" t="s">
        <v>343</v>
      </c>
      <c r="AR293" s="76" t="s">
        <v>927</v>
      </c>
      <c r="AS293" s="158" t="s">
        <v>73</v>
      </c>
      <c r="AT293" s="158" t="s">
        <v>73</v>
      </c>
      <c r="AU293" s="153" t="s">
        <v>73</v>
      </c>
      <c r="AV293" s="75" t="s">
        <v>73</v>
      </c>
      <c r="AW293" s="14" t="s">
        <v>73</v>
      </c>
      <c r="AX293" s="76"/>
      <c r="AY293" s="80">
        <v>2.31296959E8</v>
      </c>
      <c r="AZ293" s="80">
        <v>43147.0</v>
      </c>
      <c r="BA293" s="99" t="s">
        <v>3289</v>
      </c>
      <c r="BB293" s="76" t="s">
        <v>268</v>
      </c>
      <c r="BC293" s="76"/>
      <c r="BD293" s="76"/>
      <c r="BE293" s="76"/>
      <c r="BF293" s="76"/>
      <c r="BG293" s="76"/>
      <c r="BH293" s="1"/>
    </row>
    <row r="294" ht="15.75" hidden="1" customHeight="1">
      <c r="A294" s="74">
        <v>2025828.0</v>
      </c>
      <c r="B294" s="14"/>
      <c r="C294" s="16">
        <v>40.0</v>
      </c>
      <c r="D294" s="50" t="s">
        <v>3290</v>
      </c>
      <c r="E294" s="50" t="s">
        <v>3291</v>
      </c>
      <c r="F294" s="50" t="s">
        <v>3292</v>
      </c>
      <c r="G294" s="14" t="s">
        <v>430</v>
      </c>
      <c r="H294" s="101" t="s">
        <v>3293</v>
      </c>
      <c r="I294" s="14" t="s">
        <v>237</v>
      </c>
      <c r="J294" s="84">
        <v>38815.0</v>
      </c>
      <c r="K294" s="103" t="s">
        <v>3294</v>
      </c>
      <c r="L294" s="79" t="s">
        <v>79</v>
      </c>
      <c r="M294" s="76" t="s">
        <v>4</v>
      </c>
      <c r="N294" s="16" t="s">
        <v>791</v>
      </c>
      <c r="O294" s="14" t="s">
        <v>286</v>
      </c>
      <c r="P294" s="75"/>
      <c r="Q294" s="14" t="s">
        <v>59</v>
      </c>
      <c r="R294" s="14" t="s">
        <v>225</v>
      </c>
      <c r="S294" s="104" t="s">
        <v>3295</v>
      </c>
      <c r="T294" s="104" t="s">
        <v>3295</v>
      </c>
      <c r="U294" s="104" t="s">
        <v>3296</v>
      </c>
      <c r="V294" s="79" t="s">
        <v>3297</v>
      </c>
      <c r="W294" s="14" t="s">
        <v>73</v>
      </c>
      <c r="X294" s="14" t="s">
        <v>73</v>
      </c>
      <c r="Y294" s="14" t="s">
        <v>225</v>
      </c>
      <c r="Z294" s="14" t="s">
        <v>225</v>
      </c>
      <c r="AA294" s="79">
        <v>2.0</v>
      </c>
      <c r="AB294" s="14" t="s">
        <v>225</v>
      </c>
      <c r="AC294" s="14"/>
      <c r="AD294" s="14" t="s">
        <v>73</v>
      </c>
      <c r="AE294" s="14" t="s">
        <v>278</v>
      </c>
      <c r="AF294" s="14" t="s">
        <v>73</v>
      </c>
      <c r="AG294" s="14" t="s">
        <v>3298</v>
      </c>
      <c r="AH294" s="14" t="s">
        <v>225</v>
      </c>
      <c r="AI294" s="14" t="s">
        <v>225</v>
      </c>
      <c r="AJ294" s="14" t="s">
        <v>73</v>
      </c>
      <c r="AK294" s="14" t="s">
        <v>291</v>
      </c>
      <c r="AL294" s="14" t="s">
        <v>396</v>
      </c>
      <c r="AM294" s="131" t="s">
        <v>225</v>
      </c>
      <c r="AN294" s="14"/>
      <c r="AO294" s="14"/>
      <c r="AP294" s="14" t="s">
        <v>3299</v>
      </c>
      <c r="AQ294" s="14" t="s">
        <v>3300</v>
      </c>
      <c r="AR294" s="14" t="s">
        <v>3301</v>
      </c>
      <c r="AS294" s="131" t="s">
        <v>73</v>
      </c>
      <c r="AT294" s="131" t="s">
        <v>73</v>
      </c>
      <c r="AU294" s="187" t="s">
        <v>73</v>
      </c>
      <c r="AV294" s="14"/>
      <c r="AW294" s="16" t="s">
        <v>232</v>
      </c>
      <c r="AX294" s="76"/>
      <c r="AY294" s="79"/>
      <c r="AZ294" s="50"/>
      <c r="BA294" s="14"/>
      <c r="BB294" s="14"/>
      <c r="BC294" s="50"/>
      <c r="BD294" s="14"/>
      <c r="BE294" s="14"/>
      <c r="BF294" s="14"/>
      <c r="BG294" s="14"/>
      <c r="BH294" s="55"/>
    </row>
    <row r="295" ht="15.75" hidden="1" customHeight="1">
      <c r="A295" s="74">
        <v>2025102.0</v>
      </c>
      <c r="B295" s="14">
        <v>37.0</v>
      </c>
      <c r="C295" s="118"/>
      <c r="D295" s="50" t="s">
        <v>3302</v>
      </c>
      <c r="E295" s="50" t="s">
        <v>3303</v>
      </c>
      <c r="F295" s="50" t="s">
        <v>3304</v>
      </c>
      <c r="G295" s="14" t="s">
        <v>219</v>
      </c>
      <c r="H295" s="14" t="s">
        <v>3305</v>
      </c>
      <c r="I295" s="14" t="s">
        <v>237</v>
      </c>
      <c r="J295" s="84" t="s">
        <v>848</v>
      </c>
      <c r="K295" s="86" t="s">
        <v>3306</v>
      </c>
      <c r="L295" s="79" t="s">
        <v>95</v>
      </c>
      <c r="M295" s="14" t="s">
        <v>4</v>
      </c>
      <c r="N295" s="85" t="s">
        <v>1773</v>
      </c>
      <c r="O295" s="14" t="s">
        <v>286</v>
      </c>
      <c r="P295" s="14" t="s">
        <v>225</v>
      </c>
      <c r="Q295" s="14" t="s">
        <v>55</v>
      </c>
      <c r="R295" s="14" t="s">
        <v>225</v>
      </c>
      <c r="S295" s="78" t="s">
        <v>3307</v>
      </c>
      <c r="T295" s="78" t="s">
        <v>3307</v>
      </c>
      <c r="U295" s="78" t="s">
        <v>3308</v>
      </c>
      <c r="V295" s="14" t="s">
        <v>3309</v>
      </c>
      <c r="W295" s="85" t="s">
        <v>73</v>
      </c>
      <c r="X295" s="14" t="s">
        <v>73</v>
      </c>
      <c r="Y295" s="14" t="s">
        <v>225</v>
      </c>
      <c r="Z295" s="14" t="s">
        <v>225</v>
      </c>
      <c r="AA295" s="79">
        <v>7.0</v>
      </c>
      <c r="AB295" s="14" t="s">
        <v>225</v>
      </c>
      <c r="AC295" s="14" t="s">
        <v>229</v>
      </c>
      <c r="AD295" s="14" t="s">
        <v>225</v>
      </c>
      <c r="AE295" s="14" t="s">
        <v>229</v>
      </c>
      <c r="AF295" s="14" t="s">
        <v>225</v>
      </c>
      <c r="AG295" s="14" t="s">
        <v>229</v>
      </c>
      <c r="AH295" s="14" t="s">
        <v>73</v>
      </c>
      <c r="AI295" s="14" t="s">
        <v>225</v>
      </c>
      <c r="AJ295" s="14" t="s">
        <v>73</v>
      </c>
      <c r="AK295" s="14" t="s">
        <v>264</v>
      </c>
      <c r="AL295" s="14" t="s">
        <v>396</v>
      </c>
      <c r="AM295" s="153" t="s">
        <v>225</v>
      </c>
      <c r="AN295" s="14"/>
      <c r="AO295" s="14"/>
      <c r="AP295" s="14" t="s">
        <v>540</v>
      </c>
      <c r="AQ295" s="14" t="s">
        <v>331</v>
      </c>
      <c r="AR295" s="14" t="s">
        <v>3310</v>
      </c>
      <c r="AS295" s="131" t="s">
        <v>73</v>
      </c>
      <c r="AT295" s="131" t="s">
        <v>73</v>
      </c>
      <c r="AU295" s="131" t="s">
        <v>73</v>
      </c>
      <c r="AV295" s="14" t="s">
        <v>73</v>
      </c>
      <c r="AW295" s="14" t="s">
        <v>73</v>
      </c>
      <c r="AX295" s="76"/>
      <c r="AY295" s="50">
        <v>2.31218755E8</v>
      </c>
      <c r="AZ295" s="50">
        <v>97453.0</v>
      </c>
      <c r="BA295" s="1"/>
      <c r="BB295" s="14"/>
      <c r="BC295" s="14"/>
      <c r="BD295" s="14"/>
      <c r="BE295" s="14"/>
      <c r="BF295" s="85"/>
      <c r="BG295" s="85"/>
      <c r="BH295" s="1"/>
    </row>
    <row r="296" ht="15.75" hidden="1" customHeight="1">
      <c r="A296" s="74">
        <v>2025248.0</v>
      </c>
      <c r="B296" s="118">
        <v>37.0</v>
      </c>
      <c r="C296" s="14"/>
      <c r="D296" s="50" t="s">
        <v>3311</v>
      </c>
      <c r="E296" s="50" t="s">
        <v>3312</v>
      </c>
      <c r="F296" s="50" t="s">
        <v>3313</v>
      </c>
      <c r="G296" s="14" t="s">
        <v>219</v>
      </c>
      <c r="H296" s="14" t="s">
        <v>3314</v>
      </c>
      <c r="I296" s="14" t="s">
        <v>237</v>
      </c>
      <c r="J296" s="84">
        <v>38760.0</v>
      </c>
      <c r="K296" s="78" t="s">
        <v>3315</v>
      </c>
      <c r="L296" s="79" t="s">
        <v>99</v>
      </c>
      <c r="M296" s="14" t="s">
        <v>4</v>
      </c>
      <c r="N296" s="14" t="s">
        <v>463</v>
      </c>
      <c r="O296" s="14" t="s">
        <v>490</v>
      </c>
      <c r="P296" s="14" t="s">
        <v>73</v>
      </c>
      <c r="Q296" s="14" t="s">
        <v>53</v>
      </c>
      <c r="R296" s="14" t="s">
        <v>225</v>
      </c>
      <c r="S296" s="14" t="s">
        <v>3316</v>
      </c>
      <c r="T296" s="14" t="s">
        <v>3316</v>
      </c>
      <c r="U296" s="14" t="s">
        <v>3317</v>
      </c>
      <c r="V296" s="14" t="s">
        <v>3318</v>
      </c>
      <c r="W296" s="14" t="s">
        <v>73</v>
      </c>
      <c r="X296" s="14" t="s">
        <v>73</v>
      </c>
      <c r="Y296" s="14" t="s">
        <v>73</v>
      </c>
      <c r="Z296" s="14" t="s">
        <v>73</v>
      </c>
      <c r="AA296" s="79">
        <v>6.0</v>
      </c>
      <c r="AB296" s="14" t="s">
        <v>225</v>
      </c>
      <c r="AC296" s="14" t="s">
        <v>229</v>
      </c>
      <c r="AD296" s="14" t="s">
        <v>225</v>
      </c>
      <c r="AE296" s="14" t="s">
        <v>229</v>
      </c>
      <c r="AF296" s="14" t="s">
        <v>225</v>
      </c>
      <c r="AG296" s="14" t="s">
        <v>229</v>
      </c>
      <c r="AH296" s="14" t="s">
        <v>73</v>
      </c>
      <c r="AI296" s="14" t="s">
        <v>73</v>
      </c>
      <c r="AJ296" s="14" t="s">
        <v>225</v>
      </c>
      <c r="AK296" s="14" t="s">
        <v>230</v>
      </c>
      <c r="AL296" s="14" t="s">
        <v>396</v>
      </c>
      <c r="AM296" s="131" t="s">
        <v>225</v>
      </c>
      <c r="AN296" s="14"/>
      <c r="AO296" s="14"/>
      <c r="AP296" s="14" t="s">
        <v>251</v>
      </c>
      <c r="AQ296" s="14" t="s">
        <v>949</v>
      </c>
      <c r="AR296" s="14" t="s">
        <v>293</v>
      </c>
      <c r="AS296" s="131" t="s">
        <v>73</v>
      </c>
      <c r="AT296" s="131" t="s">
        <v>73</v>
      </c>
      <c r="AU296" s="131" t="s">
        <v>73</v>
      </c>
      <c r="AV296" s="14" t="s">
        <v>73</v>
      </c>
      <c r="AW296" s="14" t="s">
        <v>73</v>
      </c>
      <c r="AX296" s="76"/>
      <c r="AY296" s="50">
        <v>2.31296509E8</v>
      </c>
      <c r="AZ296" s="50">
        <v>23983.0</v>
      </c>
      <c r="BA296" s="79" t="s">
        <v>3319</v>
      </c>
      <c r="BB296" s="14" t="s">
        <v>386</v>
      </c>
      <c r="BC296" s="14"/>
      <c r="BD296" s="14"/>
      <c r="BE296" s="14"/>
      <c r="BF296" s="14"/>
      <c r="BG296" s="14"/>
      <c r="BH296" s="1"/>
    </row>
    <row r="297" ht="15.75" hidden="1" customHeight="1">
      <c r="A297" s="74">
        <v>2025185.0</v>
      </c>
      <c r="B297" s="118">
        <v>36.0</v>
      </c>
      <c r="C297" s="14"/>
      <c r="D297" s="50" t="s">
        <v>1283</v>
      </c>
      <c r="E297" s="50" t="s">
        <v>3320</v>
      </c>
      <c r="F297" s="50" t="s">
        <v>3321</v>
      </c>
      <c r="G297" s="14" t="s">
        <v>219</v>
      </c>
      <c r="H297" s="14" t="s">
        <v>3322</v>
      </c>
      <c r="I297" s="14" t="s">
        <v>221</v>
      </c>
      <c r="J297" s="84">
        <v>38509.0</v>
      </c>
      <c r="K297" s="86" t="s">
        <v>3323</v>
      </c>
      <c r="L297" s="14" t="s">
        <v>108</v>
      </c>
      <c r="M297" s="14" t="s">
        <v>4</v>
      </c>
      <c r="N297" s="14" t="s">
        <v>557</v>
      </c>
      <c r="O297" s="14" t="s">
        <v>286</v>
      </c>
      <c r="P297" s="14" t="s">
        <v>242</v>
      </c>
      <c r="Q297" s="14" t="s">
        <v>61</v>
      </c>
      <c r="R297" s="14" t="s">
        <v>225</v>
      </c>
      <c r="S297" s="78" t="s">
        <v>3324</v>
      </c>
      <c r="T297" s="78" t="s">
        <v>3324</v>
      </c>
      <c r="U297" s="78" t="s">
        <v>3325</v>
      </c>
      <c r="V297" s="14" t="s">
        <v>3326</v>
      </c>
      <c r="W297" s="14" t="s">
        <v>73</v>
      </c>
      <c r="X297" s="14" t="s">
        <v>225</v>
      </c>
      <c r="Y297" s="14" t="s">
        <v>73</v>
      </c>
      <c r="Z297" s="14" t="s">
        <v>225</v>
      </c>
      <c r="AA297" s="79">
        <v>4.0</v>
      </c>
      <c r="AB297" s="14" t="s">
        <v>73</v>
      </c>
      <c r="AC297" s="14" t="s">
        <v>3327</v>
      </c>
      <c r="AD297" s="14" t="s">
        <v>225</v>
      </c>
      <c r="AE297" s="14" t="s">
        <v>229</v>
      </c>
      <c r="AF297" s="14" t="s">
        <v>225</v>
      </c>
      <c r="AG297" s="14" t="s">
        <v>229</v>
      </c>
      <c r="AH297" s="14" t="s">
        <v>73</v>
      </c>
      <c r="AI297" s="14" t="s">
        <v>225</v>
      </c>
      <c r="AJ297" s="14" t="s">
        <v>225</v>
      </c>
      <c r="AK297" s="14" t="s">
        <v>230</v>
      </c>
      <c r="AL297" s="14" t="s">
        <v>396</v>
      </c>
      <c r="AM297" s="131" t="s">
        <v>225</v>
      </c>
      <c r="AN297" s="14"/>
      <c r="AO297" s="14"/>
      <c r="AP297" s="14" t="s">
        <v>370</v>
      </c>
      <c r="AQ297" s="14" t="s">
        <v>2260</v>
      </c>
      <c r="AR297" s="14" t="s">
        <v>483</v>
      </c>
      <c r="AS297" s="131" t="s">
        <v>73</v>
      </c>
      <c r="AT297" s="131" t="s">
        <v>73</v>
      </c>
      <c r="AU297" s="131" t="s">
        <v>73</v>
      </c>
      <c r="AV297" s="14" t="s">
        <v>73</v>
      </c>
      <c r="AW297" s="76" t="s">
        <v>232</v>
      </c>
      <c r="AX297" s="76"/>
      <c r="AY297" s="50">
        <v>2.31031688E8</v>
      </c>
      <c r="AZ297" s="50">
        <v>75292.0</v>
      </c>
      <c r="BA297" s="79" t="s">
        <v>3328</v>
      </c>
      <c r="BB297" s="14" t="s">
        <v>1240</v>
      </c>
      <c r="BC297" s="14"/>
      <c r="BD297" s="14"/>
      <c r="BE297" s="14"/>
      <c r="BF297" s="14"/>
      <c r="BG297" s="14"/>
      <c r="BH297" s="55"/>
    </row>
    <row r="298" ht="15.75" hidden="1" customHeight="1">
      <c r="A298" s="74">
        <v>2025054.0</v>
      </c>
      <c r="B298" s="14">
        <v>37.0</v>
      </c>
      <c r="C298" s="14"/>
      <c r="D298" s="50" t="s">
        <v>3329</v>
      </c>
      <c r="E298" s="82" t="s">
        <v>3330</v>
      </c>
      <c r="F298" s="50" t="s">
        <v>3331</v>
      </c>
      <c r="G298" s="14" t="s">
        <v>219</v>
      </c>
      <c r="H298" s="83" t="s">
        <v>3332</v>
      </c>
      <c r="I298" s="14" t="s">
        <v>237</v>
      </c>
      <c r="J298" s="84">
        <v>38780.0</v>
      </c>
      <c r="K298" s="149" t="s">
        <v>3333</v>
      </c>
      <c r="L298" s="79" t="s">
        <v>79</v>
      </c>
      <c r="M298" s="14" t="s">
        <v>4</v>
      </c>
      <c r="N298" s="14" t="s">
        <v>240</v>
      </c>
      <c r="O298" s="85" t="s">
        <v>286</v>
      </c>
      <c r="P298" s="14" t="s">
        <v>242</v>
      </c>
      <c r="Q298" s="14" t="s">
        <v>59</v>
      </c>
      <c r="R298" s="14" t="s">
        <v>73</v>
      </c>
      <c r="S298" s="150" t="s">
        <v>3334</v>
      </c>
      <c r="T298" s="122" t="s">
        <v>3334</v>
      </c>
      <c r="U298" s="150" t="s">
        <v>3335</v>
      </c>
      <c r="V298" s="131" t="s">
        <v>3336</v>
      </c>
      <c r="W298" s="131" t="s">
        <v>73</v>
      </c>
      <c r="X298" s="131" t="s">
        <v>225</v>
      </c>
      <c r="Y298" s="131" t="s">
        <v>73</v>
      </c>
      <c r="Z298" s="131" t="s">
        <v>225</v>
      </c>
      <c r="AA298" s="152">
        <v>4.0</v>
      </c>
      <c r="AB298" s="14" t="s">
        <v>225</v>
      </c>
      <c r="AC298" s="131" t="s">
        <v>229</v>
      </c>
      <c r="AD298" s="14" t="s">
        <v>225</v>
      </c>
      <c r="AE298" s="14" t="s">
        <v>229</v>
      </c>
      <c r="AF298" s="14" t="s">
        <v>225</v>
      </c>
      <c r="AG298" s="14" t="s">
        <v>229</v>
      </c>
      <c r="AH298" s="14" t="s">
        <v>73</v>
      </c>
      <c r="AI298" s="14" t="s">
        <v>225</v>
      </c>
      <c r="AJ298" s="14" t="s">
        <v>73</v>
      </c>
      <c r="AK298" s="14" t="s">
        <v>264</v>
      </c>
      <c r="AL298" s="131" t="s">
        <v>396</v>
      </c>
      <c r="AM298" s="153" t="s">
        <v>225</v>
      </c>
      <c r="AN298" s="131"/>
      <c r="AO298" s="131"/>
      <c r="AP298" s="131" t="s">
        <v>1039</v>
      </c>
      <c r="AQ298" s="131" t="s">
        <v>672</v>
      </c>
      <c r="AR298" s="131" t="s">
        <v>3337</v>
      </c>
      <c r="AS298" s="131" t="s">
        <v>73</v>
      </c>
      <c r="AT298" s="131" t="s">
        <v>73</v>
      </c>
      <c r="AU298" s="131" t="s">
        <v>73</v>
      </c>
      <c r="AV298" s="14" t="s">
        <v>73</v>
      </c>
      <c r="AW298" s="76" t="s">
        <v>232</v>
      </c>
      <c r="AX298" s="76"/>
      <c r="AY298" s="50"/>
      <c r="AZ298" s="50"/>
      <c r="BA298" s="1"/>
      <c r="BB298" s="14"/>
      <c r="BC298" s="14"/>
      <c r="BD298" s="14"/>
      <c r="BE298" s="14"/>
      <c r="BF298" s="85"/>
      <c r="BG298" s="85"/>
      <c r="BH298" s="55"/>
    </row>
    <row r="299" ht="15.75" hidden="1" customHeight="1">
      <c r="A299" s="74">
        <v>2025164.0</v>
      </c>
      <c r="B299" s="14">
        <v>48.0</v>
      </c>
      <c r="C299" s="14"/>
      <c r="D299" s="50" t="s">
        <v>553</v>
      </c>
      <c r="E299" s="50" t="s">
        <v>3338</v>
      </c>
      <c r="F299" s="50" t="s">
        <v>3339</v>
      </c>
      <c r="G299" s="14" t="s">
        <v>219</v>
      </c>
      <c r="H299" s="14" t="s">
        <v>3340</v>
      </c>
      <c r="I299" s="14" t="s">
        <v>237</v>
      </c>
      <c r="J299" s="84" t="s">
        <v>3341</v>
      </c>
      <c r="K299" s="86" t="s">
        <v>3342</v>
      </c>
      <c r="L299" s="14" t="s">
        <v>108</v>
      </c>
      <c r="M299" s="14" t="s">
        <v>4</v>
      </c>
      <c r="N299" s="14" t="s">
        <v>602</v>
      </c>
      <c r="O299" s="14" t="s">
        <v>286</v>
      </c>
      <c r="P299" s="14" t="s">
        <v>242</v>
      </c>
      <c r="Q299" s="14" t="s">
        <v>61</v>
      </c>
      <c r="R299" s="14" t="s">
        <v>225</v>
      </c>
      <c r="S299" s="78" t="s">
        <v>3343</v>
      </c>
      <c r="T299" s="78" t="s">
        <v>3343</v>
      </c>
      <c r="U299" s="78" t="s">
        <v>3344</v>
      </c>
      <c r="V299" s="14" t="s">
        <v>3345</v>
      </c>
      <c r="W299" s="14" t="s">
        <v>73</v>
      </c>
      <c r="X299" s="14" t="s">
        <v>73</v>
      </c>
      <c r="Y299" s="14" t="s">
        <v>225</v>
      </c>
      <c r="Z299" s="14" t="s">
        <v>225</v>
      </c>
      <c r="AA299" s="79">
        <v>3.0</v>
      </c>
      <c r="AB299" s="14" t="s">
        <v>225</v>
      </c>
      <c r="AC299" s="14" t="s">
        <v>229</v>
      </c>
      <c r="AD299" s="14" t="s">
        <v>225</v>
      </c>
      <c r="AE299" s="14" t="s">
        <v>229</v>
      </c>
      <c r="AF299" s="14" t="s">
        <v>225</v>
      </c>
      <c r="AG299" s="14" t="s">
        <v>229</v>
      </c>
      <c r="AH299" s="14" t="s">
        <v>73</v>
      </c>
      <c r="AI299" s="14" t="s">
        <v>225</v>
      </c>
      <c r="AJ299" s="14" t="s">
        <v>225</v>
      </c>
      <c r="AK299" s="14" t="s">
        <v>230</v>
      </c>
      <c r="AL299" s="14" t="s">
        <v>396</v>
      </c>
      <c r="AM299" s="153" t="s">
        <v>225</v>
      </c>
      <c r="AN299" s="75"/>
      <c r="AO299" s="14"/>
      <c r="AP299" s="14" t="s">
        <v>672</v>
      </c>
      <c r="AQ299" s="14" t="s">
        <v>369</v>
      </c>
      <c r="AR299" s="14" t="s">
        <v>384</v>
      </c>
      <c r="AS299" s="131" t="s">
        <v>73</v>
      </c>
      <c r="AT299" s="131" t="s">
        <v>73</v>
      </c>
      <c r="AU299" s="131" t="s">
        <v>73</v>
      </c>
      <c r="AV299" s="14" t="s">
        <v>73</v>
      </c>
      <c r="AW299" s="76" t="s">
        <v>232</v>
      </c>
      <c r="AX299" s="76"/>
      <c r="AY299" s="50"/>
      <c r="AZ299" s="50"/>
      <c r="BA299" s="1"/>
      <c r="BB299" s="14"/>
      <c r="BC299" s="14"/>
      <c r="BD299" s="14"/>
      <c r="BE299" s="14"/>
      <c r="BF299" s="85"/>
      <c r="BG299" s="85"/>
      <c r="BH299" s="55"/>
    </row>
    <row r="300" ht="15.75" hidden="1" customHeight="1">
      <c r="A300" s="74">
        <v>2025029.0</v>
      </c>
      <c r="B300" s="14">
        <v>36.0</v>
      </c>
      <c r="C300" s="14"/>
      <c r="D300" s="50" t="s">
        <v>3346</v>
      </c>
      <c r="E300" s="50" t="s">
        <v>3347</v>
      </c>
      <c r="F300" s="50" t="s">
        <v>3348</v>
      </c>
      <c r="G300" s="14" t="s">
        <v>219</v>
      </c>
      <c r="H300" s="83" t="s">
        <v>3349</v>
      </c>
      <c r="I300" s="14" t="s">
        <v>237</v>
      </c>
      <c r="J300" s="84" t="s">
        <v>3350</v>
      </c>
      <c r="K300" s="86" t="s">
        <v>3351</v>
      </c>
      <c r="L300" s="79" t="s">
        <v>76</v>
      </c>
      <c r="M300" s="14" t="s">
        <v>4</v>
      </c>
      <c r="N300" s="14" t="s">
        <v>258</v>
      </c>
      <c r="O300" s="14" t="s">
        <v>286</v>
      </c>
      <c r="P300" s="14" t="s">
        <v>242</v>
      </c>
      <c r="Q300" s="14" t="s">
        <v>59</v>
      </c>
      <c r="R300" s="14" t="s">
        <v>73</v>
      </c>
      <c r="S300" s="78" t="s">
        <v>3352</v>
      </c>
      <c r="T300" s="78" t="s">
        <v>3352</v>
      </c>
      <c r="U300" s="78" t="s">
        <v>3353</v>
      </c>
      <c r="V300" s="14" t="s">
        <v>3354</v>
      </c>
      <c r="W300" s="14" t="s">
        <v>73</v>
      </c>
      <c r="X300" s="14" t="s">
        <v>73</v>
      </c>
      <c r="Y300" s="14" t="s">
        <v>73</v>
      </c>
      <c r="Z300" s="14" t="s">
        <v>225</v>
      </c>
      <c r="AA300" s="79">
        <v>7.0</v>
      </c>
      <c r="AB300" s="14" t="s">
        <v>73</v>
      </c>
      <c r="AC300" s="14" t="s">
        <v>3355</v>
      </c>
      <c r="AD300" s="14" t="s">
        <v>73</v>
      </c>
      <c r="AE300" s="14" t="s">
        <v>3356</v>
      </c>
      <c r="AF300" s="14" t="s">
        <v>225</v>
      </c>
      <c r="AG300" s="14" t="s">
        <v>229</v>
      </c>
      <c r="AH300" s="14" t="s">
        <v>73</v>
      </c>
      <c r="AI300" s="14" t="s">
        <v>73</v>
      </c>
      <c r="AJ300" s="14" t="s">
        <v>225</v>
      </c>
      <c r="AK300" s="14" t="s">
        <v>230</v>
      </c>
      <c r="AL300" s="14" t="s">
        <v>396</v>
      </c>
      <c r="AM300" s="153" t="s">
        <v>225</v>
      </c>
      <c r="AN300" s="75" t="s">
        <v>23</v>
      </c>
      <c r="AO300" s="14"/>
      <c r="AP300" s="14" t="s">
        <v>672</v>
      </c>
      <c r="AQ300" s="14" t="s">
        <v>343</v>
      </c>
      <c r="AR300" s="14" t="s">
        <v>3357</v>
      </c>
      <c r="AS300" s="131" t="s">
        <v>73</v>
      </c>
      <c r="AT300" s="131" t="s">
        <v>73</v>
      </c>
      <c r="AU300" s="131" t="s">
        <v>73</v>
      </c>
      <c r="AV300" s="85" t="s">
        <v>73</v>
      </c>
      <c r="AW300" s="14" t="s">
        <v>73</v>
      </c>
      <c r="AX300" s="76"/>
      <c r="AY300" s="50">
        <v>2.31191936E8</v>
      </c>
      <c r="AZ300" s="50">
        <v>74864.0</v>
      </c>
      <c r="BA300" s="79" t="s">
        <v>2361</v>
      </c>
      <c r="BB300" s="14" t="s">
        <v>268</v>
      </c>
      <c r="BC300" s="14"/>
      <c r="BD300" s="14"/>
      <c r="BE300" s="14"/>
      <c r="BF300" s="85"/>
      <c r="BG300" s="85"/>
      <c r="BH300" s="1"/>
    </row>
    <row r="301" ht="15.75" hidden="1" customHeight="1">
      <c r="A301" s="74">
        <v>2025041.0</v>
      </c>
      <c r="B301" s="14">
        <v>41.0</v>
      </c>
      <c r="C301" s="14"/>
      <c r="D301" s="50" t="s">
        <v>3358</v>
      </c>
      <c r="E301" s="50" t="s">
        <v>3359</v>
      </c>
      <c r="F301" s="50" t="s">
        <v>3360</v>
      </c>
      <c r="G301" s="14" t="s">
        <v>219</v>
      </c>
      <c r="H301" s="83" t="s">
        <v>3361</v>
      </c>
      <c r="I301" s="14" t="s">
        <v>221</v>
      </c>
      <c r="J301" s="84">
        <v>39205.0</v>
      </c>
      <c r="K301" s="86" t="s">
        <v>3362</v>
      </c>
      <c r="L301" s="79" t="s">
        <v>75</v>
      </c>
      <c r="M301" s="14" t="s">
        <v>4</v>
      </c>
      <c r="N301" s="14" t="s">
        <v>258</v>
      </c>
      <c r="O301" s="14" t="s">
        <v>464</v>
      </c>
      <c r="P301" s="14" t="s">
        <v>242</v>
      </c>
      <c r="Q301" s="14" t="s">
        <v>55</v>
      </c>
      <c r="R301" s="14" t="s">
        <v>225</v>
      </c>
      <c r="S301" s="78" t="s">
        <v>3363</v>
      </c>
      <c r="T301" s="78" t="s">
        <v>3363</v>
      </c>
      <c r="U301" s="78" t="s">
        <v>3364</v>
      </c>
      <c r="V301" s="14" t="s">
        <v>3365</v>
      </c>
      <c r="W301" s="14" t="s">
        <v>73</v>
      </c>
      <c r="X301" s="14" t="s">
        <v>73</v>
      </c>
      <c r="Y301" s="14" t="s">
        <v>73</v>
      </c>
      <c r="Z301" s="14" t="s">
        <v>225</v>
      </c>
      <c r="AA301" s="79">
        <v>4.0</v>
      </c>
      <c r="AB301" s="14" t="s">
        <v>225</v>
      </c>
      <c r="AC301" s="14" t="str">
        <f>IF(AB301="YES",YES,"Not Working")</f>
        <v>Not Working</v>
      </c>
      <c r="AD301" s="14" t="s">
        <v>73</v>
      </c>
      <c r="AE301" s="14" t="s">
        <v>3366</v>
      </c>
      <c r="AF301" s="14" t="s">
        <v>73</v>
      </c>
      <c r="AG301" s="14" t="s">
        <v>278</v>
      </c>
      <c r="AH301" s="14" t="s">
        <v>73</v>
      </c>
      <c r="AI301" s="14" t="s">
        <v>73</v>
      </c>
      <c r="AJ301" s="14" t="s">
        <v>73</v>
      </c>
      <c r="AK301" s="14" t="s">
        <v>264</v>
      </c>
      <c r="AL301" s="14" t="s">
        <v>396</v>
      </c>
      <c r="AM301" s="153" t="s">
        <v>225</v>
      </c>
      <c r="AN301" s="14"/>
      <c r="AO301" s="14"/>
      <c r="AP301" s="14" t="s">
        <v>251</v>
      </c>
      <c r="AQ301" s="14" t="s">
        <v>384</v>
      </c>
      <c r="AR301" s="14" t="s">
        <v>3367</v>
      </c>
      <c r="AS301" s="131" t="s">
        <v>73</v>
      </c>
      <c r="AT301" s="131" t="s">
        <v>73</v>
      </c>
      <c r="AU301" s="131" t="s">
        <v>73</v>
      </c>
      <c r="AV301" s="85" t="s">
        <v>73</v>
      </c>
      <c r="AW301" s="14" t="s">
        <v>73</v>
      </c>
      <c r="AX301" s="76"/>
      <c r="AY301" s="50">
        <v>2.3123037E8</v>
      </c>
      <c r="AZ301" s="50">
        <v>60961.0</v>
      </c>
      <c r="BA301" s="79" t="s">
        <v>267</v>
      </c>
      <c r="BB301" s="14" t="s">
        <v>344</v>
      </c>
      <c r="BC301" s="14"/>
      <c r="BD301" s="14"/>
      <c r="BE301" s="14"/>
      <c r="BF301" s="85"/>
      <c r="BG301" s="85"/>
      <c r="BH301" s="1"/>
    </row>
    <row r="302" ht="15.75" hidden="1" customHeight="1">
      <c r="A302" s="74">
        <v>2025280.0</v>
      </c>
      <c r="B302" s="75">
        <v>37.0</v>
      </c>
      <c r="C302" s="75"/>
      <c r="D302" s="53" t="s">
        <v>3368</v>
      </c>
      <c r="E302" s="53" t="s">
        <v>2615</v>
      </c>
      <c r="F302" s="50" t="s">
        <v>3369</v>
      </c>
      <c r="G302" s="14" t="s">
        <v>219</v>
      </c>
      <c r="H302" s="14" t="s">
        <v>3370</v>
      </c>
      <c r="I302" s="76" t="s">
        <v>221</v>
      </c>
      <c r="J302" s="77">
        <v>39238.0</v>
      </c>
      <c r="K302" s="94" t="s">
        <v>3371</v>
      </c>
      <c r="L302" s="76" t="s">
        <v>88</v>
      </c>
      <c r="M302" s="76" t="s">
        <v>4</v>
      </c>
      <c r="N302" s="76" t="s">
        <v>1070</v>
      </c>
      <c r="O302" s="76" t="s">
        <v>490</v>
      </c>
      <c r="P302" s="14" t="s">
        <v>225</v>
      </c>
      <c r="Q302" s="14" t="s">
        <v>53</v>
      </c>
      <c r="R302" s="14" t="s">
        <v>225</v>
      </c>
      <c r="S302" s="95" t="s">
        <v>3372</v>
      </c>
      <c r="T302" s="95" t="s">
        <v>3373</v>
      </c>
      <c r="U302" s="95" t="s">
        <v>3372</v>
      </c>
      <c r="V302" s="96" t="s">
        <v>3374</v>
      </c>
      <c r="W302" s="76" t="s">
        <v>73</v>
      </c>
      <c r="X302" s="76" t="s">
        <v>73</v>
      </c>
      <c r="Y302" s="76" t="s">
        <v>73</v>
      </c>
      <c r="Z302" s="76" t="s">
        <v>225</v>
      </c>
      <c r="AA302" s="96">
        <v>11.0</v>
      </c>
      <c r="AB302" s="14" t="s">
        <v>73</v>
      </c>
      <c r="AC302" s="188" t="s">
        <v>3375</v>
      </c>
      <c r="AD302" s="14" t="s">
        <v>225</v>
      </c>
      <c r="AE302" s="14" t="s">
        <v>229</v>
      </c>
      <c r="AF302" s="14" t="s">
        <v>73</v>
      </c>
      <c r="AG302" s="76" t="s">
        <v>3376</v>
      </c>
      <c r="AH302" s="14" t="s">
        <v>73</v>
      </c>
      <c r="AI302" s="14" t="s">
        <v>225</v>
      </c>
      <c r="AJ302" s="14" t="s">
        <v>225</v>
      </c>
      <c r="AK302" s="14" t="s">
        <v>230</v>
      </c>
      <c r="AL302" s="76" t="s">
        <v>396</v>
      </c>
      <c r="AM302" s="153" t="s">
        <v>225</v>
      </c>
      <c r="AN302" s="76"/>
      <c r="AO302" s="76"/>
      <c r="AP302" s="76" t="s">
        <v>772</v>
      </c>
      <c r="AQ302" s="76" t="s">
        <v>2604</v>
      </c>
      <c r="AR302" s="76" t="s">
        <v>3377</v>
      </c>
      <c r="AS302" s="158" t="s">
        <v>73</v>
      </c>
      <c r="AT302" s="158" t="s">
        <v>73</v>
      </c>
      <c r="AU302" s="153" t="s">
        <v>73</v>
      </c>
      <c r="AV302" s="75" t="s">
        <v>73</v>
      </c>
      <c r="AW302" s="14" t="s">
        <v>73</v>
      </c>
      <c r="AX302" s="76"/>
      <c r="AY302" s="80">
        <v>2.31296665E8</v>
      </c>
      <c r="AZ302" s="80">
        <v>81325.0</v>
      </c>
      <c r="BA302" s="99" t="s">
        <v>3378</v>
      </c>
      <c r="BB302" s="76" t="s">
        <v>344</v>
      </c>
      <c r="BC302" s="76"/>
      <c r="BD302" s="76"/>
      <c r="BE302" s="76"/>
      <c r="BF302" s="76"/>
      <c r="BG302" s="76"/>
      <c r="BH302" s="1"/>
    </row>
    <row r="303" ht="15.75" hidden="1" customHeight="1">
      <c r="A303" s="74">
        <v>2025315.0</v>
      </c>
      <c r="B303" s="75">
        <v>46.0</v>
      </c>
      <c r="C303" s="75"/>
      <c r="D303" s="53" t="s">
        <v>3379</v>
      </c>
      <c r="E303" s="53" t="s">
        <v>3380</v>
      </c>
      <c r="F303" s="50" t="s">
        <v>3381</v>
      </c>
      <c r="G303" s="14" t="s">
        <v>219</v>
      </c>
      <c r="H303" s="83" t="s">
        <v>3382</v>
      </c>
      <c r="I303" s="75" t="s">
        <v>237</v>
      </c>
      <c r="J303" s="87" t="s">
        <v>3383</v>
      </c>
      <c r="K303" s="88" t="s">
        <v>3384</v>
      </c>
      <c r="L303" s="75" t="s">
        <v>95</v>
      </c>
      <c r="M303" s="75" t="s">
        <v>4</v>
      </c>
      <c r="N303" s="75" t="s">
        <v>602</v>
      </c>
      <c r="O303" s="75" t="s">
        <v>286</v>
      </c>
      <c r="P303" s="75" t="s">
        <v>242</v>
      </c>
      <c r="Q303" s="14" t="s">
        <v>55</v>
      </c>
      <c r="R303" s="14" t="s">
        <v>73</v>
      </c>
      <c r="S303" s="89" t="s">
        <v>3385</v>
      </c>
      <c r="T303" s="89" t="s">
        <v>3385</v>
      </c>
      <c r="U303" s="89" t="s">
        <v>3386</v>
      </c>
      <c r="V303" s="90" t="s">
        <v>3387</v>
      </c>
      <c r="W303" s="75" t="s">
        <v>73</v>
      </c>
      <c r="X303" s="75" t="s">
        <v>73</v>
      </c>
      <c r="Y303" s="75" t="s">
        <v>225</v>
      </c>
      <c r="Z303" s="75" t="s">
        <v>225</v>
      </c>
      <c r="AA303" s="90">
        <v>3.0</v>
      </c>
      <c r="AB303" s="14" t="s">
        <v>73</v>
      </c>
      <c r="AC303" s="75" t="s">
        <v>3388</v>
      </c>
      <c r="AD303" s="14" t="s">
        <v>225</v>
      </c>
      <c r="AE303" s="14" t="s">
        <v>229</v>
      </c>
      <c r="AF303" s="14" t="s">
        <v>225</v>
      </c>
      <c r="AG303" s="14" t="s">
        <v>229</v>
      </c>
      <c r="AH303" s="14" t="s">
        <v>73</v>
      </c>
      <c r="AI303" s="14" t="s">
        <v>73</v>
      </c>
      <c r="AJ303" s="14" t="s">
        <v>225</v>
      </c>
      <c r="AK303" s="14" t="s">
        <v>230</v>
      </c>
      <c r="AL303" s="14" t="s">
        <v>396</v>
      </c>
      <c r="AM303" s="153" t="s">
        <v>225</v>
      </c>
      <c r="AN303" s="75"/>
      <c r="AO303" s="75"/>
      <c r="AP303" s="75" t="s">
        <v>251</v>
      </c>
      <c r="AQ303" s="75" t="s">
        <v>2649</v>
      </c>
      <c r="AR303" s="75" t="s">
        <v>331</v>
      </c>
      <c r="AS303" s="153" t="s">
        <v>73</v>
      </c>
      <c r="AT303" s="153" t="s">
        <v>73</v>
      </c>
      <c r="AU303" s="153" t="s">
        <v>73</v>
      </c>
      <c r="AV303" s="75" t="s">
        <v>73</v>
      </c>
      <c r="AW303" s="14" t="s">
        <v>73</v>
      </c>
      <c r="AX303" s="76"/>
      <c r="AY303" s="53">
        <v>2.31196725E8</v>
      </c>
      <c r="AZ303" s="53">
        <v>24948.0</v>
      </c>
      <c r="BA303" s="79" t="s">
        <v>3389</v>
      </c>
      <c r="BB303" s="75" t="s">
        <v>386</v>
      </c>
      <c r="BC303" s="75"/>
      <c r="BD303" s="75"/>
      <c r="BE303" s="75"/>
      <c r="BF303" s="75"/>
      <c r="BG303" s="75"/>
      <c r="BH303" s="1"/>
    </row>
    <row r="304" ht="15.75" hidden="1" customHeight="1">
      <c r="A304" s="74">
        <v>2025301.0</v>
      </c>
      <c r="B304" s="75">
        <v>32.0</v>
      </c>
      <c r="C304" s="75"/>
      <c r="D304" s="53" t="s">
        <v>3379</v>
      </c>
      <c r="E304" s="53" t="s">
        <v>1322</v>
      </c>
      <c r="F304" s="50" t="s">
        <v>3390</v>
      </c>
      <c r="G304" s="14" t="s">
        <v>219</v>
      </c>
      <c r="H304" s="14" t="s">
        <v>3391</v>
      </c>
      <c r="I304" s="75" t="s">
        <v>237</v>
      </c>
      <c r="J304" s="87" t="s">
        <v>3392</v>
      </c>
      <c r="K304" s="88" t="s">
        <v>3393</v>
      </c>
      <c r="L304" s="75" t="s">
        <v>2568</v>
      </c>
      <c r="M304" s="75" t="s">
        <v>4</v>
      </c>
      <c r="N304" s="75" t="s">
        <v>463</v>
      </c>
      <c r="O304" s="75" t="s">
        <v>464</v>
      </c>
      <c r="P304" s="14" t="s">
        <v>225</v>
      </c>
      <c r="Q304" s="14" t="s">
        <v>53</v>
      </c>
      <c r="R304" s="14" t="s">
        <v>225</v>
      </c>
      <c r="S304" s="89" t="s">
        <v>3394</v>
      </c>
      <c r="T304" s="89" t="s">
        <v>3394</v>
      </c>
      <c r="U304" s="89" t="s">
        <v>3395</v>
      </c>
      <c r="V304" s="90" t="s">
        <v>3396</v>
      </c>
      <c r="W304" s="75" t="s">
        <v>73</v>
      </c>
      <c r="X304" s="75" t="s">
        <v>73</v>
      </c>
      <c r="Y304" s="75" t="s">
        <v>73</v>
      </c>
      <c r="Z304" s="75" t="s">
        <v>73</v>
      </c>
      <c r="AA304" s="90">
        <v>5.0</v>
      </c>
      <c r="AB304" s="14" t="s">
        <v>225</v>
      </c>
      <c r="AC304" s="14" t="str">
        <f>IF(AB304="YES",YES,"Not Working")</f>
        <v>Not Working</v>
      </c>
      <c r="AD304" s="14" t="s">
        <v>73</v>
      </c>
      <c r="AE304" s="75" t="s">
        <v>3397</v>
      </c>
      <c r="AF304" s="14" t="s">
        <v>225</v>
      </c>
      <c r="AG304" s="14" t="s">
        <v>229</v>
      </c>
      <c r="AH304" s="14" t="s">
        <v>73</v>
      </c>
      <c r="AI304" s="14" t="s">
        <v>73</v>
      </c>
      <c r="AJ304" s="14" t="s">
        <v>73</v>
      </c>
      <c r="AK304" s="14" t="s">
        <v>264</v>
      </c>
      <c r="AL304" s="14" t="s">
        <v>396</v>
      </c>
      <c r="AM304" s="158" t="s">
        <v>225</v>
      </c>
      <c r="AN304" s="75"/>
      <c r="AO304" s="75"/>
      <c r="AP304" s="75"/>
      <c r="AQ304" s="75"/>
      <c r="AR304" s="75"/>
      <c r="AS304" s="131" t="s">
        <v>73</v>
      </c>
      <c r="AT304" s="158" t="s">
        <v>73</v>
      </c>
      <c r="AU304" s="158" t="s">
        <v>73</v>
      </c>
      <c r="AV304" s="75"/>
      <c r="AW304" s="76" t="s">
        <v>232</v>
      </c>
      <c r="AX304" s="76"/>
      <c r="AY304" s="53"/>
      <c r="AZ304" s="53"/>
      <c r="BA304" s="55"/>
      <c r="BB304" s="75"/>
      <c r="BC304" s="75"/>
      <c r="BD304" s="75"/>
      <c r="BE304" s="75"/>
      <c r="BF304" s="75"/>
      <c r="BG304" s="75"/>
      <c r="BH304" s="55"/>
    </row>
    <row r="305" ht="15.75" hidden="1" customHeight="1">
      <c r="A305" s="74">
        <v>2025160.0</v>
      </c>
      <c r="B305" s="14">
        <v>45.0</v>
      </c>
      <c r="C305" s="14"/>
      <c r="D305" s="50" t="s">
        <v>3398</v>
      </c>
      <c r="E305" s="50" t="s">
        <v>3399</v>
      </c>
      <c r="F305" s="50" t="s">
        <v>3400</v>
      </c>
      <c r="G305" s="14" t="s">
        <v>219</v>
      </c>
      <c r="H305" s="14" t="s">
        <v>3401</v>
      </c>
      <c r="I305" s="14" t="s">
        <v>237</v>
      </c>
      <c r="J305" s="84">
        <v>38758.0</v>
      </c>
      <c r="K305" s="79"/>
      <c r="L305" s="14" t="s">
        <v>108</v>
      </c>
      <c r="M305" s="14" t="s">
        <v>4</v>
      </c>
      <c r="N305" s="14" t="s">
        <v>602</v>
      </c>
      <c r="O305" s="14" t="s">
        <v>286</v>
      </c>
      <c r="P305" s="14" t="s">
        <v>225</v>
      </c>
      <c r="Q305" s="14" t="s">
        <v>61</v>
      </c>
      <c r="R305" s="14" t="s">
        <v>225</v>
      </c>
      <c r="S305" s="78" t="s">
        <v>3402</v>
      </c>
      <c r="T305" s="78" t="s">
        <v>3402</v>
      </c>
      <c r="U305" s="78" t="s">
        <v>3403</v>
      </c>
      <c r="V305" s="14" t="s">
        <v>3404</v>
      </c>
      <c r="W305" s="14" t="s">
        <v>73</v>
      </c>
      <c r="X305" s="14" t="s">
        <v>225</v>
      </c>
      <c r="Y305" s="14" t="s">
        <v>73</v>
      </c>
      <c r="Z305" s="14" t="s">
        <v>225</v>
      </c>
      <c r="AA305" s="91">
        <v>8.0</v>
      </c>
      <c r="AB305" s="14" t="s">
        <v>73</v>
      </c>
      <c r="AC305" s="14" t="s">
        <v>3405</v>
      </c>
      <c r="AD305" s="14" t="s">
        <v>225</v>
      </c>
      <c r="AE305" s="14" t="s">
        <v>229</v>
      </c>
      <c r="AF305" s="14" t="s">
        <v>73</v>
      </c>
      <c r="AG305" s="14" t="s">
        <v>3406</v>
      </c>
      <c r="AH305" s="14" t="s">
        <v>73</v>
      </c>
      <c r="AI305" s="14" t="s">
        <v>225</v>
      </c>
      <c r="AJ305" s="14" t="s">
        <v>225</v>
      </c>
      <c r="AK305" s="14" t="s">
        <v>230</v>
      </c>
      <c r="AL305" s="14" t="s">
        <v>396</v>
      </c>
      <c r="AM305" s="131" t="s">
        <v>225</v>
      </c>
      <c r="AN305" s="14"/>
      <c r="AO305" s="14"/>
      <c r="AP305" s="14" t="s">
        <v>3407</v>
      </c>
      <c r="AQ305" s="14" t="s">
        <v>398</v>
      </c>
      <c r="AR305" s="14" t="s">
        <v>672</v>
      </c>
      <c r="AS305" s="131" t="s">
        <v>73</v>
      </c>
      <c r="AT305" s="131" t="s">
        <v>73</v>
      </c>
      <c r="AU305" s="131" t="s">
        <v>225</v>
      </c>
      <c r="AV305" s="14" t="s">
        <v>225</v>
      </c>
      <c r="AW305" s="14" t="s">
        <v>225</v>
      </c>
      <c r="AX305" s="85" t="s">
        <v>685</v>
      </c>
      <c r="AY305" s="50"/>
      <c r="AZ305" s="50"/>
      <c r="BA305" s="99"/>
      <c r="BB305" s="14"/>
      <c r="BC305" s="14"/>
      <c r="BD305" s="14"/>
      <c r="BE305" s="14"/>
      <c r="BF305" s="85"/>
      <c r="BG305" s="85"/>
      <c r="BH305" s="55"/>
    </row>
    <row r="306" ht="15.75" hidden="1" customHeight="1">
      <c r="A306" s="74">
        <v>2025208.0</v>
      </c>
      <c r="B306" s="14">
        <v>41.0</v>
      </c>
      <c r="C306" s="14"/>
      <c r="D306" s="50" t="s">
        <v>3408</v>
      </c>
      <c r="E306" s="50" t="s">
        <v>3409</v>
      </c>
      <c r="F306" s="50" t="s">
        <v>3410</v>
      </c>
      <c r="G306" s="14" t="s">
        <v>219</v>
      </c>
      <c r="H306" s="14" t="s">
        <v>3411</v>
      </c>
      <c r="I306" s="14" t="s">
        <v>221</v>
      </c>
      <c r="J306" s="84" t="s">
        <v>3412</v>
      </c>
      <c r="K306" s="86" t="s">
        <v>3413</v>
      </c>
      <c r="L306" s="14" t="s">
        <v>98</v>
      </c>
      <c r="M306" s="14" t="s">
        <v>4</v>
      </c>
      <c r="N306" s="14" t="s">
        <v>240</v>
      </c>
      <c r="O306" s="14" t="s">
        <v>286</v>
      </c>
      <c r="P306" s="14" t="s">
        <v>242</v>
      </c>
      <c r="Q306" s="14" t="s">
        <v>51</v>
      </c>
      <c r="R306" s="14" t="s">
        <v>225</v>
      </c>
      <c r="S306" s="78" t="s">
        <v>3414</v>
      </c>
      <c r="T306" s="78" t="s">
        <v>3415</v>
      </c>
      <c r="U306" s="78" t="s">
        <v>3414</v>
      </c>
      <c r="V306" s="14" t="s">
        <v>3416</v>
      </c>
      <c r="W306" s="14" t="s">
        <v>73</v>
      </c>
      <c r="X306" s="14" t="s">
        <v>73</v>
      </c>
      <c r="Y306" s="14" t="s">
        <v>225</v>
      </c>
      <c r="Z306" s="14" t="s">
        <v>225</v>
      </c>
      <c r="AA306" s="79">
        <v>4.0</v>
      </c>
      <c r="AB306" s="14" t="s">
        <v>225</v>
      </c>
      <c r="AC306" s="14" t="str">
        <f>IF(AB306="YES",YES,"Not Working")</f>
        <v>Not Working</v>
      </c>
      <c r="AD306" s="14" t="s">
        <v>73</v>
      </c>
      <c r="AE306" s="14" t="s">
        <v>278</v>
      </c>
      <c r="AF306" s="14" t="s">
        <v>225</v>
      </c>
      <c r="AG306" s="14" t="s">
        <v>229</v>
      </c>
      <c r="AH306" s="14" t="s">
        <v>225</v>
      </c>
      <c r="AI306" s="14" t="s">
        <v>225</v>
      </c>
      <c r="AJ306" s="14" t="s">
        <v>225</v>
      </c>
      <c r="AK306" s="14" t="s">
        <v>230</v>
      </c>
      <c r="AL306" s="14" t="s">
        <v>396</v>
      </c>
      <c r="AM306" s="153" t="s">
        <v>225</v>
      </c>
      <c r="AN306" s="75"/>
      <c r="AO306" s="14"/>
      <c r="AP306" s="14" t="s">
        <v>3417</v>
      </c>
      <c r="AQ306" s="14" t="s">
        <v>3418</v>
      </c>
      <c r="AR306" s="14" t="s">
        <v>1196</v>
      </c>
      <c r="AS306" s="14" t="s">
        <v>73</v>
      </c>
      <c r="AT306" s="14" t="s">
        <v>73</v>
      </c>
      <c r="AU306" s="14" t="s">
        <v>73</v>
      </c>
      <c r="AV306" s="14" t="s">
        <v>73</v>
      </c>
      <c r="AW306" s="14" t="s">
        <v>73</v>
      </c>
      <c r="AX306" s="76"/>
      <c r="AY306" s="50">
        <v>2.31540663E8</v>
      </c>
      <c r="AZ306" s="50">
        <v>19434.0</v>
      </c>
      <c r="BA306" s="99" t="s">
        <v>3419</v>
      </c>
      <c r="BB306" s="14" t="s">
        <v>268</v>
      </c>
      <c r="BC306" s="14"/>
      <c r="BD306" s="14"/>
      <c r="BE306" s="14"/>
      <c r="BF306" s="85"/>
      <c r="BG306" s="85"/>
      <c r="BH306" s="1"/>
    </row>
    <row r="307" ht="15.75" hidden="1" customHeight="1">
      <c r="A307" s="74">
        <v>2025113.0</v>
      </c>
      <c r="B307" s="14">
        <v>39.0</v>
      </c>
      <c r="C307" s="118"/>
      <c r="D307" s="50" t="s">
        <v>3420</v>
      </c>
      <c r="E307" s="50" t="s">
        <v>3421</v>
      </c>
      <c r="F307" s="50" t="s">
        <v>3422</v>
      </c>
      <c r="G307" s="14" t="s">
        <v>219</v>
      </c>
      <c r="H307" s="14" t="s">
        <v>3423</v>
      </c>
      <c r="I307" s="14" t="s">
        <v>237</v>
      </c>
      <c r="J307" s="84">
        <v>39032.0</v>
      </c>
      <c r="K307" s="149" t="s">
        <v>3424</v>
      </c>
      <c r="L307" s="79" t="s">
        <v>86</v>
      </c>
      <c r="M307" s="14" t="s">
        <v>4</v>
      </c>
      <c r="N307" s="14" t="s">
        <v>791</v>
      </c>
      <c r="O307" s="14" t="s">
        <v>2278</v>
      </c>
      <c r="P307" s="14" t="s">
        <v>242</v>
      </c>
      <c r="Q307" s="14" t="s">
        <v>51</v>
      </c>
      <c r="R307" s="14" t="s">
        <v>225</v>
      </c>
      <c r="S307" s="78" t="s">
        <v>3425</v>
      </c>
      <c r="T307" s="78" t="s">
        <v>3425</v>
      </c>
      <c r="U307" s="78" t="s">
        <v>3426</v>
      </c>
      <c r="V307" s="14" t="s">
        <v>3427</v>
      </c>
      <c r="W307" s="14" t="s">
        <v>73</v>
      </c>
      <c r="X307" s="14" t="s">
        <v>73</v>
      </c>
      <c r="Y307" s="14" t="s">
        <v>73</v>
      </c>
      <c r="Z307" s="14" t="s">
        <v>73</v>
      </c>
      <c r="AA307" s="79">
        <v>4.0</v>
      </c>
      <c r="AB307" s="14" t="s">
        <v>73</v>
      </c>
      <c r="AC307" s="14" t="s">
        <v>717</v>
      </c>
      <c r="AD307" s="14" t="s">
        <v>73</v>
      </c>
      <c r="AE307" s="14" t="s">
        <v>3428</v>
      </c>
      <c r="AF307" s="14" t="s">
        <v>225</v>
      </c>
      <c r="AG307" s="14" t="s">
        <v>229</v>
      </c>
      <c r="AH307" s="14" t="s">
        <v>73</v>
      </c>
      <c r="AI307" s="14" t="s">
        <v>73</v>
      </c>
      <c r="AJ307" s="14" t="s">
        <v>73</v>
      </c>
      <c r="AK307" s="14" t="s">
        <v>291</v>
      </c>
      <c r="AL307" s="14" t="s">
        <v>396</v>
      </c>
      <c r="AM307" s="153" t="s">
        <v>225</v>
      </c>
      <c r="AN307" s="75"/>
      <c r="AO307" s="14"/>
      <c r="AP307" s="14" t="s">
        <v>2282</v>
      </c>
      <c r="AQ307" s="14" t="s">
        <v>331</v>
      </c>
      <c r="AR307" s="14" t="s">
        <v>540</v>
      </c>
      <c r="AS307" s="14" t="s">
        <v>73</v>
      </c>
      <c r="AT307" s="14" t="s">
        <v>73</v>
      </c>
      <c r="AU307" s="14" t="s">
        <v>73</v>
      </c>
      <c r="AV307" s="14" t="s">
        <v>73</v>
      </c>
      <c r="AW307" s="14" t="s">
        <v>73</v>
      </c>
      <c r="AX307" s="76"/>
      <c r="AY307" s="50">
        <v>2.31461402E8</v>
      </c>
      <c r="AZ307" s="50">
        <v>38094.0</v>
      </c>
      <c r="BA307" s="99" t="s">
        <v>3429</v>
      </c>
      <c r="BB307" s="14" t="s">
        <v>268</v>
      </c>
      <c r="BC307" s="14"/>
      <c r="BD307" s="14"/>
      <c r="BE307" s="14"/>
      <c r="BF307" s="14"/>
      <c r="BG307" s="14"/>
      <c r="BH307" s="81"/>
    </row>
    <row r="308" ht="15.75" hidden="1" customHeight="1">
      <c r="A308" s="74">
        <v>2025015.0</v>
      </c>
      <c r="B308" s="14">
        <v>38.0</v>
      </c>
      <c r="C308" s="14"/>
      <c r="D308" s="50" t="s">
        <v>3420</v>
      </c>
      <c r="E308" s="50" t="s">
        <v>3430</v>
      </c>
      <c r="F308" s="50" t="s">
        <v>3431</v>
      </c>
      <c r="G308" s="14" t="s">
        <v>219</v>
      </c>
      <c r="H308" s="83" t="s">
        <v>3432</v>
      </c>
      <c r="I308" s="14" t="s">
        <v>237</v>
      </c>
      <c r="J308" s="84" t="s">
        <v>3433</v>
      </c>
      <c r="K308" s="86" t="s">
        <v>3434</v>
      </c>
      <c r="L308" s="14" t="s">
        <v>93</v>
      </c>
      <c r="M308" s="14" t="s">
        <v>4</v>
      </c>
      <c r="N308" s="14" t="s">
        <v>240</v>
      </c>
      <c r="O308" s="14" t="s">
        <v>286</v>
      </c>
      <c r="P308" s="14" t="s">
        <v>73</v>
      </c>
      <c r="Q308" s="14" t="s">
        <v>55</v>
      </c>
      <c r="R308" s="14" t="s">
        <v>225</v>
      </c>
      <c r="S308" s="78" t="s">
        <v>3435</v>
      </c>
      <c r="T308" s="78" t="s">
        <v>3435</v>
      </c>
      <c r="U308" s="78" t="s">
        <v>3436</v>
      </c>
      <c r="V308" s="11" t="s">
        <v>3437</v>
      </c>
      <c r="W308" s="14" t="s">
        <v>73</v>
      </c>
      <c r="X308" s="14" t="s">
        <v>73</v>
      </c>
      <c r="Y308" s="14" t="s">
        <v>73</v>
      </c>
      <c r="Z308" s="14" t="s">
        <v>73</v>
      </c>
      <c r="AA308" s="79">
        <v>7.0</v>
      </c>
      <c r="AB308" s="14" t="s">
        <v>73</v>
      </c>
      <c r="AC308" s="14" t="s">
        <v>3438</v>
      </c>
      <c r="AD308" s="14" t="s">
        <v>225</v>
      </c>
      <c r="AE308" s="14" t="s">
        <v>229</v>
      </c>
      <c r="AF308" s="14" t="s">
        <v>225</v>
      </c>
      <c r="AG308" s="14" t="s">
        <v>229</v>
      </c>
      <c r="AH308" s="14" t="s">
        <v>73</v>
      </c>
      <c r="AI308" s="14" t="s">
        <v>225</v>
      </c>
      <c r="AJ308" s="14" t="s">
        <v>73</v>
      </c>
      <c r="AK308" s="14" t="s">
        <v>264</v>
      </c>
      <c r="AL308" s="14" t="s">
        <v>396</v>
      </c>
      <c r="AM308" s="153" t="s">
        <v>225</v>
      </c>
      <c r="AN308" s="75"/>
      <c r="AO308" s="14"/>
      <c r="AP308" s="14" t="s">
        <v>369</v>
      </c>
      <c r="AQ308" s="14" t="s">
        <v>1960</v>
      </c>
      <c r="AR308" s="14" t="s">
        <v>696</v>
      </c>
      <c r="AS308" s="14" t="s">
        <v>73</v>
      </c>
      <c r="AT308" s="14" t="s">
        <v>73</v>
      </c>
      <c r="AU308" s="14" t="s">
        <v>73</v>
      </c>
      <c r="AV308" s="14" t="s">
        <v>73</v>
      </c>
      <c r="AW308" s="14" t="s">
        <v>73</v>
      </c>
      <c r="AX308" s="76"/>
      <c r="AY308" s="50">
        <v>2.31355803E8</v>
      </c>
      <c r="AZ308" s="50">
        <v>51364.0</v>
      </c>
      <c r="BA308" s="1"/>
      <c r="BB308" s="14"/>
      <c r="BC308" s="14"/>
      <c r="BD308" s="14"/>
      <c r="BE308" s="14"/>
      <c r="BF308" s="14"/>
      <c r="BG308" s="14"/>
      <c r="BH308" s="1"/>
    </row>
    <row r="309" ht="15.75" hidden="1" customHeight="1">
      <c r="A309" s="74">
        <v>2025118.0</v>
      </c>
      <c r="B309" s="14">
        <v>41.0</v>
      </c>
      <c r="C309" s="118"/>
      <c r="D309" s="50" t="s">
        <v>3420</v>
      </c>
      <c r="E309" s="50" t="s">
        <v>3439</v>
      </c>
      <c r="F309" s="50" t="s">
        <v>3440</v>
      </c>
      <c r="G309" s="14" t="s">
        <v>219</v>
      </c>
      <c r="H309" s="101" t="s">
        <v>3441</v>
      </c>
      <c r="I309" s="14" t="s">
        <v>237</v>
      </c>
      <c r="J309" s="84">
        <v>38997.0</v>
      </c>
      <c r="K309" s="86" t="s">
        <v>3442</v>
      </c>
      <c r="L309" s="14" t="s">
        <v>80</v>
      </c>
      <c r="M309" s="14" t="s">
        <v>4</v>
      </c>
      <c r="N309" s="14" t="s">
        <v>602</v>
      </c>
      <c r="O309" s="14" t="s">
        <v>490</v>
      </c>
      <c r="P309" s="14" t="s">
        <v>73</v>
      </c>
      <c r="Q309" s="14" t="s">
        <v>61</v>
      </c>
      <c r="R309" s="14" t="s">
        <v>225</v>
      </c>
      <c r="S309" s="78" t="s">
        <v>3443</v>
      </c>
      <c r="T309" s="78" t="s">
        <v>3443</v>
      </c>
      <c r="U309" s="78" t="s">
        <v>3444</v>
      </c>
      <c r="V309" s="11" t="s">
        <v>3445</v>
      </c>
      <c r="W309" s="85" t="s">
        <v>225</v>
      </c>
      <c r="X309" s="14" t="s">
        <v>225</v>
      </c>
      <c r="Y309" s="14" t="s">
        <v>225</v>
      </c>
      <c r="Z309" s="14" t="s">
        <v>225</v>
      </c>
      <c r="AA309" s="79">
        <v>3.0</v>
      </c>
      <c r="AB309" s="14" t="s">
        <v>225</v>
      </c>
      <c r="AC309" s="14" t="s">
        <v>229</v>
      </c>
      <c r="AD309" s="14" t="s">
        <v>225</v>
      </c>
      <c r="AE309" s="14" t="s">
        <v>229</v>
      </c>
      <c r="AF309" s="14" t="s">
        <v>73</v>
      </c>
      <c r="AG309" s="14" t="s">
        <v>278</v>
      </c>
      <c r="AH309" s="14" t="s">
        <v>225</v>
      </c>
      <c r="AI309" s="14" t="s">
        <v>225</v>
      </c>
      <c r="AJ309" s="14" t="s">
        <v>73</v>
      </c>
      <c r="AK309" s="14" t="s">
        <v>264</v>
      </c>
      <c r="AL309" s="14" t="s">
        <v>396</v>
      </c>
      <c r="AM309" s="153" t="s">
        <v>225</v>
      </c>
      <c r="AN309" s="75"/>
      <c r="AO309" s="14"/>
      <c r="AP309" s="14" t="s">
        <v>251</v>
      </c>
      <c r="AQ309" s="14" t="s">
        <v>1053</v>
      </c>
      <c r="AR309" s="14" t="s">
        <v>292</v>
      </c>
      <c r="AS309" s="14" t="s">
        <v>73</v>
      </c>
      <c r="AT309" s="14" t="s">
        <v>73</v>
      </c>
      <c r="AU309" s="14" t="s">
        <v>73</v>
      </c>
      <c r="AV309" s="14" t="s">
        <v>73</v>
      </c>
      <c r="AW309" s="14" t="s">
        <v>73</v>
      </c>
      <c r="AX309" s="76"/>
      <c r="AY309" s="50">
        <v>2.31154488E8</v>
      </c>
      <c r="AZ309" s="50">
        <v>19152.0</v>
      </c>
      <c r="BA309" s="99" t="s">
        <v>3446</v>
      </c>
      <c r="BB309" s="14" t="s">
        <v>344</v>
      </c>
      <c r="BC309" s="14"/>
      <c r="BD309" s="14"/>
      <c r="BE309" s="14"/>
      <c r="BF309" s="14"/>
      <c r="BG309" s="14"/>
      <c r="BH309" s="81"/>
    </row>
    <row r="310" ht="15.75" hidden="1" customHeight="1">
      <c r="A310" s="74">
        <v>2025204.0</v>
      </c>
      <c r="B310" s="14">
        <v>37.0</v>
      </c>
      <c r="C310" s="14"/>
      <c r="D310" s="50" t="s">
        <v>1647</v>
      </c>
      <c r="E310" s="50" t="s">
        <v>1842</v>
      </c>
      <c r="F310" s="50" t="s">
        <v>3447</v>
      </c>
      <c r="G310" s="14" t="s">
        <v>219</v>
      </c>
      <c r="H310" s="14" t="s">
        <v>3448</v>
      </c>
      <c r="I310" s="14" t="s">
        <v>237</v>
      </c>
      <c r="J310" s="84" t="s">
        <v>3449</v>
      </c>
      <c r="K310" s="86" t="s">
        <v>3450</v>
      </c>
      <c r="L310" s="14" t="s">
        <v>108</v>
      </c>
      <c r="M310" s="14" t="s">
        <v>4</v>
      </c>
      <c r="N310" s="14" t="s">
        <v>258</v>
      </c>
      <c r="O310" s="14" t="s">
        <v>286</v>
      </c>
      <c r="P310" s="14" t="s">
        <v>242</v>
      </c>
      <c r="Q310" s="14" t="s">
        <v>61</v>
      </c>
      <c r="R310" s="14" t="s">
        <v>225</v>
      </c>
      <c r="S310" s="78" t="s">
        <v>3451</v>
      </c>
      <c r="T310" s="78" t="s">
        <v>3451</v>
      </c>
      <c r="U310" s="78" t="s">
        <v>3451</v>
      </c>
      <c r="V310" s="11" t="s">
        <v>3452</v>
      </c>
      <c r="W310" s="85" t="s">
        <v>73</v>
      </c>
      <c r="X310" s="14" t="s">
        <v>73</v>
      </c>
      <c r="Y310" s="14" t="s">
        <v>73</v>
      </c>
      <c r="Z310" s="14" t="s">
        <v>225</v>
      </c>
      <c r="AA310" s="79">
        <v>5.0</v>
      </c>
      <c r="AB310" s="14" t="s">
        <v>225</v>
      </c>
      <c r="AC310" s="14" t="s">
        <v>229</v>
      </c>
      <c r="AD310" s="14" t="s">
        <v>225</v>
      </c>
      <c r="AE310" s="14" t="s">
        <v>229</v>
      </c>
      <c r="AF310" s="14" t="s">
        <v>225</v>
      </c>
      <c r="AG310" s="14" t="s">
        <v>229</v>
      </c>
      <c r="AH310" s="14" t="s">
        <v>225</v>
      </c>
      <c r="AI310" s="14" t="s">
        <v>225</v>
      </c>
      <c r="AJ310" s="14" t="s">
        <v>73</v>
      </c>
      <c r="AK310" s="14" t="s">
        <v>264</v>
      </c>
      <c r="AL310" s="14" t="s">
        <v>396</v>
      </c>
      <c r="AM310" s="75" t="s">
        <v>225</v>
      </c>
      <c r="AN310" s="75"/>
      <c r="AO310" s="14"/>
      <c r="AP310" s="14" t="s">
        <v>771</v>
      </c>
      <c r="AQ310" s="14" t="s">
        <v>343</v>
      </c>
      <c r="AR310" s="14" t="s">
        <v>2164</v>
      </c>
      <c r="AS310" s="14" t="s">
        <v>73</v>
      </c>
      <c r="AT310" s="14" t="s">
        <v>73</v>
      </c>
      <c r="AU310" s="14" t="s">
        <v>73</v>
      </c>
      <c r="AV310" s="14" t="s">
        <v>73</v>
      </c>
      <c r="AW310" s="76" t="s">
        <v>232</v>
      </c>
      <c r="AX310" s="76"/>
      <c r="AY310" s="50"/>
      <c r="AZ310" s="50"/>
      <c r="BA310" s="1"/>
      <c r="BB310" s="14"/>
      <c r="BC310" s="14"/>
      <c r="BD310" s="14"/>
      <c r="BE310" s="14"/>
      <c r="BF310" s="85"/>
      <c r="BG310" s="85"/>
      <c r="BH310" s="1"/>
    </row>
    <row r="311" ht="15.75" hidden="1" customHeight="1">
      <c r="A311" s="74">
        <v>2025161.0</v>
      </c>
      <c r="B311" s="14">
        <v>45.0</v>
      </c>
      <c r="C311" s="14"/>
      <c r="D311" s="50" t="s">
        <v>1647</v>
      </c>
      <c r="E311" s="50" t="s">
        <v>3399</v>
      </c>
      <c r="F311" s="50" t="s">
        <v>3453</v>
      </c>
      <c r="G311" s="14" t="s">
        <v>219</v>
      </c>
      <c r="H311" s="14" t="s">
        <v>3454</v>
      </c>
      <c r="I311" s="14" t="s">
        <v>237</v>
      </c>
      <c r="J311" s="84">
        <v>38758.0</v>
      </c>
      <c r="K311" s="86" t="s">
        <v>3455</v>
      </c>
      <c r="L311" s="14" t="s">
        <v>108</v>
      </c>
      <c r="M311" s="14" t="s">
        <v>4</v>
      </c>
      <c r="N311" s="14" t="s">
        <v>602</v>
      </c>
      <c r="O311" s="14" t="s">
        <v>286</v>
      </c>
      <c r="P311" s="14" t="s">
        <v>242</v>
      </c>
      <c r="Q311" s="14" t="s">
        <v>61</v>
      </c>
      <c r="R311" s="14" t="s">
        <v>225</v>
      </c>
      <c r="S311" s="78" t="s">
        <v>3456</v>
      </c>
      <c r="T311" s="78" t="s">
        <v>3456</v>
      </c>
      <c r="U311" s="78" t="s">
        <v>3403</v>
      </c>
      <c r="V311" s="14" t="s">
        <v>3404</v>
      </c>
      <c r="W311" s="14" t="s">
        <v>73</v>
      </c>
      <c r="X311" s="14" t="s">
        <v>225</v>
      </c>
      <c r="Y311" s="14" t="s">
        <v>73</v>
      </c>
      <c r="Z311" s="14" t="s">
        <v>225</v>
      </c>
      <c r="AA311" s="79">
        <v>8.0</v>
      </c>
      <c r="AB311" s="14" t="s">
        <v>73</v>
      </c>
      <c r="AC311" s="14" t="s">
        <v>3405</v>
      </c>
      <c r="AD311" s="14" t="s">
        <v>225</v>
      </c>
      <c r="AE311" s="14" t="s">
        <v>229</v>
      </c>
      <c r="AF311" s="14" t="s">
        <v>73</v>
      </c>
      <c r="AG311" s="14" t="s">
        <v>3406</v>
      </c>
      <c r="AH311" s="14" t="s">
        <v>73</v>
      </c>
      <c r="AI311" s="14" t="s">
        <v>225</v>
      </c>
      <c r="AJ311" s="14" t="s">
        <v>225</v>
      </c>
      <c r="AK311" s="14" t="s">
        <v>230</v>
      </c>
      <c r="AL311" s="14" t="s">
        <v>396</v>
      </c>
      <c r="AM311" s="75" t="s">
        <v>225</v>
      </c>
      <c r="AN311" s="75"/>
      <c r="AO311" s="14"/>
      <c r="AP311" s="14" t="s">
        <v>384</v>
      </c>
      <c r="AQ311" s="14" t="s">
        <v>672</v>
      </c>
      <c r="AR311" s="14" t="s">
        <v>250</v>
      </c>
      <c r="AS311" s="14" t="s">
        <v>73</v>
      </c>
      <c r="AT311" s="14" t="s">
        <v>73</v>
      </c>
      <c r="AU311" s="14" t="s">
        <v>73</v>
      </c>
      <c r="AV311" s="14" t="s">
        <v>73</v>
      </c>
      <c r="AW311" s="76" t="s">
        <v>232</v>
      </c>
      <c r="AX311" s="76"/>
      <c r="AY311" s="50"/>
      <c r="AZ311" s="50"/>
      <c r="BA311" s="79"/>
      <c r="BB311" s="14"/>
      <c r="BC311" s="14"/>
      <c r="BD311" s="14"/>
      <c r="BE311" s="14"/>
      <c r="BF311" s="85"/>
      <c r="BG311" s="85"/>
      <c r="BH311" s="55"/>
    </row>
    <row r="312" ht="15.75" hidden="1" customHeight="1">
      <c r="A312" s="74">
        <v>2025175.0</v>
      </c>
      <c r="B312" s="14">
        <v>36.0</v>
      </c>
      <c r="C312" s="14"/>
      <c r="D312" s="50" t="s">
        <v>1647</v>
      </c>
      <c r="E312" s="50" t="s">
        <v>3457</v>
      </c>
      <c r="F312" s="50" t="s">
        <v>3458</v>
      </c>
      <c r="G312" s="14" t="s">
        <v>219</v>
      </c>
      <c r="H312" s="14" t="s">
        <v>3459</v>
      </c>
      <c r="I312" s="14" t="s">
        <v>237</v>
      </c>
      <c r="J312" s="84">
        <v>39296.0</v>
      </c>
      <c r="K312" s="86" t="s">
        <v>3460</v>
      </c>
      <c r="L312" s="14" t="s">
        <v>108</v>
      </c>
      <c r="M312" s="14" t="s">
        <v>4</v>
      </c>
      <c r="N312" s="14" t="s">
        <v>602</v>
      </c>
      <c r="O312" s="14" t="s">
        <v>286</v>
      </c>
      <c r="P312" s="14" t="s">
        <v>242</v>
      </c>
      <c r="Q312" s="14" t="s">
        <v>61</v>
      </c>
      <c r="R312" s="14" t="s">
        <v>225</v>
      </c>
      <c r="S312" s="78" t="s">
        <v>3461</v>
      </c>
      <c r="T312" s="78" t="s">
        <v>3461</v>
      </c>
      <c r="U312" s="78" t="s">
        <v>3462</v>
      </c>
      <c r="V312" s="14" t="s">
        <v>3463</v>
      </c>
      <c r="W312" s="14" t="s">
        <v>73</v>
      </c>
      <c r="X312" s="14" t="s">
        <v>225</v>
      </c>
      <c r="Y312" s="14" t="s">
        <v>73</v>
      </c>
      <c r="Z312" s="14" t="s">
        <v>225</v>
      </c>
      <c r="AA312" s="79">
        <v>6.0</v>
      </c>
      <c r="AB312" s="14" t="s">
        <v>225</v>
      </c>
      <c r="AC312" s="14" t="s">
        <v>229</v>
      </c>
      <c r="AD312" s="14" t="s">
        <v>225</v>
      </c>
      <c r="AE312" s="14" t="s">
        <v>229</v>
      </c>
      <c r="AF312" s="14" t="s">
        <v>225</v>
      </c>
      <c r="AG312" s="14" t="s">
        <v>229</v>
      </c>
      <c r="AH312" s="14" t="s">
        <v>73</v>
      </c>
      <c r="AI312" s="14" t="s">
        <v>225</v>
      </c>
      <c r="AJ312" s="14" t="s">
        <v>73</v>
      </c>
      <c r="AK312" s="14" t="s">
        <v>264</v>
      </c>
      <c r="AL312" s="14" t="s">
        <v>396</v>
      </c>
      <c r="AM312" s="75" t="s">
        <v>225</v>
      </c>
      <c r="AN312" s="14"/>
      <c r="AO312" s="14"/>
      <c r="AP312" s="14" t="s">
        <v>608</v>
      </c>
      <c r="AQ312" s="14" t="s">
        <v>1073</v>
      </c>
      <c r="AR312" s="14" t="s">
        <v>3464</v>
      </c>
      <c r="AS312" s="14" t="s">
        <v>73</v>
      </c>
      <c r="AT312" s="14" t="s">
        <v>73</v>
      </c>
      <c r="AU312" s="14" t="s">
        <v>73</v>
      </c>
      <c r="AV312" s="14" t="s">
        <v>73</v>
      </c>
      <c r="AW312" s="14" t="s">
        <v>73</v>
      </c>
      <c r="AX312" s="76"/>
      <c r="AY312" s="50">
        <v>2.31297815E8</v>
      </c>
      <c r="AZ312" s="50">
        <v>21932.0</v>
      </c>
      <c r="BA312" s="79" t="s">
        <v>3465</v>
      </c>
      <c r="BB312" s="14" t="s">
        <v>386</v>
      </c>
      <c r="BC312" s="14"/>
      <c r="BD312" s="14"/>
      <c r="BE312" s="14"/>
      <c r="BF312" s="85"/>
      <c r="BG312" s="85"/>
      <c r="BH312" s="81"/>
    </row>
    <row r="313" ht="15.75" hidden="1" customHeight="1">
      <c r="A313" s="74">
        <v>2025056.0</v>
      </c>
      <c r="B313" s="100">
        <v>42.0</v>
      </c>
      <c r="C313" s="14"/>
      <c r="D313" s="50" t="s">
        <v>3466</v>
      </c>
      <c r="E313" s="50" t="s">
        <v>3467</v>
      </c>
      <c r="F313" s="50" t="s">
        <v>3468</v>
      </c>
      <c r="G313" s="14" t="s">
        <v>219</v>
      </c>
      <c r="H313" s="83" t="s">
        <v>3469</v>
      </c>
      <c r="I313" s="14" t="s">
        <v>237</v>
      </c>
      <c r="J313" s="84">
        <v>38876.0</v>
      </c>
      <c r="K313" s="79"/>
      <c r="L313" s="79" t="s">
        <v>79</v>
      </c>
      <c r="M313" s="14" t="s">
        <v>4</v>
      </c>
      <c r="N313" s="14" t="s">
        <v>240</v>
      </c>
      <c r="O313" s="85" t="s">
        <v>286</v>
      </c>
      <c r="P313" s="14" t="s">
        <v>242</v>
      </c>
      <c r="Q313" s="14" t="s">
        <v>59</v>
      </c>
      <c r="R313" s="14" t="s">
        <v>73</v>
      </c>
      <c r="S313" s="78" t="s">
        <v>3470</v>
      </c>
      <c r="T313" s="78" t="s">
        <v>3470</v>
      </c>
      <c r="U313" s="14" t="s">
        <v>922</v>
      </c>
      <c r="V313" s="79" t="s">
        <v>3471</v>
      </c>
      <c r="W313" s="14" t="s">
        <v>73</v>
      </c>
      <c r="X313" s="14" t="s">
        <v>73</v>
      </c>
      <c r="Y313" s="14" t="s">
        <v>73</v>
      </c>
      <c r="Z313" s="14" t="s">
        <v>73</v>
      </c>
      <c r="AA313" s="79">
        <v>3.0</v>
      </c>
      <c r="AB313" s="14" t="s">
        <v>73</v>
      </c>
      <c r="AC313" s="14" t="s">
        <v>3472</v>
      </c>
      <c r="AD313" s="14" t="s">
        <v>225</v>
      </c>
      <c r="AE313" s="14" t="s">
        <v>229</v>
      </c>
      <c r="AF313" s="14" t="s">
        <v>225</v>
      </c>
      <c r="AG313" s="14" t="s">
        <v>229</v>
      </c>
      <c r="AH313" s="14" t="s">
        <v>73</v>
      </c>
      <c r="AI313" s="14" t="s">
        <v>225</v>
      </c>
      <c r="AJ313" s="14" t="s">
        <v>225</v>
      </c>
      <c r="AK313" s="14" t="s">
        <v>230</v>
      </c>
      <c r="AL313" s="14" t="s">
        <v>396</v>
      </c>
      <c r="AM313" s="14" t="s">
        <v>225</v>
      </c>
      <c r="AN313" s="14"/>
      <c r="AO313" s="14"/>
      <c r="AP313" s="14"/>
      <c r="AQ313" s="14"/>
      <c r="AR313" s="14"/>
      <c r="AS313" s="14" t="s">
        <v>73</v>
      </c>
      <c r="AT313" s="14" t="s">
        <v>73</v>
      </c>
      <c r="AU313" s="14" t="s">
        <v>225</v>
      </c>
      <c r="AV313" s="14" t="s">
        <v>225</v>
      </c>
      <c r="AW313" s="14" t="s">
        <v>225</v>
      </c>
      <c r="AX313" s="85" t="s">
        <v>685</v>
      </c>
      <c r="AY313" s="50"/>
      <c r="AZ313" s="50"/>
      <c r="BA313" s="14"/>
      <c r="BB313" s="14"/>
      <c r="BC313" s="162"/>
      <c r="BD313" s="14"/>
      <c r="BE313" s="14"/>
      <c r="BF313" s="14"/>
      <c r="BG313" s="14"/>
      <c r="BH313" s="55"/>
    </row>
    <row r="314" ht="15.75" hidden="1" customHeight="1">
      <c r="A314" s="74">
        <v>2025086.0</v>
      </c>
      <c r="B314" s="14">
        <v>44.0</v>
      </c>
      <c r="C314" s="14"/>
      <c r="D314" s="50" t="s">
        <v>3473</v>
      </c>
      <c r="E314" s="50" t="s">
        <v>3474</v>
      </c>
      <c r="F314" s="50" t="s">
        <v>3475</v>
      </c>
      <c r="G314" s="14" t="s">
        <v>219</v>
      </c>
      <c r="H314" s="83" t="s">
        <v>3476</v>
      </c>
      <c r="I314" s="14" t="s">
        <v>221</v>
      </c>
      <c r="J314" s="84" t="s">
        <v>3477</v>
      </c>
      <c r="K314" s="86" t="s">
        <v>3478</v>
      </c>
      <c r="L314" s="14" t="s">
        <v>95</v>
      </c>
      <c r="M314" s="14" t="s">
        <v>4</v>
      </c>
      <c r="N314" s="14" t="s">
        <v>258</v>
      </c>
      <c r="O314" s="14" t="s">
        <v>286</v>
      </c>
      <c r="P314" s="14" t="s">
        <v>242</v>
      </c>
      <c r="Q314" s="14" t="s">
        <v>55</v>
      </c>
      <c r="R314" s="14" t="s">
        <v>73</v>
      </c>
      <c r="S314" s="78" t="s">
        <v>3479</v>
      </c>
      <c r="T314" s="78" t="s">
        <v>3479</v>
      </c>
      <c r="U314" s="78" t="s">
        <v>3480</v>
      </c>
      <c r="V314" s="14" t="s">
        <v>3481</v>
      </c>
      <c r="W314" s="14" t="s">
        <v>73</v>
      </c>
      <c r="X314" s="14" t="s">
        <v>73</v>
      </c>
      <c r="Y314" s="14" t="s">
        <v>73</v>
      </c>
      <c r="Z314" s="14" t="s">
        <v>225</v>
      </c>
      <c r="AA314" s="79">
        <v>4.0</v>
      </c>
      <c r="AB314" s="14" t="s">
        <v>225</v>
      </c>
      <c r="AC314" s="14" t="s">
        <v>229</v>
      </c>
      <c r="AD314" s="14" t="s">
        <v>225</v>
      </c>
      <c r="AE314" s="14" t="s">
        <v>229</v>
      </c>
      <c r="AF314" s="14" t="s">
        <v>225</v>
      </c>
      <c r="AG314" s="14" t="s">
        <v>229</v>
      </c>
      <c r="AH314" s="14" t="s">
        <v>73</v>
      </c>
      <c r="AI314" s="14" t="s">
        <v>225</v>
      </c>
      <c r="AJ314" s="14" t="s">
        <v>73</v>
      </c>
      <c r="AK314" s="14" t="s">
        <v>264</v>
      </c>
      <c r="AL314" s="14" t="s">
        <v>396</v>
      </c>
      <c r="AM314" s="75" t="s">
        <v>225</v>
      </c>
      <c r="AN314" s="75"/>
      <c r="AO314" s="14"/>
      <c r="AP314" s="14" t="s">
        <v>251</v>
      </c>
      <c r="AQ314" s="14" t="s">
        <v>343</v>
      </c>
      <c r="AR314" s="14"/>
      <c r="AS314" s="14" t="s">
        <v>73</v>
      </c>
      <c r="AT314" s="14" t="s">
        <v>73</v>
      </c>
      <c r="AU314" s="14" t="s">
        <v>73</v>
      </c>
      <c r="AV314" s="14" t="s">
        <v>73</v>
      </c>
      <c r="AW314" s="14" t="s">
        <v>73</v>
      </c>
      <c r="AX314" s="76"/>
      <c r="AY314" s="50">
        <v>2.31253583E8</v>
      </c>
      <c r="AZ314" s="50">
        <v>73989.0</v>
      </c>
      <c r="BA314" s="14" t="s">
        <v>267</v>
      </c>
      <c r="BB314" s="14" t="s">
        <v>344</v>
      </c>
      <c r="BC314" s="14"/>
      <c r="BD314" s="14"/>
      <c r="BE314" s="14"/>
      <c r="BF314" s="14"/>
      <c r="BG314" s="14"/>
      <c r="BH314" s="1"/>
    </row>
    <row r="315" ht="15.75" hidden="1" customHeight="1">
      <c r="A315" s="74">
        <v>2025024.0</v>
      </c>
      <c r="B315" s="85">
        <v>36.0</v>
      </c>
      <c r="C315" s="85"/>
      <c r="D315" s="82" t="s">
        <v>3482</v>
      </c>
      <c r="E315" s="82" t="s">
        <v>2836</v>
      </c>
      <c r="F315" s="50" t="s">
        <v>3483</v>
      </c>
      <c r="G315" s="14" t="s">
        <v>219</v>
      </c>
      <c r="H315" s="83" t="s">
        <v>3484</v>
      </c>
      <c r="I315" s="85" t="s">
        <v>237</v>
      </c>
      <c r="J315" s="132">
        <v>39030.0</v>
      </c>
      <c r="K315" s="122" t="s">
        <v>3485</v>
      </c>
      <c r="L315" s="79" t="s">
        <v>76</v>
      </c>
      <c r="M315" s="14" t="s">
        <v>4</v>
      </c>
      <c r="N315" s="14" t="s">
        <v>323</v>
      </c>
      <c r="O315" s="14" t="s">
        <v>286</v>
      </c>
      <c r="P315" s="14" t="s">
        <v>242</v>
      </c>
      <c r="Q315" s="14" t="s">
        <v>59</v>
      </c>
      <c r="R315" s="14" t="s">
        <v>225</v>
      </c>
      <c r="S315" s="116" t="s">
        <v>3486</v>
      </c>
      <c r="T315" s="116" t="s">
        <v>3486</v>
      </c>
      <c r="U315" s="116" t="s">
        <v>3487</v>
      </c>
      <c r="V315" s="85" t="s">
        <v>3488</v>
      </c>
      <c r="W315" s="85" t="s">
        <v>73</v>
      </c>
      <c r="X315" s="85" t="s">
        <v>73</v>
      </c>
      <c r="Y315" s="14" t="s">
        <v>73</v>
      </c>
      <c r="Z315" s="85" t="s">
        <v>73</v>
      </c>
      <c r="AA315" s="91">
        <v>5.0</v>
      </c>
      <c r="AB315" s="14" t="s">
        <v>225</v>
      </c>
      <c r="AC315" s="14" t="str">
        <f>IF(AB315="YES",YES,"Not Working")</f>
        <v>Not Working</v>
      </c>
      <c r="AD315" s="14" t="s">
        <v>73</v>
      </c>
      <c r="AE315" s="85" t="s">
        <v>3489</v>
      </c>
      <c r="AF315" s="14" t="s">
        <v>73</v>
      </c>
      <c r="AG315" s="85" t="s">
        <v>3490</v>
      </c>
      <c r="AH315" s="14" t="s">
        <v>225</v>
      </c>
      <c r="AI315" s="14" t="s">
        <v>73</v>
      </c>
      <c r="AJ315" s="14" t="s">
        <v>73</v>
      </c>
      <c r="AK315" s="14" t="s">
        <v>264</v>
      </c>
      <c r="AL315" s="14" t="s">
        <v>396</v>
      </c>
      <c r="AM315" s="75" t="s">
        <v>73</v>
      </c>
      <c r="AN315" s="75" t="s">
        <v>23</v>
      </c>
      <c r="AO315" s="85"/>
      <c r="AP315" s="85" t="s">
        <v>3491</v>
      </c>
      <c r="AQ315" s="85" t="s">
        <v>483</v>
      </c>
      <c r="AR315" s="85" t="s">
        <v>540</v>
      </c>
      <c r="AS315" s="14" t="s">
        <v>73</v>
      </c>
      <c r="AT315" s="14" t="s">
        <v>73</v>
      </c>
      <c r="AU315" s="85" t="s">
        <v>73</v>
      </c>
      <c r="AV315" s="85" t="s">
        <v>73</v>
      </c>
      <c r="AW315" s="76" t="s">
        <v>232</v>
      </c>
      <c r="AX315" s="76"/>
      <c r="AY315" s="82">
        <v>2.31024061E8</v>
      </c>
      <c r="AZ315" s="82">
        <v>78057.0</v>
      </c>
      <c r="BA315" s="85" t="s">
        <v>914</v>
      </c>
      <c r="BB315" s="85" t="s">
        <v>268</v>
      </c>
      <c r="BC315" s="85"/>
      <c r="BD315" s="85"/>
      <c r="BE315" s="85"/>
      <c r="BF315" s="85"/>
      <c r="BG315" s="85"/>
      <c r="BH315" s="55"/>
    </row>
    <row r="316" ht="15.75" hidden="1" customHeight="1">
      <c r="A316" s="74">
        <v>2025261.0</v>
      </c>
      <c r="B316" s="14">
        <v>42.0</v>
      </c>
      <c r="C316" s="14"/>
      <c r="D316" s="50" t="s">
        <v>3492</v>
      </c>
      <c r="E316" s="82" t="s">
        <v>3493</v>
      </c>
      <c r="F316" s="50" t="s">
        <v>3494</v>
      </c>
      <c r="G316" s="14" t="s">
        <v>219</v>
      </c>
      <c r="H316" s="83" t="s">
        <v>3495</v>
      </c>
      <c r="I316" s="14" t="s">
        <v>221</v>
      </c>
      <c r="J316" s="84" t="s">
        <v>3496</v>
      </c>
      <c r="K316" s="86" t="s">
        <v>3497</v>
      </c>
      <c r="L316" s="79" t="s">
        <v>83</v>
      </c>
      <c r="M316" s="14" t="s">
        <v>49</v>
      </c>
      <c r="N316" s="14" t="s">
        <v>533</v>
      </c>
      <c r="O316" s="75" t="s">
        <v>324</v>
      </c>
      <c r="P316" s="75" t="s">
        <v>242</v>
      </c>
      <c r="Q316" s="75" t="s">
        <v>57</v>
      </c>
      <c r="R316" s="14" t="s">
        <v>225</v>
      </c>
      <c r="S316" s="78" t="s">
        <v>3498</v>
      </c>
      <c r="T316" s="78" t="s">
        <v>3498</v>
      </c>
      <c r="U316" s="78" t="s">
        <v>3499</v>
      </c>
      <c r="V316" s="14" t="s">
        <v>3500</v>
      </c>
      <c r="W316" s="14" t="s">
        <v>73</v>
      </c>
      <c r="X316" s="75" t="s">
        <v>73</v>
      </c>
      <c r="Y316" s="75" t="s">
        <v>73</v>
      </c>
      <c r="Z316" s="75" t="s">
        <v>73</v>
      </c>
      <c r="AA316" s="79">
        <v>3.0</v>
      </c>
      <c r="AB316" s="14" t="s">
        <v>73</v>
      </c>
      <c r="AC316" s="14" t="s">
        <v>3501</v>
      </c>
      <c r="AD316" s="14" t="s">
        <v>73</v>
      </c>
      <c r="AE316" s="14" t="s">
        <v>3502</v>
      </c>
      <c r="AF316" s="14" t="s">
        <v>225</v>
      </c>
      <c r="AG316" s="14" t="s">
        <v>229</v>
      </c>
      <c r="AH316" s="14" t="s">
        <v>73</v>
      </c>
      <c r="AI316" s="14" t="s">
        <v>73</v>
      </c>
      <c r="AJ316" s="14" t="s">
        <v>73</v>
      </c>
      <c r="AK316" s="14" t="s">
        <v>264</v>
      </c>
      <c r="AL316" s="14" t="s">
        <v>396</v>
      </c>
      <c r="AM316" s="75" t="s">
        <v>225</v>
      </c>
      <c r="AN316" s="75"/>
      <c r="AO316" s="14"/>
      <c r="AP316" s="14" t="s">
        <v>3503</v>
      </c>
      <c r="AQ316" s="14" t="s">
        <v>3504</v>
      </c>
      <c r="AR316" s="14" t="s">
        <v>370</v>
      </c>
      <c r="AS316" s="14" t="s">
        <v>73</v>
      </c>
      <c r="AT316" s="14" t="s">
        <v>73</v>
      </c>
      <c r="AU316" s="14" t="s">
        <v>73</v>
      </c>
      <c r="AV316" s="14" t="s">
        <v>73</v>
      </c>
      <c r="AW316" s="14" t="s">
        <v>73</v>
      </c>
      <c r="AX316" s="76"/>
      <c r="AY316" s="50">
        <v>2.31281692E8</v>
      </c>
      <c r="AZ316" s="50">
        <v>40828.0</v>
      </c>
      <c r="BA316" s="99" t="s">
        <v>3505</v>
      </c>
      <c r="BB316" s="14" t="s">
        <v>1240</v>
      </c>
      <c r="BC316" s="14"/>
      <c r="BD316" s="14"/>
      <c r="BE316" s="14"/>
      <c r="BF316" s="85"/>
      <c r="BG316" s="85"/>
      <c r="BH316" s="1"/>
    </row>
    <row r="317" ht="15.75" hidden="1" customHeight="1">
      <c r="A317" s="74">
        <v>2025290.0</v>
      </c>
      <c r="B317" s="75">
        <v>35.0</v>
      </c>
      <c r="C317" s="75"/>
      <c r="D317" s="53" t="s">
        <v>3506</v>
      </c>
      <c r="E317" s="53" t="s">
        <v>3507</v>
      </c>
      <c r="F317" s="50" t="s">
        <v>3508</v>
      </c>
      <c r="G317" s="14" t="s">
        <v>219</v>
      </c>
      <c r="H317" s="14" t="s">
        <v>3509</v>
      </c>
      <c r="I317" s="76" t="s">
        <v>237</v>
      </c>
      <c r="J317" s="77" t="s">
        <v>1816</v>
      </c>
      <c r="K317" s="94" t="s">
        <v>3510</v>
      </c>
      <c r="L317" s="76" t="s">
        <v>87</v>
      </c>
      <c r="M317" s="76" t="s">
        <v>4</v>
      </c>
      <c r="N317" s="76" t="s">
        <v>667</v>
      </c>
      <c r="O317" s="76" t="s">
        <v>464</v>
      </c>
      <c r="P317" s="14" t="s">
        <v>73</v>
      </c>
      <c r="Q317" s="14" t="s">
        <v>53</v>
      </c>
      <c r="R317" s="14" t="s">
        <v>225</v>
      </c>
      <c r="S317" s="95" t="s">
        <v>3511</v>
      </c>
      <c r="T317" s="95" t="s">
        <v>3511</v>
      </c>
      <c r="U317" s="95" t="s">
        <v>3512</v>
      </c>
      <c r="V317" s="96" t="s">
        <v>3513</v>
      </c>
      <c r="W317" s="76" t="s">
        <v>73</v>
      </c>
      <c r="X317" s="76" t="s">
        <v>73</v>
      </c>
      <c r="Y317" s="76" t="s">
        <v>73</v>
      </c>
      <c r="Z317" s="76" t="s">
        <v>225</v>
      </c>
      <c r="AA317" s="96">
        <v>2.0</v>
      </c>
      <c r="AB317" s="14" t="s">
        <v>73</v>
      </c>
      <c r="AC317" s="76" t="s">
        <v>3514</v>
      </c>
      <c r="AD317" s="14" t="s">
        <v>225</v>
      </c>
      <c r="AE317" s="14" t="s">
        <v>229</v>
      </c>
      <c r="AF317" s="14" t="s">
        <v>225</v>
      </c>
      <c r="AG317" s="14" t="s">
        <v>229</v>
      </c>
      <c r="AH317" s="14" t="s">
        <v>73</v>
      </c>
      <c r="AI317" s="14" t="s">
        <v>225</v>
      </c>
      <c r="AJ317" s="14" t="s">
        <v>225</v>
      </c>
      <c r="AK317" s="14" t="s">
        <v>230</v>
      </c>
      <c r="AL317" s="14" t="s">
        <v>671</v>
      </c>
      <c r="AM317" s="76" t="s">
        <v>225</v>
      </c>
      <c r="AN317" s="76"/>
      <c r="AO317" s="76"/>
      <c r="AP317" s="76"/>
      <c r="AQ317" s="76"/>
      <c r="AR317" s="76"/>
      <c r="AS317" s="76" t="s">
        <v>73</v>
      </c>
      <c r="AT317" s="76" t="s">
        <v>73</v>
      </c>
      <c r="AU317" s="76" t="s">
        <v>225</v>
      </c>
      <c r="AV317" s="76"/>
      <c r="AW317" s="14" t="s">
        <v>225</v>
      </c>
      <c r="AX317" s="14" t="s">
        <v>24</v>
      </c>
      <c r="AY317" s="80"/>
      <c r="AZ317" s="80"/>
      <c r="BA317" s="76"/>
      <c r="BB317" s="76"/>
      <c r="BC317" s="76"/>
      <c r="BD317" s="76"/>
      <c r="BE317" s="76"/>
      <c r="BF317" s="76"/>
      <c r="BG317" s="76"/>
      <c r="BH317" s="1"/>
    </row>
    <row r="318" ht="15.75" hidden="1" customHeight="1">
      <c r="A318" s="74">
        <v>2025119.0</v>
      </c>
      <c r="B318" s="14">
        <v>37.0</v>
      </c>
      <c r="C318" s="118"/>
      <c r="D318" s="50" t="s">
        <v>3515</v>
      </c>
      <c r="E318" s="50" t="s">
        <v>3516</v>
      </c>
      <c r="F318" s="50" t="s">
        <v>3517</v>
      </c>
      <c r="G318" s="14" t="s">
        <v>219</v>
      </c>
      <c r="H318" s="1" t="s">
        <v>3518</v>
      </c>
      <c r="I318" s="14" t="s">
        <v>221</v>
      </c>
      <c r="J318" s="84">
        <v>38933.0</v>
      </c>
      <c r="K318" s="86" t="s">
        <v>3519</v>
      </c>
      <c r="L318" s="14" t="s">
        <v>80</v>
      </c>
      <c r="M318" s="14" t="s">
        <v>4</v>
      </c>
      <c r="N318" s="14" t="s">
        <v>602</v>
      </c>
      <c r="O318" s="14" t="s">
        <v>490</v>
      </c>
      <c r="P318" s="14" t="s">
        <v>73</v>
      </c>
      <c r="Q318" s="14" t="s">
        <v>61</v>
      </c>
      <c r="R318" s="14" t="s">
        <v>225</v>
      </c>
      <c r="S318" s="78" t="s">
        <v>3520</v>
      </c>
      <c r="T318" s="78" t="s">
        <v>3520</v>
      </c>
      <c r="U318" s="78" t="s">
        <v>3521</v>
      </c>
      <c r="V318" s="14" t="s">
        <v>3522</v>
      </c>
      <c r="W318" s="14" t="s">
        <v>73</v>
      </c>
      <c r="X318" s="14" t="s">
        <v>225</v>
      </c>
      <c r="Y318" s="14" t="s">
        <v>73</v>
      </c>
      <c r="Z318" s="14" t="s">
        <v>225</v>
      </c>
      <c r="AA318" s="79">
        <v>4.0</v>
      </c>
      <c r="AB318" s="14" t="s">
        <v>73</v>
      </c>
      <c r="AC318" s="14" t="s">
        <v>3523</v>
      </c>
      <c r="AD318" s="14" t="s">
        <v>225</v>
      </c>
      <c r="AE318" s="14" t="s">
        <v>229</v>
      </c>
      <c r="AF318" s="14" t="s">
        <v>225</v>
      </c>
      <c r="AG318" s="14" t="s">
        <v>229</v>
      </c>
      <c r="AH318" s="14" t="s">
        <v>73</v>
      </c>
      <c r="AI318" s="14" t="s">
        <v>225</v>
      </c>
      <c r="AJ318" s="14" t="s">
        <v>225</v>
      </c>
      <c r="AK318" s="14" t="s">
        <v>230</v>
      </c>
      <c r="AL318" s="14" t="s">
        <v>396</v>
      </c>
      <c r="AM318" s="75" t="s">
        <v>225</v>
      </c>
      <c r="AN318" s="75"/>
      <c r="AO318" s="14"/>
      <c r="AP318" s="14" t="s">
        <v>2282</v>
      </c>
      <c r="AQ318" s="14" t="s">
        <v>731</v>
      </c>
      <c r="AR318" s="14"/>
      <c r="AS318" s="14" t="s">
        <v>73</v>
      </c>
      <c r="AT318" s="14" t="s">
        <v>73</v>
      </c>
      <c r="AU318" s="14" t="s">
        <v>73</v>
      </c>
      <c r="AV318" s="14" t="s">
        <v>73</v>
      </c>
      <c r="AW318" s="14" t="s">
        <v>73</v>
      </c>
      <c r="AX318" s="76"/>
      <c r="AY318" s="50">
        <v>2.31154275E8</v>
      </c>
      <c r="AZ318" s="50">
        <v>40621.0</v>
      </c>
      <c r="BA318" s="79" t="s">
        <v>3524</v>
      </c>
      <c r="BB318" s="14" t="s">
        <v>268</v>
      </c>
      <c r="BC318" s="14"/>
      <c r="BD318" s="14"/>
      <c r="BE318" s="14"/>
      <c r="BF318" s="14"/>
      <c r="BG318" s="14"/>
      <c r="BH318" s="1"/>
    </row>
    <row r="319" ht="15.75" hidden="1" customHeight="1">
      <c r="A319" s="74">
        <v>2025234.0</v>
      </c>
      <c r="B319" s="14">
        <v>35.0</v>
      </c>
      <c r="C319" s="14"/>
      <c r="D319" s="50" t="s">
        <v>3525</v>
      </c>
      <c r="E319" s="50" t="s">
        <v>3526</v>
      </c>
      <c r="F319" s="50" t="s">
        <v>3527</v>
      </c>
      <c r="G319" s="14" t="s">
        <v>219</v>
      </c>
      <c r="H319" s="14" t="s">
        <v>3528</v>
      </c>
      <c r="I319" s="14" t="s">
        <v>237</v>
      </c>
      <c r="J319" s="84" t="s">
        <v>3529</v>
      </c>
      <c r="K319" s="86" t="s">
        <v>3530</v>
      </c>
      <c r="L319" s="79" t="s">
        <v>110</v>
      </c>
      <c r="M319" s="14" t="s">
        <v>4</v>
      </c>
      <c r="N319" s="14" t="s">
        <v>602</v>
      </c>
      <c r="O319" s="14" t="s">
        <v>680</v>
      </c>
      <c r="P319" s="14" t="s">
        <v>242</v>
      </c>
      <c r="Q319" s="14" t="s">
        <v>51</v>
      </c>
      <c r="R319" s="14" t="s">
        <v>225</v>
      </c>
      <c r="S319" s="78" t="s">
        <v>3531</v>
      </c>
      <c r="T319" s="78" t="s">
        <v>3531</v>
      </c>
      <c r="U319" s="78" t="s">
        <v>3532</v>
      </c>
      <c r="V319" s="14" t="s">
        <v>3533</v>
      </c>
      <c r="W319" s="14" t="s">
        <v>73</v>
      </c>
      <c r="X319" s="14" t="s">
        <v>73</v>
      </c>
      <c r="Y319" s="14" t="s">
        <v>73</v>
      </c>
      <c r="Z319" s="14" t="s">
        <v>225</v>
      </c>
      <c r="AA319" s="79">
        <v>4.0</v>
      </c>
      <c r="AB319" s="14" t="s">
        <v>73</v>
      </c>
      <c r="AC319" s="14" t="s">
        <v>3534</v>
      </c>
      <c r="AD319" s="14" t="s">
        <v>225</v>
      </c>
      <c r="AE319" s="14" t="s">
        <v>229</v>
      </c>
      <c r="AF319" s="14" t="s">
        <v>225</v>
      </c>
      <c r="AG319" s="14" t="s">
        <v>229</v>
      </c>
      <c r="AH319" s="14" t="s">
        <v>73</v>
      </c>
      <c r="AI319" s="14" t="s">
        <v>225</v>
      </c>
      <c r="AJ319" s="14" t="s">
        <v>225</v>
      </c>
      <c r="AK319" s="14" t="s">
        <v>291</v>
      </c>
      <c r="AL319" s="14" t="s">
        <v>396</v>
      </c>
      <c r="AM319" s="75" t="s">
        <v>225</v>
      </c>
      <c r="AN319" s="75"/>
      <c r="AO319" s="14"/>
      <c r="AP319" s="14" t="s">
        <v>1196</v>
      </c>
      <c r="AQ319" s="14" t="s">
        <v>251</v>
      </c>
      <c r="AR319" s="14" t="s">
        <v>453</v>
      </c>
      <c r="AS319" s="14" t="s">
        <v>73</v>
      </c>
      <c r="AT319" s="14" t="s">
        <v>73</v>
      </c>
      <c r="AU319" s="14" t="s">
        <v>73</v>
      </c>
      <c r="AV319" s="14" t="s">
        <v>73</v>
      </c>
      <c r="AW319" s="14" t="s">
        <v>73</v>
      </c>
      <c r="AX319" s="76"/>
      <c r="AY319" s="50">
        <v>2.31369123E8</v>
      </c>
      <c r="AZ319" s="50">
        <v>39795.0</v>
      </c>
      <c r="BA319" s="79" t="s">
        <v>3535</v>
      </c>
      <c r="BB319" s="14" t="s">
        <v>268</v>
      </c>
      <c r="BC319" s="14"/>
      <c r="BD319" s="14"/>
      <c r="BE319" s="14"/>
      <c r="BF319" s="85"/>
      <c r="BG319" s="85"/>
      <c r="BH319" s="1"/>
    </row>
    <row r="320" ht="15.75" hidden="1" customHeight="1">
      <c r="A320" s="74">
        <v>2025237.0</v>
      </c>
      <c r="B320" s="14">
        <v>40.0</v>
      </c>
      <c r="C320" s="14"/>
      <c r="D320" s="50" t="s">
        <v>3536</v>
      </c>
      <c r="E320" s="50" t="s">
        <v>3537</v>
      </c>
      <c r="F320" s="50" t="s">
        <v>3538</v>
      </c>
      <c r="G320" s="14" t="s">
        <v>219</v>
      </c>
      <c r="H320" s="83" t="s">
        <v>3539</v>
      </c>
      <c r="I320" s="14" t="s">
        <v>221</v>
      </c>
      <c r="J320" s="84" t="s">
        <v>3540</v>
      </c>
      <c r="K320" s="78" t="s">
        <v>3541</v>
      </c>
      <c r="L320" s="79" t="s">
        <v>99</v>
      </c>
      <c r="M320" s="14" t="s">
        <v>4</v>
      </c>
      <c r="N320" s="14" t="s">
        <v>463</v>
      </c>
      <c r="O320" s="14" t="s">
        <v>490</v>
      </c>
      <c r="P320" s="14" t="s">
        <v>73</v>
      </c>
      <c r="Q320" s="14" t="s">
        <v>53</v>
      </c>
      <c r="R320" s="14" t="s">
        <v>225</v>
      </c>
      <c r="S320" s="78" t="s">
        <v>3542</v>
      </c>
      <c r="T320" s="78" t="s">
        <v>3542</v>
      </c>
      <c r="U320" s="78" t="s">
        <v>3543</v>
      </c>
      <c r="V320" s="14" t="s">
        <v>3544</v>
      </c>
      <c r="W320" s="14" t="s">
        <v>73</v>
      </c>
      <c r="X320" s="14" t="s">
        <v>73</v>
      </c>
      <c r="Y320" s="14" t="s">
        <v>73</v>
      </c>
      <c r="Z320" s="14" t="s">
        <v>73</v>
      </c>
      <c r="AA320" s="79">
        <v>6.0</v>
      </c>
      <c r="AB320" s="14" t="s">
        <v>225</v>
      </c>
      <c r="AC320" s="14" t="s">
        <v>229</v>
      </c>
      <c r="AD320" s="14" t="s">
        <v>225</v>
      </c>
      <c r="AE320" s="14" t="s">
        <v>229</v>
      </c>
      <c r="AF320" s="14" t="s">
        <v>225</v>
      </c>
      <c r="AG320" s="14" t="s">
        <v>229</v>
      </c>
      <c r="AH320" s="14" t="s">
        <v>73</v>
      </c>
      <c r="AI320" s="14" t="s">
        <v>73</v>
      </c>
      <c r="AJ320" s="14" t="s">
        <v>73</v>
      </c>
      <c r="AK320" s="14" t="s">
        <v>264</v>
      </c>
      <c r="AL320" s="14" t="s">
        <v>396</v>
      </c>
      <c r="AM320" s="14" t="s">
        <v>225</v>
      </c>
      <c r="AN320" s="14"/>
      <c r="AO320" s="14"/>
      <c r="AP320" s="14" t="s">
        <v>927</v>
      </c>
      <c r="AQ320" s="14" t="s">
        <v>370</v>
      </c>
      <c r="AR320" s="14" t="s">
        <v>384</v>
      </c>
      <c r="AS320" s="14" t="s">
        <v>73</v>
      </c>
      <c r="AT320" s="14" t="s">
        <v>73</v>
      </c>
      <c r="AU320" s="85" t="s">
        <v>73</v>
      </c>
      <c r="AV320" s="14"/>
      <c r="AW320" s="76" t="s">
        <v>232</v>
      </c>
      <c r="AX320" s="76"/>
      <c r="AY320" s="50"/>
      <c r="AZ320" s="50"/>
      <c r="BA320" s="14"/>
      <c r="BB320" s="14"/>
      <c r="BC320" s="14"/>
      <c r="BD320" s="14"/>
      <c r="BE320" s="14"/>
      <c r="BF320" s="85"/>
      <c r="BG320" s="85"/>
      <c r="BH320" s="117"/>
    </row>
    <row r="321" ht="15.75" hidden="1" customHeight="1">
      <c r="A321" s="74">
        <v>2025072.0</v>
      </c>
      <c r="B321" s="14">
        <v>36.0</v>
      </c>
      <c r="C321" s="14"/>
      <c r="D321" s="50" t="s">
        <v>3545</v>
      </c>
      <c r="E321" s="50" t="s">
        <v>3546</v>
      </c>
      <c r="F321" s="50" t="s">
        <v>3547</v>
      </c>
      <c r="G321" s="14" t="s">
        <v>219</v>
      </c>
      <c r="H321" s="83" t="s">
        <v>3548</v>
      </c>
      <c r="I321" s="14" t="s">
        <v>221</v>
      </c>
      <c r="J321" s="84" t="s">
        <v>3549</v>
      </c>
      <c r="K321" s="86" t="s">
        <v>3550</v>
      </c>
      <c r="L321" s="14" t="s">
        <v>85</v>
      </c>
      <c r="M321" s="14" t="s">
        <v>4</v>
      </c>
      <c r="N321" s="14" t="s">
        <v>323</v>
      </c>
      <c r="O321" s="14" t="s">
        <v>241</v>
      </c>
      <c r="P321" s="14" t="s">
        <v>242</v>
      </c>
      <c r="Q321" s="14" t="s">
        <v>51</v>
      </c>
      <c r="R321" s="14" t="s">
        <v>225</v>
      </c>
      <c r="S321" s="78" t="s">
        <v>3551</v>
      </c>
      <c r="T321" s="78" t="s">
        <v>3551</v>
      </c>
      <c r="U321" s="78" t="s">
        <v>3552</v>
      </c>
      <c r="V321" s="14" t="s">
        <v>3553</v>
      </c>
      <c r="W321" s="14" t="s">
        <v>73</v>
      </c>
      <c r="X321" s="14" t="s">
        <v>73</v>
      </c>
      <c r="Y321" s="14" t="s">
        <v>73</v>
      </c>
      <c r="Z321" s="14" t="s">
        <v>73</v>
      </c>
      <c r="AA321" s="79">
        <v>6.0</v>
      </c>
      <c r="AB321" s="14" t="s">
        <v>225</v>
      </c>
      <c r="AC321" s="14" t="str">
        <f>IF(AB321="YES",YES,"Not Working")</f>
        <v>Not Working</v>
      </c>
      <c r="AD321" s="14" t="s">
        <v>73</v>
      </c>
      <c r="AE321" s="14" t="s">
        <v>3554</v>
      </c>
      <c r="AF321" s="14" t="s">
        <v>225</v>
      </c>
      <c r="AG321" s="14" t="s">
        <v>229</v>
      </c>
      <c r="AH321" s="14" t="s">
        <v>73</v>
      </c>
      <c r="AI321" s="14" t="s">
        <v>73</v>
      </c>
      <c r="AJ321" s="14" t="s">
        <v>225</v>
      </c>
      <c r="AK321" s="14" t="s">
        <v>230</v>
      </c>
      <c r="AL321" s="14" t="s">
        <v>396</v>
      </c>
      <c r="AM321" s="75" t="s">
        <v>225</v>
      </c>
      <c r="AN321" s="14"/>
      <c r="AO321" s="14"/>
      <c r="AP321" s="14" t="s">
        <v>424</v>
      </c>
      <c r="AQ321" s="14" t="s">
        <v>483</v>
      </c>
      <c r="AR321" s="14"/>
      <c r="AS321" s="14" t="s">
        <v>73</v>
      </c>
      <c r="AT321" s="14" t="s">
        <v>73</v>
      </c>
      <c r="AU321" s="14" t="s">
        <v>73</v>
      </c>
      <c r="AV321" s="14" t="s">
        <v>73</v>
      </c>
      <c r="AW321" s="14" t="s">
        <v>73</v>
      </c>
      <c r="AX321" s="76"/>
      <c r="AY321" s="50">
        <v>2.31540981E8</v>
      </c>
      <c r="AZ321" s="50">
        <v>87985.0</v>
      </c>
      <c r="BA321" s="14" t="s">
        <v>1389</v>
      </c>
      <c r="BB321" s="14" t="s">
        <v>268</v>
      </c>
      <c r="BC321" s="14"/>
      <c r="BD321" s="14"/>
      <c r="BE321" s="14"/>
      <c r="BF321" s="14"/>
      <c r="BG321" s="14"/>
      <c r="BH321" s="1"/>
    </row>
    <row r="322" ht="15.75" hidden="1" customHeight="1">
      <c r="A322" s="74">
        <v>2025127.0</v>
      </c>
      <c r="B322" s="14">
        <v>41.0</v>
      </c>
      <c r="C322" s="118"/>
      <c r="D322" s="50" t="s">
        <v>3555</v>
      </c>
      <c r="E322" s="50" t="s">
        <v>3556</v>
      </c>
      <c r="F322" s="50" t="s">
        <v>3557</v>
      </c>
      <c r="G322" s="14" t="s">
        <v>219</v>
      </c>
      <c r="H322" s="83" t="s">
        <v>3558</v>
      </c>
      <c r="I322" s="14" t="s">
        <v>221</v>
      </c>
      <c r="J322" s="84">
        <v>39150.0</v>
      </c>
      <c r="K322" s="79"/>
      <c r="L322" s="14" t="s">
        <v>108</v>
      </c>
      <c r="M322" s="14" t="s">
        <v>4</v>
      </c>
      <c r="N322" s="14" t="s">
        <v>602</v>
      </c>
      <c r="O322" s="14" t="s">
        <v>286</v>
      </c>
      <c r="P322" s="14" t="s">
        <v>225</v>
      </c>
      <c r="Q322" s="14" t="s">
        <v>61</v>
      </c>
      <c r="R322" s="14" t="s">
        <v>225</v>
      </c>
      <c r="S322" s="78" t="s">
        <v>3559</v>
      </c>
      <c r="T322" s="78" t="s">
        <v>3559</v>
      </c>
      <c r="U322" s="78" t="s">
        <v>2543</v>
      </c>
      <c r="V322" s="14" t="s">
        <v>3560</v>
      </c>
      <c r="W322" s="14" t="s">
        <v>73</v>
      </c>
      <c r="X322" s="14" t="s">
        <v>225</v>
      </c>
      <c r="Y322" s="14" t="s">
        <v>73</v>
      </c>
      <c r="Z322" s="14" t="s">
        <v>225</v>
      </c>
      <c r="AA322" s="79">
        <v>5.0</v>
      </c>
      <c r="AB322" s="14" t="s">
        <v>73</v>
      </c>
      <c r="AC322" s="14" t="s">
        <v>2593</v>
      </c>
      <c r="AD322" s="14" t="s">
        <v>225</v>
      </c>
      <c r="AE322" s="14" t="s">
        <v>229</v>
      </c>
      <c r="AF322" s="14" t="s">
        <v>225</v>
      </c>
      <c r="AG322" s="14" t="s">
        <v>229</v>
      </c>
      <c r="AH322" s="14" t="s">
        <v>73</v>
      </c>
      <c r="AI322" s="14" t="s">
        <v>225</v>
      </c>
      <c r="AJ322" s="14" t="s">
        <v>225</v>
      </c>
      <c r="AK322" s="14" t="s">
        <v>230</v>
      </c>
      <c r="AL322" s="14" t="s">
        <v>396</v>
      </c>
      <c r="AM322" s="14" t="s">
        <v>225</v>
      </c>
      <c r="AN322" s="14"/>
      <c r="AO322" s="14"/>
      <c r="AP322" s="14" t="s">
        <v>250</v>
      </c>
      <c r="AQ322" s="14" t="s">
        <v>1330</v>
      </c>
      <c r="AR322" s="14" t="s">
        <v>370</v>
      </c>
      <c r="AS322" s="14" t="s">
        <v>73</v>
      </c>
      <c r="AT322" s="14" t="s">
        <v>73</v>
      </c>
      <c r="AU322" s="14" t="s">
        <v>225</v>
      </c>
      <c r="AV322" s="14" t="s">
        <v>225</v>
      </c>
      <c r="AW322" s="14" t="s">
        <v>225</v>
      </c>
      <c r="AX322" s="85" t="s">
        <v>685</v>
      </c>
      <c r="AY322" s="50"/>
      <c r="AZ322" s="50"/>
      <c r="BA322" s="1"/>
      <c r="BB322" s="14"/>
      <c r="BC322" s="14"/>
      <c r="BD322" s="14"/>
      <c r="BE322" s="14"/>
      <c r="BF322" s="14"/>
      <c r="BG322" s="14"/>
      <c r="BH322" s="1"/>
    </row>
    <row r="323" ht="15.75" hidden="1" customHeight="1">
      <c r="A323" s="74">
        <v>2025095.0</v>
      </c>
      <c r="B323" s="118">
        <v>35.0</v>
      </c>
      <c r="C323" s="14"/>
      <c r="D323" s="50" t="s">
        <v>3561</v>
      </c>
      <c r="E323" s="50" t="s">
        <v>3562</v>
      </c>
      <c r="F323" s="50" t="s">
        <v>3563</v>
      </c>
      <c r="G323" s="14" t="s">
        <v>219</v>
      </c>
      <c r="H323" s="14" t="s">
        <v>3564</v>
      </c>
      <c r="I323" s="14" t="s">
        <v>237</v>
      </c>
      <c r="J323" s="84" t="s">
        <v>3565</v>
      </c>
      <c r="K323" s="86" t="s">
        <v>3566</v>
      </c>
      <c r="L323" s="79" t="s">
        <v>95</v>
      </c>
      <c r="M323" s="14" t="s">
        <v>4</v>
      </c>
      <c r="N323" s="14" t="s">
        <v>258</v>
      </c>
      <c r="O323" s="14" t="s">
        <v>286</v>
      </c>
      <c r="P323" s="14" t="s">
        <v>242</v>
      </c>
      <c r="Q323" s="14" t="s">
        <v>55</v>
      </c>
      <c r="R323" s="14" t="s">
        <v>73</v>
      </c>
      <c r="S323" s="78" t="s">
        <v>3567</v>
      </c>
      <c r="T323" s="89" t="s">
        <v>3568</v>
      </c>
      <c r="U323" s="78" t="s">
        <v>3567</v>
      </c>
      <c r="V323" s="79" t="s">
        <v>3569</v>
      </c>
      <c r="W323" s="14" t="s">
        <v>73</v>
      </c>
      <c r="X323" s="14" t="s">
        <v>225</v>
      </c>
      <c r="Y323" s="14" t="s">
        <v>225</v>
      </c>
      <c r="Z323" s="14" t="s">
        <v>225</v>
      </c>
      <c r="AA323" s="79">
        <v>3.0</v>
      </c>
      <c r="AB323" s="14" t="s">
        <v>225</v>
      </c>
      <c r="AC323" s="14" t="s">
        <v>229</v>
      </c>
      <c r="AD323" s="14" t="s">
        <v>225</v>
      </c>
      <c r="AE323" s="14" t="s">
        <v>229</v>
      </c>
      <c r="AF323" s="14" t="s">
        <v>225</v>
      </c>
      <c r="AG323" s="14" t="s">
        <v>229</v>
      </c>
      <c r="AH323" s="14" t="s">
        <v>225</v>
      </c>
      <c r="AI323" s="14" t="s">
        <v>225</v>
      </c>
      <c r="AJ323" s="14" t="s">
        <v>73</v>
      </c>
      <c r="AK323" s="14" t="s">
        <v>264</v>
      </c>
      <c r="AL323" s="14" t="s">
        <v>396</v>
      </c>
      <c r="AM323" s="75" t="s">
        <v>225</v>
      </c>
      <c r="AN323" s="14"/>
      <c r="AO323" s="14"/>
      <c r="AP323" s="14" t="s">
        <v>3570</v>
      </c>
      <c r="AQ323" s="14" t="s">
        <v>292</v>
      </c>
      <c r="AR323" s="14" t="s">
        <v>331</v>
      </c>
      <c r="AS323" s="14" t="s">
        <v>73</v>
      </c>
      <c r="AT323" s="14" t="s">
        <v>73</v>
      </c>
      <c r="AU323" s="14" t="s">
        <v>73</v>
      </c>
      <c r="AV323" s="14" t="s">
        <v>73</v>
      </c>
      <c r="AW323" s="14" t="s">
        <v>73</v>
      </c>
      <c r="AX323" s="76"/>
      <c r="AY323" s="50">
        <v>2.31271271E8</v>
      </c>
      <c r="AZ323" s="50">
        <v>46425.0</v>
      </c>
      <c r="BA323" s="14" t="s">
        <v>3571</v>
      </c>
      <c r="BB323" s="14" t="s">
        <v>268</v>
      </c>
      <c r="BC323" s="120"/>
      <c r="BD323" s="14"/>
      <c r="BE323" s="14"/>
      <c r="BF323" s="14"/>
      <c r="BG323" s="14"/>
      <c r="BH323" s="1"/>
    </row>
    <row r="324" ht="15.75" hidden="1" customHeight="1">
      <c r="A324" s="74">
        <v>2025105.0</v>
      </c>
      <c r="B324" s="85">
        <v>39.0</v>
      </c>
      <c r="C324" s="118"/>
      <c r="D324" s="82" t="s">
        <v>3572</v>
      </c>
      <c r="E324" s="82" t="s">
        <v>3573</v>
      </c>
      <c r="F324" s="50" t="s">
        <v>3574</v>
      </c>
      <c r="G324" s="14" t="s">
        <v>219</v>
      </c>
      <c r="H324" s="14" t="s">
        <v>3575</v>
      </c>
      <c r="I324" s="85" t="s">
        <v>221</v>
      </c>
      <c r="J324" s="132" t="s">
        <v>3576</v>
      </c>
      <c r="K324" s="86" t="s">
        <v>3577</v>
      </c>
      <c r="L324" s="79" t="s">
        <v>95</v>
      </c>
      <c r="M324" s="14" t="s">
        <v>4</v>
      </c>
      <c r="N324" s="14" t="s">
        <v>791</v>
      </c>
      <c r="O324" s="14" t="s">
        <v>286</v>
      </c>
      <c r="P324" s="14" t="s">
        <v>225</v>
      </c>
      <c r="Q324" s="14" t="s">
        <v>55</v>
      </c>
      <c r="R324" s="14" t="s">
        <v>225</v>
      </c>
      <c r="S324" s="116" t="s">
        <v>3578</v>
      </c>
      <c r="T324" s="116" t="s">
        <v>3578</v>
      </c>
      <c r="U324" s="116" t="s">
        <v>3578</v>
      </c>
      <c r="V324" s="85" t="s">
        <v>3579</v>
      </c>
      <c r="W324" s="14" t="s">
        <v>73</v>
      </c>
      <c r="X324" s="85" t="s">
        <v>73</v>
      </c>
      <c r="Y324" s="85" t="s">
        <v>73</v>
      </c>
      <c r="Z324" s="85" t="s">
        <v>73</v>
      </c>
      <c r="AA324" s="91">
        <v>5.0</v>
      </c>
      <c r="AB324" s="14" t="s">
        <v>225</v>
      </c>
      <c r="AC324" s="14" t="str">
        <f>IF(AB324="YES",YES,"Not Working")</f>
        <v>Not Working</v>
      </c>
      <c r="AD324" s="14" t="s">
        <v>73</v>
      </c>
      <c r="AE324" s="85" t="s">
        <v>3580</v>
      </c>
      <c r="AF324" s="14" t="s">
        <v>225</v>
      </c>
      <c r="AG324" s="14" t="s">
        <v>229</v>
      </c>
      <c r="AH324" s="14" t="s">
        <v>225</v>
      </c>
      <c r="AI324" s="14" t="s">
        <v>73</v>
      </c>
      <c r="AJ324" s="14" t="s">
        <v>73</v>
      </c>
      <c r="AK324" s="14" t="s">
        <v>264</v>
      </c>
      <c r="AL324" s="14" t="s">
        <v>396</v>
      </c>
      <c r="AM324" s="14" t="s">
        <v>73</v>
      </c>
      <c r="AN324" s="14" t="s">
        <v>23</v>
      </c>
      <c r="AO324" s="85"/>
      <c r="AP324" s="85" t="s">
        <v>1095</v>
      </c>
      <c r="AQ324" s="85" t="s">
        <v>1926</v>
      </c>
      <c r="AR324" s="14" t="s">
        <v>266</v>
      </c>
      <c r="AS324" s="14" t="s">
        <v>73</v>
      </c>
      <c r="AT324" s="14" t="s">
        <v>73</v>
      </c>
      <c r="AU324" s="14" t="s">
        <v>73</v>
      </c>
      <c r="AV324" s="85" t="s">
        <v>73</v>
      </c>
      <c r="AW324" s="14" t="s">
        <v>73</v>
      </c>
      <c r="AX324" s="76"/>
      <c r="AY324" s="82">
        <v>2.31195869E8</v>
      </c>
      <c r="AZ324" s="82">
        <v>79456.0</v>
      </c>
      <c r="BA324" s="79" t="s">
        <v>3581</v>
      </c>
      <c r="BB324" s="85" t="s">
        <v>268</v>
      </c>
      <c r="BC324" s="85"/>
      <c r="BD324" s="85"/>
      <c r="BE324" s="85"/>
      <c r="BF324" s="85"/>
      <c r="BG324" s="85"/>
      <c r="BH324" s="1"/>
    </row>
    <row r="325" ht="15.75" hidden="1" customHeight="1">
      <c r="A325" s="74">
        <v>2025130.0</v>
      </c>
      <c r="B325" s="14">
        <v>40.0</v>
      </c>
      <c r="C325" s="118"/>
      <c r="D325" s="50" t="s">
        <v>597</v>
      </c>
      <c r="E325" s="50" t="s">
        <v>1343</v>
      </c>
      <c r="F325" s="50" t="s">
        <v>3582</v>
      </c>
      <c r="G325" s="14" t="s">
        <v>219</v>
      </c>
      <c r="H325" s="83" t="s">
        <v>3583</v>
      </c>
      <c r="I325" s="14" t="s">
        <v>237</v>
      </c>
      <c r="J325" s="84" t="s">
        <v>3584</v>
      </c>
      <c r="K325" s="86" t="s">
        <v>3585</v>
      </c>
      <c r="L325" s="14" t="s">
        <v>108</v>
      </c>
      <c r="M325" s="14" t="s">
        <v>4</v>
      </c>
      <c r="N325" s="14" t="s">
        <v>240</v>
      </c>
      <c r="O325" s="14" t="s">
        <v>286</v>
      </c>
      <c r="P325" s="14" t="s">
        <v>242</v>
      </c>
      <c r="Q325" s="14" t="s">
        <v>61</v>
      </c>
      <c r="R325" s="14" t="s">
        <v>225</v>
      </c>
      <c r="S325" s="78" t="s">
        <v>3586</v>
      </c>
      <c r="T325" s="78" t="s">
        <v>3586</v>
      </c>
      <c r="U325" s="78" t="s">
        <v>3587</v>
      </c>
      <c r="V325" s="14" t="s">
        <v>3588</v>
      </c>
      <c r="W325" s="14" t="s">
        <v>225</v>
      </c>
      <c r="X325" s="14" t="s">
        <v>225</v>
      </c>
      <c r="Y325" s="14" t="s">
        <v>225</v>
      </c>
      <c r="Z325" s="14" t="s">
        <v>225</v>
      </c>
      <c r="AA325" s="91">
        <v>8.0</v>
      </c>
      <c r="AB325" s="14" t="s">
        <v>225</v>
      </c>
      <c r="AC325" s="14" t="s">
        <v>229</v>
      </c>
      <c r="AD325" s="14" t="s">
        <v>225</v>
      </c>
      <c r="AE325" s="14" t="s">
        <v>229</v>
      </c>
      <c r="AF325" s="14" t="s">
        <v>225</v>
      </c>
      <c r="AG325" s="14" t="s">
        <v>229</v>
      </c>
      <c r="AH325" s="14" t="s">
        <v>225</v>
      </c>
      <c r="AI325" s="14" t="s">
        <v>225</v>
      </c>
      <c r="AJ325" s="14" t="s">
        <v>73</v>
      </c>
      <c r="AK325" s="14" t="s">
        <v>291</v>
      </c>
      <c r="AL325" s="14" t="s">
        <v>396</v>
      </c>
      <c r="AM325" s="75" t="s">
        <v>225</v>
      </c>
      <c r="AN325" s="75"/>
      <c r="AO325" s="14"/>
      <c r="AP325" s="14" t="s">
        <v>370</v>
      </c>
      <c r="AQ325" s="14" t="s">
        <v>369</v>
      </c>
      <c r="AR325" s="14" t="s">
        <v>696</v>
      </c>
      <c r="AS325" s="14" t="s">
        <v>73</v>
      </c>
      <c r="AT325" s="14" t="s">
        <v>73</v>
      </c>
      <c r="AU325" s="14" t="s">
        <v>73</v>
      </c>
      <c r="AV325" s="14" t="s">
        <v>73</v>
      </c>
      <c r="AW325" s="14" t="s">
        <v>73</v>
      </c>
      <c r="AX325" s="76"/>
      <c r="AY325" s="50">
        <v>2.31208219E8</v>
      </c>
      <c r="AZ325" s="50">
        <v>27417.0</v>
      </c>
      <c r="BA325" s="99" t="s">
        <v>3589</v>
      </c>
      <c r="BB325" s="14" t="s">
        <v>1240</v>
      </c>
      <c r="BC325" s="14"/>
      <c r="BD325" s="14"/>
      <c r="BE325" s="14"/>
      <c r="BF325" s="14"/>
      <c r="BG325" s="14"/>
      <c r="BH325" s="1"/>
    </row>
    <row r="326" ht="15.75" hidden="1" customHeight="1">
      <c r="A326" s="74">
        <v>2025035.0</v>
      </c>
      <c r="B326" s="14">
        <v>39.0</v>
      </c>
      <c r="C326" s="14"/>
      <c r="D326" s="50" t="s">
        <v>3590</v>
      </c>
      <c r="E326" s="50" t="s">
        <v>3591</v>
      </c>
      <c r="F326" s="50" t="s">
        <v>3592</v>
      </c>
      <c r="G326" s="14" t="s">
        <v>219</v>
      </c>
      <c r="H326" s="14" t="s">
        <v>3593</v>
      </c>
      <c r="I326" s="14" t="s">
        <v>237</v>
      </c>
      <c r="J326" s="84" t="s">
        <v>3594</v>
      </c>
      <c r="K326" s="86" t="s">
        <v>3595</v>
      </c>
      <c r="L326" s="79" t="s">
        <v>113</v>
      </c>
      <c r="M326" s="14" t="s">
        <v>4</v>
      </c>
      <c r="N326" s="14" t="s">
        <v>240</v>
      </c>
      <c r="O326" s="14" t="s">
        <v>286</v>
      </c>
      <c r="P326" s="14" t="s">
        <v>242</v>
      </c>
      <c r="Q326" s="14" t="s">
        <v>59</v>
      </c>
      <c r="R326" s="14" t="s">
        <v>73</v>
      </c>
      <c r="S326" s="78" t="s">
        <v>3596</v>
      </c>
      <c r="T326" s="78" t="s">
        <v>3596</v>
      </c>
      <c r="U326" s="78" t="s">
        <v>3597</v>
      </c>
      <c r="V326" s="14" t="s">
        <v>3598</v>
      </c>
      <c r="W326" s="14" t="s">
        <v>73</v>
      </c>
      <c r="X326" s="14" t="s">
        <v>225</v>
      </c>
      <c r="Y326" s="14" t="s">
        <v>73</v>
      </c>
      <c r="Z326" s="14" t="s">
        <v>225</v>
      </c>
      <c r="AA326" s="79">
        <v>7.0</v>
      </c>
      <c r="AB326" s="14" t="s">
        <v>225</v>
      </c>
      <c r="AC326" s="14" t="s">
        <v>229</v>
      </c>
      <c r="AD326" s="14" t="s">
        <v>225</v>
      </c>
      <c r="AE326" s="14" t="s">
        <v>229</v>
      </c>
      <c r="AF326" s="14" t="s">
        <v>225</v>
      </c>
      <c r="AG326" s="14" t="s">
        <v>229</v>
      </c>
      <c r="AH326" s="14" t="s">
        <v>225</v>
      </c>
      <c r="AI326" s="14" t="s">
        <v>225</v>
      </c>
      <c r="AJ326" s="14" t="s">
        <v>225</v>
      </c>
      <c r="AK326" s="14" t="s">
        <v>230</v>
      </c>
      <c r="AL326" s="14" t="s">
        <v>396</v>
      </c>
      <c r="AM326" s="75" t="s">
        <v>225</v>
      </c>
      <c r="AN326" s="14"/>
      <c r="AO326" s="91"/>
      <c r="AP326" s="91" t="s">
        <v>317</v>
      </c>
      <c r="AQ326" s="14" t="s">
        <v>384</v>
      </c>
      <c r="AR326" s="14" t="s">
        <v>3599</v>
      </c>
      <c r="AS326" s="14" t="s">
        <v>73</v>
      </c>
      <c r="AT326" s="14" t="s">
        <v>73</v>
      </c>
      <c r="AU326" s="85" t="s">
        <v>73</v>
      </c>
      <c r="AV326" s="85" t="s">
        <v>73</v>
      </c>
      <c r="AW326" s="14" t="s">
        <v>73</v>
      </c>
      <c r="AX326" s="76"/>
      <c r="AY326" s="50">
        <v>2.31303262E8</v>
      </c>
      <c r="AZ326" s="50">
        <v>46309.0</v>
      </c>
      <c r="BA326" s="1" t="s">
        <v>2623</v>
      </c>
      <c r="BB326" s="14" t="s">
        <v>268</v>
      </c>
      <c r="BC326" s="14"/>
      <c r="BD326" s="14"/>
      <c r="BE326" s="14"/>
      <c r="BF326" s="85"/>
      <c r="BG326" s="85"/>
      <c r="BH326" s="1"/>
    </row>
    <row r="327" ht="15.75" hidden="1" customHeight="1">
      <c r="A327" s="74">
        <v>2025251.0</v>
      </c>
      <c r="B327" s="118">
        <v>39.0</v>
      </c>
      <c r="C327" s="14"/>
      <c r="D327" s="50" t="s">
        <v>1352</v>
      </c>
      <c r="E327" s="50" t="s">
        <v>3600</v>
      </c>
      <c r="F327" s="50" t="s">
        <v>3601</v>
      </c>
      <c r="G327" s="14" t="s">
        <v>219</v>
      </c>
      <c r="H327" s="14" t="s">
        <v>3602</v>
      </c>
      <c r="I327" s="14" t="s">
        <v>237</v>
      </c>
      <c r="J327" s="84" t="s">
        <v>3196</v>
      </c>
      <c r="K327" s="78" t="s">
        <v>3603</v>
      </c>
      <c r="L327" s="79" t="s">
        <v>99</v>
      </c>
      <c r="M327" s="14" t="s">
        <v>4</v>
      </c>
      <c r="N327" s="14" t="s">
        <v>463</v>
      </c>
      <c r="O327" s="76" t="s">
        <v>490</v>
      </c>
      <c r="P327" s="14" t="s">
        <v>73</v>
      </c>
      <c r="Q327" s="14" t="s">
        <v>53</v>
      </c>
      <c r="R327" s="14" t="s">
        <v>225</v>
      </c>
      <c r="S327" s="14" t="s">
        <v>3604</v>
      </c>
      <c r="T327" s="14" t="s">
        <v>3604</v>
      </c>
      <c r="U327" s="14" t="s">
        <v>3605</v>
      </c>
      <c r="V327" s="14" t="s">
        <v>3606</v>
      </c>
      <c r="W327" s="14" t="s">
        <v>73</v>
      </c>
      <c r="X327" s="14" t="s">
        <v>225</v>
      </c>
      <c r="Y327" s="14" t="s">
        <v>73</v>
      </c>
      <c r="Z327" s="14" t="s">
        <v>225</v>
      </c>
      <c r="AA327" s="79">
        <v>6.0</v>
      </c>
      <c r="AB327" s="14" t="s">
        <v>73</v>
      </c>
      <c r="AC327" s="14" t="s">
        <v>3607</v>
      </c>
      <c r="AD327" s="14" t="s">
        <v>225</v>
      </c>
      <c r="AE327" s="14" t="s">
        <v>229</v>
      </c>
      <c r="AF327" s="14" t="s">
        <v>73</v>
      </c>
      <c r="AG327" s="14" t="s">
        <v>3607</v>
      </c>
      <c r="AH327" s="14" t="s">
        <v>73</v>
      </c>
      <c r="AI327" s="14" t="s">
        <v>225</v>
      </c>
      <c r="AJ327" s="14" t="s">
        <v>73</v>
      </c>
      <c r="AK327" s="14" t="s">
        <v>264</v>
      </c>
      <c r="AL327" s="14" t="s">
        <v>396</v>
      </c>
      <c r="AM327" s="14" t="s">
        <v>225</v>
      </c>
      <c r="AN327" s="14"/>
      <c r="AO327" s="14"/>
      <c r="AP327" s="14"/>
      <c r="AQ327" s="14"/>
      <c r="AR327" s="14"/>
      <c r="AS327" s="14" t="s">
        <v>73</v>
      </c>
      <c r="AT327" s="14" t="s">
        <v>73</v>
      </c>
      <c r="AU327" s="14" t="s">
        <v>73</v>
      </c>
      <c r="AV327" s="14" t="s">
        <v>73</v>
      </c>
      <c r="AW327" s="14" t="s">
        <v>73</v>
      </c>
      <c r="AX327" s="76"/>
      <c r="AY327" s="50">
        <v>2.31296339E8</v>
      </c>
      <c r="AZ327" s="50">
        <v>63272.0</v>
      </c>
      <c r="BA327" s="99" t="s">
        <v>3608</v>
      </c>
      <c r="BB327" s="14" t="s">
        <v>386</v>
      </c>
      <c r="BC327" s="14"/>
      <c r="BD327" s="14"/>
      <c r="BE327" s="14"/>
      <c r="BF327" s="14"/>
      <c r="BG327" s="14"/>
      <c r="BH327" s="1"/>
    </row>
    <row r="328" ht="15.75" hidden="1" customHeight="1">
      <c r="A328" s="74">
        <v>2025163.0</v>
      </c>
      <c r="B328" s="14">
        <v>49.0</v>
      </c>
      <c r="C328" s="14"/>
      <c r="D328" s="50" t="s">
        <v>3609</v>
      </c>
      <c r="E328" s="50" t="s">
        <v>3610</v>
      </c>
      <c r="F328" s="50" t="s">
        <v>3611</v>
      </c>
      <c r="G328" s="14" t="s">
        <v>219</v>
      </c>
      <c r="H328" s="14" t="s">
        <v>3612</v>
      </c>
      <c r="I328" s="14" t="s">
        <v>237</v>
      </c>
      <c r="J328" s="84" t="s">
        <v>3613</v>
      </c>
      <c r="K328" s="86" t="s">
        <v>3614</v>
      </c>
      <c r="L328" s="14" t="s">
        <v>108</v>
      </c>
      <c r="M328" s="14" t="s">
        <v>4</v>
      </c>
      <c r="N328" s="14" t="s">
        <v>602</v>
      </c>
      <c r="O328" s="14" t="s">
        <v>286</v>
      </c>
      <c r="P328" s="14" t="s">
        <v>242</v>
      </c>
      <c r="Q328" s="14" t="s">
        <v>61</v>
      </c>
      <c r="R328" s="14" t="s">
        <v>225</v>
      </c>
      <c r="S328" s="78" t="s">
        <v>3615</v>
      </c>
      <c r="T328" s="78" t="s">
        <v>3615</v>
      </c>
      <c r="U328" s="78" t="s">
        <v>3616</v>
      </c>
      <c r="V328" s="14" t="s">
        <v>3617</v>
      </c>
      <c r="W328" s="14" t="s">
        <v>73</v>
      </c>
      <c r="X328" s="14" t="s">
        <v>225</v>
      </c>
      <c r="Y328" s="14" t="s">
        <v>73</v>
      </c>
      <c r="Z328" s="14" t="s">
        <v>225</v>
      </c>
      <c r="AA328" s="91">
        <v>3.0</v>
      </c>
      <c r="AB328" s="14" t="s">
        <v>225</v>
      </c>
      <c r="AC328" s="14" t="s">
        <v>229</v>
      </c>
      <c r="AD328" s="14" t="s">
        <v>225</v>
      </c>
      <c r="AE328" s="14" t="s">
        <v>229</v>
      </c>
      <c r="AF328" s="14" t="s">
        <v>225</v>
      </c>
      <c r="AG328" s="14" t="s">
        <v>229</v>
      </c>
      <c r="AH328" s="14" t="s">
        <v>73</v>
      </c>
      <c r="AI328" s="14" t="s">
        <v>225</v>
      </c>
      <c r="AJ328" s="14" t="s">
        <v>73</v>
      </c>
      <c r="AK328" s="14" t="s">
        <v>264</v>
      </c>
      <c r="AL328" s="14" t="s">
        <v>396</v>
      </c>
      <c r="AM328" s="75" t="s">
        <v>225</v>
      </c>
      <c r="AN328" s="75"/>
      <c r="AO328" s="14"/>
      <c r="AP328" s="14" t="s">
        <v>251</v>
      </c>
      <c r="AQ328" s="14" t="s">
        <v>672</v>
      </c>
      <c r="AR328" s="14" t="s">
        <v>384</v>
      </c>
      <c r="AS328" s="14" t="s">
        <v>73</v>
      </c>
      <c r="AT328" s="14" t="s">
        <v>73</v>
      </c>
      <c r="AU328" s="14" t="s">
        <v>73</v>
      </c>
      <c r="AV328" s="14" t="s">
        <v>73</v>
      </c>
      <c r="AW328" s="76" t="s">
        <v>232</v>
      </c>
      <c r="AX328" s="76"/>
      <c r="AY328" s="50">
        <v>2.31037961E8</v>
      </c>
      <c r="AZ328" s="50">
        <v>15875.0</v>
      </c>
      <c r="BA328" s="79" t="s">
        <v>3618</v>
      </c>
      <c r="BB328" s="14" t="s">
        <v>344</v>
      </c>
      <c r="BC328" s="14"/>
      <c r="BD328" s="14"/>
      <c r="BE328" s="14"/>
      <c r="BF328" s="85"/>
      <c r="BG328" s="85"/>
      <c r="BH328" s="117"/>
    </row>
    <row r="329" ht="15.75" hidden="1" customHeight="1">
      <c r="A329" s="74">
        <v>2025016.0</v>
      </c>
      <c r="B329" s="14">
        <v>35.0</v>
      </c>
      <c r="C329" s="14"/>
      <c r="D329" s="50" t="s">
        <v>3619</v>
      </c>
      <c r="E329" s="50" t="s">
        <v>3620</v>
      </c>
      <c r="F329" s="50" t="s">
        <v>3621</v>
      </c>
      <c r="G329" s="14" t="s">
        <v>219</v>
      </c>
      <c r="H329" s="83" t="s">
        <v>3622</v>
      </c>
      <c r="I329" s="14" t="s">
        <v>237</v>
      </c>
      <c r="J329" s="84">
        <v>38935.0</v>
      </c>
      <c r="K329" s="79" t="s">
        <v>3623</v>
      </c>
      <c r="L329" s="14" t="s">
        <v>82</v>
      </c>
      <c r="M329" s="14" t="s">
        <v>4</v>
      </c>
      <c r="N329" s="14" t="s">
        <v>1773</v>
      </c>
      <c r="O329" s="14" t="s">
        <v>286</v>
      </c>
      <c r="P329" s="14" t="s">
        <v>225</v>
      </c>
      <c r="Q329" s="14" t="s">
        <v>55</v>
      </c>
      <c r="R329" s="14" t="s">
        <v>225</v>
      </c>
      <c r="S329" s="78" t="s">
        <v>3624</v>
      </c>
      <c r="T329" s="78" t="s">
        <v>3625</v>
      </c>
      <c r="U329" s="78" t="s">
        <v>3626</v>
      </c>
      <c r="V329" s="14" t="s">
        <v>3627</v>
      </c>
      <c r="W329" s="14" t="s">
        <v>225</v>
      </c>
      <c r="X329" s="14" t="s">
        <v>73</v>
      </c>
      <c r="Y329" s="14" t="s">
        <v>225</v>
      </c>
      <c r="Z329" s="14" t="s">
        <v>225</v>
      </c>
      <c r="AA329" s="79">
        <v>2.0</v>
      </c>
      <c r="AB329" s="14" t="s">
        <v>225</v>
      </c>
      <c r="AC329" s="14" t="s">
        <v>229</v>
      </c>
      <c r="AD329" s="14" t="s">
        <v>225</v>
      </c>
      <c r="AE329" s="14" t="s">
        <v>229</v>
      </c>
      <c r="AF329" s="14" t="s">
        <v>225</v>
      </c>
      <c r="AG329" s="14" t="s">
        <v>229</v>
      </c>
      <c r="AH329" s="14" t="s">
        <v>225</v>
      </c>
      <c r="AI329" s="14" t="s">
        <v>225</v>
      </c>
      <c r="AJ329" s="14" t="s">
        <v>73</v>
      </c>
      <c r="AK329" s="14" t="s">
        <v>291</v>
      </c>
      <c r="AL329" s="14" t="s">
        <v>396</v>
      </c>
      <c r="AM329" s="75" t="s">
        <v>225</v>
      </c>
      <c r="AN329" s="75"/>
      <c r="AO329" s="14"/>
      <c r="AP329" s="14" t="s">
        <v>588</v>
      </c>
      <c r="AQ329" s="14" t="s">
        <v>3628</v>
      </c>
      <c r="AR329" s="14" t="s">
        <v>540</v>
      </c>
      <c r="AS329" s="14" t="s">
        <v>73</v>
      </c>
      <c r="AT329" s="14" t="s">
        <v>73</v>
      </c>
      <c r="AU329" s="14" t="s">
        <v>73</v>
      </c>
      <c r="AV329" s="14" t="s">
        <v>73</v>
      </c>
      <c r="AW329" s="14" t="s">
        <v>73</v>
      </c>
      <c r="AX329" s="76"/>
      <c r="AY329" s="50">
        <v>2.31286287E8</v>
      </c>
      <c r="AZ329" s="50">
        <v>83805.0</v>
      </c>
      <c r="BA329" s="14"/>
      <c r="BB329" s="14"/>
      <c r="BC329" s="14"/>
      <c r="BD329" s="14"/>
      <c r="BE329" s="14"/>
      <c r="BF329" s="14"/>
      <c r="BG329" s="14"/>
      <c r="BH329" s="1"/>
    </row>
    <row r="330" ht="15.75" hidden="1" customHeight="1">
      <c r="A330" s="74">
        <v>2025162.0</v>
      </c>
      <c r="B330" s="14">
        <v>48.0</v>
      </c>
      <c r="C330" s="14"/>
      <c r="D330" s="50" t="s">
        <v>1378</v>
      </c>
      <c r="E330" s="50" t="s">
        <v>3629</v>
      </c>
      <c r="F330" s="50" t="s">
        <v>3630</v>
      </c>
      <c r="G330" s="14" t="s">
        <v>219</v>
      </c>
      <c r="H330" s="14" t="s">
        <v>3631</v>
      </c>
      <c r="I330" s="14" t="s">
        <v>221</v>
      </c>
      <c r="J330" s="84">
        <v>38841.0</v>
      </c>
      <c r="K330" s="86" t="s">
        <v>3632</v>
      </c>
      <c r="L330" s="14" t="s">
        <v>108</v>
      </c>
      <c r="M330" s="14" t="s">
        <v>4</v>
      </c>
      <c r="N330" s="14" t="s">
        <v>602</v>
      </c>
      <c r="O330" s="14" t="s">
        <v>286</v>
      </c>
      <c r="P330" s="14" t="s">
        <v>242</v>
      </c>
      <c r="Q330" s="14" t="s">
        <v>61</v>
      </c>
      <c r="R330" s="14" t="s">
        <v>225</v>
      </c>
      <c r="S330" s="78" t="s">
        <v>3633</v>
      </c>
      <c r="T330" s="78" t="s">
        <v>3633</v>
      </c>
      <c r="U330" s="89" t="s">
        <v>3634</v>
      </c>
      <c r="V330" s="14" t="s">
        <v>3635</v>
      </c>
      <c r="W330" s="14" t="s">
        <v>225</v>
      </c>
      <c r="X330" s="14" t="s">
        <v>73</v>
      </c>
      <c r="Y330" s="14" t="s">
        <v>225</v>
      </c>
      <c r="Z330" s="14" t="s">
        <v>225</v>
      </c>
      <c r="AA330" s="79">
        <v>4.0</v>
      </c>
      <c r="AB330" s="14" t="s">
        <v>225</v>
      </c>
      <c r="AC330" s="14" t="s">
        <v>229</v>
      </c>
      <c r="AD330" s="14" t="s">
        <v>225</v>
      </c>
      <c r="AE330" s="14" t="s">
        <v>229</v>
      </c>
      <c r="AF330" s="14" t="s">
        <v>225</v>
      </c>
      <c r="AG330" s="14" t="s">
        <v>229</v>
      </c>
      <c r="AH330" s="14" t="s">
        <v>225</v>
      </c>
      <c r="AI330" s="14" t="s">
        <v>225</v>
      </c>
      <c r="AJ330" s="14" t="s">
        <v>73</v>
      </c>
      <c r="AK330" s="14" t="s">
        <v>264</v>
      </c>
      <c r="AL330" s="14" t="s">
        <v>396</v>
      </c>
      <c r="AM330" s="75" t="s">
        <v>225</v>
      </c>
      <c r="AN330" s="75"/>
      <c r="AO330" s="14"/>
      <c r="AP330" s="14" t="s">
        <v>251</v>
      </c>
      <c r="AQ330" s="14" t="s">
        <v>250</v>
      </c>
      <c r="AR330" s="14" t="s">
        <v>672</v>
      </c>
      <c r="AS330" s="14" t="s">
        <v>73</v>
      </c>
      <c r="AT330" s="14" t="s">
        <v>73</v>
      </c>
      <c r="AU330" s="14" t="s">
        <v>73</v>
      </c>
      <c r="AV330" s="14" t="s">
        <v>73</v>
      </c>
      <c r="AW330" s="76" t="s">
        <v>232</v>
      </c>
      <c r="AX330" s="76"/>
      <c r="AY330" s="50"/>
      <c r="AZ330" s="50"/>
      <c r="BA330" s="1"/>
      <c r="BB330" s="14"/>
      <c r="BC330" s="14"/>
      <c r="BD330" s="14"/>
      <c r="BE330" s="14"/>
      <c r="BF330" s="85"/>
      <c r="BG330" s="85"/>
      <c r="BH330" s="1"/>
    </row>
    <row r="331" ht="15.75" hidden="1" customHeight="1">
      <c r="A331" s="74">
        <v>2025110.0</v>
      </c>
      <c r="B331" s="14">
        <v>40.0</v>
      </c>
      <c r="C331" s="118"/>
      <c r="D331" s="50" t="s">
        <v>3636</v>
      </c>
      <c r="E331" s="50" t="s">
        <v>1862</v>
      </c>
      <c r="F331" s="50" t="s">
        <v>3637</v>
      </c>
      <c r="G331" s="14" t="s">
        <v>219</v>
      </c>
      <c r="H331" s="14" t="s">
        <v>3638</v>
      </c>
      <c r="I331" s="14" t="s">
        <v>237</v>
      </c>
      <c r="J331" s="84" t="s">
        <v>3639</v>
      </c>
      <c r="K331" s="86" t="s">
        <v>3640</v>
      </c>
      <c r="L331" s="79" t="s">
        <v>86</v>
      </c>
      <c r="M331" s="14" t="s">
        <v>4</v>
      </c>
      <c r="N331" s="14" t="s">
        <v>602</v>
      </c>
      <c r="O331" s="14" t="s">
        <v>2278</v>
      </c>
      <c r="P331" s="14" t="s">
        <v>242</v>
      </c>
      <c r="Q331" s="14" t="s">
        <v>51</v>
      </c>
      <c r="R331" s="14" t="s">
        <v>225</v>
      </c>
      <c r="S331" s="78" t="s">
        <v>3641</v>
      </c>
      <c r="T331" s="78" t="s">
        <v>3641</v>
      </c>
      <c r="U331" s="78" t="s">
        <v>3642</v>
      </c>
      <c r="V331" s="14" t="s">
        <v>3643</v>
      </c>
      <c r="W331" s="14" t="s">
        <v>73</v>
      </c>
      <c r="X331" s="14" t="s">
        <v>73</v>
      </c>
      <c r="Y331" s="14" t="s">
        <v>73</v>
      </c>
      <c r="Z331" s="14" t="s">
        <v>225</v>
      </c>
      <c r="AA331" s="79">
        <v>4.0</v>
      </c>
      <c r="AB331" s="14" t="s">
        <v>73</v>
      </c>
      <c r="AC331" s="14" t="s">
        <v>717</v>
      </c>
      <c r="AD331" s="14" t="s">
        <v>225</v>
      </c>
      <c r="AE331" s="14" t="s">
        <v>229</v>
      </c>
      <c r="AF331" s="14" t="s">
        <v>225</v>
      </c>
      <c r="AG331" s="14" t="s">
        <v>229</v>
      </c>
      <c r="AH331" s="14" t="s">
        <v>73</v>
      </c>
      <c r="AI331" s="14" t="s">
        <v>225</v>
      </c>
      <c r="AJ331" s="14" t="s">
        <v>225</v>
      </c>
      <c r="AK331" s="14" t="s">
        <v>230</v>
      </c>
      <c r="AL331" s="14" t="s">
        <v>396</v>
      </c>
      <c r="AM331" s="75" t="s">
        <v>225</v>
      </c>
      <c r="AN331" s="75"/>
      <c r="AO331" s="14"/>
      <c r="AP331" s="14" t="s">
        <v>2282</v>
      </c>
      <c r="AQ331" s="14"/>
      <c r="AR331" s="14" t="s">
        <v>1311</v>
      </c>
      <c r="AS331" s="14" t="s">
        <v>73</v>
      </c>
      <c r="AT331" s="14" t="s">
        <v>73</v>
      </c>
      <c r="AU331" s="14" t="s">
        <v>73</v>
      </c>
      <c r="AV331" s="14" t="s">
        <v>73</v>
      </c>
      <c r="AW331" s="14" t="s">
        <v>73</v>
      </c>
      <c r="AX331" s="76"/>
      <c r="AY331" s="50">
        <v>2.3138119E8</v>
      </c>
      <c r="AZ331" s="50">
        <v>42124.0</v>
      </c>
      <c r="BA331" s="189" t="s">
        <v>2361</v>
      </c>
      <c r="BB331" s="14" t="s">
        <v>268</v>
      </c>
      <c r="BC331" s="14"/>
      <c r="BD331" s="14"/>
      <c r="BE331" s="14"/>
      <c r="BF331" s="14"/>
      <c r="BG331" s="14"/>
      <c r="BH331" s="1"/>
    </row>
    <row r="332" ht="15.75" hidden="1" customHeight="1">
      <c r="A332" s="74">
        <v>2025104.0</v>
      </c>
      <c r="B332" s="14">
        <v>35.0</v>
      </c>
      <c r="C332" s="118"/>
      <c r="D332" s="50" t="s">
        <v>413</v>
      </c>
      <c r="E332" s="50" t="s">
        <v>3644</v>
      </c>
      <c r="F332" s="50" t="s">
        <v>3645</v>
      </c>
      <c r="G332" s="14" t="s">
        <v>219</v>
      </c>
      <c r="H332" s="14" t="s">
        <v>3646</v>
      </c>
      <c r="I332" s="14" t="s">
        <v>237</v>
      </c>
      <c r="J332" s="84" t="s">
        <v>3647</v>
      </c>
      <c r="K332" s="86" t="s">
        <v>3648</v>
      </c>
      <c r="L332" s="79" t="s">
        <v>95</v>
      </c>
      <c r="M332" s="14" t="s">
        <v>4</v>
      </c>
      <c r="N332" s="14" t="s">
        <v>791</v>
      </c>
      <c r="O332" s="14" t="s">
        <v>286</v>
      </c>
      <c r="P332" s="14" t="s">
        <v>225</v>
      </c>
      <c r="Q332" s="14" t="s">
        <v>55</v>
      </c>
      <c r="R332" s="14" t="s">
        <v>225</v>
      </c>
      <c r="S332" s="78" t="s">
        <v>3649</v>
      </c>
      <c r="T332" s="78" t="s">
        <v>3649</v>
      </c>
      <c r="U332" s="78" t="s">
        <v>3650</v>
      </c>
      <c r="V332" s="14" t="s">
        <v>3651</v>
      </c>
      <c r="W332" s="14" t="s">
        <v>73</v>
      </c>
      <c r="X332" s="14" t="s">
        <v>73</v>
      </c>
      <c r="Y332" s="14" t="s">
        <v>73</v>
      </c>
      <c r="Z332" s="14" t="s">
        <v>225</v>
      </c>
      <c r="AA332" s="79">
        <v>5.0</v>
      </c>
      <c r="AB332" s="14" t="s">
        <v>225</v>
      </c>
      <c r="AC332" s="14" t="s">
        <v>229</v>
      </c>
      <c r="AD332" s="14" t="s">
        <v>225</v>
      </c>
      <c r="AE332" s="14" t="s">
        <v>229</v>
      </c>
      <c r="AF332" s="14" t="s">
        <v>73</v>
      </c>
      <c r="AG332" s="14" t="s">
        <v>3652</v>
      </c>
      <c r="AH332" s="14" t="s">
        <v>73</v>
      </c>
      <c r="AI332" s="14" t="s">
        <v>225</v>
      </c>
      <c r="AJ332" s="14" t="s">
        <v>73</v>
      </c>
      <c r="AK332" s="14" t="s">
        <v>291</v>
      </c>
      <c r="AL332" s="14" t="s">
        <v>396</v>
      </c>
      <c r="AM332" s="75" t="s">
        <v>225</v>
      </c>
      <c r="AN332" s="14"/>
      <c r="AO332" s="14"/>
      <c r="AP332" s="14" t="s">
        <v>331</v>
      </c>
      <c r="AQ332" s="14" t="s">
        <v>1051</v>
      </c>
      <c r="AR332" s="14" t="s">
        <v>3279</v>
      </c>
      <c r="AS332" s="14" t="s">
        <v>73</v>
      </c>
      <c r="AT332" s="14" t="s">
        <v>73</v>
      </c>
      <c r="AU332" s="14" t="s">
        <v>73</v>
      </c>
      <c r="AV332" s="14" t="s">
        <v>73</v>
      </c>
      <c r="AW332" s="14" t="s">
        <v>73</v>
      </c>
      <c r="AX332" s="76"/>
      <c r="AY332" s="50">
        <v>2.31282893E8</v>
      </c>
      <c r="AZ332" s="50">
        <v>69456.0</v>
      </c>
      <c r="BA332" s="79" t="s">
        <v>3653</v>
      </c>
      <c r="BB332" s="14" t="s">
        <v>1240</v>
      </c>
      <c r="BC332" s="14"/>
      <c r="BD332" s="14"/>
      <c r="BE332" s="14"/>
      <c r="BF332" s="85"/>
      <c r="BG332" s="85"/>
      <c r="BH332" s="1"/>
    </row>
    <row r="333" ht="15.75" hidden="1" customHeight="1">
      <c r="A333" s="74">
        <v>2025274.0</v>
      </c>
      <c r="B333" s="75">
        <v>40.0</v>
      </c>
      <c r="C333" s="75"/>
      <c r="D333" s="53" t="s">
        <v>3654</v>
      </c>
      <c r="E333" s="53" t="s">
        <v>3655</v>
      </c>
      <c r="F333" s="50" t="s">
        <v>3656</v>
      </c>
      <c r="G333" s="14" t="s">
        <v>219</v>
      </c>
      <c r="H333" s="14" t="s">
        <v>3657</v>
      </c>
      <c r="I333" s="76" t="s">
        <v>237</v>
      </c>
      <c r="J333" s="77" t="s">
        <v>2325</v>
      </c>
      <c r="K333" s="94" t="s">
        <v>3658</v>
      </c>
      <c r="L333" s="76" t="s">
        <v>88</v>
      </c>
      <c r="M333" s="76" t="s">
        <v>4</v>
      </c>
      <c r="N333" s="76" t="s">
        <v>1070</v>
      </c>
      <c r="O333" s="76" t="s">
        <v>490</v>
      </c>
      <c r="P333" s="14" t="s">
        <v>225</v>
      </c>
      <c r="Q333" s="14" t="s">
        <v>53</v>
      </c>
      <c r="R333" s="14" t="s">
        <v>225</v>
      </c>
      <c r="S333" s="95" t="s">
        <v>3659</v>
      </c>
      <c r="T333" s="95" t="s">
        <v>3659</v>
      </c>
      <c r="U333" s="95" t="s">
        <v>3660</v>
      </c>
      <c r="V333" s="96" t="s">
        <v>3661</v>
      </c>
      <c r="W333" s="76" t="s">
        <v>73</v>
      </c>
      <c r="X333" s="76" t="s">
        <v>73</v>
      </c>
      <c r="Y333" s="76" t="s">
        <v>73</v>
      </c>
      <c r="Z333" s="76" t="s">
        <v>73</v>
      </c>
      <c r="AA333" s="96">
        <v>4.0</v>
      </c>
      <c r="AB333" s="14" t="s">
        <v>225</v>
      </c>
      <c r="AC333" s="76" t="s">
        <v>924</v>
      </c>
      <c r="AD333" s="14" t="s">
        <v>73</v>
      </c>
      <c r="AE333" s="14" t="s">
        <v>3662</v>
      </c>
      <c r="AF333" s="14" t="s">
        <v>225</v>
      </c>
      <c r="AG333" s="14" t="s">
        <v>229</v>
      </c>
      <c r="AH333" s="14" t="s">
        <v>73</v>
      </c>
      <c r="AI333" s="14" t="s">
        <v>73</v>
      </c>
      <c r="AJ333" s="14" t="s">
        <v>225</v>
      </c>
      <c r="AK333" s="14" t="s">
        <v>230</v>
      </c>
      <c r="AL333" s="76" t="s">
        <v>396</v>
      </c>
      <c r="AM333" s="14" t="s">
        <v>225</v>
      </c>
      <c r="AN333" s="76"/>
      <c r="AO333" s="76"/>
      <c r="AP333" s="76" t="s">
        <v>249</v>
      </c>
      <c r="AQ333" s="76" t="s">
        <v>2385</v>
      </c>
      <c r="AR333" s="76" t="s">
        <v>1330</v>
      </c>
      <c r="AS333" s="76" t="s">
        <v>73</v>
      </c>
      <c r="AT333" s="76" t="s">
        <v>73</v>
      </c>
      <c r="AU333" s="75" t="s">
        <v>73</v>
      </c>
      <c r="AV333" s="75"/>
      <c r="AW333" s="76" t="s">
        <v>232</v>
      </c>
      <c r="AX333" s="76"/>
      <c r="AY333" s="80"/>
      <c r="AZ333" s="80"/>
      <c r="BA333" s="76"/>
      <c r="BB333" s="76"/>
      <c r="BC333" s="76"/>
      <c r="BD333" s="76"/>
      <c r="BE333" s="76"/>
      <c r="BF333" s="76"/>
      <c r="BG333" s="76"/>
      <c r="BH333" s="117"/>
    </row>
    <row r="334" ht="15.75" hidden="1" customHeight="1">
      <c r="A334" s="74">
        <v>2025188.0</v>
      </c>
      <c r="B334" s="14">
        <v>36.0</v>
      </c>
      <c r="C334" s="14"/>
      <c r="D334" s="50" t="s">
        <v>1390</v>
      </c>
      <c r="E334" s="50" t="s">
        <v>3663</v>
      </c>
      <c r="F334" s="50" t="s">
        <v>3664</v>
      </c>
      <c r="G334" s="14" t="s">
        <v>219</v>
      </c>
      <c r="H334" s="14" t="s">
        <v>3665</v>
      </c>
      <c r="I334" s="14" t="s">
        <v>237</v>
      </c>
      <c r="J334" s="84" t="s">
        <v>848</v>
      </c>
      <c r="K334" s="78" t="s">
        <v>3666</v>
      </c>
      <c r="L334" s="14" t="s">
        <v>108</v>
      </c>
      <c r="M334" s="14" t="s">
        <v>4</v>
      </c>
      <c r="N334" s="14" t="s">
        <v>557</v>
      </c>
      <c r="O334" s="14" t="s">
        <v>286</v>
      </c>
      <c r="P334" s="14" t="s">
        <v>242</v>
      </c>
      <c r="Q334" s="14" t="s">
        <v>61</v>
      </c>
      <c r="R334" s="14" t="s">
        <v>225</v>
      </c>
      <c r="S334" s="78" t="s">
        <v>3667</v>
      </c>
      <c r="T334" s="78" t="s">
        <v>3667</v>
      </c>
      <c r="U334" s="78" t="s">
        <v>3668</v>
      </c>
      <c r="V334" s="14" t="s">
        <v>3669</v>
      </c>
      <c r="W334" s="14" t="s">
        <v>73</v>
      </c>
      <c r="X334" s="14" t="s">
        <v>225</v>
      </c>
      <c r="Y334" s="14" t="s">
        <v>73</v>
      </c>
      <c r="Z334" s="14" t="s">
        <v>225</v>
      </c>
      <c r="AA334" s="79">
        <v>5.0</v>
      </c>
      <c r="AB334" s="14" t="s">
        <v>73</v>
      </c>
      <c r="AC334" s="14" t="s">
        <v>3670</v>
      </c>
      <c r="AD334" s="14" t="s">
        <v>225</v>
      </c>
      <c r="AE334" s="14" t="s">
        <v>229</v>
      </c>
      <c r="AF334" s="14" t="s">
        <v>225</v>
      </c>
      <c r="AG334" s="14" t="s">
        <v>229</v>
      </c>
      <c r="AH334" s="14" t="s">
        <v>73</v>
      </c>
      <c r="AI334" s="14" t="s">
        <v>225</v>
      </c>
      <c r="AJ334" s="14" t="s">
        <v>225</v>
      </c>
      <c r="AK334" s="14" t="s">
        <v>230</v>
      </c>
      <c r="AL334" s="14" t="s">
        <v>396</v>
      </c>
      <c r="AM334" s="75" t="s">
        <v>225</v>
      </c>
      <c r="AN334" s="14"/>
      <c r="AO334" s="14"/>
      <c r="AP334" s="14" t="s">
        <v>424</v>
      </c>
      <c r="AQ334" s="14" t="s">
        <v>1399</v>
      </c>
      <c r="AR334" s="14" t="s">
        <v>1172</v>
      </c>
      <c r="AS334" s="14" t="s">
        <v>73</v>
      </c>
      <c r="AT334" s="14" t="s">
        <v>73</v>
      </c>
      <c r="AU334" s="14" t="s">
        <v>73</v>
      </c>
      <c r="AV334" s="14" t="s">
        <v>73</v>
      </c>
      <c r="AW334" s="14" t="s">
        <v>73</v>
      </c>
      <c r="AX334" s="76"/>
      <c r="AY334" s="50">
        <v>2.31222653E8</v>
      </c>
      <c r="AZ334" s="50">
        <v>28513.0</v>
      </c>
      <c r="BA334" s="189" t="s">
        <v>1777</v>
      </c>
      <c r="BB334" s="14" t="s">
        <v>268</v>
      </c>
      <c r="BC334" s="14"/>
      <c r="BD334" s="14"/>
      <c r="BE334" s="14"/>
      <c r="BF334" s="14"/>
      <c r="BG334" s="14"/>
      <c r="BH334" s="1"/>
    </row>
    <row r="335" ht="15.75" hidden="1" customHeight="1">
      <c r="A335" s="74">
        <v>2025242.0</v>
      </c>
      <c r="B335" s="14">
        <v>41.0</v>
      </c>
      <c r="C335" s="14"/>
      <c r="D335" s="50" t="s">
        <v>3671</v>
      </c>
      <c r="E335" s="50" t="s">
        <v>3672</v>
      </c>
      <c r="F335" s="50" t="s">
        <v>3673</v>
      </c>
      <c r="G335" s="14" t="s">
        <v>219</v>
      </c>
      <c r="H335" s="83" t="s">
        <v>3674</v>
      </c>
      <c r="I335" s="14" t="s">
        <v>237</v>
      </c>
      <c r="J335" s="84" t="s">
        <v>3675</v>
      </c>
      <c r="K335" s="78" t="s">
        <v>3676</v>
      </c>
      <c r="L335" s="79" t="s">
        <v>99</v>
      </c>
      <c r="M335" s="14" t="s">
        <v>4</v>
      </c>
      <c r="N335" s="14" t="s">
        <v>463</v>
      </c>
      <c r="O335" s="115" t="s">
        <v>490</v>
      </c>
      <c r="P335" s="14" t="s">
        <v>73</v>
      </c>
      <c r="Q335" s="14" t="s">
        <v>53</v>
      </c>
      <c r="R335" s="14" t="s">
        <v>73</v>
      </c>
      <c r="S335" s="14" t="s">
        <v>3677</v>
      </c>
      <c r="T335" s="14" t="s">
        <v>3677</v>
      </c>
      <c r="U335" s="14" t="s">
        <v>3678</v>
      </c>
      <c r="V335" s="14" t="s">
        <v>3679</v>
      </c>
      <c r="W335" s="14" t="s">
        <v>73</v>
      </c>
      <c r="X335" s="14" t="s">
        <v>73</v>
      </c>
      <c r="Y335" s="14" t="s">
        <v>73</v>
      </c>
      <c r="Z335" s="14" t="s">
        <v>225</v>
      </c>
      <c r="AA335" s="79">
        <v>4.0</v>
      </c>
      <c r="AB335" s="14" t="s">
        <v>225</v>
      </c>
      <c r="AC335" s="14" t="str">
        <f t="shared" ref="AC335:AC336" si="4">IF(AB335="YES",YES,"Not Working")</f>
        <v>Not Working</v>
      </c>
      <c r="AD335" s="14" t="s">
        <v>73</v>
      </c>
      <c r="AE335" s="14" t="s">
        <v>3680</v>
      </c>
      <c r="AF335" s="14" t="s">
        <v>225</v>
      </c>
      <c r="AG335" s="14" t="s">
        <v>229</v>
      </c>
      <c r="AH335" s="14" t="s">
        <v>225</v>
      </c>
      <c r="AI335" s="14" t="s">
        <v>73</v>
      </c>
      <c r="AJ335" s="14" t="s">
        <v>73</v>
      </c>
      <c r="AK335" s="14" t="s">
        <v>291</v>
      </c>
      <c r="AL335" s="14" t="s">
        <v>396</v>
      </c>
      <c r="AM335" s="14" t="s">
        <v>225</v>
      </c>
      <c r="AN335" s="14"/>
      <c r="AO335" s="14"/>
      <c r="AP335" s="14" t="s">
        <v>927</v>
      </c>
      <c r="AQ335" s="14" t="s">
        <v>3681</v>
      </c>
      <c r="AR335" s="14" t="s">
        <v>3682</v>
      </c>
      <c r="AS335" s="14" t="s">
        <v>73</v>
      </c>
      <c r="AT335" s="14" t="s">
        <v>73</v>
      </c>
      <c r="AU335" s="14" t="s">
        <v>73</v>
      </c>
      <c r="AV335" s="14"/>
      <c r="AW335" s="76" t="s">
        <v>232</v>
      </c>
      <c r="AX335" s="76"/>
      <c r="AY335" s="50"/>
      <c r="AZ335" s="50"/>
      <c r="BA335" s="79"/>
      <c r="BB335" s="14"/>
      <c r="BC335" s="14"/>
      <c r="BD335" s="14"/>
      <c r="BE335" s="14"/>
      <c r="BF335" s="85"/>
      <c r="BG335" s="85"/>
      <c r="BH335" s="1"/>
    </row>
    <row r="336" ht="15.75" hidden="1" customHeight="1">
      <c r="A336" s="74">
        <v>2025222.0</v>
      </c>
      <c r="B336" s="14">
        <v>40.0</v>
      </c>
      <c r="C336" s="14"/>
      <c r="D336" s="50" t="s">
        <v>3683</v>
      </c>
      <c r="E336" s="50" t="s">
        <v>3684</v>
      </c>
      <c r="F336" s="50" t="s">
        <v>3685</v>
      </c>
      <c r="G336" s="14" t="s">
        <v>219</v>
      </c>
      <c r="H336" s="14" t="s">
        <v>3686</v>
      </c>
      <c r="I336" s="14" t="s">
        <v>237</v>
      </c>
      <c r="J336" s="84">
        <v>39205.0</v>
      </c>
      <c r="K336" s="86" t="s">
        <v>3687</v>
      </c>
      <c r="L336" s="79" t="s">
        <v>109</v>
      </c>
      <c r="M336" s="14" t="s">
        <v>4</v>
      </c>
      <c r="N336" s="14" t="s">
        <v>258</v>
      </c>
      <c r="O336" s="113" t="s">
        <v>752</v>
      </c>
      <c r="P336" s="14" t="s">
        <v>225</v>
      </c>
      <c r="Q336" s="14" t="s">
        <v>51</v>
      </c>
      <c r="R336" s="14" t="s">
        <v>225</v>
      </c>
      <c r="S336" s="78" t="s">
        <v>3688</v>
      </c>
      <c r="T336" s="78" t="s">
        <v>3688</v>
      </c>
      <c r="U336" s="78" t="s">
        <v>3689</v>
      </c>
      <c r="V336" s="14" t="s">
        <v>3690</v>
      </c>
      <c r="W336" s="14" t="s">
        <v>73</v>
      </c>
      <c r="X336" s="14" t="s">
        <v>225</v>
      </c>
      <c r="Y336" s="14" t="s">
        <v>73</v>
      </c>
      <c r="Z336" s="14" t="s">
        <v>225</v>
      </c>
      <c r="AA336" s="91">
        <v>7.0</v>
      </c>
      <c r="AB336" s="14" t="s">
        <v>225</v>
      </c>
      <c r="AC336" s="14" t="str">
        <f t="shared" si="4"/>
        <v>Not Working</v>
      </c>
      <c r="AD336" s="14"/>
      <c r="AE336" s="14" t="str">
        <f>IF(AD336="YES",YES,"Not Working")</f>
        <v>Not Working</v>
      </c>
      <c r="AF336" s="14" t="s">
        <v>73</v>
      </c>
      <c r="AG336" s="14" t="s">
        <v>3691</v>
      </c>
      <c r="AH336" s="14" t="s">
        <v>73</v>
      </c>
      <c r="AI336" s="14" t="s">
        <v>225</v>
      </c>
      <c r="AJ336" s="14" t="s">
        <v>225</v>
      </c>
      <c r="AK336" s="14" t="s">
        <v>230</v>
      </c>
      <c r="AL336" s="14" t="s">
        <v>396</v>
      </c>
      <c r="AM336" s="14" t="s">
        <v>225</v>
      </c>
      <c r="AN336" s="14"/>
      <c r="AO336" s="14"/>
      <c r="AP336" s="14" t="s">
        <v>3692</v>
      </c>
      <c r="AQ336" s="14" t="s">
        <v>398</v>
      </c>
      <c r="AR336" s="14" t="s">
        <v>3693</v>
      </c>
      <c r="AS336" s="14" t="s">
        <v>73</v>
      </c>
      <c r="AT336" s="14"/>
      <c r="AU336" s="14" t="s">
        <v>225</v>
      </c>
      <c r="AV336" s="14" t="s">
        <v>225</v>
      </c>
      <c r="AW336" s="14" t="s">
        <v>225</v>
      </c>
      <c r="AX336" s="85" t="s">
        <v>685</v>
      </c>
      <c r="AY336" s="50"/>
      <c r="AZ336" s="50"/>
      <c r="BA336" s="79"/>
      <c r="BB336" s="14"/>
      <c r="BC336" s="14"/>
      <c r="BD336" s="14"/>
      <c r="BE336" s="14"/>
      <c r="BF336" s="85"/>
      <c r="BG336" s="85"/>
      <c r="BH336" s="1"/>
    </row>
    <row r="337" ht="15.75" hidden="1" customHeight="1">
      <c r="A337" s="74">
        <v>2025340.0</v>
      </c>
      <c r="B337" s="14"/>
      <c r="C337" s="14">
        <v>41.0</v>
      </c>
      <c r="D337" s="50" t="s">
        <v>3694</v>
      </c>
      <c r="E337" s="50" t="s">
        <v>3695</v>
      </c>
      <c r="F337" s="50" t="s">
        <v>3696</v>
      </c>
      <c r="G337" s="14" t="s">
        <v>430</v>
      </c>
      <c r="H337" s="101" t="s">
        <v>3697</v>
      </c>
      <c r="I337" s="14" t="s">
        <v>221</v>
      </c>
      <c r="J337" s="50" t="s">
        <v>3698</v>
      </c>
      <c r="K337" s="103" t="s">
        <v>3699</v>
      </c>
      <c r="L337" s="14" t="s">
        <v>114</v>
      </c>
      <c r="M337" s="75" t="s">
        <v>4</v>
      </c>
      <c r="N337" s="14" t="s">
        <v>258</v>
      </c>
      <c r="O337" s="14" t="s">
        <v>476</v>
      </c>
      <c r="P337" s="75"/>
      <c r="Q337" s="14" t="s">
        <v>57</v>
      </c>
      <c r="R337" s="14" t="s">
        <v>225</v>
      </c>
      <c r="S337" s="104" t="s">
        <v>3700</v>
      </c>
      <c r="T337" s="104" t="s">
        <v>3700</v>
      </c>
      <c r="U337" s="104" t="s">
        <v>3701</v>
      </c>
      <c r="V337" s="79" t="s">
        <v>3702</v>
      </c>
      <c r="W337" s="14" t="s">
        <v>73</v>
      </c>
      <c r="X337" s="14" t="s">
        <v>73</v>
      </c>
      <c r="Y337" s="14" t="s">
        <v>225</v>
      </c>
      <c r="Z337" s="14" t="s">
        <v>225</v>
      </c>
      <c r="AA337" s="79">
        <v>11.0</v>
      </c>
      <c r="AB337" s="14" t="s">
        <v>225</v>
      </c>
      <c r="AC337" s="14" t="s">
        <v>229</v>
      </c>
      <c r="AD337" s="14" t="s">
        <v>225</v>
      </c>
      <c r="AE337" s="14" t="s">
        <v>229</v>
      </c>
      <c r="AF337" s="14" t="s">
        <v>225</v>
      </c>
      <c r="AG337" s="14" t="s">
        <v>229</v>
      </c>
      <c r="AH337" s="14" t="s">
        <v>73</v>
      </c>
      <c r="AI337" s="14" t="s">
        <v>73</v>
      </c>
      <c r="AJ337" s="14" t="s">
        <v>73</v>
      </c>
      <c r="AK337" s="14" t="s">
        <v>291</v>
      </c>
      <c r="AL337" s="14" t="s">
        <v>396</v>
      </c>
      <c r="AM337" s="14" t="s">
        <v>73</v>
      </c>
      <c r="AN337" s="14" t="s">
        <v>3703</v>
      </c>
      <c r="AO337" s="14"/>
      <c r="AP337" s="14" t="s">
        <v>292</v>
      </c>
      <c r="AQ337" s="14" t="s">
        <v>772</v>
      </c>
      <c r="AR337" s="14" t="s">
        <v>3704</v>
      </c>
      <c r="AS337" s="14" t="s">
        <v>73</v>
      </c>
      <c r="AT337" s="14" t="s">
        <v>73</v>
      </c>
      <c r="AU337" s="14" t="s">
        <v>225</v>
      </c>
      <c r="AV337" s="14"/>
      <c r="AW337" s="14"/>
      <c r="AX337" s="76"/>
      <c r="AY337" s="50"/>
      <c r="AZ337" s="50"/>
      <c r="BA337" s="14"/>
      <c r="BB337" s="14"/>
      <c r="BC337" s="14"/>
      <c r="BD337" s="14"/>
      <c r="BE337" s="14"/>
      <c r="BF337" s="14"/>
      <c r="BG337" s="14"/>
      <c r="BH337" s="1"/>
    </row>
    <row r="338" ht="15.75" hidden="1" customHeight="1">
      <c r="A338" s="74">
        <v>2025534.0</v>
      </c>
      <c r="B338" s="14"/>
      <c r="C338" s="14">
        <v>36.0</v>
      </c>
      <c r="D338" s="50" t="s">
        <v>3705</v>
      </c>
      <c r="E338" s="50" t="s">
        <v>3706</v>
      </c>
      <c r="F338" s="50" t="s">
        <v>3707</v>
      </c>
      <c r="G338" s="14" t="s">
        <v>430</v>
      </c>
      <c r="H338" s="101" t="s">
        <v>3708</v>
      </c>
      <c r="I338" s="14" t="s">
        <v>237</v>
      </c>
      <c r="J338" s="50" t="s">
        <v>3709</v>
      </c>
      <c r="K338" s="103" t="s">
        <v>3710</v>
      </c>
      <c r="L338" s="14" t="s">
        <v>108</v>
      </c>
      <c r="M338" s="75" t="s">
        <v>4</v>
      </c>
      <c r="N338" s="14" t="s">
        <v>557</v>
      </c>
      <c r="O338" s="14" t="s">
        <v>286</v>
      </c>
      <c r="P338" s="75"/>
      <c r="Q338" s="14" t="s">
        <v>61</v>
      </c>
      <c r="R338" s="14" t="s">
        <v>225</v>
      </c>
      <c r="S338" s="104" t="s">
        <v>3711</v>
      </c>
      <c r="T338" s="104" t="s">
        <v>3711</v>
      </c>
      <c r="U338" s="104" t="s">
        <v>3712</v>
      </c>
      <c r="V338" s="79" t="s">
        <v>3713</v>
      </c>
      <c r="W338" s="14" t="s">
        <v>73</v>
      </c>
      <c r="X338" s="14" t="s">
        <v>73</v>
      </c>
      <c r="Y338" s="14" t="s">
        <v>73</v>
      </c>
      <c r="Z338" s="14" t="s">
        <v>73</v>
      </c>
      <c r="AA338" s="79">
        <v>5.0</v>
      </c>
      <c r="AB338" s="14" t="s">
        <v>225</v>
      </c>
      <c r="AC338" s="14" t="s">
        <v>229</v>
      </c>
      <c r="AD338" s="14" t="s">
        <v>225</v>
      </c>
      <c r="AE338" s="14" t="s">
        <v>229</v>
      </c>
      <c r="AF338" s="14" t="s">
        <v>225</v>
      </c>
      <c r="AG338" s="14" t="s">
        <v>229</v>
      </c>
      <c r="AH338" s="14" t="s">
        <v>225</v>
      </c>
      <c r="AI338" s="14" t="s">
        <v>225</v>
      </c>
      <c r="AJ338" s="14" t="s">
        <v>73</v>
      </c>
      <c r="AK338" s="14" t="s">
        <v>264</v>
      </c>
      <c r="AL338" s="14" t="s">
        <v>396</v>
      </c>
      <c r="AM338" s="14" t="s">
        <v>225</v>
      </c>
      <c r="AN338" s="14"/>
      <c r="AO338" s="14"/>
      <c r="AP338" s="14" t="s">
        <v>454</v>
      </c>
      <c r="AQ338" s="14" t="s">
        <v>1558</v>
      </c>
      <c r="AR338" s="14" t="s">
        <v>1434</v>
      </c>
      <c r="AS338" s="14" t="s">
        <v>73</v>
      </c>
      <c r="AT338" s="14" t="s">
        <v>73</v>
      </c>
      <c r="AU338" s="14" t="s">
        <v>73</v>
      </c>
      <c r="AV338" s="14"/>
      <c r="AW338" s="16" t="s">
        <v>232</v>
      </c>
      <c r="AX338" s="76"/>
      <c r="AY338" s="79"/>
      <c r="AZ338" s="50"/>
      <c r="BA338" s="1"/>
      <c r="BB338" s="14"/>
      <c r="BC338" s="50"/>
      <c r="BD338" s="14"/>
      <c r="BE338" s="14"/>
      <c r="BF338" s="14"/>
      <c r="BG338" s="14"/>
      <c r="BH338" s="1"/>
    </row>
    <row r="339" ht="15.75" hidden="1" customHeight="1">
      <c r="A339" s="74">
        <v>2025653.0</v>
      </c>
      <c r="B339" s="14"/>
      <c r="C339" s="14">
        <v>36.0</v>
      </c>
      <c r="D339" s="50" t="s">
        <v>1718</v>
      </c>
      <c r="E339" s="50" t="s">
        <v>3714</v>
      </c>
      <c r="F339" s="50" t="s">
        <v>3715</v>
      </c>
      <c r="G339" s="14" t="s">
        <v>430</v>
      </c>
      <c r="H339" s="101" t="s">
        <v>3716</v>
      </c>
      <c r="I339" s="14" t="s">
        <v>237</v>
      </c>
      <c r="J339" s="50" t="s">
        <v>3717</v>
      </c>
      <c r="K339" s="103" t="s">
        <v>3718</v>
      </c>
      <c r="L339" s="79" t="s">
        <v>99</v>
      </c>
      <c r="M339" s="76" t="s">
        <v>4</v>
      </c>
      <c r="N339" s="14" t="s">
        <v>323</v>
      </c>
      <c r="O339" s="14" t="s">
        <v>490</v>
      </c>
      <c r="P339" s="14" t="s">
        <v>73</v>
      </c>
      <c r="Q339" s="14" t="s">
        <v>53</v>
      </c>
      <c r="R339" s="14" t="s">
        <v>225</v>
      </c>
      <c r="S339" s="104" t="s">
        <v>3719</v>
      </c>
      <c r="T339" s="104" t="s">
        <v>3719</v>
      </c>
      <c r="U339" s="104" t="s">
        <v>3720</v>
      </c>
      <c r="V339" s="79" t="s">
        <v>3721</v>
      </c>
      <c r="W339" s="14" t="s">
        <v>73</v>
      </c>
      <c r="X339" s="14" t="s">
        <v>73</v>
      </c>
      <c r="Y339" s="14" t="s">
        <v>225</v>
      </c>
      <c r="Z339" s="14" t="s">
        <v>225</v>
      </c>
      <c r="AA339" s="79">
        <v>10.0</v>
      </c>
      <c r="AB339" s="14" t="s">
        <v>73</v>
      </c>
      <c r="AC339" s="14" t="s">
        <v>3722</v>
      </c>
      <c r="AD339" s="14" t="s">
        <v>73</v>
      </c>
      <c r="AE339" s="14" t="s">
        <v>3723</v>
      </c>
      <c r="AF339" s="14" t="s">
        <v>225</v>
      </c>
      <c r="AG339" s="14" t="s">
        <v>229</v>
      </c>
      <c r="AH339" s="14" t="s">
        <v>73</v>
      </c>
      <c r="AI339" s="14" t="s">
        <v>73</v>
      </c>
      <c r="AJ339" s="14" t="s">
        <v>225</v>
      </c>
      <c r="AK339" s="14" t="s">
        <v>230</v>
      </c>
      <c r="AL339" s="14" t="s">
        <v>396</v>
      </c>
      <c r="AM339" s="14" t="s">
        <v>225</v>
      </c>
      <c r="AN339" s="14"/>
      <c r="AO339" s="14"/>
      <c r="AP339" s="14" t="s">
        <v>1608</v>
      </c>
      <c r="AQ339" s="14" t="s">
        <v>1444</v>
      </c>
      <c r="AR339" s="14" t="s">
        <v>3724</v>
      </c>
      <c r="AS339" s="14" t="s">
        <v>73</v>
      </c>
      <c r="AT339" s="14" t="s">
        <v>73</v>
      </c>
      <c r="AU339" s="14" t="s">
        <v>73</v>
      </c>
      <c r="AV339" s="14"/>
      <c r="AW339" s="14"/>
      <c r="AX339" s="76"/>
      <c r="AY339" s="79"/>
      <c r="AZ339" s="50"/>
      <c r="BA339" s="14"/>
      <c r="BB339" s="14"/>
      <c r="BC339" s="50"/>
      <c r="BD339" s="14"/>
      <c r="BE339" s="14"/>
      <c r="BF339" s="14"/>
      <c r="BG339" s="14"/>
      <c r="BH339" s="1"/>
    </row>
    <row r="340" ht="15.75" hidden="1" customHeight="1">
      <c r="A340" s="74">
        <v>2025788.0</v>
      </c>
      <c r="B340" s="14"/>
      <c r="C340" s="14">
        <v>38.0</v>
      </c>
      <c r="D340" s="50" t="s">
        <v>3725</v>
      </c>
      <c r="E340" s="50" t="s">
        <v>3726</v>
      </c>
      <c r="F340" s="50" t="s">
        <v>3727</v>
      </c>
      <c r="G340" s="14" t="s">
        <v>430</v>
      </c>
      <c r="H340" s="101" t="s">
        <v>3728</v>
      </c>
      <c r="I340" s="14" t="s">
        <v>237</v>
      </c>
      <c r="J340" s="84" t="s">
        <v>460</v>
      </c>
      <c r="K340" s="103" t="s">
        <v>3729</v>
      </c>
      <c r="L340" s="79" t="s">
        <v>99</v>
      </c>
      <c r="M340" s="76" t="s">
        <v>4</v>
      </c>
      <c r="N340" s="14" t="s">
        <v>791</v>
      </c>
      <c r="O340" s="14" t="s">
        <v>490</v>
      </c>
      <c r="P340" s="14" t="s">
        <v>73</v>
      </c>
      <c r="Q340" s="14" t="s">
        <v>53</v>
      </c>
      <c r="R340" s="14" t="s">
        <v>225</v>
      </c>
      <c r="S340" s="104" t="s">
        <v>3730</v>
      </c>
      <c r="T340" s="104" t="s">
        <v>3731</v>
      </c>
      <c r="U340" s="104" t="s">
        <v>278</v>
      </c>
      <c r="V340" s="79" t="s">
        <v>3732</v>
      </c>
      <c r="W340" s="14" t="s">
        <v>73</v>
      </c>
      <c r="X340" s="14" t="s">
        <v>73</v>
      </c>
      <c r="Y340" s="14" t="s">
        <v>225</v>
      </c>
      <c r="Z340" s="14" t="s">
        <v>225</v>
      </c>
      <c r="AA340" s="79">
        <v>6.0</v>
      </c>
      <c r="AB340" s="14" t="s">
        <v>225</v>
      </c>
      <c r="AC340" s="14" t="s">
        <v>229</v>
      </c>
      <c r="AD340" s="14" t="s">
        <v>225</v>
      </c>
      <c r="AE340" s="14" t="s">
        <v>229</v>
      </c>
      <c r="AF340" s="14" t="s">
        <v>73</v>
      </c>
      <c r="AG340" s="14" t="s">
        <v>3733</v>
      </c>
      <c r="AH340" s="14" t="s">
        <v>225</v>
      </c>
      <c r="AI340" s="14" t="s">
        <v>225</v>
      </c>
      <c r="AJ340" s="14" t="s">
        <v>73</v>
      </c>
      <c r="AK340" s="14" t="s">
        <v>264</v>
      </c>
      <c r="AL340" s="14" t="s">
        <v>396</v>
      </c>
      <c r="AM340" s="14" t="s">
        <v>73</v>
      </c>
      <c r="AN340" s="14" t="s">
        <v>3734</v>
      </c>
      <c r="AO340" s="14"/>
      <c r="AP340" s="14" t="s">
        <v>3735</v>
      </c>
      <c r="AQ340" s="14" t="s">
        <v>3736</v>
      </c>
      <c r="AR340" s="14" t="s">
        <v>3737</v>
      </c>
      <c r="AS340" s="14" t="s">
        <v>73</v>
      </c>
      <c r="AT340" s="14" t="s">
        <v>73</v>
      </c>
      <c r="AU340" s="14" t="s">
        <v>73</v>
      </c>
      <c r="AV340" s="14"/>
      <c r="AW340" s="16" t="s">
        <v>232</v>
      </c>
      <c r="AX340" s="76"/>
      <c r="AY340" s="105">
        <v>2.31574142E8</v>
      </c>
      <c r="AZ340" s="106">
        <v>50804.0</v>
      </c>
      <c r="BA340" s="14"/>
      <c r="BB340" s="14"/>
      <c r="BC340" s="50"/>
      <c r="BD340" s="14"/>
      <c r="BE340" s="14"/>
      <c r="BF340" s="14"/>
      <c r="BG340" s="14"/>
      <c r="BH340" s="1"/>
    </row>
    <row r="341" ht="15.75" hidden="1" customHeight="1">
      <c r="A341" s="74">
        <v>2025790.0</v>
      </c>
      <c r="B341" s="14"/>
      <c r="C341" s="14">
        <v>36.0</v>
      </c>
      <c r="D341" s="50" t="s">
        <v>3738</v>
      </c>
      <c r="E341" s="50" t="s">
        <v>3739</v>
      </c>
      <c r="F341" s="50" t="s">
        <v>3740</v>
      </c>
      <c r="G341" s="14" t="s">
        <v>430</v>
      </c>
      <c r="H341" s="101" t="s">
        <v>3741</v>
      </c>
      <c r="I341" s="14" t="s">
        <v>237</v>
      </c>
      <c r="J341" s="84" t="s">
        <v>3742</v>
      </c>
      <c r="K341" s="103" t="s">
        <v>3743</v>
      </c>
      <c r="L341" s="79" t="s">
        <v>99</v>
      </c>
      <c r="M341" s="76" t="s">
        <v>4</v>
      </c>
      <c r="N341" s="14" t="s">
        <v>791</v>
      </c>
      <c r="O341" s="14" t="s">
        <v>490</v>
      </c>
      <c r="P341" s="14" t="s">
        <v>73</v>
      </c>
      <c r="Q341" s="14" t="s">
        <v>53</v>
      </c>
      <c r="R341" s="14" t="s">
        <v>225</v>
      </c>
      <c r="S341" s="104" t="s">
        <v>3744</v>
      </c>
      <c r="T341" s="104" t="s">
        <v>3744</v>
      </c>
      <c r="U341" s="104" t="s">
        <v>3745</v>
      </c>
      <c r="V341" s="79" t="s">
        <v>3746</v>
      </c>
      <c r="W341" s="14" t="s">
        <v>73</v>
      </c>
      <c r="X341" s="14" t="s">
        <v>73</v>
      </c>
      <c r="Y341" s="14" t="s">
        <v>73</v>
      </c>
      <c r="Z341" s="14" t="s">
        <v>73</v>
      </c>
      <c r="AA341" s="79">
        <v>5.0</v>
      </c>
      <c r="AB341" s="14" t="s">
        <v>73</v>
      </c>
      <c r="AC341" s="14" t="s">
        <v>743</v>
      </c>
      <c r="AD341" s="14" t="s">
        <v>225</v>
      </c>
      <c r="AE341" s="14" t="s">
        <v>229</v>
      </c>
      <c r="AF341" s="14" t="s">
        <v>225</v>
      </c>
      <c r="AG341" s="14" t="s">
        <v>229</v>
      </c>
      <c r="AH341" s="14" t="s">
        <v>73</v>
      </c>
      <c r="AI341" s="14" t="s">
        <v>225</v>
      </c>
      <c r="AJ341" s="14" t="s">
        <v>225</v>
      </c>
      <c r="AK341" s="14" t="s">
        <v>230</v>
      </c>
      <c r="AL341" s="14" t="s">
        <v>396</v>
      </c>
      <c r="AM341" s="14" t="s">
        <v>225</v>
      </c>
      <c r="AN341" s="14"/>
      <c r="AO341" s="14"/>
      <c r="AP341" s="14" t="s">
        <v>1444</v>
      </c>
      <c r="AQ341" s="14" t="s">
        <v>1657</v>
      </c>
      <c r="AR341" s="14" t="s">
        <v>3747</v>
      </c>
      <c r="AS341" s="14" t="s">
        <v>73</v>
      </c>
      <c r="AT341" s="14" t="s">
        <v>73</v>
      </c>
      <c r="AU341" s="14" t="s">
        <v>73</v>
      </c>
      <c r="AV341" s="14"/>
      <c r="AW341" s="14"/>
      <c r="AX341" s="76"/>
      <c r="AY341" s="79"/>
      <c r="AZ341" s="50"/>
      <c r="BA341" s="14"/>
      <c r="BB341" s="14"/>
      <c r="BC341" s="50"/>
      <c r="BD341" s="14"/>
      <c r="BE341" s="14"/>
      <c r="BF341" s="14"/>
      <c r="BG341" s="14"/>
      <c r="BH341" s="1"/>
    </row>
    <row r="342" ht="15.75" hidden="1" customHeight="1">
      <c r="A342" s="74">
        <v>2025660.0</v>
      </c>
      <c r="B342" s="14"/>
      <c r="C342" s="14">
        <v>36.0</v>
      </c>
      <c r="D342" s="50" t="s">
        <v>3748</v>
      </c>
      <c r="E342" s="50" t="s">
        <v>3749</v>
      </c>
      <c r="F342" s="50" t="s">
        <v>3750</v>
      </c>
      <c r="G342" s="14" t="s">
        <v>430</v>
      </c>
      <c r="H342" s="101" t="s">
        <v>3751</v>
      </c>
      <c r="I342" s="14" t="s">
        <v>221</v>
      </c>
      <c r="J342" s="50" t="s">
        <v>3752</v>
      </c>
      <c r="K342" s="86" t="s">
        <v>3753</v>
      </c>
      <c r="L342" s="14" t="s">
        <v>86</v>
      </c>
      <c r="M342" s="76" t="s">
        <v>4</v>
      </c>
      <c r="N342" s="14" t="s">
        <v>557</v>
      </c>
      <c r="O342" s="14" t="s">
        <v>603</v>
      </c>
      <c r="P342" s="75"/>
      <c r="Q342" s="14" t="s">
        <v>51</v>
      </c>
      <c r="R342" s="14" t="s">
        <v>225</v>
      </c>
      <c r="S342" s="78" t="s">
        <v>3754</v>
      </c>
      <c r="T342" s="78" t="s">
        <v>3754</v>
      </c>
      <c r="U342" s="78" t="s">
        <v>3755</v>
      </c>
      <c r="V342" s="79" t="s">
        <v>3756</v>
      </c>
      <c r="W342" s="14" t="s">
        <v>73</v>
      </c>
      <c r="X342" s="14" t="s">
        <v>73</v>
      </c>
      <c r="Y342" s="14" t="s">
        <v>225</v>
      </c>
      <c r="Z342" s="14" t="s">
        <v>225</v>
      </c>
      <c r="AA342" s="79">
        <v>2.0</v>
      </c>
      <c r="AB342" s="14" t="s">
        <v>225</v>
      </c>
      <c r="AC342" s="14" t="s">
        <v>229</v>
      </c>
      <c r="AD342" s="14" t="s">
        <v>225</v>
      </c>
      <c r="AE342" s="14" t="s">
        <v>229</v>
      </c>
      <c r="AF342" s="14" t="s">
        <v>225</v>
      </c>
      <c r="AG342" s="14" t="s">
        <v>229</v>
      </c>
      <c r="AH342" s="14" t="s">
        <v>225</v>
      </c>
      <c r="AI342" s="14" t="s">
        <v>225</v>
      </c>
      <c r="AJ342" s="14" t="s">
        <v>225</v>
      </c>
      <c r="AK342" s="14" t="s">
        <v>230</v>
      </c>
      <c r="AL342" s="14" t="s">
        <v>396</v>
      </c>
      <c r="AM342" s="14" t="s">
        <v>73</v>
      </c>
      <c r="AN342" s="14" t="s">
        <v>23</v>
      </c>
      <c r="AO342" s="14"/>
      <c r="AP342" s="14" t="s">
        <v>1387</v>
      </c>
      <c r="AQ342" s="14" t="s">
        <v>3757</v>
      </c>
      <c r="AR342" s="14" t="s">
        <v>514</v>
      </c>
      <c r="AS342" s="14" t="s">
        <v>73</v>
      </c>
      <c r="AT342" s="14" t="s">
        <v>73</v>
      </c>
      <c r="AU342" s="16" t="s">
        <v>73</v>
      </c>
      <c r="AV342" s="14"/>
      <c r="AW342" s="14"/>
      <c r="AX342" s="76"/>
      <c r="AY342" s="79"/>
      <c r="AZ342" s="50"/>
      <c r="BA342" s="14"/>
      <c r="BB342" s="14"/>
      <c r="BC342" s="50"/>
      <c r="BD342" s="14"/>
      <c r="BE342" s="14"/>
      <c r="BF342" s="14"/>
      <c r="BG342" s="14"/>
      <c r="BH342" s="117"/>
    </row>
    <row r="343" ht="15.75" hidden="1" customHeight="1">
      <c r="A343" s="74">
        <v>2025573.0</v>
      </c>
      <c r="B343" s="14"/>
      <c r="C343" s="14">
        <v>38.0</v>
      </c>
      <c r="D343" s="50" t="s">
        <v>3758</v>
      </c>
      <c r="E343" s="50" t="s">
        <v>3759</v>
      </c>
      <c r="F343" s="50" t="s">
        <v>3760</v>
      </c>
      <c r="G343" s="14" t="s">
        <v>430</v>
      </c>
      <c r="H343" s="101" t="s">
        <v>3761</v>
      </c>
      <c r="I343" s="14" t="s">
        <v>221</v>
      </c>
      <c r="J343" s="84" t="s">
        <v>3087</v>
      </c>
      <c r="K343" s="103" t="s">
        <v>3762</v>
      </c>
      <c r="L343" s="14" t="s">
        <v>98</v>
      </c>
      <c r="M343" s="75" t="s">
        <v>4</v>
      </c>
      <c r="N343" s="14" t="s">
        <v>791</v>
      </c>
      <c r="O343" s="14" t="s">
        <v>286</v>
      </c>
      <c r="P343" s="75"/>
      <c r="Q343" s="14" t="s">
        <v>51</v>
      </c>
      <c r="R343" s="14" t="s">
        <v>225</v>
      </c>
      <c r="S343" s="104"/>
      <c r="T343" s="104"/>
      <c r="U343" s="104"/>
      <c r="V343" s="79" t="s">
        <v>3763</v>
      </c>
      <c r="W343" s="14" t="s">
        <v>73</v>
      </c>
      <c r="X343" s="14" t="s">
        <v>73</v>
      </c>
      <c r="Y343" s="14" t="s">
        <v>73</v>
      </c>
      <c r="Z343" s="14" t="s">
        <v>225</v>
      </c>
      <c r="AA343" s="79">
        <v>3.0</v>
      </c>
      <c r="AB343" s="14" t="s">
        <v>225</v>
      </c>
      <c r="AC343" s="14"/>
      <c r="AD343" s="14" t="s">
        <v>225</v>
      </c>
      <c r="AE343" s="14" t="s">
        <v>229</v>
      </c>
      <c r="AF343" s="14" t="s">
        <v>225</v>
      </c>
      <c r="AG343" s="14" t="s">
        <v>229</v>
      </c>
      <c r="AH343" s="14" t="s">
        <v>73</v>
      </c>
      <c r="AI343" s="14" t="s">
        <v>225</v>
      </c>
      <c r="AJ343" s="14" t="s">
        <v>73</v>
      </c>
      <c r="AK343" s="14" t="s">
        <v>291</v>
      </c>
      <c r="AL343" s="14" t="s">
        <v>396</v>
      </c>
      <c r="AM343" s="14" t="s">
        <v>73</v>
      </c>
      <c r="AN343" s="14"/>
      <c r="AO343" s="14"/>
      <c r="AP343" s="14"/>
      <c r="AQ343" s="14"/>
      <c r="AR343" s="14"/>
      <c r="AS343" s="14" t="s">
        <v>73</v>
      </c>
      <c r="AT343" s="14" t="s">
        <v>73</v>
      </c>
      <c r="AU343" s="16" t="s">
        <v>73</v>
      </c>
      <c r="AV343" s="14"/>
      <c r="AW343" s="14"/>
      <c r="AX343" s="76"/>
      <c r="AY343" s="79"/>
      <c r="AZ343" s="93"/>
      <c r="BA343" s="14"/>
      <c r="BB343" s="14"/>
      <c r="BC343" s="50"/>
      <c r="BD343" s="14"/>
      <c r="BE343" s="14"/>
      <c r="BF343" s="14"/>
      <c r="BG343" s="14"/>
      <c r="BH343" s="1"/>
    </row>
    <row r="344" ht="15.75" hidden="1" customHeight="1">
      <c r="A344" s="74">
        <v>2025467.0</v>
      </c>
      <c r="B344" s="14"/>
      <c r="C344" s="100">
        <v>36.0</v>
      </c>
      <c r="D344" s="82" t="s">
        <v>3764</v>
      </c>
      <c r="E344" s="82" t="s">
        <v>3765</v>
      </c>
      <c r="F344" s="50" t="s">
        <v>3766</v>
      </c>
      <c r="G344" s="14" t="s">
        <v>430</v>
      </c>
      <c r="H344" s="101" t="s">
        <v>3767</v>
      </c>
      <c r="I344" s="85" t="s">
        <v>221</v>
      </c>
      <c r="J344" s="82" t="s">
        <v>3768</v>
      </c>
      <c r="K344" s="103"/>
      <c r="L344" s="85" t="s">
        <v>76</v>
      </c>
      <c r="M344" s="75" t="s">
        <v>4</v>
      </c>
      <c r="N344" s="16" t="s">
        <v>3769</v>
      </c>
      <c r="O344" s="85" t="s">
        <v>286</v>
      </c>
      <c r="P344" s="75"/>
      <c r="Q344" s="14" t="s">
        <v>59</v>
      </c>
      <c r="R344" s="14" t="s">
        <v>225</v>
      </c>
      <c r="S344" s="104" t="s">
        <v>3770</v>
      </c>
      <c r="T344" s="104" t="s">
        <v>3770</v>
      </c>
      <c r="U344" s="104" t="s">
        <v>3771</v>
      </c>
      <c r="V344" s="79" t="s">
        <v>3772</v>
      </c>
      <c r="W344" s="14" t="s">
        <v>73</v>
      </c>
      <c r="X344" s="14" t="s">
        <v>73</v>
      </c>
      <c r="Y344" s="14" t="s">
        <v>73</v>
      </c>
      <c r="Z344" s="14" t="s">
        <v>225</v>
      </c>
      <c r="AA344" s="79">
        <v>2.0</v>
      </c>
      <c r="AB344" s="14" t="s">
        <v>73</v>
      </c>
      <c r="AC344" s="14" t="s">
        <v>3773</v>
      </c>
      <c r="AD344" s="14" t="s">
        <v>225</v>
      </c>
      <c r="AE344" s="14" t="s">
        <v>229</v>
      </c>
      <c r="AF344" s="14" t="s">
        <v>225</v>
      </c>
      <c r="AG344" s="14" t="s">
        <v>229</v>
      </c>
      <c r="AH344" s="14" t="s">
        <v>73</v>
      </c>
      <c r="AI344" s="14" t="s">
        <v>73</v>
      </c>
      <c r="AJ344" s="14" t="s">
        <v>225</v>
      </c>
      <c r="AK344" s="14" t="s">
        <v>230</v>
      </c>
      <c r="AL344" s="14" t="s">
        <v>396</v>
      </c>
      <c r="AM344" s="14" t="s">
        <v>73</v>
      </c>
      <c r="AN344" s="14" t="s">
        <v>23</v>
      </c>
      <c r="AO344" s="135"/>
      <c r="AP344" s="14" t="s">
        <v>424</v>
      </c>
      <c r="AQ344" s="14" t="s">
        <v>3774</v>
      </c>
      <c r="AR344" s="14"/>
      <c r="AS344" s="14" t="s">
        <v>73</v>
      </c>
      <c r="AT344" s="14" t="s">
        <v>73</v>
      </c>
      <c r="AU344" s="16" t="s">
        <v>73</v>
      </c>
      <c r="AV344" s="14"/>
      <c r="AW344" s="16" t="s">
        <v>225</v>
      </c>
      <c r="AX344" s="110" t="s">
        <v>24</v>
      </c>
      <c r="AY344" s="14"/>
      <c r="AZ344" s="50"/>
      <c r="BA344" s="14"/>
      <c r="BB344" s="14"/>
      <c r="BC344" s="14"/>
      <c r="BD344" s="14"/>
      <c r="BE344" s="14"/>
      <c r="BF344" s="14"/>
      <c r="BG344" s="14"/>
      <c r="BH344" s="1"/>
    </row>
    <row r="345" ht="15.75" hidden="1" customHeight="1">
      <c r="A345" s="74">
        <v>2025736.0</v>
      </c>
      <c r="B345" s="14"/>
      <c r="C345" s="14">
        <v>37.0</v>
      </c>
      <c r="D345" s="50" t="s">
        <v>3775</v>
      </c>
      <c r="E345" s="50" t="s">
        <v>3776</v>
      </c>
      <c r="F345" s="50" t="s">
        <v>3777</v>
      </c>
      <c r="G345" s="14" t="s">
        <v>430</v>
      </c>
      <c r="H345" s="101" t="s">
        <v>3778</v>
      </c>
      <c r="I345" s="14" t="s">
        <v>237</v>
      </c>
      <c r="J345" s="50" t="s">
        <v>955</v>
      </c>
      <c r="K345" s="86" t="s">
        <v>3779</v>
      </c>
      <c r="L345" s="14" t="s">
        <v>93</v>
      </c>
      <c r="M345" s="76" t="s">
        <v>4</v>
      </c>
      <c r="N345" s="14" t="s">
        <v>557</v>
      </c>
      <c r="O345" s="14" t="s">
        <v>286</v>
      </c>
      <c r="P345" s="75"/>
      <c r="Q345" s="14" t="s">
        <v>55</v>
      </c>
      <c r="R345" s="14" t="s">
        <v>225</v>
      </c>
      <c r="S345" s="78" t="s">
        <v>3780</v>
      </c>
      <c r="T345" s="78" t="s">
        <v>3780</v>
      </c>
      <c r="U345" s="78" t="s">
        <v>3781</v>
      </c>
      <c r="V345" s="79" t="s">
        <v>3782</v>
      </c>
      <c r="W345" s="14" t="s">
        <v>73</v>
      </c>
      <c r="X345" s="14" t="s">
        <v>73</v>
      </c>
      <c r="Y345" s="14" t="s">
        <v>73</v>
      </c>
      <c r="Z345" s="14" t="s">
        <v>225</v>
      </c>
      <c r="AA345" s="79">
        <v>6.0</v>
      </c>
      <c r="AB345" s="14" t="s">
        <v>225</v>
      </c>
      <c r="AC345" s="14" t="s">
        <v>229</v>
      </c>
      <c r="AD345" s="14" t="s">
        <v>225</v>
      </c>
      <c r="AE345" s="14" t="s">
        <v>229</v>
      </c>
      <c r="AF345" s="14" t="s">
        <v>73</v>
      </c>
      <c r="AG345" s="14" t="s">
        <v>278</v>
      </c>
      <c r="AH345" s="14" t="s">
        <v>73</v>
      </c>
      <c r="AI345" s="14" t="s">
        <v>225</v>
      </c>
      <c r="AJ345" s="14" t="s">
        <v>225</v>
      </c>
      <c r="AK345" s="14" t="s">
        <v>230</v>
      </c>
      <c r="AL345" s="14" t="s">
        <v>396</v>
      </c>
      <c r="AM345" s="14" t="s">
        <v>73</v>
      </c>
      <c r="AN345" s="14" t="s">
        <v>3783</v>
      </c>
      <c r="AO345" s="14"/>
      <c r="AP345" s="14" t="s">
        <v>424</v>
      </c>
      <c r="AQ345" s="14" t="s">
        <v>1961</v>
      </c>
      <c r="AR345" s="14" t="s">
        <v>423</v>
      </c>
      <c r="AS345" s="14" t="s">
        <v>73</v>
      </c>
      <c r="AT345" s="14" t="s">
        <v>73</v>
      </c>
      <c r="AU345" s="16" t="s">
        <v>73</v>
      </c>
      <c r="AV345" s="14"/>
      <c r="AW345" s="14"/>
      <c r="AX345" s="76"/>
      <c r="AY345" s="79"/>
      <c r="AZ345" s="50"/>
      <c r="BA345" s="14"/>
      <c r="BB345" s="14"/>
      <c r="BC345" s="50"/>
      <c r="BD345" s="14"/>
      <c r="BE345" s="14"/>
      <c r="BF345" s="14"/>
      <c r="BG345" s="14"/>
      <c r="BH345" s="1"/>
    </row>
    <row r="346" ht="15.75" hidden="1" customHeight="1">
      <c r="A346" s="74">
        <v>2025661.0</v>
      </c>
      <c r="B346" s="14"/>
      <c r="C346" s="14">
        <v>39.0</v>
      </c>
      <c r="D346" s="50" t="s">
        <v>1789</v>
      </c>
      <c r="E346" s="50" t="s">
        <v>3784</v>
      </c>
      <c r="F346" s="50" t="s">
        <v>3785</v>
      </c>
      <c r="G346" s="14" t="s">
        <v>430</v>
      </c>
      <c r="H346" s="101" t="s">
        <v>3786</v>
      </c>
      <c r="I346" s="14" t="s">
        <v>237</v>
      </c>
      <c r="J346" s="50" t="s">
        <v>3787</v>
      </c>
      <c r="K346" s="86" t="s">
        <v>3788</v>
      </c>
      <c r="L346" s="14" t="s">
        <v>86</v>
      </c>
      <c r="M346" s="76" t="s">
        <v>4</v>
      </c>
      <c r="N346" s="14" t="s">
        <v>3789</v>
      </c>
      <c r="O346" s="14" t="s">
        <v>603</v>
      </c>
      <c r="P346" s="75"/>
      <c r="Q346" s="14" t="s">
        <v>51</v>
      </c>
      <c r="R346" s="14" t="s">
        <v>225</v>
      </c>
      <c r="S346" s="78" t="s">
        <v>3790</v>
      </c>
      <c r="T346" s="78" t="s">
        <v>3790</v>
      </c>
      <c r="U346" s="78" t="s">
        <v>3791</v>
      </c>
      <c r="V346" s="79" t="s">
        <v>3792</v>
      </c>
      <c r="W346" s="14" t="s">
        <v>73</v>
      </c>
      <c r="X346" s="14" t="s">
        <v>73</v>
      </c>
      <c r="Y346" s="14" t="s">
        <v>73</v>
      </c>
      <c r="Z346" s="14" t="s">
        <v>225</v>
      </c>
      <c r="AA346" s="79">
        <v>3.0</v>
      </c>
      <c r="AB346" s="14" t="s">
        <v>225</v>
      </c>
      <c r="AC346" s="14" t="s">
        <v>229</v>
      </c>
      <c r="AD346" s="14" t="s">
        <v>225</v>
      </c>
      <c r="AE346" s="14" t="s">
        <v>229</v>
      </c>
      <c r="AF346" s="14" t="s">
        <v>225</v>
      </c>
      <c r="AG346" s="14" t="s">
        <v>229</v>
      </c>
      <c r="AH346" s="14" t="s">
        <v>73</v>
      </c>
      <c r="AI346" s="14" t="s">
        <v>225</v>
      </c>
      <c r="AJ346" s="14" t="s">
        <v>225</v>
      </c>
      <c r="AK346" s="14" t="s">
        <v>230</v>
      </c>
      <c r="AL346" s="14" t="s">
        <v>396</v>
      </c>
      <c r="AM346" s="14" t="s">
        <v>225</v>
      </c>
      <c r="AN346" s="14"/>
      <c r="AO346" s="14"/>
      <c r="AP346" s="14" t="s">
        <v>3793</v>
      </c>
      <c r="AQ346" s="14" t="s">
        <v>343</v>
      </c>
      <c r="AR346" s="14"/>
      <c r="AS346" s="14" t="s">
        <v>73</v>
      </c>
      <c r="AT346" s="14" t="s">
        <v>73</v>
      </c>
      <c r="AU346" s="16" t="s">
        <v>73</v>
      </c>
      <c r="AV346" s="14"/>
      <c r="AW346" s="14"/>
      <c r="AX346" s="76"/>
      <c r="AY346" s="79"/>
      <c r="AZ346" s="50"/>
      <c r="BA346" s="14"/>
      <c r="BB346" s="14"/>
      <c r="BC346" s="50"/>
      <c r="BD346" s="14"/>
      <c r="BE346" s="14"/>
      <c r="BF346" s="14"/>
      <c r="BG346" s="14"/>
      <c r="BH346" s="1"/>
    </row>
    <row r="347" ht="15.75" hidden="1" customHeight="1">
      <c r="A347" s="74">
        <v>2025451.0</v>
      </c>
      <c r="B347" s="14"/>
      <c r="C347" s="100">
        <v>40.0</v>
      </c>
      <c r="D347" s="82" t="s">
        <v>3794</v>
      </c>
      <c r="E347" s="82" t="s">
        <v>3795</v>
      </c>
      <c r="F347" s="50" t="s">
        <v>3796</v>
      </c>
      <c r="G347" s="14" t="s">
        <v>430</v>
      </c>
      <c r="H347" s="101" t="s">
        <v>3797</v>
      </c>
      <c r="I347" s="14" t="s">
        <v>237</v>
      </c>
      <c r="J347" s="50" t="s">
        <v>3798</v>
      </c>
      <c r="K347" s="103" t="s">
        <v>3799</v>
      </c>
      <c r="L347" s="79" t="s">
        <v>79</v>
      </c>
      <c r="M347" s="76" t="s">
        <v>4</v>
      </c>
      <c r="N347" s="16" t="s">
        <v>3800</v>
      </c>
      <c r="O347" s="14" t="s">
        <v>286</v>
      </c>
      <c r="P347" s="14"/>
      <c r="Q347" s="14" t="s">
        <v>59</v>
      </c>
      <c r="R347" s="14" t="s">
        <v>225</v>
      </c>
      <c r="S347" s="104" t="s">
        <v>3801</v>
      </c>
      <c r="T347" s="104" t="s">
        <v>3801</v>
      </c>
      <c r="U347" s="104" t="s">
        <v>3802</v>
      </c>
      <c r="V347" s="79" t="s">
        <v>3803</v>
      </c>
      <c r="W347" s="14" t="s">
        <v>73</v>
      </c>
      <c r="X347" s="14" t="s">
        <v>73</v>
      </c>
      <c r="Y347" s="14" t="s">
        <v>225</v>
      </c>
      <c r="Z347" s="14" t="s">
        <v>225</v>
      </c>
      <c r="AA347" s="79">
        <v>6.0</v>
      </c>
      <c r="AB347" s="14" t="s">
        <v>225</v>
      </c>
      <c r="AC347" s="14"/>
      <c r="AD347" s="14" t="s">
        <v>225</v>
      </c>
      <c r="AE347" s="14" t="s">
        <v>229</v>
      </c>
      <c r="AF347" s="14" t="s">
        <v>225</v>
      </c>
      <c r="AG347" s="14" t="s">
        <v>229</v>
      </c>
      <c r="AH347" s="14" t="s">
        <v>225</v>
      </c>
      <c r="AI347" s="14" t="s">
        <v>73</v>
      </c>
      <c r="AJ347" s="14" t="s">
        <v>225</v>
      </c>
      <c r="AK347" s="14" t="s">
        <v>230</v>
      </c>
      <c r="AL347" s="14" t="s">
        <v>396</v>
      </c>
      <c r="AM347" s="14" t="s">
        <v>73</v>
      </c>
      <c r="AN347" s="14" t="s">
        <v>3804</v>
      </c>
      <c r="AO347" s="14"/>
      <c r="AP347" s="14" t="s">
        <v>1444</v>
      </c>
      <c r="AQ347" s="14" t="s">
        <v>540</v>
      </c>
      <c r="AR347" s="14"/>
      <c r="AS347" s="14" t="s">
        <v>73</v>
      </c>
      <c r="AT347" s="14" t="s">
        <v>73</v>
      </c>
      <c r="AU347" s="16" t="s">
        <v>73</v>
      </c>
      <c r="AV347" s="14"/>
      <c r="AW347" s="16" t="s">
        <v>232</v>
      </c>
      <c r="AX347" s="76"/>
      <c r="AY347" s="14"/>
      <c r="AZ347" s="50"/>
      <c r="BA347" s="14"/>
      <c r="BB347" s="14"/>
      <c r="BC347" s="14"/>
      <c r="BD347" s="14"/>
      <c r="BE347" s="14"/>
      <c r="BF347" s="14"/>
      <c r="BG347" s="14"/>
      <c r="BH347" s="1"/>
    </row>
    <row r="348" ht="15.75" hidden="1" customHeight="1">
      <c r="A348" s="74">
        <v>2025771.0</v>
      </c>
      <c r="B348" s="1"/>
      <c r="C348" s="14">
        <v>39.0</v>
      </c>
      <c r="D348" s="50" t="s">
        <v>3805</v>
      </c>
      <c r="E348" s="50" t="s">
        <v>3806</v>
      </c>
      <c r="F348" s="50" t="s">
        <v>3807</v>
      </c>
      <c r="G348" s="14" t="s">
        <v>430</v>
      </c>
      <c r="H348" s="101" t="s">
        <v>3808</v>
      </c>
      <c r="I348" s="14" t="s">
        <v>237</v>
      </c>
      <c r="J348" s="84">
        <v>38752.0</v>
      </c>
      <c r="K348" s="103" t="s">
        <v>3809</v>
      </c>
      <c r="L348" s="79" t="s">
        <v>99</v>
      </c>
      <c r="M348" s="76" t="s">
        <v>4</v>
      </c>
      <c r="N348" s="14" t="s">
        <v>323</v>
      </c>
      <c r="O348" s="14" t="s">
        <v>490</v>
      </c>
      <c r="P348" s="14" t="s">
        <v>73</v>
      </c>
      <c r="Q348" s="14" t="s">
        <v>53</v>
      </c>
      <c r="R348" s="14" t="s">
        <v>225</v>
      </c>
      <c r="S348" s="104" t="s">
        <v>3810</v>
      </c>
      <c r="T348" s="104" t="s">
        <v>3810</v>
      </c>
      <c r="U348" s="104" t="s">
        <v>3811</v>
      </c>
      <c r="V348" s="79" t="s">
        <v>3812</v>
      </c>
      <c r="W348" s="14" t="s">
        <v>73</v>
      </c>
      <c r="X348" s="14" t="s">
        <v>73</v>
      </c>
      <c r="Y348" s="14" t="s">
        <v>73</v>
      </c>
      <c r="Z348" s="14" t="s">
        <v>225</v>
      </c>
      <c r="AA348" s="79">
        <v>8.0</v>
      </c>
      <c r="AB348" s="14" t="s">
        <v>73</v>
      </c>
      <c r="AC348" s="14" t="s">
        <v>3813</v>
      </c>
      <c r="AD348" s="14" t="s">
        <v>225</v>
      </c>
      <c r="AE348" s="14" t="s">
        <v>229</v>
      </c>
      <c r="AF348" s="14" t="s">
        <v>225</v>
      </c>
      <c r="AG348" s="14" t="s">
        <v>229</v>
      </c>
      <c r="AH348" s="14" t="s">
        <v>73</v>
      </c>
      <c r="AI348" s="14" t="s">
        <v>225</v>
      </c>
      <c r="AJ348" s="14" t="s">
        <v>225</v>
      </c>
      <c r="AK348" s="14" t="s">
        <v>230</v>
      </c>
      <c r="AL348" s="14" t="s">
        <v>396</v>
      </c>
      <c r="AM348" s="14" t="s">
        <v>73</v>
      </c>
      <c r="AN348" s="14" t="s">
        <v>25</v>
      </c>
      <c r="AO348" s="14"/>
      <c r="AP348" s="14" t="s">
        <v>3814</v>
      </c>
      <c r="AQ348" s="14" t="s">
        <v>1656</v>
      </c>
      <c r="AR348" s="14" t="s">
        <v>505</v>
      </c>
      <c r="AS348" s="14" t="s">
        <v>73</v>
      </c>
      <c r="AT348" s="14" t="s">
        <v>73</v>
      </c>
      <c r="AU348" s="14" t="s">
        <v>73</v>
      </c>
      <c r="AV348" s="14"/>
      <c r="AW348" s="14"/>
      <c r="AX348" s="76"/>
      <c r="AY348" s="79"/>
      <c r="AZ348" s="50"/>
      <c r="BA348" s="14"/>
      <c r="BB348" s="14"/>
      <c r="BC348" s="50"/>
      <c r="BD348" s="14"/>
      <c r="BE348" s="14"/>
      <c r="BF348" s="14"/>
      <c r="BG348" s="14"/>
      <c r="BH348" s="1"/>
    </row>
    <row r="349" ht="15.75" hidden="1" customHeight="1">
      <c r="A349" s="74">
        <v>2025732.0</v>
      </c>
      <c r="B349" s="14"/>
      <c r="C349" s="14">
        <v>36.0</v>
      </c>
      <c r="D349" s="50" t="s">
        <v>3815</v>
      </c>
      <c r="E349" s="50" t="s">
        <v>3816</v>
      </c>
      <c r="F349" s="50" t="s">
        <v>3817</v>
      </c>
      <c r="G349" s="14" t="s">
        <v>430</v>
      </c>
      <c r="H349" s="111" t="s">
        <v>3818</v>
      </c>
      <c r="I349" s="14" t="s">
        <v>237</v>
      </c>
      <c r="J349" s="84">
        <v>38932.0</v>
      </c>
      <c r="K349" s="103" t="s">
        <v>3819</v>
      </c>
      <c r="L349" s="14" t="s">
        <v>109</v>
      </c>
      <c r="M349" s="76" t="s">
        <v>4</v>
      </c>
      <c r="N349" s="14"/>
      <c r="O349" s="14" t="s">
        <v>752</v>
      </c>
      <c r="P349" s="75"/>
      <c r="Q349" s="14" t="s">
        <v>51</v>
      </c>
      <c r="R349" s="14" t="s">
        <v>225</v>
      </c>
      <c r="S349" s="104" t="s">
        <v>3820</v>
      </c>
      <c r="T349" s="104" t="s">
        <v>3821</v>
      </c>
      <c r="U349" s="104" t="s">
        <v>3822</v>
      </c>
      <c r="V349" s="79" t="s">
        <v>3823</v>
      </c>
      <c r="W349" s="14" t="s">
        <v>73</v>
      </c>
      <c r="X349" s="14" t="s">
        <v>225</v>
      </c>
      <c r="Y349" s="14" t="s">
        <v>73</v>
      </c>
      <c r="Z349" s="14" t="s">
        <v>225</v>
      </c>
      <c r="AA349" s="79">
        <v>4.0</v>
      </c>
      <c r="AB349" s="14" t="s">
        <v>73</v>
      </c>
      <c r="AC349" s="14" t="s">
        <v>717</v>
      </c>
      <c r="AD349" s="14" t="s">
        <v>225</v>
      </c>
      <c r="AE349" s="14" t="s">
        <v>229</v>
      </c>
      <c r="AF349" s="14" t="s">
        <v>225</v>
      </c>
      <c r="AG349" s="14" t="s">
        <v>229</v>
      </c>
      <c r="AH349" s="14" t="s">
        <v>73</v>
      </c>
      <c r="AI349" s="14" t="s">
        <v>225</v>
      </c>
      <c r="AJ349" s="14" t="s">
        <v>225</v>
      </c>
      <c r="AK349" s="14" t="s">
        <v>291</v>
      </c>
      <c r="AL349" s="14" t="s">
        <v>396</v>
      </c>
      <c r="AM349" s="14" t="s">
        <v>73</v>
      </c>
      <c r="AN349" s="14" t="s">
        <v>3824</v>
      </c>
      <c r="AO349" s="14"/>
      <c r="AP349" s="14" t="s">
        <v>292</v>
      </c>
      <c r="AQ349" s="14"/>
      <c r="AR349" s="14"/>
      <c r="AS349" s="14" t="s">
        <v>73</v>
      </c>
      <c r="AT349" s="14" t="s">
        <v>73</v>
      </c>
      <c r="AU349" s="16" t="s">
        <v>73</v>
      </c>
      <c r="AV349" s="14"/>
      <c r="AW349" s="14"/>
      <c r="AX349" s="76"/>
      <c r="AY349" s="79"/>
      <c r="AZ349" s="50"/>
      <c r="BA349" s="14"/>
      <c r="BB349" s="14"/>
      <c r="BC349" s="50"/>
      <c r="BD349" s="14"/>
      <c r="BE349" s="14"/>
      <c r="BF349" s="14"/>
      <c r="BG349" s="14"/>
      <c r="BH349" s="1"/>
    </row>
    <row r="350" ht="15.75" hidden="1" customHeight="1">
      <c r="A350" s="74">
        <v>2025353.0</v>
      </c>
      <c r="B350" s="14"/>
      <c r="C350" s="14">
        <v>37.0</v>
      </c>
      <c r="D350" s="50" t="s">
        <v>1888</v>
      </c>
      <c r="E350" s="50" t="s">
        <v>3825</v>
      </c>
      <c r="F350" s="50" t="s">
        <v>3826</v>
      </c>
      <c r="G350" s="14" t="s">
        <v>430</v>
      </c>
      <c r="H350" s="101" t="s">
        <v>3827</v>
      </c>
      <c r="I350" s="14" t="s">
        <v>237</v>
      </c>
      <c r="J350" s="50" t="s">
        <v>3828</v>
      </c>
      <c r="K350" s="86" t="s">
        <v>3829</v>
      </c>
      <c r="L350" s="14" t="s">
        <v>114</v>
      </c>
      <c r="M350" s="75" t="s">
        <v>4</v>
      </c>
      <c r="N350" s="14" t="s">
        <v>258</v>
      </c>
      <c r="O350" s="14" t="s">
        <v>476</v>
      </c>
      <c r="P350" s="14" t="s">
        <v>73</v>
      </c>
      <c r="Q350" s="14" t="s">
        <v>57</v>
      </c>
      <c r="R350" s="14" t="s">
        <v>225</v>
      </c>
      <c r="S350" s="78" t="s">
        <v>3830</v>
      </c>
      <c r="T350" s="78" t="s">
        <v>3830</v>
      </c>
      <c r="U350" s="78" t="s">
        <v>3831</v>
      </c>
      <c r="V350" s="79" t="s">
        <v>3832</v>
      </c>
      <c r="W350" s="14" t="s">
        <v>73</v>
      </c>
      <c r="X350" s="14" t="s">
        <v>73</v>
      </c>
      <c r="Y350" s="14" t="s">
        <v>73</v>
      </c>
      <c r="Z350" s="14" t="s">
        <v>225</v>
      </c>
      <c r="AA350" s="79">
        <v>4.0</v>
      </c>
      <c r="AB350" s="14" t="s">
        <v>73</v>
      </c>
      <c r="AC350" s="14" t="s">
        <v>3833</v>
      </c>
      <c r="AD350" s="14" t="s">
        <v>225</v>
      </c>
      <c r="AE350" s="14" t="s">
        <v>229</v>
      </c>
      <c r="AF350" s="14" t="s">
        <v>225</v>
      </c>
      <c r="AG350" s="14" t="s">
        <v>229</v>
      </c>
      <c r="AH350" s="14" t="s">
        <v>73</v>
      </c>
      <c r="AI350" s="14" t="s">
        <v>225</v>
      </c>
      <c r="AJ350" s="14" t="s">
        <v>225</v>
      </c>
      <c r="AK350" s="14" t="s">
        <v>230</v>
      </c>
      <c r="AL350" s="14" t="s">
        <v>396</v>
      </c>
      <c r="AM350" s="14" t="s">
        <v>73</v>
      </c>
      <c r="AN350" s="14" t="s">
        <v>3834</v>
      </c>
      <c r="AO350" s="14"/>
      <c r="AP350" s="14" t="s">
        <v>292</v>
      </c>
      <c r="AQ350" s="14" t="s">
        <v>279</v>
      </c>
      <c r="AR350" s="14" t="s">
        <v>588</v>
      </c>
      <c r="AS350" s="14" t="s">
        <v>73</v>
      </c>
      <c r="AT350" s="14" t="s">
        <v>73</v>
      </c>
      <c r="AU350" s="14" t="s">
        <v>73</v>
      </c>
      <c r="AV350" s="14"/>
      <c r="AW350" s="76" t="s">
        <v>232</v>
      </c>
      <c r="AX350" s="76"/>
      <c r="AY350" s="50">
        <v>2.31320965E8</v>
      </c>
      <c r="AZ350" s="50">
        <v>69824.0</v>
      </c>
      <c r="BA350" s="14"/>
      <c r="BB350" s="14"/>
      <c r="BC350" s="14"/>
      <c r="BD350" s="14"/>
      <c r="BE350" s="14"/>
      <c r="BF350" s="14"/>
      <c r="BG350" s="14"/>
      <c r="BH350" s="1"/>
    </row>
    <row r="351" ht="15.75" hidden="1" customHeight="1">
      <c r="A351" s="74">
        <v>2025350.0</v>
      </c>
      <c r="B351" s="14"/>
      <c r="C351" s="14">
        <v>36.0</v>
      </c>
      <c r="D351" s="50" t="s">
        <v>3835</v>
      </c>
      <c r="E351" s="50" t="s">
        <v>3836</v>
      </c>
      <c r="F351" s="50" t="s">
        <v>3837</v>
      </c>
      <c r="G351" s="14" t="s">
        <v>430</v>
      </c>
      <c r="H351" s="101" t="s">
        <v>3838</v>
      </c>
      <c r="I351" s="14" t="s">
        <v>221</v>
      </c>
      <c r="J351" s="50" t="s">
        <v>3839</v>
      </c>
      <c r="K351" s="103" t="s">
        <v>3840</v>
      </c>
      <c r="L351" s="14" t="s">
        <v>114</v>
      </c>
      <c r="M351" s="75" t="s">
        <v>4</v>
      </c>
      <c r="N351" s="14" t="s">
        <v>791</v>
      </c>
      <c r="O351" s="14" t="s">
        <v>476</v>
      </c>
      <c r="P351" s="14" t="s">
        <v>73</v>
      </c>
      <c r="Q351" s="14" t="s">
        <v>57</v>
      </c>
      <c r="R351" s="14" t="s">
        <v>225</v>
      </c>
      <c r="S351" s="104" t="s">
        <v>3841</v>
      </c>
      <c r="T351" s="104" t="s">
        <v>3841</v>
      </c>
      <c r="U351" s="104" t="s">
        <v>3842</v>
      </c>
      <c r="V351" s="79" t="s">
        <v>3843</v>
      </c>
      <c r="W351" s="14" t="s">
        <v>73</v>
      </c>
      <c r="X351" s="14" t="s">
        <v>73</v>
      </c>
      <c r="Y351" s="14" t="s">
        <v>73</v>
      </c>
      <c r="Z351" s="14" t="s">
        <v>225</v>
      </c>
      <c r="AA351" s="79">
        <v>6.0</v>
      </c>
      <c r="AB351" s="14" t="s">
        <v>73</v>
      </c>
      <c r="AC351" s="14"/>
      <c r="AD351" s="14" t="s">
        <v>225</v>
      </c>
      <c r="AE351" s="14" t="s">
        <v>229</v>
      </c>
      <c r="AF351" s="14" t="s">
        <v>225</v>
      </c>
      <c r="AG351" s="14" t="s">
        <v>229</v>
      </c>
      <c r="AH351" s="14" t="s">
        <v>73</v>
      </c>
      <c r="AI351" s="14" t="s">
        <v>73</v>
      </c>
      <c r="AJ351" s="14" t="s">
        <v>225</v>
      </c>
      <c r="AK351" s="14" t="s">
        <v>230</v>
      </c>
      <c r="AL351" s="14" t="s">
        <v>396</v>
      </c>
      <c r="AM351" s="14" t="s">
        <v>73</v>
      </c>
      <c r="AN351" s="14" t="s">
        <v>3844</v>
      </c>
      <c r="AO351" s="14"/>
      <c r="AP351" s="14" t="s">
        <v>3845</v>
      </c>
      <c r="AQ351" s="14" t="s">
        <v>3846</v>
      </c>
      <c r="AR351" s="14" t="s">
        <v>588</v>
      </c>
      <c r="AS351" s="14" t="s">
        <v>73</v>
      </c>
      <c r="AT351" s="14" t="s">
        <v>73</v>
      </c>
      <c r="AU351" s="14" t="s">
        <v>73</v>
      </c>
      <c r="AV351" s="14"/>
      <c r="AW351" s="76" t="s">
        <v>232</v>
      </c>
      <c r="AX351" s="76"/>
      <c r="AY351" s="50">
        <v>2.31643969E8</v>
      </c>
      <c r="AZ351" s="50">
        <v>71472.0</v>
      </c>
      <c r="BA351" s="14"/>
      <c r="BB351" s="14"/>
      <c r="BC351" s="14"/>
      <c r="BD351" s="14"/>
      <c r="BE351" s="14"/>
      <c r="BF351" s="14"/>
      <c r="BG351" s="14"/>
      <c r="BH351" s="1"/>
    </row>
    <row r="352" ht="15.75" hidden="1" customHeight="1">
      <c r="A352" s="74">
        <v>2025469.0</v>
      </c>
      <c r="B352" s="14"/>
      <c r="C352" s="100">
        <v>41.0</v>
      </c>
      <c r="D352" s="82" t="s">
        <v>3847</v>
      </c>
      <c r="E352" s="82" t="s">
        <v>3848</v>
      </c>
      <c r="F352" s="50" t="s">
        <v>3849</v>
      </c>
      <c r="G352" s="14" t="s">
        <v>430</v>
      </c>
      <c r="H352" s="101" t="s">
        <v>3850</v>
      </c>
      <c r="I352" s="85" t="s">
        <v>221</v>
      </c>
      <c r="J352" s="82" t="s">
        <v>3851</v>
      </c>
      <c r="K352" s="103" t="s">
        <v>3852</v>
      </c>
      <c r="L352" s="85" t="s">
        <v>76</v>
      </c>
      <c r="M352" s="75" t="s">
        <v>4</v>
      </c>
      <c r="N352" s="16" t="s">
        <v>3769</v>
      </c>
      <c r="O352" s="85" t="s">
        <v>286</v>
      </c>
      <c r="P352" s="75"/>
      <c r="Q352" s="14" t="s">
        <v>59</v>
      </c>
      <c r="R352" s="14" t="s">
        <v>225</v>
      </c>
      <c r="S352" s="104" t="s">
        <v>3853</v>
      </c>
      <c r="T352" s="104" t="s">
        <v>3853</v>
      </c>
      <c r="U352" s="104" t="s">
        <v>3854</v>
      </c>
      <c r="V352" s="79" t="s">
        <v>3855</v>
      </c>
      <c r="W352" s="14" t="s">
        <v>73</v>
      </c>
      <c r="X352" s="14" t="s">
        <v>73</v>
      </c>
      <c r="Y352" s="14" t="s">
        <v>225</v>
      </c>
      <c r="Z352" s="14" t="s">
        <v>73</v>
      </c>
      <c r="AA352" s="79">
        <v>2.0</v>
      </c>
      <c r="AB352" s="14" t="s">
        <v>225</v>
      </c>
      <c r="AC352" s="14"/>
      <c r="AD352" s="14" t="s">
        <v>73</v>
      </c>
      <c r="AE352" s="14"/>
      <c r="AF352" s="14" t="s">
        <v>225</v>
      </c>
      <c r="AG352" s="14" t="s">
        <v>229</v>
      </c>
      <c r="AH352" s="14" t="s">
        <v>225</v>
      </c>
      <c r="AI352" s="14" t="s">
        <v>73</v>
      </c>
      <c r="AJ352" s="14" t="s">
        <v>225</v>
      </c>
      <c r="AK352" s="14" t="s">
        <v>230</v>
      </c>
      <c r="AL352" s="14" t="s">
        <v>396</v>
      </c>
      <c r="AM352" s="14" t="s">
        <v>73</v>
      </c>
      <c r="AN352" s="14" t="s">
        <v>3856</v>
      </c>
      <c r="AO352" s="14"/>
      <c r="AP352" s="14" t="s">
        <v>370</v>
      </c>
      <c r="AQ352" s="14" t="s">
        <v>3857</v>
      </c>
      <c r="AR352" s="14" t="s">
        <v>540</v>
      </c>
      <c r="AS352" s="14" t="s">
        <v>73</v>
      </c>
      <c r="AT352" s="14" t="s">
        <v>73</v>
      </c>
      <c r="AU352" s="16" t="s">
        <v>73</v>
      </c>
      <c r="AV352" s="14"/>
      <c r="AW352" s="16" t="s">
        <v>232</v>
      </c>
      <c r="AX352" s="76"/>
      <c r="AY352" s="14"/>
      <c r="AZ352" s="50"/>
      <c r="BA352" s="14"/>
      <c r="BB352" s="14"/>
      <c r="BC352" s="14"/>
      <c r="BD352" s="14"/>
      <c r="BE352" s="14"/>
      <c r="BF352" s="14"/>
      <c r="BG352" s="14"/>
      <c r="BH352" s="1"/>
    </row>
    <row r="353" ht="15.75" hidden="1" customHeight="1">
      <c r="A353" s="74">
        <v>2025728.0</v>
      </c>
      <c r="B353" s="14"/>
      <c r="C353" s="14">
        <v>41.0</v>
      </c>
      <c r="D353" s="50" t="s">
        <v>3858</v>
      </c>
      <c r="E353" s="50" t="s">
        <v>3859</v>
      </c>
      <c r="F353" s="50" t="s">
        <v>3860</v>
      </c>
      <c r="G353" s="14" t="s">
        <v>430</v>
      </c>
      <c r="H353" s="101" t="s">
        <v>3861</v>
      </c>
      <c r="I353" s="14" t="s">
        <v>237</v>
      </c>
      <c r="J353" s="84">
        <v>38514.0</v>
      </c>
      <c r="K353" s="103" t="s">
        <v>3862</v>
      </c>
      <c r="L353" s="14" t="s">
        <v>100</v>
      </c>
      <c r="M353" s="76" t="s">
        <v>4</v>
      </c>
      <c r="N353" s="14"/>
      <c r="O353" s="14" t="s">
        <v>434</v>
      </c>
      <c r="P353" s="75"/>
      <c r="Q353" s="14" t="s">
        <v>55</v>
      </c>
      <c r="R353" s="14" t="s">
        <v>225</v>
      </c>
      <c r="S353" s="104" t="s">
        <v>3863</v>
      </c>
      <c r="T353" s="104" t="s">
        <v>3864</v>
      </c>
      <c r="U353" s="190" t="s">
        <v>278</v>
      </c>
      <c r="V353" s="79" t="s">
        <v>3865</v>
      </c>
      <c r="W353" s="14" t="s">
        <v>73</v>
      </c>
      <c r="X353" s="14" t="s">
        <v>73</v>
      </c>
      <c r="Y353" s="14" t="s">
        <v>225</v>
      </c>
      <c r="Z353" s="14" t="s">
        <v>73</v>
      </c>
      <c r="AA353" s="79">
        <v>8.0</v>
      </c>
      <c r="AB353" s="14" t="s">
        <v>225</v>
      </c>
      <c r="AC353" s="16" t="s">
        <v>229</v>
      </c>
      <c r="AD353" s="14" t="s">
        <v>225</v>
      </c>
      <c r="AE353" s="14" t="s">
        <v>229</v>
      </c>
      <c r="AF353" s="14" t="s">
        <v>73</v>
      </c>
      <c r="AG353" s="14" t="s">
        <v>3866</v>
      </c>
      <c r="AH353" s="14" t="s">
        <v>225</v>
      </c>
      <c r="AI353" s="14" t="s">
        <v>73</v>
      </c>
      <c r="AJ353" s="14" t="s">
        <v>225</v>
      </c>
      <c r="AK353" s="14" t="s">
        <v>230</v>
      </c>
      <c r="AL353" s="14" t="s">
        <v>396</v>
      </c>
      <c r="AM353" s="14" t="s">
        <v>225</v>
      </c>
      <c r="AN353" s="14"/>
      <c r="AO353" s="14"/>
      <c r="AP353" s="14" t="s">
        <v>442</v>
      </c>
      <c r="AQ353" s="14" t="s">
        <v>1434</v>
      </c>
      <c r="AR353" s="14" t="s">
        <v>1620</v>
      </c>
      <c r="AS353" s="14" t="s">
        <v>73</v>
      </c>
      <c r="AT353" s="14" t="s">
        <v>73</v>
      </c>
      <c r="AU353" s="16" t="s">
        <v>73</v>
      </c>
      <c r="AV353" s="14"/>
      <c r="AW353" s="14"/>
      <c r="AX353" s="76"/>
      <c r="AY353" s="79"/>
      <c r="AZ353" s="50"/>
      <c r="BA353" s="14"/>
      <c r="BB353" s="14"/>
      <c r="BC353" s="50"/>
      <c r="BD353" s="14"/>
      <c r="BE353" s="14"/>
      <c r="BF353" s="14"/>
      <c r="BG353" s="14"/>
      <c r="BH353" s="117"/>
    </row>
    <row r="354" ht="15.75" hidden="1" customHeight="1">
      <c r="A354" s="74">
        <v>2025649.0</v>
      </c>
      <c r="B354" s="14"/>
      <c r="C354" s="14">
        <v>42.0</v>
      </c>
      <c r="D354" s="50" t="s">
        <v>3867</v>
      </c>
      <c r="E354" s="50" t="s">
        <v>3868</v>
      </c>
      <c r="F354" s="50" t="s">
        <v>3869</v>
      </c>
      <c r="G354" s="14" t="s">
        <v>430</v>
      </c>
      <c r="H354" s="101" t="s">
        <v>3870</v>
      </c>
      <c r="I354" s="14" t="s">
        <v>237</v>
      </c>
      <c r="J354" s="50" t="s">
        <v>3871</v>
      </c>
      <c r="K354" s="103" t="s">
        <v>3872</v>
      </c>
      <c r="L354" s="79" t="s">
        <v>99</v>
      </c>
      <c r="M354" s="76" t="s">
        <v>4</v>
      </c>
      <c r="N354" s="14" t="s">
        <v>323</v>
      </c>
      <c r="O354" s="14" t="s">
        <v>490</v>
      </c>
      <c r="P354" s="14" t="s">
        <v>73</v>
      </c>
      <c r="Q354" s="14" t="s">
        <v>53</v>
      </c>
      <c r="R354" s="14" t="s">
        <v>225</v>
      </c>
      <c r="S354" s="104" t="s">
        <v>3873</v>
      </c>
      <c r="T354" s="104" t="s">
        <v>3873</v>
      </c>
      <c r="U354" s="104" t="s">
        <v>3874</v>
      </c>
      <c r="V354" s="79" t="s">
        <v>3875</v>
      </c>
      <c r="W354" s="14" t="s">
        <v>73</v>
      </c>
      <c r="X354" s="14" t="s">
        <v>225</v>
      </c>
      <c r="Y354" s="14" t="s">
        <v>73</v>
      </c>
      <c r="Z354" s="14" t="s">
        <v>225</v>
      </c>
      <c r="AA354" s="79">
        <v>4.0</v>
      </c>
      <c r="AB354" s="14" t="s">
        <v>225</v>
      </c>
      <c r="AC354" s="14" t="s">
        <v>229</v>
      </c>
      <c r="AD354" s="14" t="s">
        <v>225</v>
      </c>
      <c r="AE354" s="14" t="s">
        <v>229</v>
      </c>
      <c r="AF354" s="14" t="s">
        <v>225</v>
      </c>
      <c r="AG354" s="14" t="s">
        <v>229</v>
      </c>
      <c r="AH354" s="14" t="s">
        <v>225</v>
      </c>
      <c r="AI354" s="14" t="s">
        <v>225</v>
      </c>
      <c r="AJ354" s="14" t="s">
        <v>225</v>
      </c>
      <c r="AK354" s="14" t="s">
        <v>291</v>
      </c>
      <c r="AL354" s="14" t="s">
        <v>396</v>
      </c>
      <c r="AM354" s="14" t="s">
        <v>73</v>
      </c>
      <c r="AN354" s="14" t="s">
        <v>23</v>
      </c>
      <c r="AO354" s="14"/>
      <c r="AP354" s="14" t="s">
        <v>331</v>
      </c>
      <c r="AQ354" s="14" t="s">
        <v>1656</v>
      </c>
      <c r="AR354" s="14" t="s">
        <v>505</v>
      </c>
      <c r="AS354" s="14" t="s">
        <v>73</v>
      </c>
      <c r="AT354" s="14" t="s">
        <v>73</v>
      </c>
      <c r="AU354" s="14" t="s">
        <v>73</v>
      </c>
      <c r="AV354" s="14"/>
      <c r="AW354" s="14"/>
      <c r="AX354" s="76"/>
      <c r="AY354" s="79"/>
      <c r="AZ354" s="50"/>
      <c r="BA354" s="14"/>
      <c r="BB354" s="14"/>
      <c r="BC354" s="50"/>
      <c r="BD354" s="14"/>
      <c r="BE354" s="14"/>
      <c r="BF354" s="14"/>
      <c r="BG354" s="14"/>
      <c r="BH354" s="1"/>
    </row>
    <row r="355" ht="15.75" hidden="1" customHeight="1">
      <c r="A355" s="74">
        <v>2025682.0</v>
      </c>
      <c r="B355" s="14"/>
      <c r="C355" s="14">
        <v>32.0</v>
      </c>
      <c r="D355" s="50" t="s">
        <v>3876</v>
      </c>
      <c r="E355" s="50" t="s">
        <v>1878</v>
      </c>
      <c r="F355" s="50" t="s">
        <v>3877</v>
      </c>
      <c r="G355" s="14" t="s">
        <v>430</v>
      </c>
      <c r="H355" s="101" t="s">
        <v>3878</v>
      </c>
      <c r="I355" s="14" t="s">
        <v>237</v>
      </c>
      <c r="J355" s="50" t="s">
        <v>3879</v>
      </c>
      <c r="K355" s="86" t="s">
        <v>3880</v>
      </c>
      <c r="L355" s="14" t="s">
        <v>86</v>
      </c>
      <c r="M355" s="76" t="s">
        <v>4</v>
      </c>
      <c r="N355" s="14" t="s">
        <v>1773</v>
      </c>
      <c r="O355" s="14" t="s">
        <v>603</v>
      </c>
      <c r="P355" s="75"/>
      <c r="Q355" s="14" t="s">
        <v>51</v>
      </c>
      <c r="R355" s="14" t="s">
        <v>225</v>
      </c>
      <c r="S355" s="78" t="s">
        <v>3881</v>
      </c>
      <c r="T355" s="78" t="s">
        <v>3881</v>
      </c>
      <c r="U355" s="78" t="s">
        <v>3882</v>
      </c>
      <c r="V355" s="79" t="s">
        <v>3883</v>
      </c>
      <c r="W355" s="14" t="s">
        <v>73</v>
      </c>
      <c r="X355" s="14" t="s">
        <v>225</v>
      </c>
      <c r="Y355" s="14" t="s">
        <v>73</v>
      </c>
      <c r="Z355" s="14" t="s">
        <v>225</v>
      </c>
      <c r="AA355" s="79">
        <v>3.0</v>
      </c>
      <c r="AB355" s="14" t="s">
        <v>73</v>
      </c>
      <c r="AC355" s="14"/>
      <c r="AD355" s="14" t="s">
        <v>225</v>
      </c>
      <c r="AE355" s="14" t="s">
        <v>229</v>
      </c>
      <c r="AF355" s="14" t="s">
        <v>225</v>
      </c>
      <c r="AG355" s="14" t="s">
        <v>229</v>
      </c>
      <c r="AH355" s="14" t="s">
        <v>73</v>
      </c>
      <c r="AI355" s="14" t="s">
        <v>225</v>
      </c>
      <c r="AJ355" s="14" t="s">
        <v>225</v>
      </c>
      <c r="AK355" s="14" t="s">
        <v>230</v>
      </c>
      <c r="AL355" s="14" t="s">
        <v>396</v>
      </c>
      <c r="AM355" s="14" t="s">
        <v>73</v>
      </c>
      <c r="AN355" s="14" t="s">
        <v>278</v>
      </c>
      <c r="AO355" s="14"/>
      <c r="AP355" s="14" t="s">
        <v>540</v>
      </c>
      <c r="AQ355" s="14" t="s">
        <v>3884</v>
      </c>
      <c r="AR355" s="14" t="s">
        <v>3377</v>
      </c>
      <c r="AS355" s="14" t="s">
        <v>73</v>
      </c>
      <c r="AT355" s="14" t="s">
        <v>73</v>
      </c>
      <c r="AU355" s="16" t="s">
        <v>73</v>
      </c>
      <c r="AV355" s="14"/>
      <c r="AW355" s="14"/>
      <c r="AX355" s="76"/>
      <c r="AY355" s="79"/>
      <c r="AZ355" s="50"/>
      <c r="BA355" s="14"/>
      <c r="BB355" s="14"/>
      <c r="BC355" s="50"/>
      <c r="BD355" s="14"/>
      <c r="BE355" s="14"/>
      <c r="BF355" s="14"/>
      <c r="BG355" s="14"/>
      <c r="BH355" s="1"/>
    </row>
    <row r="356" ht="15.75" hidden="1" customHeight="1">
      <c r="A356" s="74">
        <v>2025834.0</v>
      </c>
      <c r="B356" s="14"/>
      <c r="C356" s="14">
        <v>33.0</v>
      </c>
      <c r="D356" s="50" t="s">
        <v>3885</v>
      </c>
      <c r="E356" s="50" t="s">
        <v>3886</v>
      </c>
      <c r="F356" s="50" t="s">
        <v>3887</v>
      </c>
      <c r="G356" s="14" t="s">
        <v>430</v>
      </c>
      <c r="H356" s="101" t="s">
        <v>3888</v>
      </c>
      <c r="I356" s="14" t="s">
        <v>237</v>
      </c>
      <c r="J356" s="50" t="s">
        <v>3889</v>
      </c>
      <c r="K356" s="103" t="s">
        <v>3890</v>
      </c>
      <c r="L356" s="14" t="s">
        <v>118</v>
      </c>
      <c r="M356" s="76" t="s">
        <v>4</v>
      </c>
      <c r="N356" s="14" t="s">
        <v>779</v>
      </c>
      <c r="O356" s="14" t="s">
        <v>3891</v>
      </c>
      <c r="P356" s="75"/>
      <c r="Q356" s="14" t="s">
        <v>53</v>
      </c>
      <c r="R356" s="14" t="s">
        <v>225</v>
      </c>
      <c r="S356" s="104" t="s">
        <v>3892</v>
      </c>
      <c r="T356" s="104" t="s">
        <v>3892</v>
      </c>
      <c r="U356" s="104" t="s">
        <v>3893</v>
      </c>
      <c r="V356" s="79" t="s">
        <v>3894</v>
      </c>
      <c r="W356" s="14" t="s">
        <v>73</v>
      </c>
      <c r="X356" s="14" t="s">
        <v>225</v>
      </c>
      <c r="Y356" s="14" t="s">
        <v>73</v>
      </c>
      <c r="Z356" s="14" t="s">
        <v>225</v>
      </c>
      <c r="AA356" s="79">
        <v>5.0</v>
      </c>
      <c r="AB356" s="14" t="s">
        <v>225</v>
      </c>
      <c r="AC356" s="14" t="s">
        <v>229</v>
      </c>
      <c r="AD356" s="14" t="s">
        <v>225</v>
      </c>
      <c r="AE356" s="14" t="s">
        <v>229</v>
      </c>
      <c r="AF356" s="14" t="s">
        <v>73</v>
      </c>
      <c r="AG356" s="14" t="s">
        <v>3895</v>
      </c>
      <c r="AH356" s="14" t="s">
        <v>225</v>
      </c>
      <c r="AI356" s="14" t="s">
        <v>225</v>
      </c>
      <c r="AJ356" s="14" t="s">
        <v>225</v>
      </c>
      <c r="AK356" s="14" t="s">
        <v>291</v>
      </c>
      <c r="AL356" s="14" t="s">
        <v>396</v>
      </c>
      <c r="AM356" s="14" t="s">
        <v>225</v>
      </c>
      <c r="AN356" s="14"/>
      <c r="AO356" s="14"/>
      <c r="AP356" s="14" t="s">
        <v>398</v>
      </c>
      <c r="AQ356" s="14" t="s">
        <v>1961</v>
      </c>
      <c r="AR356" s="14" t="s">
        <v>3896</v>
      </c>
      <c r="AS356" s="14" t="s">
        <v>73</v>
      </c>
      <c r="AT356" s="14" t="s">
        <v>73</v>
      </c>
      <c r="AU356" s="14" t="s">
        <v>73</v>
      </c>
      <c r="AV356" s="14"/>
      <c r="AW356" s="14"/>
      <c r="AX356" s="76"/>
      <c r="AY356" s="79"/>
      <c r="AZ356" s="50"/>
      <c r="BA356" s="14"/>
      <c r="BB356" s="14"/>
      <c r="BC356" s="50"/>
      <c r="BD356" s="14"/>
      <c r="BE356" s="14"/>
      <c r="BF356" s="14"/>
      <c r="BG356" s="14"/>
      <c r="BH356" s="1"/>
    </row>
    <row r="357" ht="15.75" hidden="1" customHeight="1">
      <c r="A357" s="74">
        <v>2025513.0</v>
      </c>
      <c r="B357" s="14"/>
      <c r="C357" s="14">
        <v>37.0</v>
      </c>
      <c r="D357" s="82" t="s">
        <v>3897</v>
      </c>
      <c r="E357" s="82" t="s">
        <v>3898</v>
      </c>
      <c r="F357" s="50" t="s">
        <v>3899</v>
      </c>
      <c r="G357" s="14" t="s">
        <v>430</v>
      </c>
      <c r="H357" s="101" t="s">
        <v>3900</v>
      </c>
      <c r="I357" s="85" t="s">
        <v>237</v>
      </c>
      <c r="J357" s="132">
        <v>39030.0</v>
      </c>
      <c r="K357" s="191" t="s">
        <v>3901</v>
      </c>
      <c r="L357" s="14" t="s">
        <v>108</v>
      </c>
      <c r="M357" s="75" t="s">
        <v>4</v>
      </c>
      <c r="N357" s="14" t="s">
        <v>240</v>
      </c>
      <c r="O357" s="14" t="s">
        <v>286</v>
      </c>
      <c r="P357" s="75"/>
      <c r="Q357" s="14" t="s">
        <v>61</v>
      </c>
      <c r="R357" s="14" t="s">
        <v>73</v>
      </c>
      <c r="S357" s="78" t="s">
        <v>3902</v>
      </c>
      <c r="T357" s="78" t="s">
        <v>3902</v>
      </c>
      <c r="U357" s="78" t="s">
        <v>3903</v>
      </c>
      <c r="V357" s="79" t="s">
        <v>3904</v>
      </c>
      <c r="W357" s="14" t="s">
        <v>73</v>
      </c>
      <c r="X357" s="14" t="s">
        <v>225</v>
      </c>
      <c r="Y357" s="14" t="s">
        <v>73</v>
      </c>
      <c r="Z357" s="14" t="s">
        <v>225</v>
      </c>
      <c r="AA357" s="79">
        <v>7.0</v>
      </c>
      <c r="AB357" s="14" t="s">
        <v>73</v>
      </c>
      <c r="AC357" s="14" t="s">
        <v>3905</v>
      </c>
      <c r="AD357" s="14" t="s">
        <v>225</v>
      </c>
      <c r="AE357" s="14" t="s">
        <v>229</v>
      </c>
      <c r="AF357" s="14" t="s">
        <v>225</v>
      </c>
      <c r="AG357" s="14" t="s">
        <v>229</v>
      </c>
      <c r="AH357" s="14" t="s">
        <v>73</v>
      </c>
      <c r="AI357" s="14" t="s">
        <v>225</v>
      </c>
      <c r="AJ357" s="14" t="s">
        <v>225</v>
      </c>
      <c r="AK357" s="14" t="s">
        <v>230</v>
      </c>
      <c r="AL357" s="14" t="s">
        <v>396</v>
      </c>
      <c r="AM357" s="14" t="s">
        <v>73</v>
      </c>
      <c r="AN357" s="14" t="s">
        <v>3906</v>
      </c>
      <c r="AO357" s="14"/>
      <c r="AP357" s="14" t="s">
        <v>1330</v>
      </c>
      <c r="AQ357" s="14" t="s">
        <v>3907</v>
      </c>
      <c r="AR357" s="14" t="s">
        <v>540</v>
      </c>
      <c r="AS357" s="14" t="s">
        <v>73</v>
      </c>
      <c r="AT357" s="14" t="s">
        <v>73</v>
      </c>
      <c r="AU357" s="14" t="s">
        <v>73</v>
      </c>
      <c r="AV357" s="14"/>
      <c r="AW357" s="16" t="s">
        <v>232</v>
      </c>
      <c r="AX357" s="76"/>
      <c r="AY357" s="14"/>
      <c r="AZ357" s="50"/>
      <c r="BA357" s="14"/>
      <c r="BB357" s="14"/>
      <c r="BC357" s="14"/>
      <c r="BD357" s="14"/>
      <c r="BE357" s="14"/>
      <c r="BF357" s="14"/>
      <c r="BG357" s="14"/>
      <c r="BH357" s="1"/>
    </row>
    <row r="358" ht="15.75" hidden="1" customHeight="1">
      <c r="A358" s="74">
        <v>2025857.0</v>
      </c>
      <c r="B358" s="14"/>
      <c r="C358" s="14">
        <v>38.0</v>
      </c>
      <c r="D358" s="50" t="s">
        <v>3908</v>
      </c>
      <c r="E358" s="50" t="s">
        <v>1549</v>
      </c>
      <c r="F358" s="50" t="s">
        <v>3909</v>
      </c>
      <c r="G358" s="14" t="s">
        <v>430</v>
      </c>
      <c r="H358" s="101" t="s">
        <v>3910</v>
      </c>
      <c r="I358" s="14" t="s">
        <v>221</v>
      </c>
      <c r="J358" s="84">
        <v>38879.0</v>
      </c>
      <c r="K358" s="103" t="s">
        <v>3911</v>
      </c>
      <c r="L358" s="75" t="s">
        <v>78</v>
      </c>
      <c r="M358" s="76" t="s">
        <v>4</v>
      </c>
      <c r="N358" s="14"/>
      <c r="O358" s="14" t="s">
        <v>434</v>
      </c>
      <c r="P358" s="14" t="s">
        <v>73</v>
      </c>
      <c r="Q358" s="14" t="s">
        <v>53</v>
      </c>
      <c r="R358" s="14" t="s">
        <v>225</v>
      </c>
      <c r="S358" s="104" t="s">
        <v>3912</v>
      </c>
      <c r="T358" s="104" t="s">
        <v>3912</v>
      </c>
      <c r="U358" s="104" t="s">
        <v>3913</v>
      </c>
      <c r="V358" s="79" t="s">
        <v>1555</v>
      </c>
      <c r="W358" s="14" t="s">
        <v>73</v>
      </c>
      <c r="X358" s="14" t="s">
        <v>73</v>
      </c>
      <c r="Y358" s="14" t="s">
        <v>73</v>
      </c>
      <c r="Z358" s="14" t="s">
        <v>225</v>
      </c>
      <c r="AA358" s="79">
        <v>11.0</v>
      </c>
      <c r="AB358" s="14" t="s">
        <v>73</v>
      </c>
      <c r="AC358" s="14" t="s">
        <v>1487</v>
      </c>
      <c r="AD358" s="14" t="s">
        <v>225</v>
      </c>
      <c r="AE358" s="14" t="s">
        <v>229</v>
      </c>
      <c r="AF358" s="14" t="s">
        <v>225</v>
      </c>
      <c r="AG358" s="14" t="s">
        <v>229</v>
      </c>
      <c r="AH358" s="14" t="s">
        <v>73</v>
      </c>
      <c r="AI358" s="14" t="s">
        <v>225</v>
      </c>
      <c r="AJ358" s="14" t="s">
        <v>225</v>
      </c>
      <c r="AK358" s="14" t="s">
        <v>230</v>
      </c>
      <c r="AL358" s="14" t="s">
        <v>396</v>
      </c>
      <c r="AM358" s="14" t="s">
        <v>73</v>
      </c>
      <c r="AN358" s="14" t="s">
        <v>1668</v>
      </c>
      <c r="AO358" s="14"/>
      <c r="AP358" s="14" t="s">
        <v>3914</v>
      </c>
      <c r="AQ358" s="14" t="s">
        <v>3915</v>
      </c>
      <c r="AR358" s="14"/>
      <c r="AS358" s="14" t="s">
        <v>73</v>
      </c>
      <c r="AT358" s="14" t="s">
        <v>73</v>
      </c>
      <c r="AU358" s="14" t="s">
        <v>73</v>
      </c>
      <c r="AV358" s="14"/>
      <c r="AW358" s="16" t="s">
        <v>232</v>
      </c>
      <c r="AX358" s="76"/>
      <c r="AY358" s="106">
        <v>2.31692803E8</v>
      </c>
      <c r="AZ358" s="50"/>
      <c r="BA358" s="14"/>
      <c r="BB358" s="14"/>
      <c r="BC358" s="50"/>
      <c r="BD358" s="14"/>
      <c r="BE358" s="14"/>
      <c r="BF358" s="14"/>
      <c r="BG358" s="14"/>
      <c r="BH358" s="1"/>
    </row>
    <row r="359" ht="15.75" hidden="1" customHeight="1">
      <c r="A359" s="74">
        <v>2025388.0</v>
      </c>
      <c r="B359" s="14"/>
      <c r="C359" s="14">
        <v>43.0</v>
      </c>
      <c r="D359" s="50" t="s">
        <v>2078</v>
      </c>
      <c r="E359" s="50" t="s">
        <v>3916</v>
      </c>
      <c r="F359" s="50" t="s">
        <v>3917</v>
      </c>
      <c r="G359" s="14" t="s">
        <v>430</v>
      </c>
      <c r="H359" s="101" t="s">
        <v>3918</v>
      </c>
      <c r="I359" s="14" t="s">
        <v>237</v>
      </c>
      <c r="J359" s="50" t="s">
        <v>3919</v>
      </c>
      <c r="K359" s="86" t="s">
        <v>3920</v>
      </c>
      <c r="L359" s="14" t="s">
        <v>90</v>
      </c>
      <c r="M359" s="75" t="s">
        <v>4</v>
      </c>
      <c r="N359" s="14" t="s">
        <v>1752</v>
      </c>
      <c r="O359" s="14" t="s">
        <v>259</v>
      </c>
      <c r="P359" s="14" t="s">
        <v>225</v>
      </c>
      <c r="Q359" s="14" t="s">
        <v>59</v>
      </c>
      <c r="R359" s="14" t="s">
        <v>225</v>
      </c>
      <c r="S359" s="78" t="s">
        <v>3921</v>
      </c>
      <c r="T359" s="78" t="s">
        <v>3921</v>
      </c>
      <c r="U359" s="78" t="s">
        <v>3922</v>
      </c>
      <c r="V359" s="79" t="s">
        <v>3923</v>
      </c>
      <c r="W359" s="14" t="s">
        <v>73</v>
      </c>
      <c r="X359" s="14" t="s">
        <v>73</v>
      </c>
      <c r="Y359" s="14" t="s">
        <v>225</v>
      </c>
      <c r="Z359" s="14" t="s">
        <v>225</v>
      </c>
      <c r="AA359" s="79">
        <v>3.0</v>
      </c>
      <c r="AB359" s="14" t="s">
        <v>225</v>
      </c>
      <c r="AC359" s="14" t="s">
        <v>229</v>
      </c>
      <c r="AD359" s="14" t="s">
        <v>225</v>
      </c>
      <c r="AE359" s="14" t="s">
        <v>229</v>
      </c>
      <c r="AF359" s="14" t="s">
        <v>225</v>
      </c>
      <c r="AG359" s="14" t="s">
        <v>229</v>
      </c>
      <c r="AH359" s="14" t="s">
        <v>73</v>
      </c>
      <c r="AI359" s="14" t="s">
        <v>225</v>
      </c>
      <c r="AJ359" s="14" t="s">
        <v>225</v>
      </c>
      <c r="AK359" s="14" t="s">
        <v>230</v>
      </c>
      <c r="AL359" s="14" t="s">
        <v>396</v>
      </c>
      <c r="AM359" s="14" t="s">
        <v>225</v>
      </c>
      <c r="AN359" s="14"/>
      <c r="AO359" s="14"/>
      <c r="AP359" s="14" t="s">
        <v>1558</v>
      </c>
      <c r="AQ359" s="14" t="s">
        <v>292</v>
      </c>
      <c r="AR359" s="14" t="s">
        <v>588</v>
      </c>
      <c r="AS359" s="14" t="s">
        <v>73</v>
      </c>
      <c r="AT359" s="14" t="s">
        <v>73</v>
      </c>
      <c r="AU359" s="16" t="s">
        <v>73</v>
      </c>
      <c r="AV359" s="14"/>
      <c r="AW359" s="16" t="s">
        <v>73</v>
      </c>
      <c r="AX359" s="76"/>
      <c r="AY359" s="106">
        <v>2.32095868E8</v>
      </c>
      <c r="AZ359" s="106">
        <v>59857.0</v>
      </c>
      <c r="BA359" s="14"/>
      <c r="BB359" s="14"/>
      <c r="BC359" s="14"/>
      <c r="BD359" s="14"/>
      <c r="BE359" s="14"/>
      <c r="BF359" s="14"/>
      <c r="BG359" s="14"/>
      <c r="BH359" s="1"/>
    </row>
    <row r="360" ht="15.75" hidden="1" customHeight="1">
      <c r="A360" s="74">
        <v>2025681.0</v>
      </c>
      <c r="B360" s="14"/>
      <c r="C360" s="14">
        <v>36.0</v>
      </c>
      <c r="D360" s="50" t="s">
        <v>3924</v>
      </c>
      <c r="E360" s="50" t="s">
        <v>3925</v>
      </c>
      <c r="F360" s="50" t="s">
        <v>3926</v>
      </c>
      <c r="G360" s="14" t="s">
        <v>430</v>
      </c>
      <c r="H360" s="101" t="s">
        <v>3927</v>
      </c>
      <c r="I360" s="14" t="s">
        <v>221</v>
      </c>
      <c r="J360" s="50" t="s">
        <v>3698</v>
      </c>
      <c r="K360" s="86" t="s">
        <v>3928</v>
      </c>
      <c r="L360" s="14" t="s">
        <v>86</v>
      </c>
      <c r="M360" s="76" t="s">
        <v>4</v>
      </c>
      <c r="N360" s="14" t="s">
        <v>602</v>
      </c>
      <c r="O360" s="14" t="s">
        <v>603</v>
      </c>
      <c r="P360" s="75"/>
      <c r="Q360" s="14" t="s">
        <v>51</v>
      </c>
      <c r="R360" s="14" t="s">
        <v>225</v>
      </c>
      <c r="S360" s="78" t="s">
        <v>3929</v>
      </c>
      <c r="T360" s="78" t="s">
        <v>3929</v>
      </c>
      <c r="U360" s="78" t="s">
        <v>3929</v>
      </c>
      <c r="V360" s="79" t="s">
        <v>3930</v>
      </c>
      <c r="W360" s="14" t="s">
        <v>73</v>
      </c>
      <c r="X360" s="14" t="s">
        <v>225</v>
      </c>
      <c r="Y360" s="14" t="s">
        <v>73</v>
      </c>
      <c r="Z360" s="14" t="s">
        <v>225</v>
      </c>
      <c r="AA360" s="79">
        <v>7.0</v>
      </c>
      <c r="AB360" s="14" t="s">
        <v>225</v>
      </c>
      <c r="AC360" s="14" t="s">
        <v>229</v>
      </c>
      <c r="AD360" s="14" t="s">
        <v>225</v>
      </c>
      <c r="AE360" s="14" t="s">
        <v>229</v>
      </c>
      <c r="AF360" s="14" t="s">
        <v>225</v>
      </c>
      <c r="AG360" s="14" t="s">
        <v>229</v>
      </c>
      <c r="AH360" s="14" t="s">
        <v>73</v>
      </c>
      <c r="AI360" s="14" t="s">
        <v>225</v>
      </c>
      <c r="AJ360" s="14" t="s">
        <v>225</v>
      </c>
      <c r="AK360" s="14" t="s">
        <v>230</v>
      </c>
      <c r="AL360" s="14" t="s">
        <v>396</v>
      </c>
      <c r="AM360" s="14" t="s">
        <v>73</v>
      </c>
      <c r="AN360" s="14" t="s">
        <v>3931</v>
      </c>
      <c r="AO360" s="14"/>
      <c r="AP360" s="14" t="s">
        <v>1489</v>
      </c>
      <c r="AQ360" s="14" t="s">
        <v>672</v>
      </c>
      <c r="AR360" s="14" t="s">
        <v>772</v>
      </c>
      <c r="AS360" s="14" t="s">
        <v>73</v>
      </c>
      <c r="AT360" s="14" t="s">
        <v>73</v>
      </c>
      <c r="AU360" s="16" t="s">
        <v>73</v>
      </c>
      <c r="AV360" s="14"/>
      <c r="AW360" s="14"/>
      <c r="AX360" s="76"/>
      <c r="AY360" s="79"/>
      <c r="AZ360" s="50"/>
      <c r="BA360" s="14"/>
      <c r="BB360" s="14"/>
      <c r="BC360" s="50"/>
      <c r="BD360" s="14"/>
      <c r="BE360" s="14"/>
      <c r="BF360" s="14"/>
      <c r="BG360" s="14"/>
      <c r="BH360" s="1"/>
    </row>
    <row r="361" ht="15.75" hidden="1" customHeight="1">
      <c r="A361" s="74">
        <v>2025543.0</v>
      </c>
      <c r="B361" s="14"/>
      <c r="C361" s="14">
        <v>38.0</v>
      </c>
      <c r="D361" s="50" t="s">
        <v>3924</v>
      </c>
      <c r="E361" s="50" t="s">
        <v>3932</v>
      </c>
      <c r="F361" s="50" t="s">
        <v>3933</v>
      </c>
      <c r="G361" s="14" t="s">
        <v>430</v>
      </c>
      <c r="H361" s="101" t="s">
        <v>3934</v>
      </c>
      <c r="I361" s="14" t="s">
        <v>237</v>
      </c>
      <c r="J361" s="50" t="s">
        <v>2643</v>
      </c>
      <c r="K361" s="103" t="s">
        <v>3935</v>
      </c>
      <c r="L361" s="14" t="s">
        <v>108</v>
      </c>
      <c r="M361" s="75" t="s">
        <v>4</v>
      </c>
      <c r="N361" s="14" t="s">
        <v>557</v>
      </c>
      <c r="O361" s="14" t="s">
        <v>286</v>
      </c>
      <c r="P361" s="75"/>
      <c r="Q361" s="14" t="s">
        <v>61</v>
      </c>
      <c r="R361" s="14" t="s">
        <v>225</v>
      </c>
      <c r="S361" s="104" t="s">
        <v>3936</v>
      </c>
      <c r="T361" s="104" t="s">
        <v>3937</v>
      </c>
      <c r="U361" s="104" t="s">
        <v>3938</v>
      </c>
      <c r="V361" s="79" t="s">
        <v>3939</v>
      </c>
      <c r="W361" s="14" t="s">
        <v>73</v>
      </c>
      <c r="X361" s="14" t="s">
        <v>73</v>
      </c>
      <c r="Y361" s="14" t="s">
        <v>225</v>
      </c>
      <c r="Z361" s="14" t="s">
        <v>73</v>
      </c>
      <c r="AA361" s="79">
        <v>2.0</v>
      </c>
      <c r="AB361" s="14" t="s">
        <v>225</v>
      </c>
      <c r="AC361" s="14" t="s">
        <v>1667</v>
      </c>
      <c r="AD361" s="14" t="s">
        <v>73</v>
      </c>
      <c r="AE361" s="14" t="s">
        <v>278</v>
      </c>
      <c r="AF361" s="14" t="s">
        <v>225</v>
      </c>
      <c r="AG361" s="14" t="s">
        <v>229</v>
      </c>
      <c r="AH361" s="14" t="s">
        <v>225</v>
      </c>
      <c r="AI361" s="14" t="s">
        <v>73</v>
      </c>
      <c r="AJ361" s="14" t="s">
        <v>73</v>
      </c>
      <c r="AK361" s="14" t="s">
        <v>264</v>
      </c>
      <c r="AL361" s="14" t="s">
        <v>396</v>
      </c>
      <c r="AM361" s="14" t="s">
        <v>73</v>
      </c>
      <c r="AN361" s="14" t="s">
        <v>3940</v>
      </c>
      <c r="AO361" s="14"/>
      <c r="AP361" s="14" t="s">
        <v>483</v>
      </c>
      <c r="AQ361" s="14" t="s">
        <v>3941</v>
      </c>
      <c r="AR361" s="14" t="s">
        <v>1434</v>
      </c>
      <c r="AS361" s="14" t="s">
        <v>73</v>
      </c>
      <c r="AT361" s="14" t="s">
        <v>73</v>
      </c>
      <c r="AU361" s="14" t="s">
        <v>73</v>
      </c>
      <c r="AV361" s="14"/>
      <c r="AW361" s="16" t="s">
        <v>232</v>
      </c>
      <c r="AX361" s="76"/>
      <c r="AY361" s="79"/>
      <c r="AZ361" s="50"/>
      <c r="BA361" s="14"/>
      <c r="BB361" s="14"/>
      <c r="BC361" s="50"/>
      <c r="BD361" s="14"/>
      <c r="BE361" s="14"/>
      <c r="BF361" s="14"/>
      <c r="BG361" s="14"/>
      <c r="BH361" s="117"/>
    </row>
    <row r="362" ht="15.75" hidden="1" customHeight="1">
      <c r="A362" s="74">
        <v>2025562.0</v>
      </c>
      <c r="B362" s="14"/>
      <c r="C362" s="14">
        <v>42.0</v>
      </c>
      <c r="D362" s="50" t="s">
        <v>609</v>
      </c>
      <c r="E362" s="50" t="s">
        <v>3942</v>
      </c>
      <c r="F362" s="50" t="s">
        <v>3943</v>
      </c>
      <c r="G362" s="14" t="s">
        <v>430</v>
      </c>
      <c r="H362" s="101" t="s">
        <v>3944</v>
      </c>
      <c r="I362" s="14" t="s">
        <v>221</v>
      </c>
      <c r="J362" s="84">
        <v>38178.0</v>
      </c>
      <c r="K362" s="103" t="s">
        <v>3945</v>
      </c>
      <c r="L362" s="14" t="s">
        <v>101</v>
      </c>
      <c r="M362" s="75" t="s">
        <v>4</v>
      </c>
      <c r="N362" s="14" t="s">
        <v>1752</v>
      </c>
      <c r="O362" s="14" t="s">
        <v>490</v>
      </c>
      <c r="P362" s="14" t="s">
        <v>73</v>
      </c>
      <c r="Q362" s="14" t="s">
        <v>53</v>
      </c>
      <c r="R362" s="14" t="s">
        <v>225</v>
      </c>
      <c r="S362" s="104" t="s">
        <v>3946</v>
      </c>
      <c r="T362" s="104" t="s">
        <v>3946</v>
      </c>
      <c r="U362" s="104" t="s">
        <v>3947</v>
      </c>
      <c r="V362" s="79" t="s">
        <v>3948</v>
      </c>
      <c r="W362" s="14" t="s">
        <v>73</v>
      </c>
      <c r="X362" s="14" t="s">
        <v>73</v>
      </c>
      <c r="Y362" s="14" t="s">
        <v>73</v>
      </c>
      <c r="Z362" s="14" t="s">
        <v>225</v>
      </c>
      <c r="AA362" s="79">
        <v>4.0</v>
      </c>
      <c r="AB362" s="14" t="s">
        <v>73</v>
      </c>
      <c r="AC362" s="14" t="s">
        <v>1487</v>
      </c>
      <c r="AD362" s="14" t="s">
        <v>225</v>
      </c>
      <c r="AE362" s="14" t="s">
        <v>229</v>
      </c>
      <c r="AF362" s="14" t="s">
        <v>225</v>
      </c>
      <c r="AG362" s="14" t="s">
        <v>229</v>
      </c>
      <c r="AH362" s="14" t="s">
        <v>73</v>
      </c>
      <c r="AI362" s="14" t="s">
        <v>225</v>
      </c>
      <c r="AJ362" s="14" t="s">
        <v>225</v>
      </c>
      <c r="AK362" s="14" t="s">
        <v>291</v>
      </c>
      <c r="AL362" s="14" t="s">
        <v>396</v>
      </c>
      <c r="AM362" s="14" t="s">
        <v>73</v>
      </c>
      <c r="AN362" s="14" t="s">
        <v>3949</v>
      </c>
      <c r="AO362" s="14"/>
      <c r="AP362" s="14" t="s">
        <v>3950</v>
      </c>
      <c r="AQ362" s="14" t="s">
        <v>3951</v>
      </c>
      <c r="AR362" s="14" t="s">
        <v>3952</v>
      </c>
      <c r="AS362" s="14" t="s">
        <v>73</v>
      </c>
      <c r="AT362" s="14" t="s">
        <v>73</v>
      </c>
      <c r="AU362" s="14" t="s">
        <v>73</v>
      </c>
      <c r="AV362" s="14"/>
      <c r="AW362" s="14"/>
      <c r="AX362" s="76"/>
      <c r="AY362" s="79"/>
      <c r="AZ362" s="50"/>
      <c r="BA362" s="14"/>
      <c r="BB362" s="14"/>
      <c r="BC362" s="50"/>
      <c r="BD362" s="14"/>
      <c r="BE362" s="14"/>
      <c r="BF362" s="14"/>
      <c r="BG362" s="14"/>
      <c r="BH362" s="117"/>
    </row>
    <row r="363" ht="15.75" hidden="1" customHeight="1">
      <c r="A363" s="74">
        <v>2025679.0</v>
      </c>
      <c r="B363" s="14"/>
      <c r="C363" s="14">
        <v>35.0</v>
      </c>
      <c r="D363" s="50" t="s">
        <v>252</v>
      </c>
      <c r="E363" s="50" t="s">
        <v>3953</v>
      </c>
      <c r="F363" s="50" t="s">
        <v>3954</v>
      </c>
      <c r="G363" s="14" t="s">
        <v>430</v>
      </c>
      <c r="H363" s="101" t="s">
        <v>3955</v>
      </c>
      <c r="I363" s="14" t="s">
        <v>237</v>
      </c>
      <c r="J363" s="50" t="s">
        <v>3956</v>
      </c>
      <c r="K363" s="103" t="s">
        <v>3957</v>
      </c>
      <c r="L363" s="14" t="s">
        <v>86</v>
      </c>
      <c r="M363" s="76" t="s">
        <v>4</v>
      </c>
      <c r="N363" s="14" t="s">
        <v>602</v>
      </c>
      <c r="O363" s="14" t="s">
        <v>603</v>
      </c>
      <c r="P363" s="75"/>
      <c r="Q363" s="14" t="s">
        <v>51</v>
      </c>
      <c r="R363" s="14" t="s">
        <v>225</v>
      </c>
      <c r="S363" s="104" t="s">
        <v>3958</v>
      </c>
      <c r="T363" s="104" t="s">
        <v>3958</v>
      </c>
      <c r="U363" s="104" t="s">
        <v>3959</v>
      </c>
      <c r="V363" s="79" t="s">
        <v>3960</v>
      </c>
      <c r="W363" s="14" t="s">
        <v>73</v>
      </c>
      <c r="X363" s="14" t="s">
        <v>73</v>
      </c>
      <c r="Y363" s="14" t="s">
        <v>73</v>
      </c>
      <c r="Z363" s="14" t="s">
        <v>225</v>
      </c>
      <c r="AA363" s="79"/>
      <c r="AB363" s="14" t="s">
        <v>73</v>
      </c>
      <c r="AC363" s="14" t="s">
        <v>3961</v>
      </c>
      <c r="AD363" s="14" t="s">
        <v>73</v>
      </c>
      <c r="AE363" s="14" t="s">
        <v>278</v>
      </c>
      <c r="AF363" s="14" t="s">
        <v>225</v>
      </c>
      <c r="AG363" s="14" t="s">
        <v>229</v>
      </c>
      <c r="AH363" s="14" t="s">
        <v>73</v>
      </c>
      <c r="AI363" s="14" t="s">
        <v>225</v>
      </c>
      <c r="AJ363" s="14" t="s">
        <v>225</v>
      </c>
      <c r="AK363" s="14" t="s">
        <v>230</v>
      </c>
      <c r="AL363" s="14" t="s">
        <v>396</v>
      </c>
      <c r="AM363" s="14" t="s">
        <v>225</v>
      </c>
      <c r="AN363" s="14"/>
      <c r="AO363" s="14"/>
      <c r="AP363" s="14" t="s">
        <v>3962</v>
      </c>
      <c r="AQ363" s="14" t="s">
        <v>3963</v>
      </c>
      <c r="AR363" s="14" t="s">
        <v>3964</v>
      </c>
      <c r="AS363" s="14" t="s">
        <v>73</v>
      </c>
      <c r="AT363" s="14" t="s">
        <v>73</v>
      </c>
      <c r="AU363" s="16" t="s">
        <v>73</v>
      </c>
      <c r="AV363" s="14"/>
      <c r="AW363" s="14"/>
      <c r="AX363" s="76"/>
      <c r="AY363" s="79"/>
      <c r="AZ363" s="50"/>
      <c r="BA363" s="14"/>
      <c r="BB363" s="14"/>
      <c r="BC363" s="50"/>
      <c r="BD363" s="14"/>
      <c r="BE363" s="14"/>
      <c r="BF363" s="14"/>
      <c r="BG363" s="14"/>
      <c r="BH363" s="1"/>
    </row>
    <row r="364" ht="15.75" hidden="1" customHeight="1">
      <c r="A364" s="74">
        <v>2025858.0</v>
      </c>
      <c r="B364" s="14"/>
      <c r="C364" s="14">
        <v>36.0</v>
      </c>
      <c r="D364" s="50" t="s">
        <v>3965</v>
      </c>
      <c r="E364" s="50" t="s">
        <v>3966</v>
      </c>
      <c r="F364" s="50" t="s">
        <v>3967</v>
      </c>
      <c r="G364" s="14" t="s">
        <v>430</v>
      </c>
      <c r="H364" s="101" t="s">
        <v>3968</v>
      </c>
      <c r="I364" s="14" t="s">
        <v>237</v>
      </c>
      <c r="J364" s="102" t="s">
        <v>2062</v>
      </c>
      <c r="K364" s="103" t="s">
        <v>3969</v>
      </c>
      <c r="L364" s="75" t="s">
        <v>78</v>
      </c>
      <c r="M364" s="76" t="s">
        <v>4</v>
      </c>
      <c r="N364" s="14"/>
      <c r="O364" s="14" t="s">
        <v>434</v>
      </c>
      <c r="P364" s="14" t="s">
        <v>73</v>
      </c>
      <c r="Q364" s="14" t="s">
        <v>53</v>
      </c>
      <c r="R364" s="14" t="s">
        <v>225</v>
      </c>
      <c r="S364" s="104" t="s">
        <v>3970</v>
      </c>
      <c r="T364" s="104" t="s">
        <v>3970</v>
      </c>
      <c r="U364" s="104" t="s">
        <v>3971</v>
      </c>
      <c r="V364" s="79" t="s">
        <v>3972</v>
      </c>
      <c r="W364" s="14" t="s">
        <v>73</v>
      </c>
      <c r="X364" s="14" t="s">
        <v>73</v>
      </c>
      <c r="Y364" s="14" t="s">
        <v>73</v>
      </c>
      <c r="Z364" s="14" t="s">
        <v>225</v>
      </c>
      <c r="AA364" s="79">
        <v>8.0</v>
      </c>
      <c r="AB364" s="14" t="s">
        <v>73</v>
      </c>
      <c r="AC364" s="14"/>
      <c r="AD364" s="14" t="s">
        <v>225</v>
      </c>
      <c r="AE364" s="14" t="s">
        <v>229</v>
      </c>
      <c r="AF364" s="14" t="s">
        <v>73</v>
      </c>
      <c r="AG364" s="14" t="s">
        <v>278</v>
      </c>
      <c r="AH364" s="14" t="s">
        <v>73</v>
      </c>
      <c r="AI364" s="14" t="s">
        <v>225</v>
      </c>
      <c r="AJ364" s="14" t="s">
        <v>225</v>
      </c>
      <c r="AK364" s="14" t="s">
        <v>230</v>
      </c>
      <c r="AL364" s="14" t="s">
        <v>396</v>
      </c>
      <c r="AM364" s="14" t="s">
        <v>73</v>
      </c>
      <c r="AN364" s="14" t="s">
        <v>3973</v>
      </c>
      <c r="AO364" s="14"/>
      <c r="AP364" s="14" t="s">
        <v>551</v>
      </c>
      <c r="AQ364" s="14" t="s">
        <v>3974</v>
      </c>
      <c r="AR364" s="14" t="s">
        <v>1526</v>
      </c>
      <c r="AS364" s="14" t="s">
        <v>73</v>
      </c>
      <c r="AT364" s="14" t="s">
        <v>73</v>
      </c>
      <c r="AU364" s="14" t="s">
        <v>73</v>
      </c>
      <c r="AV364" s="14"/>
      <c r="AW364" s="16" t="s">
        <v>232</v>
      </c>
      <c r="AX364" s="76"/>
      <c r="AY364" s="106">
        <v>2.31772874E8</v>
      </c>
      <c r="AZ364" s="106">
        <v>47036.0</v>
      </c>
      <c r="BA364" s="14"/>
      <c r="BB364" s="14"/>
      <c r="BC364" s="50"/>
      <c r="BD364" s="14"/>
      <c r="BE364" s="14"/>
      <c r="BF364" s="14"/>
      <c r="BG364" s="14"/>
      <c r="BH364" s="1"/>
    </row>
    <row r="365" ht="15.75" hidden="1" customHeight="1">
      <c r="A365" s="74">
        <v>2025006.0</v>
      </c>
      <c r="B365" s="14">
        <v>38.0</v>
      </c>
      <c r="C365" s="14"/>
      <c r="D365" s="50" t="s">
        <v>589</v>
      </c>
      <c r="E365" s="50" t="s">
        <v>3975</v>
      </c>
      <c r="F365" s="50" t="s">
        <v>3976</v>
      </c>
      <c r="G365" s="14" t="s">
        <v>219</v>
      </c>
      <c r="H365" s="83" t="s">
        <v>3977</v>
      </c>
      <c r="I365" s="14" t="s">
        <v>237</v>
      </c>
      <c r="J365" s="84" t="s">
        <v>2345</v>
      </c>
      <c r="K365" s="86" t="s">
        <v>3978</v>
      </c>
      <c r="L365" s="14" t="s">
        <v>93</v>
      </c>
      <c r="M365" s="14" t="s">
        <v>4</v>
      </c>
      <c r="N365" s="14" t="s">
        <v>791</v>
      </c>
      <c r="O365" s="14" t="s">
        <v>286</v>
      </c>
      <c r="P365" s="14" t="s">
        <v>225</v>
      </c>
      <c r="Q365" s="14" t="s">
        <v>55</v>
      </c>
      <c r="R365" s="14" t="s">
        <v>225</v>
      </c>
      <c r="S365" s="78" t="s">
        <v>3979</v>
      </c>
      <c r="T365" s="78" t="s">
        <v>3980</v>
      </c>
      <c r="U365" s="78" t="s">
        <v>3981</v>
      </c>
      <c r="V365" s="14" t="s">
        <v>3982</v>
      </c>
      <c r="W365" s="14" t="s">
        <v>73</v>
      </c>
      <c r="X365" s="14" t="s">
        <v>73</v>
      </c>
      <c r="Y365" s="14" t="s">
        <v>73</v>
      </c>
      <c r="Z365" s="14" t="s">
        <v>225</v>
      </c>
      <c r="AA365" s="79">
        <v>4.0</v>
      </c>
      <c r="AB365" s="14" t="s">
        <v>225</v>
      </c>
      <c r="AC365" s="14" t="str">
        <f>IF(AB365="YES",YES,"Not Working")</f>
        <v>Not Working</v>
      </c>
      <c r="AD365" s="14" t="s">
        <v>73</v>
      </c>
      <c r="AE365" s="14" t="s">
        <v>3983</v>
      </c>
      <c r="AF365" s="14" t="s">
        <v>225</v>
      </c>
      <c r="AG365" s="14" t="s">
        <v>229</v>
      </c>
      <c r="AH365" s="14" t="s">
        <v>73</v>
      </c>
      <c r="AI365" s="14" t="s">
        <v>73</v>
      </c>
      <c r="AJ365" s="14" t="s">
        <v>73</v>
      </c>
      <c r="AK365" s="14" t="s">
        <v>264</v>
      </c>
      <c r="AL365" s="14" t="s">
        <v>396</v>
      </c>
      <c r="AM365" s="75" t="s">
        <v>225</v>
      </c>
      <c r="AN365" s="75"/>
      <c r="AO365" s="14"/>
      <c r="AP365" s="14" t="s">
        <v>672</v>
      </c>
      <c r="AQ365" s="14" t="s">
        <v>2392</v>
      </c>
      <c r="AR365" s="14" t="s">
        <v>2282</v>
      </c>
      <c r="AS365" s="14" t="s">
        <v>73</v>
      </c>
      <c r="AT365" s="14" t="s">
        <v>73</v>
      </c>
      <c r="AU365" s="14" t="s">
        <v>73</v>
      </c>
      <c r="AV365" s="14" t="s">
        <v>73</v>
      </c>
      <c r="AW365" s="14" t="s">
        <v>73</v>
      </c>
      <c r="AX365" s="76"/>
      <c r="AY365" s="50">
        <v>2.31374119E8</v>
      </c>
      <c r="AZ365" s="50">
        <v>35121.0</v>
      </c>
      <c r="BA365" s="14" t="s">
        <v>1389</v>
      </c>
      <c r="BB365" s="14" t="s">
        <v>268</v>
      </c>
      <c r="BC365" s="14"/>
      <c r="BD365" s="14"/>
      <c r="BE365" s="14"/>
      <c r="BF365" s="14"/>
      <c r="BG365" s="14"/>
      <c r="BH365" s="1"/>
    </row>
    <row r="366" ht="15.75" hidden="1" customHeight="1">
      <c r="A366" s="74">
        <v>2025855.0</v>
      </c>
      <c r="B366" s="14"/>
      <c r="C366" s="14">
        <v>36.0</v>
      </c>
      <c r="D366" s="50" t="s">
        <v>3984</v>
      </c>
      <c r="E366" s="50" t="s">
        <v>3985</v>
      </c>
      <c r="F366" s="50" t="s">
        <v>3986</v>
      </c>
      <c r="G366" s="14" t="s">
        <v>430</v>
      </c>
      <c r="H366" s="101" t="s">
        <v>3987</v>
      </c>
      <c r="I366" s="14" t="s">
        <v>221</v>
      </c>
      <c r="J366" s="84">
        <v>39084.0</v>
      </c>
      <c r="K366" s="103" t="s">
        <v>3988</v>
      </c>
      <c r="L366" s="75" t="s">
        <v>78</v>
      </c>
      <c r="M366" s="76" t="s">
        <v>4</v>
      </c>
      <c r="N366" s="14"/>
      <c r="O366" s="14" t="s">
        <v>434</v>
      </c>
      <c r="P366" s="14" t="s">
        <v>73</v>
      </c>
      <c r="Q366" s="14" t="s">
        <v>53</v>
      </c>
      <c r="R366" s="14" t="s">
        <v>225</v>
      </c>
      <c r="S366" s="104" t="s">
        <v>3989</v>
      </c>
      <c r="T366" s="104" t="s">
        <v>3990</v>
      </c>
      <c r="U366" s="104" t="s">
        <v>3990</v>
      </c>
      <c r="V366" s="79" t="s">
        <v>3991</v>
      </c>
      <c r="W366" s="14" t="s">
        <v>73</v>
      </c>
      <c r="X366" s="14" t="s">
        <v>73</v>
      </c>
      <c r="Y366" s="14" t="s">
        <v>225</v>
      </c>
      <c r="Z366" s="14" t="s">
        <v>225</v>
      </c>
      <c r="AA366" s="79">
        <v>7.0</v>
      </c>
      <c r="AB366" s="14" t="s">
        <v>225</v>
      </c>
      <c r="AC366" s="14" t="s">
        <v>1667</v>
      </c>
      <c r="AD366" s="14" t="s">
        <v>73</v>
      </c>
      <c r="AE366" s="14" t="s">
        <v>3992</v>
      </c>
      <c r="AF366" s="14" t="s">
        <v>225</v>
      </c>
      <c r="AG366" s="14" t="s">
        <v>229</v>
      </c>
      <c r="AH366" s="14" t="s">
        <v>225</v>
      </c>
      <c r="AI366" s="14" t="s">
        <v>73</v>
      </c>
      <c r="AJ366" s="14" t="s">
        <v>73</v>
      </c>
      <c r="AK366" s="14" t="s">
        <v>264</v>
      </c>
      <c r="AL366" s="14" t="s">
        <v>396</v>
      </c>
      <c r="AM366" s="14" t="s">
        <v>225</v>
      </c>
      <c r="AN366" s="14"/>
      <c r="AO366" s="14"/>
      <c r="AP366" s="14" t="s">
        <v>3993</v>
      </c>
      <c r="AQ366" s="14" t="s">
        <v>526</v>
      </c>
      <c r="AR366" s="14" t="s">
        <v>3994</v>
      </c>
      <c r="AS366" s="14" t="s">
        <v>73</v>
      </c>
      <c r="AT366" s="14" t="s">
        <v>73</v>
      </c>
      <c r="AU366" s="14" t="s">
        <v>73</v>
      </c>
      <c r="AV366" s="14"/>
      <c r="AW366" s="14"/>
      <c r="AX366" s="76"/>
      <c r="AY366" s="79"/>
      <c r="AZ366" s="50"/>
      <c r="BA366" s="14"/>
      <c r="BB366" s="14"/>
      <c r="BC366" s="50"/>
      <c r="BD366" s="14"/>
      <c r="BE366" s="14"/>
      <c r="BF366" s="14"/>
      <c r="BG366" s="14"/>
      <c r="BH366" s="1"/>
    </row>
    <row r="367" ht="15.75" hidden="1" customHeight="1">
      <c r="A367" s="74">
        <v>2025509.0</v>
      </c>
      <c r="B367" s="14"/>
      <c r="C367" s="14">
        <v>42.0</v>
      </c>
      <c r="D367" s="50" t="s">
        <v>269</v>
      </c>
      <c r="E367" s="50" t="s">
        <v>3995</v>
      </c>
      <c r="F367" s="50" t="s">
        <v>3996</v>
      </c>
      <c r="G367" s="14" t="s">
        <v>430</v>
      </c>
      <c r="H367" s="101" t="s">
        <v>3997</v>
      </c>
      <c r="I367" s="14" t="s">
        <v>221</v>
      </c>
      <c r="J367" s="120">
        <v>39329.0</v>
      </c>
      <c r="K367" s="86" t="s">
        <v>3998</v>
      </c>
      <c r="L367" s="14" t="s">
        <v>108</v>
      </c>
      <c r="M367" s="75" t="s">
        <v>4</v>
      </c>
      <c r="N367" s="14" t="s">
        <v>557</v>
      </c>
      <c r="O367" s="14" t="s">
        <v>286</v>
      </c>
      <c r="P367" s="75"/>
      <c r="Q367" s="14" t="s">
        <v>61</v>
      </c>
      <c r="R367" s="14" t="s">
        <v>225</v>
      </c>
      <c r="S367" s="78" t="s">
        <v>3999</v>
      </c>
      <c r="T367" s="78" t="s">
        <v>3999</v>
      </c>
      <c r="U367" s="78" t="s">
        <v>4000</v>
      </c>
      <c r="V367" s="79" t="s">
        <v>4001</v>
      </c>
      <c r="W367" s="14" t="s">
        <v>73</v>
      </c>
      <c r="X367" s="14" t="s">
        <v>73</v>
      </c>
      <c r="Y367" s="14" t="s">
        <v>73</v>
      </c>
      <c r="Z367" s="14" t="s">
        <v>73</v>
      </c>
      <c r="AA367" s="79">
        <v>6.0</v>
      </c>
      <c r="AB367" s="14" t="s">
        <v>225</v>
      </c>
      <c r="AC367" s="14" t="s">
        <v>924</v>
      </c>
      <c r="AD367" s="14" t="s">
        <v>73</v>
      </c>
      <c r="AE367" s="14" t="s">
        <v>4002</v>
      </c>
      <c r="AF367" s="14" t="s">
        <v>73</v>
      </c>
      <c r="AG367" s="14" t="s">
        <v>4003</v>
      </c>
      <c r="AH367" s="14" t="s">
        <v>73</v>
      </c>
      <c r="AI367" s="14" t="s">
        <v>73</v>
      </c>
      <c r="AJ367" s="14" t="s">
        <v>73</v>
      </c>
      <c r="AK367" s="14" t="s">
        <v>291</v>
      </c>
      <c r="AL367" s="14" t="s">
        <v>396</v>
      </c>
      <c r="AM367" s="14" t="s">
        <v>73</v>
      </c>
      <c r="AN367" s="14" t="s">
        <v>4004</v>
      </c>
      <c r="AO367" s="14"/>
      <c r="AP367" s="14" t="s">
        <v>331</v>
      </c>
      <c r="AQ367" s="14" t="s">
        <v>1387</v>
      </c>
      <c r="AR367" s="14" t="s">
        <v>4005</v>
      </c>
      <c r="AS367" s="14" t="s">
        <v>73</v>
      </c>
      <c r="AT367" s="14" t="s">
        <v>73</v>
      </c>
      <c r="AU367" s="14" t="s">
        <v>73</v>
      </c>
      <c r="AV367" s="14"/>
      <c r="AW367" s="16" t="s">
        <v>232</v>
      </c>
      <c r="AX367" s="76"/>
      <c r="AY367" s="79"/>
      <c r="AZ367" s="50"/>
      <c r="BA367" s="14"/>
      <c r="BB367" s="14"/>
      <c r="BC367" s="120"/>
      <c r="BD367" s="14"/>
      <c r="BE367" s="14"/>
      <c r="BF367" s="14"/>
      <c r="BG367" s="14"/>
      <c r="BH367" s="117"/>
    </row>
    <row r="368" ht="15.75" hidden="1" customHeight="1">
      <c r="A368" s="74">
        <v>2025610.0</v>
      </c>
      <c r="B368" s="14"/>
      <c r="C368" s="14">
        <v>39.0</v>
      </c>
      <c r="D368" s="50" t="s">
        <v>1446</v>
      </c>
      <c r="E368" s="50" t="s">
        <v>4006</v>
      </c>
      <c r="F368" s="50" t="s">
        <v>4007</v>
      </c>
      <c r="G368" s="14" t="s">
        <v>430</v>
      </c>
      <c r="H368" s="101" t="s">
        <v>4008</v>
      </c>
      <c r="I368" s="14" t="s">
        <v>221</v>
      </c>
      <c r="J368" s="50" t="s">
        <v>2231</v>
      </c>
      <c r="K368" s="192" t="s">
        <v>4009</v>
      </c>
      <c r="L368" s="14" t="s">
        <v>89</v>
      </c>
      <c r="M368" s="75" t="s">
        <v>4</v>
      </c>
      <c r="N368" s="14" t="s">
        <v>4010</v>
      </c>
      <c r="O368" s="14" t="s">
        <v>490</v>
      </c>
      <c r="P368" s="75"/>
      <c r="Q368" s="14" t="s">
        <v>51</v>
      </c>
      <c r="R368" s="14" t="s">
        <v>225</v>
      </c>
      <c r="S368" s="104" t="s">
        <v>4011</v>
      </c>
      <c r="T368" s="104" t="s">
        <v>4011</v>
      </c>
      <c r="U368" s="104" t="s">
        <v>4012</v>
      </c>
      <c r="V368" s="79" t="s">
        <v>4013</v>
      </c>
      <c r="W368" s="14" t="s">
        <v>73</v>
      </c>
      <c r="X368" s="14" t="s">
        <v>73</v>
      </c>
      <c r="Y368" s="14" t="s">
        <v>225</v>
      </c>
      <c r="Z368" s="14" t="s">
        <v>225</v>
      </c>
      <c r="AA368" s="79">
        <v>5.0</v>
      </c>
      <c r="AB368" s="14" t="s">
        <v>225</v>
      </c>
      <c r="AC368" s="14" t="s">
        <v>229</v>
      </c>
      <c r="AD368" s="14" t="s">
        <v>225</v>
      </c>
      <c r="AE368" s="14" t="s">
        <v>229</v>
      </c>
      <c r="AF368" s="14" t="s">
        <v>73</v>
      </c>
      <c r="AG368" s="14" t="s">
        <v>23</v>
      </c>
      <c r="AH368" s="14" t="s">
        <v>73</v>
      </c>
      <c r="AI368" s="14" t="s">
        <v>225</v>
      </c>
      <c r="AJ368" s="14" t="s">
        <v>73</v>
      </c>
      <c r="AK368" s="14" t="s">
        <v>264</v>
      </c>
      <c r="AL368" s="14" t="s">
        <v>396</v>
      </c>
      <c r="AM368" s="14" t="s">
        <v>73</v>
      </c>
      <c r="AN368" s="14" t="s">
        <v>23</v>
      </c>
      <c r="AO368" s="14"/>
      <c r="AP368" s="14" t="s">
        <v>3681</v>
      </c>
      <c r="AQ368" s="14" t="s">
        <v>526</v>
      </c>
      <c r="AR368" s="14" t="s">
        <v>424</v>
      </c>
      <c r="AS368" s="14" t="s">
        <v>73</v>
      </c>
      <c r="AT368" s="14" t="s">
        <v>73</v>
      </c>
      <c r="AU368" s="16" t="s">
        <v>73</v>
      </c>
      <c r="AV368" s="14"/>
      <c r="AW368" s="16" t="s">
        <v>232</v>
      </c>
      <c r="AX368" s="76"/>
      <c r="AY368" s="106">
        <v>2.317078E8</v>
      </c>
      <c r="AZ368" s="106">
        <v>28202.0</v>
      </c>
      <c r="BA368" s="14"/>
      <c r="BB368" s="14"/>
      <c r="BC368" s="50"/>
      <c r="BD368" s="14"/>
      <c r="BE368" s="14"/>
      <c r="BF368" s="14"/>
      <c r="BG368" s="14"/>
      <c r="BH368" s="1"/>
    </row>
    <row r="369" ht="15.75" customHeight="1">
      <c r="A369" s="74">
        <v>2025635.0</v>
      </c>
      <c r="B369" s="14"/>
      <c r="C369" s="14">
        <v>30.0</v>
      </c>
      <c r="D369" s="50" t="s">
        <v>1446</v>
      </c>
      <c r="E369" s="50" t="s">
        <v>4014</v>
      </c>
      <c r="F369" s="50" t="s">
        <v>4015</v>
      </c>
      <c r="G369" s="14" t="s">
        <v>430</v>
      </c>
      <c r="H369" s="101" t="s">
        <v>4016</v>
      </c>
      <c r="I369" s="14" t="s">
        <v>237</v>
      </c>
      <c r="J369" s="84">
        <v>38901.0</v>
      </c>
      <c r="K369" s="86" t="s">
        <v>4017</v>
      </c>
      <c r="L369" s="14" t="s">
        <v>104</v>
      </c>
      <c r="M369" s="75" t="s">
        <v>49</v>
      </c>
      <c r="N369" s="14" t="s">
        <v>1773</v>
      </c>
      <c r="O369" s="14" t="s">
        <v>4018</v>
      </c>
      <c r="P369" s="75"/>
      <c r="Q369" s="14" t="s">
        <v>57</v>
      </c>
      <c r="R369" s="14" t="s">
        <v>225</v>
      </c>
      <c r="S369" s="78" t="s">
        <v>4019</v>
      </c>
      <c r="T369" s="78" t="s">
        <v>4019</v>
      </c>
      <c r="U369" s="78" t="s">
        <v>4020</v>
      </c>
      <c r="V369" s="79" t="s">
        <v>4021</v>
      </c>
      <c r="W369" s="14" t="s">
        <v>73</v>
      </c>
      <c r="X369" s="14" t="s">
        <v>225</v>
      </c>
      <c r="Y369" s="14" t="s">
        <v>73</v>
      </c>
      <c r="Z369" s="14" t="s">
        <v>225</v>
      </c>
      <c r="AA369" s="79">
        <v>8.0</v>
      </c>
      <c r="AB369" s="14" t="s">
        <v>73</v>
      </c>
      <c r="AC369" s="14" t="s">
        <v>4022</v>
      </c>
      <c r="AD369" s="14" t="s">
        <v>225</v>
      </c>
      <c r="AE369" s="14" t="s">
        <v>229</v>
      </c>
      <c r="AF369" s="14" t="s">
        <v>225</v>
      </c>
      <c r="AG369" s="14" t="s">
        <v>229</v>
      </c>
      <c r="AH369" s="14" t="s">
        <v>73</v>
      </c>
      <c r="AI369" s="14" t="s">
        <v>225</v>
      </c>
      <c r="AJ369" s="14" t="s">
        <v>73</v>
      </c>
      <c r="AK369" s="14" t="s">
        <v>291</v>
      </c>
      <c r="AL369" s="14" t="s">
        <v>396</v>
      </c>
      <c r="AM369" s="14" t="s">
        <v>225</v>
      </c>
      <c r="AN369" s="14"/>
      <c r="AO369" s="14"/>
      <c r="AP369" s="14" t="s">
        <v>4023</v>
      </c>
      <c r="AQ369" s="14" t="s">
        <v>4024</v>
      </c>
      <c r="AR369" s="14" t="s">
        <v>588</v>
      </c>
      <c r="AS369" s="14" t="s">
        <v>73</v>
      </c>
      <c r="AT369" s="14" t="s">
        <v>73</v>
      </c>
      <c r="AU369" s="14" t="s">
        <v>73</v>
      </c>
      <c r="AV369" s="14"/>
      <c r="AW369" s="14"/>
      <c r="AX369" s="76"/>
      <c r="AY369" s="79"/>
      <c r="AZ369" s="50"/>
      <c r="BA369" s="14"/>
      <c r="BB369" s="14"/>
      <c r="BC369" s="50"/>
      <c r="BD369" s="14"/>
      <c r="BE369" s="14"/>
      <c r="BF369" s="14"/>
      <c r="BG369" s="14"/>
      <c r="BH369" s="1"/>
    </row>
    <row r="370" ht="15.75" hidden="1" customHeight="1">
      <c r="A370" s="74">
        <v>2025446.0</v>
      </c>
      <c r="B370" s="14"/>
      <c r="C370" s="100">
        <v>36.0</v>
      </c>
      <c r="D370" s="82" t="s">
        <v>4025</v>
      </c>
      <c r="E370" s="80" t="s">
        <v>3263</v>
      </c>
      <c r="F370" s="50" t="s">
        <v>4026</v>
      </c>
      <c r="G370" s="14" t="s">
        <v>430</v>
      </c>
      <c r="H370" s="101" t="s">
        <v>4027</v>
      </c>
      <c r="I370" s="14" t="s">
        <v>237</v>
      </c>
      <c r="J370" s="84">
        <v>38902.0</v>
      </c>
      <c r="K370" s="103" t="s">
        <v>4028</v>
      </c>
      <c r="L370" s="79" t="s">
        <v>79</v>
      </c>
      <c r="M370" s="76" t="s">
        <v>4</v>
      </c>
      <c r="N370" s="16" t="s">
        <v>4029</v>
      </c>
      <c r="O370" s="14" t="s">
        <v>286</v>
      </c>
      <c r="P370" s="75"/>
      <c r="Q370" s="14" t="s">
        <v>59</v>
      </c>
      <c r="R370" s="14" t="s">
        <v>225</v>
      </c>
      <c r="S370" s="104" t="s">
        <v>4030</v>
      </c>
      <c r="T370" s="104" t="s">
        <v>4030</v>
      </c>
      <c r="U370" s="104" t="s">
        <v>4031</v>
      </c>
      <c r="V370" s="79" t="s">
        <v>4032</v>
      </c>
      <c r="W370" s="14" t="s">
        <v>73</v>
      </c>
      <c r="X370" s="14" t="s">
        <v>225</v>
      </c>
      <c r="Y370" s="14" t="s">
        <v>225</v>
      </c>
      <c r="Z370" s="14" t="s">
        <v>225</v>
      </c>
      <c r="AA370" s="79">
        <v>5.0</v>
      </c>
      <c r="AB370" s="14" t="s">
        <v>225</v>
      </c>
      <c r="AC370" s="14"/>
      <c r="AD370" s="14" t="s">
        <v>225</v>
      </c>
      <c r="AE370" s="14" t="s">
        <v>229</v>
      </c>
      <c r="AF370" s="14" t="s">
        <v>225</v>
      </c>
      <c r="AG370" s="14" t="s">
        <v>229</v>
      </c>
      <c r="AH370" s="14" t="s">
        <v>225</v>
      </c>
      <c r="AI370" s="14" t="s">
        <v>225</v>
      </c>
      <c r="AJ370" s="14" t="s">
        <v>225</v>
      </c>
      <c r="AK370" s="14" t="s">
        <v>230</v>
      </c>
      <c r="AL370" s="14" t="s">
        <v>396</v>
      </c>
      <c r="AM370" s="14" t="s">
        <v>73</v>
      </c>
      <c r="AN370" s="14" t="s">
        <v>4033</v>
      </c>
      <c r="AO370" s="14"/>
      <c r="AP370" s="14" t="s">
        <v>454</v>
      </c>
      <c r="AQ370" s="14" t="s">
        <v>4034</v>
      </c>
      <c r="AR370" s="14" t="s">
        <v>1620</v>
      </c>
      <c r="AS370" s="14" t="s">
        <v>73</v>
      </c>
      <c r="AT370" s="14" t="s">
        <v>73</v>
      </c>
      <c r="AU370" s="16" t="s">
        <v>73</v>
      </c>
      <c r="AV370" s="14"/>
      <c r="AW370" s="16" t="s">
        <v>232</v>
      </c>
      <c r="AX370" s="76"/>
      <c r="AY370" s="14"/>
      <c r="AZ370" s="50"/>
      <c r="BA370" s="14"/>
      <c r="BB370" s="14"/>
      <c r="BC370" s="14"/>
      <c r="BD370" s="14"/>
      <c r="BE370" s="14"/>
      <c r="BF370" s="14"/>
      <c r="BG370" s="14"/>
      <c r="BH370" s="1"/>
    </row>
    <row r="371" ht="15.75" hidden="1" customHeight="1">
      <c r="A371" s="74">
        <v>2025861.0</v>
      </c>
      <c r="B371" s="14"/>
      <c r="C371" s="14">
        <v>36.0</v>
      </c>
      <c r="D371" s="50" t="s">
        <v>2867</v>
      </c>
      <c r="E371" s="50" t="s">
        <v>4035</v>
      </c>
      <c r="F371" s="50" t="s">
        <v>4036</v>
      </c>
      <c r="G371" s="14" t="s">
        <v>430</v>
      </c>
      <c r="H371" s="101" t="s">
        <v>4037</v>
      </c>
      <c r="I371" s="14" t="s">
        <v>221</v>
      </c>
      <c r="J371" s="102" t="s">
        <v>3871</v>
      </c>
      <c r="K371" s="103" t="s">
        <v>4038</v>
      </c>
      <c r="L371" s="75" t="s">
        <v>78</v>
      </c>
      <c r="M371" s="76" t="s">
        <v>4</v>
      </c>
      <c r="N371" s="14"/>
      <c r="O371" s="14" t="s">
        <v>434</v>
      </c>
      <c r="P371" s="14" t="s">
        <v>73</v>
      </c>
      <c r="Q371" s="14" t="s">
        <v>53</v>
      </c>
      <c r="R371" s="14" t="s">
        <v>225</v>
      </c>
      <c r="S371" s="104" t="s">
        <v>4039</v>
      </c>
      <c r="T371" s="104" t="s">
        <v>4039</v>
      </c>
      <c r="U371" s="104" t="s">
        <v>4040</v>
      </c>
      <c r="V371" s="79" t="s">
        <v>4041</v>
      </c>
      <c r="W371" s="14" t="s">
        <v>73</v>
      </c>
      <c r="X371" s="14" t="s">
        <v>73</v>
      </c>
      <c r="Y371" s="14" t="s">
        <v>73</v>
      </c>
      <c r="Z371" s="14" t="s">
        <v>225</v>
      </c>
      <c r="AA371" s="79">
        <v>4.0</v>
      </c>
      <c r="AB371" s="14" t="s">
        <v>225</v>
      </c>
      <c r="AC371" s="14" t="s">
        <v>229</v>
      </c>
      <c r="AD371" s="14" t="s">
        <v>225</v>
      </c>
      <c r="AE371" s="14" t="s">
        <v>229</v>
      </c>
      <c r="AF371" s="14" t="s">
        <v>73</v>
      </c>
      <c r="AG371" s="14" t="s">
        <v>4042</v>
      </c>
      <c r="AH371" s="14" t="s">
        <v>225</v>
      </c>
      <c r="AI371" s="14" t="s">
        <v>225</v>
      </c>
      <c r="AJ371" s="14" t="s">
        <v>73</v>
      </c>
      <c r="AK371" s="14" t="s">
        <v>264</v>
      </c>
      <c r="AL371" s="14"/>
      <c r="AM371" s="14" t="s">
        <v>73</v>
      </c>
      <c r="AN371" s="14"/>
      <c r="AO371" s="14"/>
      <c r="AP371" s="14" t="s">
        <v>1692</v>
      </c>
      <c r="AQ371" s="14" t="s">
        <v>398</v>
      </c>
      <c r="AR371" s="14" t="s">
        <v>442</v>
      </c>
      <c r="AS371" s="14" t="s">
        <v>73</v>
      </c>
      <c r="AT371" s="14" t="s">
        <v>73</v>
      </c>
      <c r="AU371" s="14" t="s">
        <v>73</v>
      </c>
      <c r="AV371" s="14"/>
      <c r="AW371" s="16" t="s">
        <v>232</v>
      </c>
      <c r="AX371" s="76"/>
      <c r="AY371" s="106">
        <v>2.31694601E8</v>
      </c>
      <c r="AZ371" s="106">
        <v>67193.0</v>
      </c>
      <c r="BA371" s="14"/>
      <c r="BB371" s="14"/>
      <c r="BC371" s="50"/>
      <c r="BD371" s="14"/>
      <c r="BE371" s="14"/>
      <c r="BF371" s="14"/>
      <c r="BG371" s="14"/>
      <c r="BH371" s="1"/>
    </row>
    <row r="372" ht="15.75" hidden="1" customHeight="1">
      <c r="A372" s="74">
        <v>2025449.0</v>
      </c>
      <c r="B372" s="14"/>
      <c r="C372" s="100">
        <v>38.0</v>
      </c>
      <c r="D372" s="82" t="s">
        <v>4043</v>
      </c>
      <c r="E372" s="80" t="s">
        <v>4044</v>
      </c>
      <c r="F372" s="50" t="s">
        <v>4045</v>
      </c>
      <c r="G372" s="14" t="s">
        <v>430</v>
      </c>
      <c r="H372" s="101" t="s">
        <v>4046</v>
      </c>
      <c r="I372" s="14" t="s">
        <v>237</v>
      </c>
      <c r="J372" s="50" t="s">
        <v>238</v>
      </c>
      <c r="K372" s="103" t="s">
        <v>4047</v>
      </c>
      <c r="L372" s="79" t="s">
        <v>79</v>
      </c>
      <c r="M372" s="76" t="s">
        <v>4</v>
      </c>
      <c r="N372" s="16" t="s">
        <v>3800</v>
      </c>
      <c r="O372" s="14" t="s">
        <v>286</v>
      </c>
      <c r="P372" s="14"/>
      <c r="Q372" s="14" t="s">
        <v>59</v>
      </c>
      <c r="R372" s="14" t="s">
        <v>225</v>
      </c>
      <c r="S372" s="104" t="s">
        <v>4048</v>
      </c>
      <c r="T372" s="104" t="s">
        <v>4048</v>
      </c>
      <c r="U372" s="104" t="s">
        <v>4049</v>
      </c>
      <c r="V372" s="79" t="s">
        <v>4050</v>
      </c>
      <c r="W372" s="14" t="s">
        <v>73</v>
      </c>
      <c r="X372" s="14" t="s">
        <v>73</v>
      </c>
      <c r="Y372" s="14" t="s">
        <v>73</v>
      </c>
      <c r="Z372" s="14" t="s">
        <v>73</v>
      </c>
      <c r="AA372" s="79">
        <v>5.0</v>
      </c>
      <c r="AB372" s="14" t="s">
        <v>225</v>
      </c>
      <c r="AC372" s="14"/>
      <c r="AD372" s="14" t="s">
        <v>225</v>
      </c>
      <c r="AE372" s="14" t="s">
        <v>229</v>
      </c>
      <c r="AF372" s="14" t="s">
        <v>225</v>
      </c>
      <c r="AG372" s="14" t="s">
        <v>229</v>
      </c>
      <c r="AH372" s="14" t="s">
        <v>73</v>
      </c>
      <c r="AI372" s="14" t="s">
        <v>73</v>
      </c>
      <c r="AJ372" s="14" t="s">
        <v>225</v>
      </c>
      <c r="AK372" s="14" t="s">
        <v>230</v>
      </c>
      <c r="AL372" s="14" t="s">
        <v>396</v>
      </c>
      <c r="AM372" s="14" t="s">
        <v>73</v>
      </c>
      <c r="AN372" s="14" t="s">
        <v>4051</v>
      </c>
      <c r="AO372" s="14"/>
      <c r="AP372" s="14" t="s">
        <v>370</v>
      </c>
      <c r="AQ372" s="14" t="s">
        <v>1444</v>
      </c>
      <c r="AR372" s="14" t="s">
        <v>540</v>
      </c>
      <c r="AS372" s="14" t="s">
        <v>73</v>
      </c>
      <c r="AT372" s="14" t="s">
        <v>73</v>
      </c>
      <c r="AU372" s="16" t="s">
        <v>73</v>
      </c>
      <c r="AV372" s="14"/>
      <c r="AW372" s="16" t="s">
        <v>232</v>
      </c>
      <c r="AX372" s="76"/>
      <c r="AY372" s="106">
        <v>2.3167457E8</v>
      </c>
      <c r="AZ372" s="50"/>
      <c r="BA372" s="14"/>
      <c r="BB372" s="14"/>
      <c r="BC372" s="14"/>
      <c r="BD372" s="14"/>
      <c r="BE372" s="14"/>
      <c r="BF372" s="14"/>
      <c r="BG372" s="14"/>
      <c r="BH372" s="1"/>
    </row>
    <row r="373" ht="15.75" hidden="1" customHeight="1">
      <c r="A373" s="74">
        <v>2025447.0</v>
      </c>
      <c r="B373" s="14"/>
      <c r="C373" s="100">
        <v>34.0</v>
      </c>
      <c r="D373" s="82" t="s">
        <v>4052</v>
      </c>
      <c r="E373" s="80" t="s">
        <v>4053</v>
      </c>
      <c r="F373" s="50" t="s">
        <v>4054</v>
      </c>
      <c r="G373" s="14" t="s">
        <v>430</v>
      </c>
      <c r="H373" s="101" t="s">
        <v>4055</v>
      </c>
      <c r="I373" s="85" t="s">
        <v>237</v>
      </c>
      <c r="J373" s="109">
        <v>38969.0</v>
      </c>
      <c r="K373" s="103" t="s">
        <v>4056</v>
      </c>
      <c r="L373" s="79" t="s">
        <v>79</v>
      </c>
      <c r="M373" s="75" t="s">
        <v>4</v>
      </c>
      <c r="N373" s="16" t="s">
        <v>240</v>
      </c>
      <c r="O373" s="85" t="s">
        <v>286</v>
      </c>
      <c r="P373" s="75"/>
      <c r="Q373" s="14" t="s">
        <v>59</v>
      </c>
      <c r="R373" s="14" t="s">
        <v>225</v>
      </c>
      <c r="S373" s="104" t="s">
        <v>4057</v>
      </c>
      <c r="T373" s="104" t="s">
        <v>4057</v>
      </c>
      <c r="U373" s="104" t="s">
        <v>4058</v>
      </c>
      <c r="V373" s="79" t="s">
        <v>4059</v>
      </c>
      <c r="W373" s="14" t="s">
        <v>73</v>
      </c>
      <c r="X373" s="14" t="s">
        <v>73</v>
      </c>
      <c r="Y373" s="14" t="s">
        <v>73</v>
      </c>
      <c r="Z373" s="14" t="s">
        <v>225</v>
      </c>
      <c r="AA373" s="79">
        <v>7.0</v>
      </c>
      <c r="AB373" s="14" t="s">
        <v>225</v>
      </c>
      <c r="AC373" s="14"/>
      <c r="AD373" s="14" t="s">
        <v>225</v>
      </c>
      <c r="AE373" s="14" t="s">
        <v>229</v>
      </c>
      <c r="AF373" s="14" t="s">
        <v>225</v>
      </c>
      <c r="AG373" s="14" t="s">
        <v>229</v>
      </c>
      <c r="AH373" s="14" t="s">
        <v>73</v>
      </c>
      <c r="AI373" s="14" t="s">
        <v>225</v>
      </c>
      <c r="AJ373" s="14" t="s">
        <v>73</v>
      </c>
      <c r="AK373" s="14" t="s">
        <v>264</v>
      </c>
      <c r="AL373" s="14" t="s">
        <v>396</v>
      </c>
      <c r="AM373" s="14" t="s">
        <v>73</v>
      </c>
      <c r="AN373" s="14" t="s">
        <v>4060</v>
      </c>
      <c r="AO373" s="14"/>
      <c r="AP373" s="14" t="s">
        <v>4061</v>
      </c>
      <c r="AQ373" s="14" t="s">
        <v>292</v>
      </c>
      <c r="AR373" s="14" t="s">
        <v>4062</v>
      </c>
      <c r="AS373" s="14" t="s">
        <v>73</v>
      </c>
      <c r="AT373" s="14" t="s">
        <v>73</v>
      </c>
      <c r="AU373" s="16" t="s">
        <v>73</v>
      </c>
      <c r="AV373" s="14"/>
      <c r="AW373" s="16" t="s">
        <v>232</v>
      </c>
      <c r="AX373" s="76"/>
      <c r="AY373" s="14"/>
      <c r="AZ373" s="50"/>
      <c r="BA373" s="14"/>
      <c r="BB373" s="14"/>
      <c r="BC373" s="14"/>
      <c r="BD373" s="14"/>
      <c r="BE373" s="14"/>
      <c r="BF373" s="14"/>
      <c r="BG373" s="14"/>
      <c r="BH373" s="1"/>
    </row>
    <row r="374" ht="15.75" hidden="1" customHeight="1">
      <c r="A374" s="74">
        <v>2025475.0</v>
      </c>
      <c r="B374" s="14"/>
      <c r="C374" s="100">
        <v>40.0</v>
      </c>
      <c r="D374" s="82" t="s">
        <v>4063</v>
      </c>
      <c r="E374" s="82" t="s">
        <v>4064</v>
      </c>
      <c r="F374" s="50" t="s">
        <v>4065</v>
      </c>
      <c r="G374" s="14" t="s">
        <v>430</v>
      </c>
      <c r="H374" s="101" t="s">
        <v>4066</v>
      </c>
      <c r="I374" s="85" t="s">
        <v>237</v>
      </c>
      <c r="J374" s="82" t="s">
        <v>4067</v>
      </c>
      <c r="K374" s="103" t="s">
        <v>4068</v>
      </c>
      <c r="L374" s="85" t="s">
        <v>76</v>
      </c>
      <c r="M374" s="75" t="s">
        <v>4</v>
      </c>
      <c r="N374" s="16" t="s">
        <v>791</v>
      </c>
      <c r="O374" s="85" t="s">
        <v>286</v>
      </c>
      <c r="P374" s="75"/>
      <c r="Q374" s="14" t="s">
        <v>59</v>
      </c>
      <c r="R374" s="14" t="s">
        <v>225</v>
      </c>
      <c r="S374" s="104" t="s">
        <v>4069</v>
      </c>
      <c r="T374" s="104" t="s">
        <v>4070</v>
      </c>
      <c r="U374" s="104"/>
      <c r="V374" s="79" t="s">
        <v>4071</v>
      </c>
      <c r="W374" s="14" t="s">
        <v>73</v>
      </c>
      <c r="X374" s="14" t="s">
        <v>73</v>
      </c>
      <c r="Y374" s="14" t="s">
        <v>73</v>
      </c>
      <c r="Z374" s="14" t="s">
        <v>225</v>
      </c>
      <c r="AA374" s="79">
        <v>5.0</v>
      </c>
      <c r="AB374" s="14" t="s">
        <v>225</v>
      </c>
      <c r="AC374" s="14"/>
      <c r="AD374" s="14" t="s">
        <v>225</v>
      </c>
      <c r="AE374" s="14" t="s">
        <v>229</v>
      </c>
      <c r="AF374" s="14" t="s">
        <v>225</v>
      </c>
      <c r="AG374" s="14" t="s">
        <v>229</v>
      </c>
      <c r="AH374" s="14" t="s">
        <v>73</v>
      </c>
      <c r="AI374" s="14" t="s">
        <v>225</v>
      </c>
      <c r="AJ374" s="14" t="s">
        <v>73</v>
      </c>
      <c r="AK374" s="14" t="s">
        <v>264</v>
      </c>
      <c r="AL374" s="14" t="s">
        <v>396</v>
      </c>
      <c r="AM374" s="14" t="s">
        <v>73</v>
      </c>
      <c r="AN374" s="14" t="s">
        <v>4072</v>
      </c>
      <c r="AO374" s="14"/>
      <c r="AP374" s="14" t="s">
        <v>4073</v>
      </c>
      <c r="AQ374" s="14" t="s">
        <v>483</v>
      </c>
      <c r="AR374" s="14" t="s">
        <v>1172</v>
      </c>
      <c r="AS374" s="14" t="s">
        <v>73</v>
      </c>
      <c r="AT374" s="14" t="s">
        <v>73</v>
      </c>
      <c r="AU374" s="16" t="s">
        <v>73</v>
      </c>
      <c r="AV374" s="14"/>
      <c r="AW374" s="16" t="s">
        <v>232</v>
      </c>
      <c r="AX374" s="76"/>
      <c r="AY374" s="106">
        <v>2.31775865E8</v>
      </c>
      <c r="AZ374" s="106">
        <v>72968.0</v>
      </c>
      <c r="BA374" s="14"/>
      <c r="BB374" s="14"/>
      <c r="BC374" s="14"/>
      <c r="BD374" s="14"/>
      <c r="BE374" s="14"/>
      <c r="BF374" s="14"/>
      <c r="BG374" s="14"/>
      <c r="BH374" s="1"/>
    </row>
    <row r="375" ht="15.75" hidden="1" customHeight="1">
      <c r="A375" s="74">
        <v>2025452.0</v>
      </c>
      <c r="B375" s="14"/>
      <c r="C375" s="100">
        <v>35.0</v>
      </c>
      <c r="D375" s="82" t="s">
        <v>4074</v>
      </c>
      <c r="E375" s="82" t="s">
        <v>799</v>
      </c>
      <c r="F375" s="50" t="s">
        <v>4075</v>
      </c>
      <c r="G375" s="14" t="s">
        <v>430</v>
      </c>
      <c r="H375" s="101" t="s">
        <v>4076</v>
      </c>
      <c r="I375" s="85" t="s">
        <v>237</v>
      </c>
      <c r="J375" s="82" t="s">
        <v>4077</v>
      </c>
      <c r="K375" s="103" t="s">
        <v>4078</v>
      </c>
      <c r="L375" s="79" t="s">
        <v>79</v>
      </c>
      <c r="M375" s="75" t="s">
        <v>4</v>
      </c>
      <c r="N375" s="16" t="s">
        <v>258</v>
      </c>
      <c r="O375" s="85" t="s">
        <v>286</v>
      </c>
      <c r="P375" s="75"/>
      <c r="Q375" s="14" t="s">
        <v>59</v>
      </c>
      <c r="R375" s="14" t="s">
        <v>225</v>
      </c>
      <c r="S375" s="104" t="s">
        <v>4079</v>
      </c>
      <c r="T375" s="104" t="s">
        <v>4079</v>
      </c>
      <c r="U375" s="104" t="s">
        <v>4080</v>
      </c>
      <c r="V375" s="79" t="s">
        <v>4081</v>
      </c>
      <c r="W375" s="14" t="s">
        <v>73</v>
      </c>
      <c r="X375" s="14" t="s">
        <v>73</v>
      </c>
      <c r="Y375" s="14" t="s">
        <v>73</v>
      </c>
      <c r="Z375" s="14" t="s">
        <v>225</v>
      </c>
      <c r="AA375" s="79">
        <v>3.0</v>
      </c>
      <c r="AB375" s="14" t="s">
        <v>225</v>
      </c>
      <c r="AC375" s="14"/>
      <c r="AD375" s="14" t="s">
        <v>225</v>
      </c>
      <c r="AE375" s="14" t="s">
        <v>229</v>
      </c>
      <c r="AF375" s="14" t="s">
        <v>225</v>
      </c>
      <c r="AG375" s="14" t="s">
        <v>229</v>
      </c>
      <c r="AH375" s="14" t="s">
        <v>73</v>
      </c>
      <c r="AI375" s="14" t="s">
        <v>225</v>
      </c>
      <c r="AJ375" s="14" t="s">
        <v>225</v>
      </c>
      <c r="AK375" s="14" t="s">
        <v>230</v>
      </c>
      <c r="AL375" s="14" t="s">
        <v>396</v>
      </c>
      <c r="AM375" s="14" t="s">
        <v>73</v>
      </c>
      <c r="AN375" s="14" t="s">
        <v>23</v>
      </c>
      <c r="AO375" s="14"/>
      <c r="AP375" s="14" t="s">
        <v>4082</v>
      </c>
      <c r="AQ375" s="14" t="s">
        <v>1536</v>
      </c>
      <c r="AR375" s="14" t="s">
        <v>949</v>
      </c>
      <c r="AS375" s="14" t="s">
        <v>73</v>
      </c>
      <c r="AT375" s="14" t="s">
        <v>73</v>
      </c>
      <c r="AU375" s="16" t="s">
        <v>73</v>
      </c>
      <c r="AV375" s="14"/>
      <c r="AW375" s="16" t="s">
        <v>232</v>
      </c>
      <c r="AX375" s="76"/>
      <c r="AY375" s="106">
        <v>2.316456E8</v>
      </c>
      <c r="AZ375" s="106">
        <v>97624.0</v>
      </c>
      <c r="BA375" s="14"/>
      <c r="BB375" s="14"/>
      <c r="BC375" s="14"/>
      <c r="BD375" s="14"/>
      <c r="BE375" s="14"/>
      <c r="BF375" s="14"/>
      <c r="BG375" s="14"/>
      <c r="BH375" s="1"/>
    </row>
    <row r="376" ht="15.75" hidden="1" customHeight="1">
      <c r="A376" s="74">
        <v>2025693.0</v>
      </c>
      <c r="B376" s="14"/>
      <c r="C376" s="14">
        <v>36.0</v>
      </c>
      <c r="D376" s="50" t="s">
        <v>4083</v>
      </c>
      <c r="E376" s="93" t="s">
        <v>4084</v>
      </c>
      <c r="F376" s="50" t="s">
        <v>4085</v>
      </c>
      <c r="G376" s="14" t="s">
        <v>430</v>
      </c>
      <c r="H376" s="101" t="s">
        <v>4086</v>
      </c>
      <c r="I376" s="14" t="s">
        <v>237</v>
      </c>
      <c r="J376" s="84" t="s">
        <v>4087</v>
      </c>
      <c r="K376" s="103" t="s">
        <v>4088</v>
      </c>
      <c r="L376" s="14" t="s">
        <v>96</v>
      </c>
      <c r="M376" s="76" t="s">
        <v>4</v>
      </c>
      <c r="N376" s="14" t="s">
        <v>1752</v>
      </c>
      <c r="O376" s="14" t="s">
        <v>286</v>
      </c>
      <c r="P376" s="75"/>
      <c r="Q376" s="14" t="s">
        <v>51</v>
      </c>
      <c r="R376" s="14" t="s">
        <v>225</v>
      </c>
      <c r="S376" s="104" t="s">
        <v>4089</v>
      </c>
      <c r="T376" s="104" t="s">
        <v>4089</v>
      </c>
      <c r="U376" s="104" t="s">
        <v>4090</v>
      </c>
      <c r="V376" s="79" t="s">
        <v>4091</v>
      </c>
      <c r="W376" s="14" t="s">
        <v>73</v>
      </c>
      <c r="X376" s="14" t="s">
        <v>73</v>
      </c>
      <c r="Y376" s="14" t="s">
        <v>73</v>
      </c>
      <c r="Z376" s="14" t="s">
        <v>225</v>
      </c>
      <c r="AA376" s="79">
        <v>4.0</v>
      </c>
      <c r="AB376" s="14" t="s">
        <v>225</v>
      </c>
      <c r="AC376" s="14"/>
      <c r="AD376" s="14" t="s">
        <v>225</v>
      </c>
      <c r="AE376" s="14" t="s">
        <v>229</v>
      </c>
      <c r="AF376" s="14" t="s">
        <v>225</v>
      </c>
      <c r="AG376" s="14" t="s">
        <v>229</v>
      </c>
      <c r="AH376" s="14" t="s">
        <v>225</v>
      </c>
      <c r="AI376" s="14" t="s">
        <v>225</v>
      </c>
      <c r="AJ376" s="14" t="s">
        <v>225</v>
      </c>
      <c r="AK376" s="14" t="s">
        <v>230</v>
      </c>
      <c r="AL376" s="14" t="s">
        <v>396</v>
      </c>
      <c r="AM376" s="14" t="s">
        <v>73</v>
      </c>
      <c r="AN376" s="14" t="s">
        <v>4092</v>
      </c>
      <c r="AO376" s="14"/>
      <c r="AP376" s="14" t="s">
        <v>1445</v>
      </c>
      <c r="AQ376" s="14" t="s">
        <v>442</v>
      </c>
      <c r="AR376" s="14" t="s">
        <v>454</v>
      </c>
      <c r="AS376" s="14" t="s">
        <v>73</v>
      </c>
      <c r="AT376" s="14" t="s">
        <v>73</v>
      </c>
      <c r="AU376" s="16" t="s">
        <v>73</v>
      </c>
      <c r="AV376" s="14"/>
      <c r="AW376" s="16" t="s">
        <v>232</v>
      </c>
      <c r="AX376" s="76"/>
      <c r="AY376" s="106">
        <v>2.3172626E8</v>
      </c>
      <c r="AZ376" s="106">
        <v>36156.0</v>
      </c>
      <c r="BA376" s="14"/>
      <c r="BB376" s="14"/>
      <c r="BC376" s="50"/>
      <c r="BD376" s="14"/>
      <c r="BE376" s="14"/>
      <c r="BF376" s="14"/>
      <c r="BG376" s="14"/>
      <c r="BH376" s="1"/>
    </row>
    <row r="377" ht="15.75" hidden="1" customHeight="1">
      <c r="A377" s="74">
        <v>2025594.0</v>
      </c>
      <c r="B377" s="14"/>
      <c r="C377" s="14">
        <v>34.0</v>
      </c>
      <c r="D377" s="50" t="s">
        <v>4093</v>
      </c>
      <c r="E377" s="50" t="s">
        <v>4094</v>
      </c>
      <c r="F377" s="50" t="s">
        <v>4095</v>
      </c>
      <c r="G377" s="14" t="s">
        <v>430</v>
      </c>
      <c r="H377" s="101" t="s">
        <v>4096</v>
      </c>
      <c r="I377" s="14" t="s">
        <v>237</v>
      </c>
      <c r="J377" s="120">
        <v>38542.0</v>
      </c>
      <c r="K377" s="103" t="s">
        <v>4097</v>
      </c>
      <c r="L377" s="14" t="s">
        <v>88</v>
      </c>
      <c r="M377" s="75" t="s">
        <v>4</v>
      </c>
      <c r="N377" s="14" t="s">
        <v>223</v>
      </c>
      <c r="O377" s="14" t="s">
        <v>490</v>
      </c>
      <c r="P377" s="14" t="s">
        <v>225</v>
      </c>
      <c r="Q377" s="14" t="s">
        <v>53</v>
      </c>
      <c r="R377" s="14" t="s">
        <v>225</v>
      </c>
      <c r="S377" s="104" t="s">
        <v>4098</v>
      </c>
      <c r="T377" s="104" t="s">
        <v>4098</v>
      </c>
      <c r="U377" s="104" t="s">
        <v>278</v>
      </c>
      <c r="V377" s="79" t="s">
        <v>4099</v>
      </c>
      <c r="W377" s="14" t="s">
        <v>73</v>
      </c>
      <c r="X377" s="14" t="s">
        <v>73</v>
      </c>
      <c r="Y377" s="14" t="s">
        <v>73</v>
      </c>
      <c r="Z377" s="14" t="s">
        <v>73</v>
      </c>
      <c r="AA377" s="79">
        <v>5.0</v>
      </c>
      <c r="AB377" s="14" t="s">
        <v>225</v>
      </c>
      <c r="AC377" s="14" t="s">
        <v>229</v>
      </c>
      <c r="AD377" s="14" t="s">
        <v>225</v>
      </c>
      <c r="AE377" s="14" t="s">
        <v>229</v>
      </c>
      <c r="AF377" s="14" t="s">
        <v>225</v>
      </c>
      <c r="AG377" s="14" t="s">
        <v>229</v>
      </c>
      <c r="AH377" s="14" t="s">
        <v>73</v>
      </c>
      <c r="AI377" s="14" t="s">
        <v>225</v>
      </c>
      <c r="AJ377" s="14" t="s">
        <v>225</v>
      </c>
      <c r="AK377" s="14" t="s">
        <v>230</v>
      </c>
      <c r="AL377" s="14" t="s">
        <v>396</v>
      </c>
      <c r="AM377" s="14" t="s">
        <v>73</v>
      </c>
      <c r="AN377" s="14" t="s">
        <v>23</v>
      </c>
      <c r="AO377" s="14"/>
      <c r="AP377" s="14" t="s">
        <v>4100</v>
      </c>
      <c r="AQ377" s="14" t="s">
        <v>526</v>
      </c>
      <c r="AR377" s="14"/>
      <c r="AS377" s="14" t="s">
        <v>73</v>
      </c>
      <c r="AT377" s="14" t="s">
        <v>73</v>
      </c>
      <c r="AU377" s="14" t="s">
        <v>73</v>
      </c>
      <c r="AV377" s="14"/>
      <c r="AW377" s="14"/>
      <c r="AX377" s="76"/>
      <c r="AY377" s="79"/>
      <c r="AZ377" s="50"/>
      <c r="BA377" s="14"/>
      <c r="BB377" s="14"/>
      <c r="BC377" s="50"/>
      <c r="BD377" s="14"/>
      <c r="BE377" s="14"/>
      <c r="BF377" s="14"/>
      <c r="BG377" s="14"/>
      <c r="BH377" s="1"/>
    </row>
    <row r="378" ht="15.75" hidden="1" customHeight="1">
      <c r="A378" s="74">
        <v>2025658.0</v>
      </c>
      <c r="B378" s="14"/>
      <c r="C378" s="14">
        <v>42.0</v>
      </c>
      <c r="D378" s="50" t="s">
        <v>4101</v>
      </c>
      <c r="E378" s="50" t="s">
        <v>1590</v>
      </c>
      <c r="F378" s="50" t="s">
        <v>4102</v>
      </c>
      <c r="G378" s="14" t="s">
        <v>430</v>
      </c>
      <c r="H378" s="83" t="s">
        <v>4103</v>
      </c>
      <c r="I378" s="14" t="s">
        <v>237</v>
      </c>
      <c r="J378" s="50" t="s">
        <v>4104</v>
      </c>
      <c r="K378" s="103" t="s">
        <v>4105</v>
      </c>
      <c r="L378" s="14" t="s">
        <v>86</v>
      </c>
      <c r="M378" s="76" t="s">
        <v>4</v>
      </c>
      <c r="N378" s="14" t="s">
        <v>1978</v>
      </c>
      <c r="O378" s="14" t="s">
        <v>603</v>
      </c>
      <c r="P378" s="75"/>
      <c r="Q378" s="14" t="s">
        <v>51</v>
      </c>
      <c r="R378" s="14" t="s">
        <v>225</v>
      </c>
      <c r="S378" s="104" t="s">
        <v>4106</v>
      </c>
      <c r="T378" s="104" t="s">
        <v>4106</v>
      </c>
      <c r="U378" s="104" t="s">
        <v>4107</v>
      </c>
      <c r="V378" s="79" t="s">
        <v>4108</v>
      </c>
      <c r="W378" s="14" t="s">
        <v>73</v>
      </c>
      <c r="X378" s="14" t="s">
        <v>73</v>
      </c>
      <c r="Y378" s="14" t="s">
        <v>73</v>
      </c>
      <c r="Z378" s="14" t="s">
        <v>225</v>
      </c>
      <c r="AA378" s="79">
        <v>6.0</v>
      </c>
      <c r="AB378" s="14" t="s">
        <v>225</v>
      </c>
      <c r="AC378" s="14" t="s">
        <v>924</v>
      </c>
      <c r="AD378" s="14" t="s">
        <v>73</v>
      </c>
      <c r="AE378" s="14" t="s">
        <v>23</v>
      </c>
      <c r="AF378" s="14" t="s">
        <v>225</v>
      </c>
      <c r="AG378" s="14" t="s">
        <v>229</v>
      </c>
      <c r="AH378" s="14" t="s">
        <v>73</v>
      </c>
      <c r="AI378" s="14" t="s">
        <v>73</v>
      </c>
      <c r="AJ378" s="14" t="s">
        <v>225</v>
      </c>
      <c r="AK378" s="14" t="s">
        <v>230</v>
      </c>
      <c r="AL378" s="14" t="s">
        <v>396</v>
      </c>
      <c r="AM378" s="14" t="s">
        <v>73</v>
      </c>
      <c r="AN378" s="14" t="s">
        <v>23</v>
      </c>
      <c r="AO378" s="14"/>
      <c r="AP378" s="14" t="s">
        <v>4109</v>
      </c>
      <c r="AQ378" s="14" t="s">
        <v>1387</v>
      </c>
      <c r="AR378" s="14" t="s">
        <v>332</v>
      </c>
      <c r="AS378" s="14" t="s">
        <v>73</v>
      </c>
      <c r="AT378" s="14" t="s">
        <v>73</v>
      </c>
      <c r="AU378" s="16" t="s">
        <v>73</v>
      </c>
      <c r="AV378" s="14"/>
      <c r="AW378" s="14"/>
      <c r="AX378" s="76"/>
      <c r="AY378" s="79"/>
      <c r="AZ378" s="50"/>
      <c r="BA378" s="14"/>
      <c r="BB378" s="14"/>
      <c r="BC378" s="50"/>
      <c r="BD378" s="14"/>
      <c r="BE378" s="14"/>
      <c r="BF378" s="14"/>
      <c r="BG378" s="14"/>
      <c r="BH378" s="1"/>
    </row>
    <row r="379" ht="15.75" customHeight="1">
      <c r="A379" s="74">
        <v>2025634.0</v>
      </c>
      <c r="B379" s="14"/>
      <c r="C379" s="14">
        <v>30.0</v>
      </c>
      <c r="D379" s="50" t="s">
        <v>4110</v>
      </c>
      <c r="E379" s="50" t="s">
        <v>4111</v>
      </c>
      <c r="F379" s="50" t="s">
        <v>4112</v>
      </c>
      <c r="G379" s="14" t="s">
        <v>430</v>
      </c>
      <c r="H379" s="83" t="s">
        <v>4113</v>
      </c>
      <c r="I379" s="14" t="s">
        <v>237</v>
      </c>
      <c r="J379" s="50" t="s">
        <v>4114</v>
      </c>
      <c r="K379" s="86" t="s">
        <v>4115</v>
      </c>
      <c r="L379" s="14" t="s">
        <v>104</v>
      </c>
      <c r="M379" s="75" t="s">
        <v>49</v>
      </c>
      <c r="N379" s="14" t="s">
        <v>557</v>
      </c>
      <c r="O379" s="14" t="s">
        <v>4018</v>
      </c>
      <c r="P379" s="75"/>
      <c r="Q379" s="14" t="s">
        <v>57</v>
      </c>
      <c r="R379" s="14" t="s">
        <v>225</v>
      </c>
      <c r="S379" s="78" t="s">
        <v>4116</v>
      </c>
      <c r="T379" s="78" t="s">
        <v>4116</v>
      </c>
      <c r="U379" s="78" t="s">
        <v>4117</v>
      </c>
      <c r="V379" s="79" t="s">
        <v>4118</v>
      </c>
      <c r="W379" s="14" t="s">
        <v>73</v>
      </c>
      <c r="X379" s="14" t="s">
        <v>225</v>
      </c>
      <c r="Y379" s="14" t="s">
        <v>73</v>
      </c>
      <c r="Z379" s="14" t="s">
        <v>225</v>
      </c>
      <c r="AA379" s="79">
        <v>8.0</v>
      </c>
      <c r="AB379" s="14" t="s">
        <v>73</v>
      </c>
      <c r="AC379" s="14" t="s">
        <v>4119</v>
      </c>
      <c r="AD379" s="14" t="s">
        <v>225</v>
      </c>
      <c r="AE379" s="14" t="s">
        <v>229</v>
      </c>
      <c r="AF379" s="14" t="s">
        <v>73</v>
      </c>
      <c r="AG379" s="14" t="s">
        <v>4120</v>
      </c>
      <c r="AH379" s="14" t="s">
        <v>225</v>
      </c>
      <c r="AI379" s="14" t="s">
        <v>225</v>
      </c>
      <c r="AJ379" s="14" t="s">
        <v>225</v>
      </c>
      <c r="AK379" s="14" t="s">
        <v>230</v>
      </c>
      <c r="AL379" s="14" t="s">
        <v>396</v>
      </c>
      <c r="AM379" s="14" t="s">
        <v>73</v>
      </c>
      <c r="AN379" s="14" t="s">
        <v>4121</v>
      </c>
      <c r="AO379" s="14"/>
      <c r="AP379" s="14" t="s">
        <v>424</v>
      </c>
      <c r="AQ379" s="14" t="s">
        <v>1387</v>
      </c>
      <c r="AR379" s="14" t="s">
        <v>540</v>
      </c>
      <c r="AS379" s="14" t="s">
        <v>73</v>
      </c>
      <c r="AT379" s="14" t="s">
        <v>73</v>
      </c>
      <c r="AU379" s="14" t="s">
        <v>73</v>
      </c>
      <c r="AV379" s="14"/>
      <c r="AW379" s="16" t="s">
        <v>232</v>
      </c>
      <c r="AX379" s="76"/>
      <c r="AY379" s="79"/>
      <c r="AZ379" s="50"/>
      <c r="BA379" s="14"/>
      <c r="BB379" s="14"/>
      <c r="BC379" s="50"/>
      <c r="BD379" s="14"/>
      <c r="BE379" s="14"/>
      <c r="BF379" s="14"/>
      <c r="BG379" s="14"/>
      <c r="BH379" s="1"/>
    </row>
    <row r="380" ht="15.75" hidden="1" customHeight="1">
      <c r="A380" s="74">
        <v>2025675.0</v>
      </c>
      <c r="B380" s="14"/>
      <c r="C380" s="14">
        <v>38.0</v>
      </c>
      <c r="D380" s="50" t="s">
        <v>1680</v>
      </c>
      <c r="E380" s="50" t="s">
        <v>4122</v>
      </c>
      <c r="F380" s="50" t="s">
        <v>4123</v>
      </c>
      <c r="G380" s="14" t="s">
        <v>430</v>
      </c>
      <c r="H380" s="101" t="s">
        <v>4124</v>
      </c>
      <c r="I380" s="14" t="s">
        <v>237</v>
      </c>
      <c r="J380" s="50" t="s">
        <v>4125</v>
      </c>
      <c r="K380" s="103" t="s">
        <v>4126</v>
      </c>
      <c r="L380" s="14" t="s">
        <v>86</v>
      </c>
      <c r="M380" s="76" t="s">
        <v>4</v>
      </c>
      <c r="N380" s="14" t="s">
        <v>533</v>
      </c>
      <c r="O380" s="14" t="s">
        <v>603</v>
      </c>
      <c r="P380" s="75"/>
      <c r="Q380" s="14" t="s">
        <v>51</v>
      </c>
      <c r="R380" s="14" t="s">
        <v>225</v>
      </c>
      <c r="S380" s="104" t="s">
        <v>4127</v>
      </c>
      <c r="T380" s="104" t="s">
        <v>4127</v>
      </c>
      <c r="U380" s="104" t="s">
        <v>4128</v>
      </c>
      <c r="V380" s="79" t="s">
        <v>4129</v>
      </c>
      <c r="W380" s="14" t="s">
        <v>73</v>
      </c>
      <c r="X380" s="14" t="s">
        <v>73</v>
      </c>
      <c r="Y380" s="14" t="s">
        <v>73</v>
      </c>
      <c r="Z380" s="14" t="s">
        <v>73</v>
      </c>
      <c r="AA380" s="79">
        <v>6.0</v>
      </c>
      <c r="AB380" s="14" t="s">
        <v>225</v>
      </c>
      <c r="AC380" s="14"/>
      <c r="AD380" s="14" t="s">
        <v>73</v>
      </c>
      <c r="AE380" s="14" t="s">
        <v>278</v>
      </c>
      <c r="AF380" s="14" t="s">
        <v>225</v>
      </c>
      <c r="AG380" s="14" t="s">
        <v>229</v>
      </c>
      <c r="AH380" s="14" t="s">
        <v>73</v>
      </c>
      <c r="AI380" s="14" t="s">
        <v>73</v>
      </c>
      <c r="AJ380" s="14" t="s">
        <v>225</v>
      </c>
      <c r="AK380" s="14" t="s">
        <v>230</v>
      </c>
      <c r="AL380" s="14" t="s">
        <v>396</v>
      </c>
      <c r="AM380" s="14" t="s">
        <v>73</v>
      </c>
      <c r="AN380" s="14" t="s">
        <v>4130</v>
      </c>
      <c r="AO380" s="14"/>
      <c r="AP380" s="14" t="s">
        <v>330</v>
      </c>
      <c r="AQ380" s="14" t="s">
        <v>331</v>
      </c>
      <c r="AR380" s="14" t="s">
        <v>304</v>
      </c>
      <c r="AS380" s="14" t="s">
        <v>73</v>
      </c>
      <c r="AT380" s="14" t="s">
        <v>73</v>
      </c>
      <c r="AU380" s="16" t="s">
        <v>73</v>
      </c>
      <c r="AV380" s="14"/>
      <c r="AW380" s="14"/>
      <c r="AX380" s="76"/>
      <c r="AY380" s="79"/>
      <c r="AZ380" s="50"/>
      <c r="BA380" s="14"/>
      <c r="BB380" s="14"/>
      <c r="BC380" s="50"/>
      <c r="BD380" s="14"/>
      <c r="BE380" s="14"/>
      <c r="BF380" s="14"/>
      <c r="BG380" s="14"/>
      <c r="BH380" s="1"/>
    </row>
    <row r="381" ht="15.75" hidden="1" customHeight="1">
      <c r="A381" s="74">
        <v>2025656.0</v>
      </c>
      <c r="B381" s="14"/>
      <c r="C381" s="14">
        <v>35.0</v>
      </c>
      <c r="D381" s="50" t="s">
        <v>1680</v>
      </c>
      <c r="E381" s="50" t="s">
        <v>1343</v>
      </c>
      <c r="F381" s="50" t="s">
        <v>4131</v>
      </c>
      <c r="G381" s="14" t="s">
        <v>430</v>
      </c>
      <c r="H381" s="101" t="s">
        <v>4132</v>
      </c>
      <c r="I381" s="14" t="s">
        <v>237</v>
      </c>
      <c r="J381" s="50" t="s">
        <v>2137</v>
      </c>
      <c r="K381" s="103" t="s">
        <v>4133</v>
      </c>
      <c r="L381" s="14" t="s">
        <v>86</v>
      </c>
      <c r="M381" s="76" t="s">
        <v>4</v>
      </c>
      <c r="N381" s="14" t="s">
        <v>791</v>
      </c>
      <c r="O381" s="14" t="s">
        <v>603</v>
      </c>
      <c r="P381" s="75"/>
      <c r="Q381" s="14" t="s">
        <v>51</v>
      </c>
      <c r="R381" s="14" t="s">
        <v>225</v>
      </c>
      <c r="S381" s="104" t="s">
        <v>4134</v>
      </c>
      <c r="T381" s="104" t="s">
        <v>4134</v>
      </c>
      <c r="U381" s="104" t="s">
        <v>4135</v>
      </c>
      <c r="V381" s="79" t="s">
        <v>4136</v>
      </c>
      <c r="W381" s="14" t="s">
        <v>73</v>
      </c>
      <c r="X381" s="14" t="s">
        <v>225</v>
      </c>
      <c r="Y381" s="14" t="s">
        <v>73</v>
      </c>
      <c r="Z381" s="14" t="s">
        <v>225</v>
      </c>
      <c r="AA381" s="79">
        <v>5.0</v>
      </c>
      <c r="AB381" s="14" t="s">
        <v>73</v>
      </c>
      <c r="AC381" s="14" t="s">
        <v>4137</v>
      </c>
      <c r="AD381" s="14" t="s">
        <v>225</v>
      </c>
      <c r="AE381" s="14" t="s">
        <v>229</v>
      </c>
      <c r="AF381" s="14" t="s">
        <v>225</v>
      </c>
      <c r="AG381" s="14" t="s">
        <v>229</v>
      </c>
      <c r="AH381" s="14" t="s">
        <v>73</v>
      </c>
      <c r="AI381" s="14" t="s">
        <v>225</v>
      </c>
      <c r="AJ381" s="14" t="s">
        <v>225</v>
      </c>
      <c r="AK381" s="14" t="s">
        <v>230</v>
      </c>
      <c r="AL381" s="14" t="s">
        <v>396</v>
      </c>
      <c r="AM381" s="14" t="s">
        <v>73</v>
      </c>
      <c r="AN381" s="14" t="s">
        <v>4138</v>
      </c>
      <c r="AO381" s="14"/>
      <c r="AP381" s="14" t="s">
        <v>483</v>
      </c>
      <c r="AQ381" s="14" t="s">
        <v>1444</v>
      </c>
      <c r="AR381" s="14" t="s">
        <v>540</v>
      </c>
      <c r="AS381" s="14" t="s">
        <v>73</v>
      </c>
      <c r="AT381" s="14" t="s">
        <v>73</v>
      </c>
      <c r="AU381" s="16" t="s">
        <v>73</v>
      </c>
      <c r="AV381" s="14"/>
      <c r="AW381" s="14"/>
      <c r="AX381" s="76"/>
      <c r="AY381" s="79"/>
      <c r="AZ381" s="50"/>
      <c r="BA381" s="14"/>
      <c r="BB381" s="14"/>
      <c r="BC381" s="50"/>
      <c r="BD381" s="14"/>
      <c r="BE381" s="14"/>
      <c r="BF381" s="14"/>
      <c r="BG381" s="14"/>
      <c r="BH381" s="1"/>
    </row>
    <row r="382" ht="15.75" hidden="1" customHeight="1">
      <c r="A382" s="74">
        <v>2025539.0</v>
      </c>
      <c r="B382" s="14"/>
      <c r="C382" s="14">
        <v>39.0</v>
      </c>
      <c r="D382" s="50" t="s">
        <v>1680</v>
      </c>
      <c r="E382" s="50" t="s">
        <v>4139</v>
      </c>
      <c r="F382" s="50" t="s">
        <v>4140</v>
      </c>
      <c r="G382" s="14" t="s">
        <v>430</v>
      </c>
      <c r="H382" s="101" t="s">
        <v>4141</v>
      </c>
      <c r="I382" s="14" t="s">
        <v>237</v>
      </c>
      <c r="J382" s="84">
        <v>39269.0</v>
      </c>
      <c r="K382" s="103" t="s">
        <v>4142</v>
      </c>
      <c r="L382" s="14" t="s">
        <v>108</v>
      </c>
      <c r="M382" s="75" t="s">
        <v>4</v>
      </c>
      <c r="N382" s="14" t="s">
        <v>240</v>
      </c>
      <c r="O382" s="14" t="s">
        <v>286</v>
      </c>
      <c r="P382" s="75"/>
      <c r="Q382" s="14" t="s">
        <v>61</v>
      </c>
      <c r="R382" s="14" t="s">
        <v>73</v>
      </c>
      <c r="S382" s="104" t="s">
        <v>4143</v>
      </c>
      <c r="T382" s="104" t="s">
        <v>4143</v>
      </c>
      <c r="U382" s="104" t="s">
        <v>4144</v>
      </c>
      <c r="V382" s="79" t="s">
        <v>4145</v>
      </c>
      <c r="W382" s="14" t="s">
        <v>73</v>
      </c>
      <c r="X382" s="14" t="s">
        <v>225</v>
      </c>
      <c r="Y382" s="14" t="s">
        <v>73</v>
      </c>
      <c r="Z382" s="14" t="s">
        <v>225</v>
      </c>
      <c r="AA382" s="79">
        <v>2.0</v>
      </c>
      <c r="AB382" s="14" t="s">
        <v>73</v>
      </c>
      <c r="AC382" s="14" t="s">
        <v>23</v>
      </c>
      <c r="AD382" s="14" t="s">
        <v>225</v>
      </c>
      <c r="AE382" s="14" t="s">
        <v>229</v>
      </c>
      <c r="AF382" s="14" t="s">
        <v>225</v>
      </c>
      <c r="AG382" s="14" t="s">
        <v>229</v>
      </c>
      <c r="AH382" s="14" t="s">
        <v>73</v>
      </c>
      <c r="AI382" s="14" t="s">
        <v>225</v>
      </c>
      <c r="AJ382" s="14" t="s">
        <v>225</v>
      </c>
      <c r="AK382" s="14" t="s">
        <v>230</v>
      </c>
      <c r="AL382" s="14" t="s">
        <v>396</v>
      </c>
      <c r="AM382" s="14" t="s">
        <v>73</v>
      </c>
      <c r="AN382" s="14" t="s">
        <v>4146</v>
      </c>
      <c r="AO382" s="14"/>
      <c r="AP382" s="14" t="s">
        <v>1690</v>
      </c>
      <c r="AQ382" s="14" t="s">
        <v>4147</v>
      </c>
      <c r="AR382" s="14" t="s">
        <v>1538</v>
      </c>
      <c r="AS382" s="14" t="s">
        <v>73</v>
      </c>
      <c r="AT382" s="14" t="s">
        <v>73</v>
      </c>
      <c r="AU382" s="14" t="s">
        <v>73</v>
      </c>
      <c r="AV382" s="14"/>
      <c r="AW382" s="16" t="s">
        <v>232</v>
      </c>
      <c r="AX382" s="76"/>
      <c r="AY382" s="106">
        <v>2.31035322E8</v>
      </c>
      <c r="AZ382" s="106">
        <v>70759.0</v>
      </c>
      <c r="BA382" s="14"/>
      <c r="BB382" s="14"/>
      <c r="BC382" s="50"/>
      <c r="BD382" s="14"/>
      <c r="BE382" s="14"/>
      <c r="BF382" s="14"/>
      <c r="BG382" s="14"/>
      <c r="BH382" s="1"/>
    </row>
    <row r="383" ht="15.75" hidden="1" customHeight="1">
      <c r="A383" s="74">
        <v>2025866.0</v>
      </c>
      <c r="B383" s="14"/>
      <c r="C383" s="14">
        <v>38.0</v>
      </c>
      <c r="D383" s="50" t="s">
        <v>1822</v>
      </c>
      <c r="E383" s="50" t="s">
        <v>4148</v>
      </c>
      <c r="F383" s="50" t="s">
        <v>4149</v>
      </c>
      <c r="G383" s="14" t="s">
        <v>430</v>
      </c>
      <c r="H383" s="101" t="s">
        <v>4150</v>
      </c>
      <c r="I383" s="14" t="s">
        <v>237</v>
      </c>
      <c r="J383" s="84">
        <v>39183.0</v>
      </c>
      <c r="K383" s="103"/>
      <c r="L383" s="75" t="s">
        <v>78</v>
      </c>
      <c r="M383" s="76" t="s">
        <v>4</v>
      </c>
      <c r="N383" s="14"/>
      <c r="O383" s="75" t="s">
        <v>919</v>
      </c>
      <c r="P383" s="14" t="s">
        <v>73</v>
      </c>
      <c r="Q383" s="14" t="s">
        <v>53</v>
      </c>
      <c r="R383" s="14"/>
      <c r="S383" s="104"/>
      <c r="T383" s="104"/>
      <c r="U383" s="104"/>
      <c r="V383" s="79"/>
      <c r="W383" s="14"/>
      <c r="X383" s="14"/>
      <c r="Y383" s="14"/>
      <c r="Z383" s="14"/>
      <c r="AA383" s="79"/>
      <c r="AB383" s="75"/>
      <c r="AC383" s="14"/>
      <c r="AD383" s="14"/>
      <c r="AE383" s="14"/>
      <c r="AF383" s="75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75" t="s">
        <v>225</v>
      </c>
      <c r="AT383" s="14"/>
      <c r="AU383" s="16" t="s">
        <v>225</v>
      </c>
      <c r="AV383" s="14"/>
      <c r="AW383" s="14"/>
      <c r="AX383" s="76"/>
      <c r="AY383" s="79"/>
      <c r="AZ383" s="50"/>
      <c r="BA383" s="14"/>
      <c r="BB383" s="14"/>
      <c r="BC383" s="50"/>
      <c r="BD383" s="14"/>
      <c r="BE383" s="14"/>
      <c r="BF383" s="14"/>
      <c r="BG383" s="14"/>
      <c r="BH383" s="1"/>
    </row>
    <row r="384" ht="15.75" hidden="1" customHeight="1">
      <c r="A384" s="74">
        <v>2025837.0</v>
      </c>
      <c r="B384" s="14"/>
      <c r="C384" s="14">
        <v>38.0</v>
      </c>
      <c r="D384" s="50" t="s">
        <v>4151</v>
      </c>
      <c r="E384" s="50" t="s">
        <v>2615</v>
      </c>
      <c r="F384" s="50" t="s">
        <v>4152</v>
      </c>
      <c r="G384" s="14" t="s">
        <v>430</v>
      </c>
      <c r="H384" s="101" t="s">
        <v>4153</v>
      </c>
      <c r="I384" s="14" t="s">
        <v>237</v>
      </c>
      <c r="J384" s="84">
        <v>38906.0</v>
      </c>
      <c r="K384" s="103" t="s">
        <v>4154</v>
      </c>
      <c r="L384" s="14" t="s">
        <v>118</v>
      </c>
      <c r="M384" s="76" t="s">
        <v>4</v>
      </c>
      <c r="N384" s="14" t="s">
        <v>4155</v>
      </c>
      <c r="O384" s="14" t="s">
        <v>3891</v>
      </c>
      <c r="P384" s="75"/>
      <c r="Q384" s="14" t="s">
        <v>53</v>
      </c>
      <c r="R384" s="14" t="s">
        <v>225</v>
      </c>
      <c r="S384" s="104" t="s">
        <v>4156</v>
      </c>
      <c r="T384" s="104" t="s">
        <v>4156</v>
      </c>
      <c r="U384" s="104" t="s">
        <v>4157</v>
      </c>
      <c r="V384" s="79" t="s">
        <v>4158</v>
      </c>
      <c r="W384" s="14" t="s">
        <v>73</v>
      </c>
      <c r="X384" s="14" t="s">
        <v>73</v>
      </c>
      <c r="Y384" s="14" t="s">
        <v>73</v>
      </c>
      <c r="Z384" s="14" t="s">
        <v>225</v>
      </c>
      <c r="AA384" s="79">
        <v>5.0</v>
      </c>
      <c r="AB384" s="14" t="s">
        <v>73</v>
      </c>
      <c r="AC384" s="14" t="s">
        <v>4159</v>
      </c>
      <c r="AD384" s="14" t="s">
        <v>73</v>
      </c>
      <c r="AE384" s="14" t="s">
        <v>4160</v>
      </c>
      <c r="AF384" s="14" t="s">
        <v>225</v>
      </c>
      <c r="AG384" s="14" t="s">
        <v>229</v>
      </c>
      <c r="AH384" s="14" t="s">
        <v>73</v>
      </c>
      <c r="AI384" s="14" t="s">
        <v>225</v>
      </c>
      <c r="AJ384" s="14" t="s">
        <v>225</v>
      </c>
      <c r="AK384" s="14" t="s">
        <v>291</v>
      </c>
      <c r="AL384" s="14" t="s">
        <v>396</v>
      </c>
      <c r="AM384" s="14" t="s">
        <v>73</v>
      </c>
      <c r="AN384" s="14" t="s">
        <v>4161</v>
      </c>
      <c r="AO384" s="14"/>
      <c r="AP384" s="14" t="s">
        <v>442</v>
      </c>
      <c r="AQ384" s="14" t="s">
        <v>2898</v>
      </c>
      <c r="AR384" s="14" t="s">
        <v>251</v>
      </c>
      <c r="AS384" s="14" t="s">
        <v>73</v>
      </c>
      <c r="AT384" s="14" t="s">
        <v>73</v>
      </c>
      <c r="AU384" s="14" t="s">
        <v>73</v>
      </c>
      <c r="AV384" s="14"/>
      <c r="AW384" s="14"/>
      <c r="AX384" s="76"/>
      <c r="AY384" s="79"/>
      <c r="AZ384" s="50"/>
      <c r="BA384" s="14"/>
      <c r="BB384" s="14"/>
      <c r="BC384" s="50"/>
      <c r="BD384" s="14"/>
      <c r="BE384" s="14"/>
      <c r="BF384" s="14"/>
      <c r="BG384" s="14"/>
      <c r="BH384" s="1"/>
    </row>
    <row r="385" ht="15.75" hidden="1" customHeight="1">
      <c r="A385" s="74">
        <v>2025862.0</v>
      </c>
      <c r="B385" s="14"/>
      <c r="C385" s="14">
        <v>40.0</v>
      </c>
      <c r="D385" s="50" t="s">
        <v>4162</v>
      </c>
      <c r="E385" s="50" t="s">
        <v>4163</v>
      </c>
      <c r="F385" s="50" t="s">
        <v>4164</v>
      </c>
      <c r="G385" s="14" t="s">
        <v>430</v>
      </c>
      <c r="H385" s="101" t="s">
        <v>4165</v>
      </c>
      <c r="I385" s="14" t="s">
        <v>237</v>
      </c>
      <c r="J385" s="102" t="s">
        <v>4166</v>
      </c>
      <c r="K385" s="103"/>
      <c r="L385" s="75" t="s">
        <v>78</v>
      </c>
      <c r="M385" s="76" t="s">
        <v>4</v>
      </c>
      <c r="N385" s="14"/>
      <c r="O385" s="75" t="s">
        <v>919</v>
      </c>
      <c r="P385" s="14" t="s">
        <v>73</v>
      </c>
      <c r="Q385" s="14" t="s">
        <v>53</v>
      </c>
      <c r="R385" s="14"/>
      <c r="S385" s="104"/>
      <c r="T385" s="104"/>
      <c r="U385" s="104"/>
      <c r="V385" s="79"/>
      <c r="W385" s="14"/>
      <c r="X385" s="14"/>
      <c r="Y385" s="14"/>
      <c r="Z385" s="14"/>
      <c r="AA385" s="79"/>
      <c r="AB385" s="75"/>
      <c r="AC385" s="14"/>
      <c r="AD385" s="14"/>
      <c r="AE385" s="14"/>
      <c r="AF385" s="75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75" t="s">
        <v>225</v>
      </c>
      <c r="AT385" s="14"/>
      <c r="AU385" s="16" t="s">
        <v>225</v>
      </c>
      <c r="AV385" s="14"/>
      <c r="AW385" s="14"/>
      <c r="AX385" s="76"/>
      <c r="AY385" s="79"/>
      <c r="AZ385" s="50"/>
      <c r="BA385" s="14"/>
      <c r="BB385" s="14"/>
      <c r="BC385" s="50"/>
      <c r="BD385" s="14"/>
      <c r="BE385" s="14"/>
      <c r="BF385" s="14"/>
      <c r="BG385" s="14"/>
      <c r="BH385" s="1"/>
    </row>
    <row r="386" ht="15.75" hidden="1" customHeight="1">
      <c r="A386" s="74">
        <v>2025427.0</v>
      </c>
      <c r="B386" s="14"/>
      <c r="C386" s="100">
        <v>38.0</v>
      </c>
      <c r="D386" s="82" t="s">
        <v>4167</v>
      </c>
      <c r="E386" s="82" t="s">
        <v>4168</v>
      </c>
      <c r="F386" s="50" t="s">
        <v>4169</v>
      </c>
      <c r="G386" s="14" t="s">
        <v>430</v>
      </c>
      <c r="H386" s="101" t="s">
        <v>4170</v>
      </c>
      <c r="I386" s="14" t="s">
        <v>237</v>
      </c>
      <c r="J386" s="84">
        <v>39146.0</v>
      </c>
      <c r="K386" s="103" t="s">
        <v>4171</v>
      </c>
      <c r="L386" s="79" t="s">
        <v>79</v>
      </c>
      <c r="M386" s="76" t="s">
        <v>4</v>
      </c>
      <c r="N386" s="16" t="s">
        <v>475</v>
      </c>
      <c r="O386" s="14" t="s">
        <v>286</v>
      </c>
      <c r="P386" s="75"/>
      <c r="Q386" s="14" t="s">
        <v>59</v>
      </c>
      <c r="R386" s="14" t="s">
        <v>225</v>
      </c>
      <c r="S386" s="104" t="s">
        <v>4172</v>
      </c>
      <c r="T386" s="104" t="s">
        <v>4172</v>
      </c>
      <c r="U386" s="104"/>
      <c r="V386" s="79" t="s">
        <v>4173</v>
      </c>
      <c r="W386" s="14" t="s">
        <v>73</v>
      </c>
      <c r="X386" s="14" t="s">
        <v>73</v>
      </c>
      <c r="Y386" s="14" t="s">
        <v>225</v>
      </c>
      <c r="Z386" s="14" t="s">
        <v>73</v>
      </c>
      <c r="AA386" s="79">
        <v>3.0</v>
      </c>
      <c r="AB386" s="14" t="s">
        <v>73</v>
      </c>
      <c r="AC386" s="14" t="s">
        <v>4174</v>
      </c>
      <c r="AD386" s="14" t="s">
        <v>73</v>
      </c>
      <c r="AE386" s="14" t="s">
        <v>4175</v>
      </c>
      <c r="AF386" s="14" t="s">
        <v>225</v>
      </c>
      <c r="AG386" s="14" t="s">
        <v>229</v>
      </c>
      <c r="AH386" s="14" t="s">
        <v>73</v>
      </c>
      <c r="AI386" s="14" t="s">
        <v>73</v>
      </c>
      <c r="AJ386" s="14" t="s">
        <v>73</v>
      </c>
      <c r="AK386" s="14" t="s">
        <v>264</v>
      </c>
      <c r="AL386" s="14" t="s">
        <v>396</v>
      </c>
      <c r="AM386" s="14" t="s">
        <v>73</v>
      </c>
      <c r="AN386" s="14" t="s">
        <v>25</v>
      </c>
      <c r="AO386" s="14"/>
      <c r="AP386" s="14" t="s">
        <v>442</v>
      </c>
      <c r="AQ386" s="14" t="s">
        <v>4176</v>
      </c>
      <c r="AR386" s="14" t="s">
        <v>279</v>
      </c>
      <c r="AS386" s="14" t="s">
        <v>73</v>
      </c>
      <c r="AT386" s="14" t="s">
        <v>73</v>
      </c>
      <c r="AU386" s="187" t="s">
        <v>73</v>
      </c>
      <c r="AV386" s="14"/>
      <c r="AW386" s="16" t="s">
        <v>225</v>
      </c>
      <c r="AX386" s="110" t="s">
        <v>685</v>
      </c>
      <c r="AY386" s="14"/>
      <c r="AZ386" s="50"/>
      <c r="BA386" s="14"/>
      <c r="BB386" s="14"/>
      <c r="BC386" s="14"/>
      <c r="BD386" s="14"/>
      <c r="BE386" s="14"/>
      <c r="BF386" s="14"/>
      <c r="BG386" s="14"/>
      <c r="BH386" s="1"/>
    </row>
    <row r="387" ht="15.75" hidden="1" customHeight="1">
      <c r="A387" s="74">
        <v>2025744.0</v>
      </c>
      <c r="B387" s="14"/>
      <c r="C387" s="14">
        <v>40.0</v>
      </c>
      <c r="D387" s="50" t="s">
        <v>4177</v>
      </c>
      <c r="E387" s="50" t="s">
        <v>4178</v>
      </c>
      <c r="F387" s="50" t="s">
        <v>4179</v>
      </c>
      <c r="G387" s="14" t="s">
        <v>430</v>
      </c>
      <c r="H387" s="101" t="s">
        <v>4180</v>
      </c>
      <c r="I387" s="14" t="s">
        <v>237</v>
      </c>
      <c r="J387" s="84">
        <v>39058.0</v>
      </c>
      <c r="K387" s="79" t="s">
        <v>4181</v>
      </c>
      <c r="L387" s="16" t="s">
        <v>93</v>
      </c>
      <c r="M387" s="76" t="s">
        <v>4</v>
      </c>
      <c r="N387" s="14" t="s">
        <v>910</v>
      </c>
      <c r="O387" s="14" t="s">
        <v>286</v>
      </c>
      <c r="P387" s="75"/>
      <c r="Q387" s="14" t="s">
        <v>55</v>
      </c>
      <c r="R387" s="14" t="s">
        <v>225</v>
      </c>
      <c r="S387" s="78" t="s">
        <v>4182</v>
      </c>
      <c r="T387" s="78" t="s">
        <v>4182</v>
      </c>
      <c r="U387" s="78" t="s">
        <v>4182</v>
      </c>
      <c r="V387" s="79" t="s">
        <v>4183</v>
      </c>
      <c r="W387" s="14" t="s">
        <v>73</v>
      </c>
      <c r="X387" s="14" t="s">
        <v>73</v>
      </c>
      <c r="Y387" s="14" t="s">
        <v>73</v>
      </c>
      <c r="Z387" s="14" t="s">
        <v>225</v>
      </c>
      <c r="AA387" s="79">
        <v>7.0</v>
      </c>
      <c r="AB387" s="14" t="s">
        <v>73</v>
      </c>
      <c r="AC387" s="14" t="s">
        <v>717</v>
      </c>
      <c r="AD387" s="14" t="s">
        <v>225</v>
      </c>
      <c r="AE387" s="14" t="s">
        <v>229</v>
      </c>
      <c r="AF387" s="14" t="s">
        <v>225</v>
      </c>
      <c r="AG387" s="14" t="s">
        <v>229</v>
      </c>
      <c r="AH387" s="14" t="s">
        <v>73</v>
      </c>
      <c r="AI387" s="14" t="s">
        <v>225</v>
      </c>
      <c r="AJ387" s="14" t="s">
        <v>225</v>
      </c>
      <c r="AK387" s="14" t="s">
        <v>230</v>
      </c>
      <c r="AL387" s="14" t="s">
        <v>396</v>
      </c>
      <c r="AM387" s="14" t="s">
        <v>225</v>
      </c>
      <c r="AN387" s="14"/>
      <c r="AO387" s="14"/>
      <c r="AP387" s="14" t="s">
        <v>4184</v>
      </c>
      <c r="AQ387" s="14" t="s">
        <v>370</v>
      </c>
      <c r="AR387" s="14" t="s">
        <v>514</v>
      </c>
      <c r="AS387" s="14" t="s">
        <v>73</v>
      </c>
      <c r="AT387" s="146" t="s">
        <v>73</v>
      </c>
      <c r="AU387" s="187" t="s">
        <v>73</v>
      </c>
      <c r="AV387" s="14"/>
      <c r="AW387" s="14"/>
      <c r="AX387" s="76"/>
      <c r="AY387" s="79"/>
      <c r="AZ387" s="50"/>
      <c r="BA387" s="14"/>
      <c r="BB387" s="14"/>
      <c r="BC387" s="50"/>
      <c r="BD387" s="14"/>
      <c r="BE387" s="14"/>
      <c r="BF387" s="14"/>
      <c r="BG387" s="14"/>
      <c r="BH387" s="1"/>
    </row>
    <row r="388" ht="15.75" hidden="1" customHeight="1">
      <c r="A388" s="74">
        <v>2025523.0</v>
      </c>
      <c r="B388" s="14"/>
      <c r="C388" s="14">
        <v>35.0</v>
      </c>
      <c r="D388" s="50" t="s">
        <v>4185</v>
      </c>
      <c r="E388" s="50" t="s">
        <v>4186</v>
      </c>
      <c r="F388" s="50" t="s">
        <v>4187</v>
      </c>
      <c r="G388" s="14" t="s">
        <v>430</v>
      </c>
      <c r="H388" s="101" t="s">
        <v>4188</v>
      </c>
      <c r="I388" s="14" t="s">
        <v>237</v>
      </c>
      <c r="J388" s="84">
        <v>38876.0</v>
      </c>
      <c r="K388" s="103" t="s">
        <v>4189</v>
      </c>
      <c r="L388" s="14" t="s">
        <v>108</v>
      </c>
      <c r="M388" s="75" t="s">
        <v>4</v>
      </c>
      <c r="N388" s="14" t="s">
        <v>557</v>
      </c>
      <c r="O388" s="14" t="s">
        <v>286</v>
      </c>
      <c r="P388" s="75"/>
      <c r="Q388" s="14" t="s">
        <v>61</v>
      </c>
      <c r="R388" s="14" t="s">
        <v>225</v>
      </c>
      <c r="S388" s="104" t="s">
        <v>4190</v>
      </c>
      <c r="T388" s="104" t="s">
        <v>4190</v>
      </c>
      <c r="U388" s="104" t="s">
        <v>4191</v>
      </c>
      <c r="V388" s="79" t="s">
        <v>4192</v>
      </c>
      <c r="W388" s="14" t="s">
        <v>73</v>
      </c>
      <c r="X388" s="14" t="s">
        <v>225</v>
      </c>
      <c r="Y388" s="14" t="s">
        <v>73</v>
      </c>
      <c r="Z388" s="14" t="s">
        <v>225</v>
      </c>
      <c r="AA388" s="79">
        <v>2.0</v>
      </c>
      <c r="AB388" s="14" t="s">
        <v>73</v>
      </c>
      <c r="AC388" s="14" t="s">
        <v>4193</v>
      </c>
      <c r="AD388" s="14" t="s">
        <v>225</v>
      </c>
      <c r="AE388" s="14" t="s">
        <v>229</v>
      </c>
      <c r="AF388" s="14" t="s">
        <v>225</v>
      </c>
      <c r="AG388" s="14" t="s">
        <v>229</v>
      </c>
      <c r="AH388" s="14" t="s">
        <v>73</v>
      </c>
      <c r="AI388" s="14" t="s">
        <v>225</v>
      </c>
      <c r="AJ388" s="14" t="s">
        <v>225</v>
      </c>
      <c r="AK388" s="14" t="s">
        <v>230</v>
      </c>
      <c r="AL388" s="14" t="s">
        <v>396</v>
      </c>
      <c r="AM388" s="14" t="s">
        <v>225</v>
      </c>
      <c r="AN388" s="14"/>
      <c r="AO388" s="14"/>
      <c r="AP388" s="14" t="s">
        <v>1434</v>
      </c>
      <c r="AQ388" s="14" t="s">
        <v>1599</v>
      </c>
      <c r="AR388" s="14" t="s">
        <v>454</v>
      </c>
      <c r="AS388" s="14" t="s">
        <v>73</v>
      </c>
      <c r="AT388" s="14" t="s">
        <v>73</v>
      </c>
      <c r="AU388" s="131" t="s">
        <v>73</v>
      </c>
      <c r="AV388" s="14"/>
      <c r="AW388" s="16" t="s">
        <v>232</v>
      </c>
      <c r="AX388" s="76"/>
      <c r="AY388" s="79"/>
      <c r="AZ388" s="50"/>
      <c r="BA388" s="14"/>
      <c r="BB388" s="14"/>
      <c r="BC388" s="50"/>
      <c r="BD388" s="14"/>
      <c r="BE388" s="14"/>
      <c r="BF388" s="14"/>
      <c r="BG388" s="14"/>
      <c r="BH388" s="1"/>
    </row>
    <row r="389" ht="15.75" hidden="1" customHeight="1">
      <c r="A389" s="74">
        <v>2025867.0</v>
      </c>
      <c r="B389" s="14"/>
      <c r="C389" s="14">
        <v>35.0</v>
      </c>
      <c r="D389" s="50" t="s">
        <v>4194</v>
      </c>
      <c r="E389" s="50" t="s">
        <v>4195</v>
      </c>
      <c r="F389" s="50" t="s">
        <v>4196</v>
      </c>
      <c r="G389" s="14" t="s">
        <v>430</v>
      </c>
      <c r="H389" s="101" t="s">
        <v>4197</v>
      </c>
      <c r="I389" s="14" t="s">
        <v>237</v>
      </c>
      <c r="J389" s="84">
        <v>39092.0</v>
      </c>
      <c r="K389" s="103"/>
      <c r="L389" s="75" t="s">
        <v>78</v>
      </c>
      <c r="M389" s="76" t="s">
        <v>4</v>
      </c>
      <c r="N389" s="14"/>
      <c r="O389" s="75" t="s">
        <v>919</v>
      </c>
      <c r="P389" s="14" t="s">
        <v>73</v>
      </c>
      <c r="Q389" s="14" t="s">
        <v>53</v>
      </c>
      <c r="R389" s="14"/>
      <c r="S389" s="104"/>
      <c r="T389" s="104"/>
      <c r="U389" s="104"/>
      <c r="V389" s="79"/>
      <c r="W389" s="14"/>
      <c r="X389" s="14"/>
      <c r="Y389" s="14"/>
      <c r="Z389" s="14"/>
      <c r="AA389" s="79"/>
      <c r="AB389" s="75"/>
      <c r="AC389" s="14"/>
      <c r="AD389" s="14"/>
      <c r="AE389" s="14"/>
      <c r="AF389" s="75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75" t="s">
        <v>225</v>
      </c>
      <c r="AT389" s="14"/>
      <c r="AU389" s="16" t="s">
        <v>225</v>
      </c>
      <c r="AV389" s="14"/>
      <c r="AW389" s="14"/>
      <c r="AX389" s="76"/>
      <c r="AY389" s="79"/>
      <c r="AZ389" s="50"/>
      <c r="BA389" s="14"/>
      <c r="BB389" s="14"/>
      <c r="BC389" s="50"/>
      <c r="BD389" s="14"/>
      <c r="BE389" s="14"/>
      <c r="BF389" s="14"/>
      <c r="BG389" s="14"/>
      <c r="BH389" s="1"/>
    </row>
    <row r="390" ht="15.75" hidden="1" customHeight="1">
      <c r="A390" s="74">
        <v>2025725.0</v>
      </c>
      <c r="B390" s="14"/>
      <c r="C390" s="14">
        <v>37.0</v>
      </c>
      <c r="D390" s="50" t="s">
        <v>4198</v>
      </c>
      <c r="E390" s="50" t="s">
        <v>4199</v>
      </c>
      <c r="F390" s="50" t="s">
        <v>4200</v>
      </c>
      <c r="G390" s="14" t="s">
        <v>430</v>
      </c>
      <c r="H390" s="101" t="s">
        <v>4201</v>
      </c>
      <c r="I390" s="14" t="s">
        <v>237</v>
      </c>
      <c r="J390" s="50" t="s">
        <v>4202</v>
      </c>
      <c r="K390" s="103" t="s">
        <v>4203</v>
      </c>
      <c r="L390" s="14" t="s">
        <v>82</v>
      </c>
      <c r="M390" s="76" t="s">
        <v>4</v>
      </c>
      <c r="N390" s="14" t="s">
        <v>557</v>
      </c>
      <c r="O390" s="14" t="s">
        <v>286</v>
      </c>
      <c r="P390" s="75"/>
      <c r="Q390" s="14" t="s">
        <v>55</v>
      </c>
      <c r="R390" s="14" t="s">
        <v>225</v>
      </c>
      <c r="S390" s="104" t="s">
        <v>4204</v>
      </c>
      <c r="T390" s="104" t="s">
        <v>4204</v>
      </c>
      <c r="U390" s="104" t="s">
        <v>4205</v>
      </c>
      <c r="V390" s="79" t="s">
        <v>4206</v>
      </c>
      <c r="W390" s="14" t="s">
        <v>73</v>
      </c>
      <c r="X390" s="14" t="s">
        <v>73</v>
      </c>
      <c r="Y390" s="14" t="s">
        <v>225</v>
      </c>
      <c r="Z390" s="14" t="s">
        <v>225</v>
      </c>
      <c r="AA390" s="79">
        <v>4.0</v>
      </c>
      <c r="AB390" s="14" t="s">
        <v>73</v>
      </c>
      <c r="AC390" s="14" t="s">
        <v>480</v>
      </c>
      <c r="AD390" s="14" t="s">
        <v>225</v>
      </c>
      <c r="AE390" s="14" t="s">
        <v>229</v>
      </c>
      <c r="AF390" s="14" t="s">
        <v>225</v>
      </c>
      <c r="AG390" s="14" t="s">
        <v>229</v>
      </c>
      <c r="AH390" s="14" t="s">
        <v>73</v>
      </c>
      <c r="AI390" s="14" t="s">
        <v>225</v>
      </c>
      <c r="AJ390" s="14" t="s">
        <v>225</v>
      </c>
      <c r="AK390" s="14" t="s">
        <v>291</v>
      </c>
      <c r="AL390" s="14" t="s">
        <v>396</v>
      </c>
      <c r="AM390" s="14" t="s">
        <v>225</v>
      </c>
      <c r="AN390" s="14"/>
      <c r="AO390" s="14"/>
      <c r="AP390" s="14" t="s">
        <v>1501</v>
      </c>
      <c r="AQ390" s="14" t="s">
        <v>370</v>
      </c>
      <c r="AR390" s="14" t="s">
        <v>425</v>
      </c>
      <c r="AS390" s="14" t="s">
        <v>73</v>
      </c>
      <c r="AT390" s="14" t="s">
        <v>73</v>
      </c>
      <c r="AU390" s="187" t="s">
        <v>225</v>
      </c>
      <c r="AV390" s="14"/>
      <c r="AW390" s="14"/>
      <c r="AX390" s="76"/>
      <c r="AY390" s="79"/>
      <c r="AZ390" s="50"/>
      <c r="BA390" s="14"/>
      <c r="BB390" s="14"/>
      <c r="BC390" s="50"/>
      <c r="BD390" s="14"/>
      <c r="BE390" s="14"/>
      <c r="BF390" s="14"/>
      <c r="BG390" s="14"/>
      <c r="BH390" s="1"/>
    </row>
    <row r="391" ht="15.75" hidden="1" customHeight="1">
      <c r="A391" s="74"/>
      <c r="B391" s="14"/>
      <c r="C391" s="14">
        <v>36.0</v>
      </c>
      <c r="D391" s="50" t="s">
        <v>4207</v>
      </c>
      <c r="E391" s="50" t="s">
        <v>4208</v>
      </c>
      <c r="F391" s="50" t="s">
        <v>4209</v>
      </c>
      <c r="G391" s="14" t="s">
        <v>430</v>
      </c>
      <c r="H391" s="193" t="s">
        <v>4210</v>
      </c>
      <c r="I391" s="14" t="s">
        <v>237</v>
      </c>
      <c r="J391" s="120">
        <v>38816.0</v>
      </c>
      <c r="K391" s="86" t="s">
        <v>4211</v>
      </c>
      <c r="L391" s="14" t="s">
        <v>80</v>
      </c>
      <c r="M391" s="76" t="s">
        <v>4</v>
      </c>
      <c r="N391" s="14"/>
      <c r="O391" s="14" t="s">
        <v>259</v>
      </c>
      <c r="P391" s="14" t="s">
        <v>73</v>
      </c>
      <c r="Q391" s="14" t="s">
        <v>61</v>
      </c>
      <c r="R391" s="14" t="s">
        <v>225</v>
      </c>
      <c r="S391" s="104" t="s">
        <v>4212</v>
      </c>
      <c r="T391" s="104" t="s">
        <v>4212</v>
      </c>
      <c r="U391" s="104" t="s">
        <v>4213</v>
      </c>
      <c r="V391" s="79" t="s">
        <v>4214</v>
      </c>
      <c r="W391" s="14" t="s">
        <v>73</v>
      </c>
      <c r="X391" s="14" t="s">
        <v>73</v>
      </c>
      <c r="Y391" s="14" t="s">
        <v>225</v>
      </c>
      <c r="Z391" s="14" t="s">
        <v>225</v>
      </c>
      <c r="AA391" s="79">
        <v>5.0</v>
      </c>
      <c r="AB391" s="14" t="s">
        <v>225</v>
      </c>
      <c r="AC391" s="14" t="s">
        <v>229</v>
      </c>
      <c r="AD391" s="14" t="s">
        <v>225</v>
      </c>
      <c r="AE391" s="14" t="s">
        <v>229</v>
      </c>
      <c r="AF391" s="14" t="s">
        <v>225</v>
      </c>
      <c r="AG391" s="14" t="s">
        <v>229</v>
      </c>
      <c r="AH391" s="14" t="s">
        <v>225</v>
      </c>
      <c r="AI391" s="14" t="s">
        <v>225</v>
      </c>
      <c r="AJ391" s="14" t="s">
        <v>73</v>
      </c>
      <c r="AK391" s="14" t="s">
        <v>264</v>
      </c>
      <c r="AL391" s="14" t="s">
        <v>396</v>
      </c>
      <c r="AM391" s="14" t="s">
        <v>225</v>
      </c>
      <c r="AN391" s="14"/>
      <c r="AO391" s="14"/>
      <c r="AP391" s="14"/>
      <c r="AQ391" s="14"/>
      <c r="AR391" s="14"/>
      <c r="AS391" s="14" t="s">
        <v>73</v>
      </c>
      <c r="AT391" s="14" t="s">
        <v>73</v>
      </c>
      <c r="AU391" s="14" t="s">
        <v>73</v>
      </c>
      <c r="AV391" s="14"/>
      <c r="AW391" s="14" t="s">
        <v>73</v>
      </c>
      <c r="AX391" s="76"/>
      <c r="AY391" s="50">
        <v>2.32047006E8</v>
      </c>
      <c r="AZ391" s="50">
        <v>86139.0</v>
      </c>
      <c r="BA391" s="14"/>
      <c r="BB391" s="14"/>
      <c r="BC391" s="50"/>
      <c r="BD391" s="14"/>
      <c r="BE391" s="14"/>
      <c r="BF391" s="14"/>
      <c r="BG391" s="14"/>
      <c r="BH391" s="1"/>
    </row>
    <row r="392" ht="15.75" hidden="1" customHeight="1">
      <c r="A392" s="74">
        <v>2025345.0</v>
      </c>
      <c r="B392" s="14"/>
      <c r="C392" s="14">
        <v>42.0</v>
      </c>
      <c r="D392" s="50" t="s">
        <v>4215</v>
      </c>
      <c r="E392" s="50" t="s">
        <v>2146</v>
      </c>
      <c r="F392" s="50" t="s">
        <v>4216</v>
      </c>
      <c r="G392" s="14" t="s">
        <v>430</v>
      </c>
      <c r="H392" s="101" t="s">
        <v>4217</v>
      </c>
      <c r="I392" s="14" t="s">
        <v>221</v>
      </c>
      <c r="J392" s="50" t="s">
        <v>3477</v>
      </c>
      <c r="K392" s="103" t="s">
        <v>4218</v>
      </c>
      <c r="L392" s="14" t="s">
        <v>114</v>
      </c>
      <c r="M392" s="75" t="s">
        <v>4</v>
      </c>
      <c r="N392" s="14" t="s">
        <v>258</v>
      </c>
      <c r="O392" s="14" t="s">
        <v>476</v>
      </c>
      <c r="P392" s="75"/>
      <c r="Q392" s="14" t="s">
        <v>57</v>
      </c>
      <c r="R392" s="14" t="s">
        <v>225</v>
      </c>
      <c r="S392" s="104" t="s">
        <v>4219</v>
      </c>
      <c r="T392" s="104" t="s">
        <v>4219</v>
      </c>
      <c r="U392" s="104" t="s">
        <v>4220</v>
      </c>
      <c r="V392" s="79" t="s">
        <v>4221</v>
      </c>
      <c r="W392" s="14" t="s">
        <v>73</v>
      </c>
      <c r="X392" s="14" t="s">
        <v>73</v>
      </c>
      <c r="Y392" s="14" t="s">
        <v>73</v>
      </c>
      <c r="Z392" s="14" t="s">
        <v>73</v>
      </c>
      <c r="AA392" s="79">
        <v>5.0</v>
      </c>
      <c r="AB392" s="14" t="s">
        <v>225</v>
      </c>
      <c r="AC392" s="14" t="s">
        <v>924</v>
      </c>
      <c r="AD392" s="14" t="s">
        <v>73</v>
      </c>
      <c r="AE392" s="14" t="s">
        <v>4222</v>
      </c>
      <c r="AF392" s="14" t="s">
        <v>73</v>
      </c>
      <c r="AG392" s="14" t="s">
        <v>3142</v>
      </c>
      <c r="AH392" s="14" t="s">
        <v>225</v>
      </c>
      <c r="AI392" s="14" t="s">
        <v>73</v>
      </c>
      <c r="AJ392" s="14" t="s">
        <v>225</v>
      </c>
      <c r="AK392" s="14" t="s">
        <v>230</v>
      </c>
      <c r="AL392" s="14" t="s">
        <v>396</v>
      </c>
      <c r="AM392" s="14" t="s">
        <v>73</v>
      </c>
      <c r="AN392" s="14" t="s">
        <v>4223</v>
      </c>
      <c r="AO392" s="14"/>
      <c r="AP392" s="14" t="s">
        <v>4224</v>
      </c>
      <c r="AQ392" s="14" t="s">
        <v>526</v>
      </c>
      <c r="AR392" s="14" t="s">
        <v>4225</v>
      </c>
      <c r="AS392" s="14" t="s">
        <v>73</v>
      </c>
      <c r="AT392" s="14" t="s">
        <v>73</v>
      </c>
      <c r="AU392" s="131" t="s">
        <v>73</v>
      </c>
      <c r="AV392" s="14"/>
      <c r="AW392" s="76" t="s">
        <v>232</v>
      </c>
      <c r="AX392" s="76"/>
      <c r="AY392" s="50">
        <v>2.31738285E8</v>
      </c>
      <c r="AZ392" s="50">
        <v>68518.0</v>
      </c>
      <c r="BA392" s="14"/>
      <c r="BB392" s="14"/>
      <c r="BC392" s="14"/>
      <c r="BD392" s="14"/>
      <c r="BE392" s="14"/>
      <c r="BF392" s="14"/>
      <c r="BG392" s="14"/>
      <c r="BH392" s="1"/>
    </row>
    <row r="393" ht="15.75" hidden="1" customHeight="1">
      <c r="A393" s="74">
        <v>2025425.0</v>
      </c>
      <c r="B393" s="14"/>
      <c r="C393" s="100">
        <v>36.0</v>
      </c>
      <c r="D393" s="82" t="s">
        <v>2366</v>
      </c>
      <c r="E393" s="82" t="s">
        <v>4226</v>
      </c>
      <c r="F393" s="50" t="s">
        <v>4227</v>
      </c>
      <c r="G393" s="14" t="s">
        <v>430</v>
      </c>
      <c r="H393" s="101" t="s">
        <v>4228</v>
      </c>
      <c r="I393" s="14" t="s">
        <v>237</v>
      </c>
      <c r="J393" s="50" t="s">
        <v>2037</v>
      </c>
      <c r="K393" s="103" t="s">
        <v>4229</v>
      </c>
      <c r="L393" s="79" t="s">
        <v>79</v>
      </c>
      <c r="M393" s="76" t="s">
        <v>4</v>
      </c>
      <c r="N393" s="16" t="s">
        <v>791</v>
      </c>
      <c r="O393" s="14" t="s">
        <v>286</v>
      </c>
      <c r="P393" s="14"/>
      <c r="Q393" s="14" t="s">
        <v>59</v>
      </c>
      <c r="R393" s="14" t="s">
        <v>225</v>
      </c>
      <c r="S393" s="104" t="s">
        <v>4230</v>
      </c>
      <c r="T393" s="104" t="s">
        <v>4230</v>
      </c>
      <c r="U393" s="104" t="s">
        <v>4231</v>
      </c>
      <c r="V393" s="79" t="s">
        <v>4232</v>
      </c>
      <c r="W393" s="14" t="s">
        <v>73</v>
      </c>
      <c r="X393" s="14" t="s">
        <v>73</v>
      </c>
      <c r="Y393" s="14" t="s">
        <v>73</v>
      </c>
      <c r="Z393" s="14" t="s">
        <v>225</v>
      </c>
      <c r="AA393" s="79">
        <v>6.0</v>
      </c>
      <c r="AB393" s="14" t="s">
        <v>225</v>
      </c>
      <c r="AC393" s="14"/>
      <c r="AD393" s="14" t="s">
        <v>73</v>
      </c>
      <c r="AE393" s="14"/>
      <c r="AF393" s="14" t="s">
        <v>225</v>
      </c>
      <c r="AG393" s="14" t="s">
        <v>229</v>
      </c>
      <c r="AH393" s="14" t="s">
        <v>73</v>
      </c>
      <c r="AI393" s="14" t="s">
        <v>73</v>
      </c>
      <c r="AJ393" s="14" t="s">
        <v>225</v>
      </c>
      <c r="AK393" s="14" t="s">
        <v>230</v>
      </c>
      <c r="AL393" s="14" t="s">
        <v>396</v>
      </c>
      <c r="AM393" s="14" t="s">
        <v>225</v>
      </c>
      <c r="AN393" s="14"/>
      <c r="AO393" s="14"/>
      <c r="AP393" s="14" t="s">
        <v>483</v>
      </c>
      <c r="AQ393" s="14" t="s">
        <v>1608</v>
      </c>
      <c r="AR393" s="14" t="s">
        <v>588</v>
      </c>
      <c r="AS393" s="14" t="s">
        <v>73</v>
      </c>
      <c r="AT393" s="14" t="s">
        <v>73</v>
      </c>
      <c r="AU393" s="187" t="s">
        <v>225</v>
      </c>
      <c r="AV393" s="14"/>
      <c r="AW393" s="16" t="s">
        <v>225</v>
      </c>
      <c r="AX393" s="110" t="s">
        <v>685</v>
      </c>
      <c r="AY393" s="14"/>
      <c r="AZ393" s="50"/>
      <c r="BA393" s="14"/>
      <c r="BB393" s="14"/>
      <c r="BC393" s="14"/>
      <c r="BD393" s="14"/>
      <c r="BE393" s="14"/>
      <c r="BF393" s="14"/>
      <c r="BG393" s="14"/>
      <c r="BH393" s="1"/>
    </row>
    <row r="394" ht="15.75" hidden="1" customHeight="1">
      <c r="A394" s="74">
        <v>2025536.0</v>
      </c>
      <c r="B394" s="14"/>
      <c r="C394" s="14">
        <v>36.0</v>
      </c>
      <c r="D394" s="50" t="s">
        <v>2366</v>
      </c>
      <c r="E394" s="50" t="s">
        <v>4233</v>
      </c>
      <c r="F394" s="50" t="s">
        <v>4234</v>
      </c>
      <c r="G394" s="14" t="s">
        <v>430</v>
      </c>
      <c r="H394" s="101" t="s">
        <v>4235</v>
      </c>
      <c r="I394" s="14" t="s">
        <v>237</v>
      </c>
      <c r="J394" s="84">
        <v>39330.0</v>
      </c>
      <c r="K394" s="103" t="s">
        <v>4236</v>
      </c>
      <c r="L394" s="14" t="s">
        <v>108</v>
      </c>
      <c r="M394" s="75" t="s">
        <v>4</v>
      </c>
      <c r="N394" s="14" t="s">
        <v>419</v>
      </c>
      <c r="O394" s="14" t="s">
        <v>286</v>
      </c>
      <c r="P394" s="75"/>
      <c r="Q394" s="14" t="s">
        <v>61</v>
      </c>
      <c r="R394" s="14" t="s">
        <v>225</v>
      </c>
      <c r="S394" s="104" t="s">
        <v>4237</v>
      </c>
      <c r="T394" s="104" t="s">
        <v>4238</v>
      </c>
      <c r="U394" s="104" t="s">
        <v>4239</v>
      </c>
      <c r="V394" s="79" t="s">
        <v>4240</v>
      </c>
      <c r="W394" s="14" t="s">
        <v>73</v>
      </c>
      <c r="X394" s="14" t="s">
        <v>73</v>
      </c>
      <c r="Y394" s="14" t="s">
        <v>73</v>
      </c>
      <c r="Z394" s="14" t="s">
        <v>225</v>
      </c>
      <c r="AA394" s="79">
        <v>5.0</v>
      </c>
      <c r="AB394" s="14" t="s">
        <v>73</v>
      </c>
      <c r="AC394" s="14" t="s">
        <v>4241</v>
      </c>
      <c r="AD394" s="14" t="s">
        <v>225</v>
      </c>
      <c r="AE394" s="14" t="s">
        <v>229</v>
      </c>
      <c r="AF394" s="14" t="s">
        <v>225</v>
      </c>
      <c r="AG394" s="14" t="s">
        <v>229</v>
      </c>
      <c r="AH394" s="14" t="s">
        <v>73</v>
      </c>
      <c r="AI394" s="14" t="s">
        <v>225</v>
      </c>
      <c r="AJ394" s="14" t="s">
        <v>225</v>
      </c>
      <c r="AK394" s="14" t="s">
        <v>230</v>
      </c>
      <c r="AL394" s="14" t="s">
        <v>396</v>
      </c>
      <c r="AM394" s="14" t="s">
        <v>73</v>
      </c>
      <c r="AN394" s="14" t="s">
        <v>4242</v>
      </c>
      <c r="AO394" s="14"/>
      <c r="AP394" s="14" t="s">
        <v>454</v>
      </c>
      <c r="AQ394" s="14" t="s">
        <v>1558</v>
      </c>
      <c r="AR394" s="14" t="s">
        <v>1434</v>
      </c>
      <c r="AS394" s="14" t="s">
        <v>73</v>
      </c>
      <c r="AT394" s="14" t="s">
        <v>73</v>
      </c>
      <c r="AU394" s="131" t="s">
        <v>73</v>
      </c>
      <c r="AV394" s="14"/>
      <c r="AW394" s="16" t="s">
        <v>232</v>
      </c>
      <c r="AX394" s="76"/>
      <c r="AY394" s="79"/>
      <c r="AZ394" s="50"/>
      <c r="BA394" s="14"/>
      <c r="BB394" s="14"/>
      <c r="BC394" s="50"/>
      <c r="BD394" s="14"/>
      <c r="BE394" s="14"/>
      <c r="BF394" s="14"/>
      <c r="BG394" s="14"/>
      <c r="BH394" s="1"/>
    </row>
    <row r="395" ht="15.75" hidden="1" customHeight="1">
      <c r="A395" s="74">
        <v>2025853.0</v>
      </c>
      <c r="B395" s="14"/>
      <c r="C395" s="14">
        <v>37.0</v>
      </c>
      <c r="D395" s="50" t="s">
        <v>4243</v>
      </c>
      <c r="E395" s="50" t="s">
        <v>4244</v>
      </c>
      <c r="F395" s="50" t="s">
        <v>4245</v>
      </c>
      <c r="G395" s="14" t="s">
        <v>430</v>
      </c>
      <c r="H395" s="101" t="s">
        <v>4246</v>
      </c>
      <c r="I395" s="14" t="s">
        <v>237</v>
      </c>
      <c r="J395" s="102" t="s">
        <v>4247</v>
      </c>
      <c r="K395" s="103"/>
      <c r="L395" s="75" t="s">
        <v>78</v>
      </c>
      <c r="M395" s="76" t="s">
        <v>4</v>
      </c>
      <c r="N395" s="14"/>
      <c r="O395" s="75" t="s">
        <v>919</v>
      </c>
      <c r="P395" s="14" t="s">
        <v>73</v>
      </c>
      <c r="Q395" s="14" t="s">
        <v>53</v>
      </c>
      <c r="R395" s="14"/>
      <c r="S395" s="104"/>
      <c r="T395" s="104"/>
      <c r="U395" s="104"/>
      <c r="V395" s="79"/>
      <c r="W395" s="14"/>
      <c r="X395" s="14"/>
      <c r="Y395" s="14"/>
      <c r="Z395" s="14"/>
      <c r="AA395" s="79"/>
      <c r="AB395" s="75"/>
      <c r="AC395" s="14"/>
      <c r="AD395" s="14"/>
      <c r="AE395" s="14"/>
      <c r="AF395" s="75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75" t="s">
        <v>225</v>
      </c>
      <c r="AT395" s="14"/>
      <c r="AU395" s="16" t="s">
        <v>73</v>
      </c>
      <c r="AV395" s="14"/>
      <c r="AW395" s="14"/>
      <c r="AX395" s="76"/>
      <c r="AY395" s="79"/>
      <c r="AZ395" s="50"/>
      <c r="BA395" s="14"/>
      <c r="BB395" s="14"/>
      <c r="BC395" s="50"/>
      <c r="BD395" s="14"/>
      <c r="BE395" s="14"/>
      <c r="BF395" s="14"/>
      <c r="BG395" s="14"/>
      <c r="BH395" s="1"/>
    </row>
    <row r="396" ht="15.75" hidden="1" customHeight="1">
      <c r="A396" s="74">
        <v>2025833.0</v>
      </c>
      <c r="B396" s="14"/>
      <c r="C396" s="14">
        <v>38.0</v>
      </c>
      <c r="D396" s="50" t="s">
        <v>4248</v>
      </c>
      <c r="E396" s="50" t="s">
        <v>4249</v>
      </c>
      <c r="F396" s="50" t="s">
        <v>4250</v>
      </c>
      <c r="G396" s="14" t="s">
        <v>430</v>
      </c>
      <c r="H396" s="101" t="s">
        <v>4251</v>
      </c>
      <c r="I396" s="14" t="s">
        <v>237</v>
      </c>
      <c r="J396" s="102"/>
      <c r="K396" s="103"/>
      <c r="L396" s="79" t="s">
        <v>118</v>
      </c>
      <c r="M396" s="76" t="s">
        <v>49</v>
      </c>
      <c r="N396" s="14" t="s">
        <v>779</v>
      </c>
      <c r="O396" s="14" t="s">
        <v>3891</v>
      </c>
      <c r="P396" s="14" t="s">
        <v>225</v>
      </c>
      <c r="Q396" s="14" t="s">
        <v>53</v>
      </c>
      <c r="R396" s="14" t="s">
        <v>225</v>
      </c>
      <c r="S396" s="104" t="s">
        <v>4252</v>
      </c>
      <c r="T396" s="104" t="s">
        <v>4252</v>
      </c>
      <c r="U396" s="104" t="s">
        <v>4253</v>
      </c>
      <c r="V396" s="79" t="s">
        <v>4254</v>
      </c>
      <c r="W396" s="14" t="s">
        <v>73</v>
      </c>
      <c r="X396" s="14" t="s">
        <v>73</v>
      </c>
      <c r="Y396" s="14" t="s">
        <v>73</v>
      </c>
      <c r="Z396" s="14" t="s">
        <v>73</v>
      </c>
      <c r="AA396" s="79">
        <v>6.0</v>
      </c>
      <c r="AB396" s="14" t="s">
        <v>73</v>
      </c>
      <c r="AC396" s="14" t="s">
        <v>4255</v>
      </c>
      <c r="AD396" s="14" t="s">
        <v>73</v>
      </c>
      <c r="AE396" s="14" t="s">
        <v>4256</v>
      </c>
      <c r="AF396" s="14" t="s">
        <v>225</v>
      </c>
      <c r="AG396" s="14" t="s">
        <v>229</v>
      </c>
      <c r="AH396" s="14" t="s">
        <v>73</v>
      </c>
      <c r="AI396" s="14" t="s">
        <v>73</v>
      </c>
      <c r="AJ396" s="14" t="s">
        <v>225</v>
      </c>
      <c r="AK396" s="14" t="s">
        <v>230</v>
      </c>
      <c r="AL396" s="14" t="s">
        <v>396</v>
      </c>
      <c r="AM396" s="14" t="s">
        <v>225</v>
      </c>
      <c r="AN396" s="14"/>
      <c r="AO396" s="14"/>
      <c r="AP396" s="14"/>
      <c r="AQ396" s="14"/>
      <c r="AR396" s="14"/>
      <c r="AS396" s="14" t="s">
        <v>73</v>
      </c>
      <c r="AT396" s="14" t="s">
        <v>73</v>
      </c>
      <c r="AU396" s="131" t="s">
        <v>73</v>
      </c>
      <c r="AV396" s="14"/>
      <c r="AW396" s="14"/>
      <c r="AX396" s="76"/>
      <c r="AY396" s="79"/>
      <c r="AZ396" s="50"/>
      <c r="BA396" s="14"/>
      <c r="BB396" s="14"/>
      <c r="BC396" s="50"/>
      <c r="BD396" s="14"/>
      <c r="BE396" s="14"/>
      <c r="BF396" s="14"/>
      <c r="BG396" s="14"/>
      <c r="BH396" s="1"/>
    </row>
    <row r="397" ht="15.75" hidden="1" customHeight="1">
      <c r="A397" s="74">
        <v>2025763.0</v>
      </c>
      <c r="B397" s="14"/>
      <c r="C397" s="16">
        <v>41.0</v>
      </c>
      <c r="D397" s="50" t="s">
        <v>4257</v>
      </c>
      <c r="E397" s="50" t="s">
        <v>4258</v>
      </c>
      <c r="F397" s="50" t="s">
        <v>4259</v>
      </c>
      <c r="G397" s="14" t="s">
        <v>430</v>
      </c>
      <c r="H397" s="101" t="s">
        <v>4260</v>
      </c>
      <c r="I397" s="14" t="s">
        <v>221</v>
      </c>
      <c r="J397" s="84">
        <v>38878.0</v>
      </c>
      <c r="K397" s="103" t="s">
        <v>4261</v>
      </c>
      <c r="L397" s="14" t="s">
        <v>75</v>
      </c>
      <c r="M397" s="76" t="s">
        <v>4</v>
      </c>
      <c r="N397" s="14" t="s">
        <v>779</v>
      </c>
      <c r="O397" s="14" t="s">
        <v>464</v>
      </c>
      <c r="P397" s="75"/>
      <c r="Q397" s="14" t="s">
        <v>55</v>
      </c>
      <c r="R397" s="14" t="s">
        <v>225</v>
      </c>
      <c r="S397" s="104" t="s">
        <v>4262</v>
      </c>
      <c r="T397" s="104" t="s">
        <v>4262</v>
      </c>
      <c r="U397" s="104" t="s">
        <v>4263</v>
      </c>
      <c r="V397" s="79" t="s">
        <v>4264</v>
      </c>
      <c r="W397" s="14" t="s">
        <v>73</v>
      </c>
      <c r="X397" s="14" t="s">
        <v>73</v>
      </c>
      <c r="Y397" s="14" t="s">
        <v>225</v>
      </c>
      <c r="Z397" s="14" t="s">
        <v>225</v>
      </c>
      <c r="AA397" s="79">
        <v>7.0</v>
      </c>
      <c r="AB397" s="14" t="s">
        <v>225</v>
      </c>
      <c r="AC397" s="16" t="s">
        <v>229</v>
      </c>
      <c r="AD397" s="14" t="s">
        <v>225</v>
      </c>
      <c r="AE397" s="14" t="s">
        <v>229</v>
      </c>
      <c r="AF397" s="14" t="s">
        <v>225</v>
      </c>
      <c r="AG397" s="14" t="s">
        <v>229</v>
      </c>
      <c r="AH397" s="14" t="s">
        <v>225</v>
      </c>
      <c r="AI397" s="14" t="s">
        <v>225</v>
      </c>
      <c r="AJ397" s="14" t="s">
        <v>225</v>
      </c>
      <c r="AK397" s="14" t="s">
        <v>230</v>
      </c>
      <c r="AL397" s="14" t="s">
        <v>396</v>
      </c>
      <c r="AM397" s="14" t="s">
        <v>73</v>
      </c>
      <c r="AN397" s="14" t="s">
        <v>23</v>
      </c>
      <c r="AO397" s="14"/>
      <c r="AP397" s="14" t="s">
        <v>577</v>
      </c>
      <c r="AQ397" s="14" t="s">
        <v>1434</v>
      </c>
      <c r="AR397" s="14" t="s">
        <v>483</v>
      </c>
      <c r="AS397" s="14" t="s">
        <v>73</v>
      </c>
      <c r="AT397" s="14" t="s">
        <v>73</v>
      </c>
      <c r="AU397" s="187" t="s">
        <v>73</v>
      </c>
      <c r="AV397" s="14"/>
      <c r="AW397" s="14"/>
      <c r="AX397" s="76"/>
      <c r="AY397" s="79"/>
      <c r="AZ397" s="50"/>
      <c r="BA397" s="14"/>
      <c r="BB397" s="14"/>
      <c r="BC397" s="50"/>
      <c r="BD397" s="14"/>
      <c r="BE397" s="14"/>
      <c r="BF397" s="14"/>
      <c r="BG397" s="14"/>
      <c r="BH397" s="1"/>
    </row>
    <row r="398" ht="15.75" hidden="1" customHeight="1">
      <c r="A398" s="74">
        <v>2025619.0</v>
      </c>
      <c r="B398" s="14"/>
      <c r="C398" s="14">
        <v>39.0</v>
      </c>
      <c r="D398" s="50" t="s">
        <v>4265</v>
      </c>
      <c r="E398" s="50" t="s">
        <v>4266</v>
      </c>
      <c r="F398" s="50" t="s">
        <v>4267</v>
      </c>
      <c r="G398" s="14" t="s">
        <v>430</v>
      </c>
      <c r="H398" s="101" t="s">
        <v>4268</v>
      </c>
      <c r="I398" s="14" t="s">
        <v>237</v>
      </c>
      <c r="J398" s="50" t="s">
        <v>4269</v>
      </c>
      <c r="K398" s="103" t="s">
        <v>4270</v>
      </c>
      <c r="L398" s="14" t="s">
        <v>88</v>
      </c>
      <c r="M398" s="75" t="s">
        <v>4</v>
      </c>
      <c r="N398" s="14" t="s">
        <v>223</v>
      </c>
      <c r="O398" s="14" t="s">
        <v>490</v>
      </c>
      <c r="P398" s="14" t="s">
        <v>225</v>
      </c>
      <c r="Q398" s="14" t="s">
        <v>53</v>
      </c>
      <c r="R398" s="14" t="s">
        <v>225</v>
      </c>
      <c r="S398" s="104" t="s">
        <v>4271</v>
      </c>
      <c r="T398" s="104" t="s">
        <v>4271</v>
      </c>
      <c r="U398" s="104" t="s">
        <v>4272</v>
      </c>
      <c r="V398" s="79" t="s">
        <v>4273</v>
      </c>
      <c r="W398" s="14" t="s">
        <v>73</v>
      </c>
      <c r="X398" s="14" t="s">
        <v>73</v>
      </c>
      <c r="Y398" s="14" t="s">
        <v>73</v>
      </c>
      <c r="Z398" s="14" t="s">
        <v>225</v>
      </c>
      <c r="AA398" s="79">
        <v>7.0</v>
      </c>
      <c r="AB398" s="14" t="s">
        <v>73</v>
      </c>
      <c r="AC398" s="14" t="s">
        <v>4274</v>
      </c>
      <c r="AD398" s="14" t="s">
        <v>225</v>
      </c>
      <c r="AE398" s="14" t="s">
        <v>229</v>
      </c>
      <c r="AF398" s="14" t="s">
        <v>73</v>
      </c>
      <c r="AG398" s="14" t="s">
        <v>1487</v>
      </c>
      <c r="AH398" s="14" t="s">
        <v>73</v>
      </c>
      <c r="AI398" s="14" t="s">
        <v>225</v>
      </c>
      <c r="AJ398" s="14" t="s">
        <v>225</v>
      </c>
      <c r="AK398" s="14" t="s">
        <v>230</v>
      </c>
      <c r="AL398" s="14" t="s">
        <v>396</v>
      </c>
      <c r="AM398" s="14" t="s">
        <v>73</v>
      </c>
      <c r="AN398" s="14" t="s">
        <v>4275</v>
      </c>
      <c r="AO398" s="14"/>
      <c r="AP398" s="14" t="s">
        <v>4276</v>
      </c>
      <c r="AQ398" s="14" t="s">
        <v>4277</v>
      </c>
      <c r="AR398" s="14" t="s">
        <v>2927</v>
      </c>
      <c r="AS398" s="14" t="s">
        <v>73</v>
      </c>
      <c r="AT398" s="14" t="s">
        <v>73</v>
      </c>
      <c r="AU398" s="131" t="s">
        <v>73</v>
      </c>
      <c r="AV398" s="14"/>
      <c r="AW398" s="14"/>
      <c r="AX398" s="76"/>
      <c r="AY398" s="79"/>
      <c r="AZ398" s="50"/>
      <c r="BA398" s="14"/>
      <c r="BB398" s="14"/>
      <c r="BC398" s="50"/>
      <c r="BD398" s="14"/>
      <c r="BE398" s="14"/>
      <c r="BF398" s="14"/>
      <c r="BG398" s="14"/>
      <c r="BH398" s="1"/>
    </row>
    <row r="399" ht="15.75" hidden="1" customHeight="1">
      <c r="A399" s="74">
        <v>2025470.0</v>
      </c>
      <c r="B399" s="14"/>
      <c r="C399" s="100">
        <v>39.0</v>
      </c>
      <c r="D399" s="82" t="s">
        <v>2437</v>
      </c>
      <c r="E399" s="82" t="s">
        <v>4278</v>
      </c>
      <c r="F399" s="50" t="s">
        <v>4279</v>
      </c>
      <c r="G399" s="14" t="s">
        <v>430</v>
      </c>
      <c r="H399" s="101" t="s">
        <v>4280</v>
      </c>
      <c r="I399" s="85" t="s">
        <v>237</v>
      </c>
      <c r="J399" s="82" t="s">
        <v>4281</v>
      </c>
      <c r="K399" s="103" t="s">
        <v>4282</v>
      </c>
      <c r="L399" s="85" t="s">
        <v>76</v>
      </c>
      <c r="M399" s="75" t="s">
        <v>4</v>
      </c>
      <c r="N399" s="16" t="s">
        <v>475</v>
      </c>
      <c r="O399" s="85" t="s">
        <v>286</v>
      </c>
      <c r="P399" s="75"/>
      <c r="Q399" s="14" t="s">
        <v>59</v>
      </c>
      <c r="R399" s="14" t="s">
        <v>225</v>
      </c>
      <c r="S399" s="104" t="s">
        <v>4283</v>
      </c>
      <c r="T399" s="104" t="s">
        <v>4283</v>
      </c>
      <c r="U399" s="104"/>
      <c r="V399" s="104" t="s">
        <v>4284</v>
      </c>
      <c r="W399" s="14" t="s">
        <v>73</v>
      </c>
      <c r="X399" s="14" t="s">
        <v>73</v>
      </c>
      <c r="Y399" s="14" t="s">
        <v>73</v>
      </c>
      <c r="Z399" s="14"/>
      <c r="AA399" s="79">
        <v>5.0</v>
      </c>
      <c r="AB399" s="14" t="s">
        <v>225</v>
      </c>
      <c r="AC399" s="14"/>
      <c r="AD399" s="14" t="s">
        <v>73</v>
      </c>
      <c r="AE399" s="14"/>
      <c r="AF399" s="14" t="s">
        <v>225</v>
      </c>
      <c r="AG399" s="14" t="s">
        <v>229</v>
      </c>
      <c r="AH399" s="14" t="s">
        <v>225</v>
      </c>
      <c r="AI399" s="14" t="s">
        <v>225</v>
      </c>
      <c r="AJ399" s="14" t="s">
        <v>225</v>
      </c>
      <c r="AK399" s="14" t="s">
        <v>230</v>
      </c>
      <c r="AL399" s="14" t="s">
        <v>396</v>
      </c>
      <c r="AM399" s="14" t="s">
        <v>73</v>
      </c>
      <c r="AN399" s="14" t="s">
        <v>23</v>
      </c>
      <c r="AO399" s="14"/>
      <c r="AP399" s="14" t="s">
        <v>577</v>
      </c>
      <c r="AQ399" s="14" t="s">
        <v>1558</v>
      </c>
      <c r="AR399" s="14" t="s">
        <v>4285</v>
      </c>
      <c r="AS399" s="14" t="s">
        <v>73</v>
      </c>
      <c r="AT399" s="14" t="s">
        <v>73</v>
      </c>
      <c r="AU399" s="187" t="s">
        <v>73</v>
      </c>
      <c r="AV399" s="14"/>
      <c r="AW399" s="16" t="s">
        <v>232</v>
      </c>
      <c r="AX399" s="76"/>
      <c r="AY399" s="14"/>
      <c r="AZ399" s="50"/>
      <c r="BA399" s="14"/>
      <c r="BB399" s="14"/>
      <c r="BC399" s="14"/>
      <c r="BD399" s="14"/>
      <c r="BE399" s="14"/>
      <c r="BF399" s="14"/>
      <c r="BG399" s="14"/>
      <c r="BH399" s="1"/>
    </row>
    <row r="400" ht="15.75" hidden="1" customHeight="1">
      <c r="A400" s="74">
        <v>2025397.0</v>
      </c>
      <c r="B400" s="14"/>
      <c r="C400" s="11">
        <v>37.0</v>
      </c>
      <c r="D400" s="194" t="s">
        <v>4286</v>
      </c>
      <c r="E400" s="174" t="s">
        <v>4287</v>
      </c>
      <c r="F400" s="50" t="s">
        <v>4288</v>
      </c>
      <c r="G400" s="14" t="s">
        <v>430</v>
      </c>
      <c r="H400" s="101" t="s">
        <v>4289</v>
      </c>
      <c r="I400" s="11" t="s">
        <v>221</v>
      </c>
      <c r="J400" s="175" t="s">
        <v>4290</v>
      </c>
      <c r="K400" s="86" t="s">
        <v>4291</v>
      </c>
      <c r="L400" s="14" t="s">
        <v>90</v>
      </c>
      <c r="M400" s="75" t="s">
        <v>4</v>
      </c>
      <c r="N400" s="14" t="s">
        <v>1752</v>
      </c>
      <c r="O400" s="14" t="s">
        <v>259</v>
      </c>
      <c r="P400" s="14" t="s">
        <v>225</v>
      </c>
      <c r="Q400" s="14" t="s">
        <v>59</v>
      </c>
      <c r="R400" s="14" t="s">
        <v>225</v>
      </c>
      <c r="S400" s="78" t="s">
        <v>4292</v>
      </c>
      <c r="T400" s="78" t="s">
        <v>4292</v>
      </c>
      <c r="U400" s="78" t="s">
        <v>4292</v>
      </c>
      <c r="V400" s="86" t="s">
        <v>4293</v>
      </c>
      <c r="W400" s="14" t="s">
        <v>73</v>
      </c>
      <c r="X400" s="14" t="s">
        <v>225</v>
      </c>
      <c r="Y400" s="14" t="s">
        <v>73</v>
      </c>
      <c r="Z400" s="14" t="s">
        <v>225</v>
      </c>
      <c r="AA400" s="79">
        <v>11.0</v>
      </c>
      <c r="AB400" s="14" t="s">
        <v>73</v>
      </c>
      <c r="AC400" s="14"/>
      <c r="AD400" s="14" t="s">
        <v>225</v>
      </c>
      <c r="AE400" s="14" t="s">
        <v>229</v>
      </c>
      <c r="AF400" s="14" t="s">
        <v>73</v>
      </c>
      <c r="AG400" s="14" t="s">
        <v>4294</v>
      </c>
      <c r="AH400" s="14" t="s">
        <v>73</v>
      </c>
      <c r="AI400" s="14" t="s">
        <v>225</v>
      </c>
      <c r="AJ400" s="14" t="s">
        <v>73</v>
      </c>
      <c r="AK400" s="14" t="s">
        <v>291</v>
      </c>
      <c r="AL400" s="14" t="s">
        <v>396</v>
      </c>
      <c r="AM400" s="14" t="s">
        <v>225</v>
      </c>
      <c r="AN400" s="14"/>
      <c r="AO400" s="14"/>
      <c r="AP400" s="14" t="s">
        <v>818</v>
      </c>
      <c r="AQ400" s="14" t="s">
        <v>772</v>
      </c>
      <c r="AR400" s="14"/>
      <c r="AS400" s="14" t="s">
        <v>73</v>
      </c>
      <c r="AT400" s="14" t="s">
        <v>73</v>
      </c>
      <c r="AU400" s="16" t="s">
        <v>73</v>
      </c>
      <c r="AV400" s="14"/>
      <c r="AW400" s="16" t="s">
        <v>73</v>
      </c>
      <c r="AX400" s="76"/>
      <c r="AY400" s="106">
        <v>2.32096686E8</v>
      </c>
      <c r="AZ400" s="106">
        <v>23479.0</v>
      </c>
      <c r="BA400" s="14"/>
      <c r="BB400" s="14"/>
      <c r="BC400" s="14"/>
      <c r="BD400" s="14"/>
      <c r="BE400" s="14"/>
      <c r="BF400" s="14"/>
      <c r="BG400" s="14"/>
      <c r="BH400" s="1"/>
    </row>
    <row r="401" ht="15.75" hidden="1" customHeight="1">
      <c r="A401" s="74">
        <v>2025374.0</v>
      </c>
      <c r="B401" s="14"/>
      <c r="C401" s="11">
        <v>43.0</v>
      </c>
      <c r="D401" s="194" t="s">
        <v>905</v>
      </c>
      <c r="E401" s="194" t="s">
        <v>2748</v>
      </c>
      <c r="F401" s="50" t="s">
        <v>4295</v>
      </c>
      <c r="G401" s="14" t="s">
        <v>430</v>
      </c>
      <c r="H401" s="101" t="s">
        <v>4296</v>
      </c>
      <c r="I401" s="11" t="s">
        <v>237</v>
      </c>
      <c r="J401" s="175" t="s">
        <v>4297</v>
      </c>
      <c r="K401" s="86" t="s">
        <v>4298</v>
      </c>
      <c r="L401" s="14" t="s">
        <v>114</v>
      </c>
      <c r="M401" s="75" t="s">
        <v>4</v>
      </c>
      <c r="N401" s="14" t="s">
        <v>258</v>
      </c>
      <c r="O401" s="14" t="s">
        <v>476</v>
      </c>
      <c r="P401" s="14" t="s">
        <v>73</v>
      </c>
      <c r="Q401" s="14" t="s">
        <v>57</v>
      </c>
      <c r="R401" s="14" t="s">
        <v>225</v>
      </c>
      <c r="S401" s="78" t="s">
        <v>4299</v>
      </c>
      <c r="T401" s="78" t="s">
        <v>4299</v>
      </c>
      <c r="U401" s="78" t="s">
        <v>4300</v>
      </c>
      <c r="V401" s="79" t="s">
        <v>4301</v>
      </c>
      <c r="W401" s="14" t="s">
        <v>73</v>
      </c>
      <c r="X401" s="14" t="s">
        <v>73</v>
      </c>
      <c r="Y401" s="14" t="s">
        <v>73</v>
      </c>
      <c r="Z401" s="14" t="s">
        <v>73</v>
      </c>
      <c r="AA401" s="79">
        <v>5.0</v>
      </c>
      <c r="AB401" s="14" t="s">
        <v>225</v>
      </c>
      <c r="AC401" s="14"/>
      <c r="AD401" s="14" t="s">
        <v>73</v>
      </c>
      <c r="AE401" s="14" t="s">
        <v>4302</v>
      </c>
      <c r="AF401" s="14" t="s">
        <v>225</v>
      </c>
      <c r="AG401" s="14" t="s">
        <v>229</v>
      </c>
      <c r="AH401" s="14" t="s">
        <v>73</v>
      </c>
      <c r="AI401" s="14" t="s">
        <v>225</v>
      </c>
      <c r="AJ401" s="14" t="s">
        <v>73</v>
      </c>
      <c r="AK401" s="14" t="s">
        <v>264</v>
      </c>
      <c r="AL401" s="14" t="s">
        <v>396</v>
      </c>
      <c r="AM401" s="14" t="s">
        <v>73</v>
      </c>
      <c r="AN401" s="14" t="s">
        <v>4303</v>
      </c>
      <c r="AO401" s="14"/>
      <c r="AP401" s="14" t="s">
        <v>343</v>
      </c>
      <c r="AQ401" s="14" t="s">
        <v>251</v>
      </c>
      <c r="AR401" s="14" t="s">
        <v>4304</v>
      </c>
      <c r="AS401" s="14" t="s">
        <v>73</v>
      </c>
      <c r="AT401" s="14" t="s">
        <v>73</v>
      </c>
      <c r="AU401" s="14" t="s">
        <v>73</v>
      </c>
      <c r="AV401" s="14"/>
      <c r="AW401" s="76" t="s">
        <v>232</v>
      </c>
      <c r="AX401" s="76"/>
      <c r="AY401" s="50">
        <v>2.3139996E8</v>
      </c>
      <c r="AZ401" s="50">
        <v>28342.0</v>
      </c>
      <c r="BA401" s="14"/>
      <c r="BB401" s="14"/>
      <c r="BC401" s="14"/>
      <c r="BD401" s="14"/>
      <c r="BE401" s="14"/>
      <c r="BF401" s="14"/>
      <c r="BG401" s="14"/>
      <c r="BH401" s="1"/>
    </row>
    <row r="402" ht="15.75" hidden="1" customHeight="1">
      <c r="A402" s="74">
        <v>2025714.0</v>
      </c>
      <c r="B402" s="14"/>
      <c r="C402" s="11">
        <v>41.0</v>
      </c>
      <c r="D402" s="194" t="s">
        <v>4305</v>
      </c>
      <c r="E402" s="175" t="s">
        <v>4306</v>
      </c>
      <c r="F402" s="50" t="s">
        <v>4307</v>
      </c>
      <c r="G402" s="14" t="s">
        <v>430</v>
      </c>
      <c r="H402" s="101" t="s">
        <v>4308</v>
      </c>
      <c r="I402" s="11" t="s">
        <v>221</v>
      </c>
      <c r="J402" s="167">
        <v>38544.0</v>
      </c>
      <c r="K402" s="103" t="s">
        <v>4309</v>
      </c>
      <c r="L402" s="14" t="s">
        <v>77</v>
      </c>
      <c r="M402" s="76" t="s">
        <v>4</v>
      </c>
      <c r="N402" s="14" t="s">
        <v>557</v>
      </c>
      <c r="O402" s="14" t="s">
        <v>286</v>
      </c>
      <c r="P402" s="75"/>
      <c r="Q402" s="14" t="s">
        <v>55</v>
      </c>
      <c r="R402" s="14" t="s">
        <v>225</v>
      </c>
      <c r="S402" s="104" t="s">
        <v>4310</v>
      </c>
      <c r="T402" s="104" t="s">
        <v>4310</v>
      </c>
      <c r="U402" s="104" t="s">
        <v>4311</v>
      </c>
      <c r="V402" s="79" t="s">
        <v>4312</v>
      </c>
      <c r="W402" s="14" t="s">
        <v>73</v>
      </c>
      <c r="X402" s="14" t="s">
        <v>73</v>
      </c>
      <c r="Y402" s="14" t="s">
        <v>73</v>
      </c>
      <c r="Z402" s="14" t="s">
        <v>225</v>
      </c>
      <c r="AA402" s="79"/>
      <c r="AB402" s="75"/>
      <c r="AC402" s="14"/>
      <c r="AD402" s="14"/>
      <c r="AE402" s="14"/>
      <c r="AF402" s="75"/>
      <c r="AG402" s="14"/>
      <c r="AH402" s="14"/>
      <c r="AI402" s="14"/>
      <c r="AJ402" s="14"/>
      <c r="AK402" s="14"/>
      <c r="AL402" s="14" t="s">
        <v>396</v>
      </c>
      <c r="AM402" s="14" t="s">
        <v>225</v>
      </c>
      <c r="AN402" s="14"/>
      <c r="AO402" s="14"/>
      <c r="AP402" s="14" t="s">
        <v>1172</v>
      </c>
      <c r="AQ402" s="14" t="s">
        <v>588</v>
      </c>
      <c r="AR402" s="14"/>
      <c r="AS402" s="14" t="s">
        <v>73</v>
      </c>
      <c r="AT402" s="14" t="s">
        <v>73</v>
      </c>
      <c r="AU402" s="16" t="s">
        <v>73</v>
      </c>
      <c r="AV402" s="14"/>
      <c r="AW402" s="14"/>
      <c r="AX402" s="76"/>
      <c r="AY402" s="79"/>
      <c r="AZ402" s="50"/>
      <c r="BA402" s="14"/>
      <c r="BB402" s="14"/>
      <c r="BC402" s="50"/>
      <c r="BD402" s="14"/>
      <c r="BE402" s="14"/>
      <c r="BF402" s="14"/>
      <c r="BG402" s="14"/>
      <c r="BH402" s="1"/>
    </row>
    <row r="403" ht="15.75" hidden="1" customHeight="1">
      <c r="A403" s="74">
        <v>2025541.0</v>
      </c>
      <c r="B403" s="14"/>
      <c r="C403" s="11">
        <v>38.0</v>
      </c>
      <c r="D403" s="194" t="s">
        <v>4313</v>
      </c>
      <c r="E403" s="175" t="s">
        <v>4314</v>
      </c>
      <c r="F403" s="50" t="s">
        <v>4315</v>
      </c>
      <c r="G403" s="14" t="s">
        <v>430</v>
      </c>
      <c r="H403" s="101" t="s">
        <v>4316</v>
      </c>
      <c r="I403" s="11" t="s">
        <v>237</v>
      </c>
      <c r="J403" s="175" t="s">
        <v>4166</v>
      </c>
      <c r="K403" s="103" t="s">
        <v>4317</v>
      </c>
      <c r="L403" s="14" t="s">
        <v>108</v>
      </c>
      <c r="M403" s="75" t="s">
        <v>4</v>
      </c>
      <c r="N403" s="14" t="s">
        <v>557</v>
      </c>
      <c r="O403" s="14" t="s">
        <v>286</v>
      </c>
      <c r="P403" s="75"/>
      <c r="Q403" s="14" t="s">
        <v>61</v>
      </c>
      <c r="R403" s="14" t="s">
        <v>73</v>
      </c>
      <c r="S403" s="104" t="s">
        <v>4318</v>
      </c>
      <c r="T403" s="104" t="s">
        <v>4318</v>
      </c>
      <c r="U403" s="104" t="s">
        <v>4319</v>
      </c>
      <c r="V403" s="79" t="s">
        <v>4320</v>
      </c>
      <c r="W403" s="14" t="s">
        <v>73</v>
      </c>
      <c r="X403" s="14" t="s">
        <v>73</v>
      </c>
      <c r="Y403" s="14" t="s">
        <v>73</v>
      </c>
      <c r="Z403" s="14" t="s">
        <v>73</v>
      </c>
      <c r="AA403" s="79">
        <v>6.0</v>
      </c>
      <c r="AB403" s="14" t="s">
        <v>225</v>
      </c>
      <c r="AC403" s="14" t="s">
        <v>1667</v>
      </c>
      <c r="AD403" s="14" t="s">
        <v>73</v>
      </c>
      <c r="AE403" s="14" t="s">
        <v>4321</v>
      </c>
      <c r="AF403" s="14" t="s">
        <v>225</v>
      </c>
      <c r="AG403" s="14" t="s">
        <v>229</v>
      </c>
      <c r="AH403" s="14" t="s">
        <v>225</v>
      </c>
      <c r="AI403" s="14" t="s">
        <v>73</v>
      </c>
      <c r="AJ403" s="14" t="s">
        <v>225</v>
      </c>
      <c r="AK403" s="14" t="s">
        <v>230</v>
      </c>
      <c r="AL403" s="14" t="s">
        <v>396</v>
      </c>
      <c r="AM403" s="14" t="s">
        <v>73</v>
      </c>
      <c r="AN403" s="14" t="s">
        <v>440</v>
      </c>
      <c r="AO403" s="14"/>
      <c r="AP403" s="14" t="s">
        <v>454</v>
      </c>
      <c r="AQ403" s="14" t="s">
        <v>1434</v>
      </c>
      <c r="AR403" s="14" t="s">
        <v>4322</v>
      </c>
      <c r="AS403" s="14" t="s">
        <v>73</v>
      </c>
      <c r="AT403" s="14" t="s">
        <v>73</v>
      </c>
      <c r="AU403" s="14" t="s">
        <v>73</v>
      </c>
      <c r="AV403" s="14"/>
      <c r="AW403" s="16" t="s">
        <v>232</v>
      </c>
      <c r="AX403" s="76"/>
      <c r="AY403" s="106">
        <v>2.31486634E8</v>
      </c>
      <c r="AZ403" s="106">
        <v>61598.0</v>
      </c>
      <c r="BA403" s="14"/>
      <c r="BB403" s="14"/>
      <c r="BC403" s="50"/>
      <c r="BD403" s="14"/>
      <c r="BE403" s="14"/>
      <c r="BF403" s="14"/>
      <c r="BG403" s="14"/>
      <c r="BH403" s="1"/>
    </row>
    <row r="404" ht="15.75" hidden="1" customHeight="1">
      <c r="A404" s="74">
        <v>2025381.0</v>
      </c>
      <c r="B404" s="14"/>
      <c r="C404" s="11">
        <v>43.0</v>
      </c>
      <c r="D404" s="194" t="s">
        <v>951</v>
      </c>
      <c r="E404" s="175" t="s">
        <v>4323</v>
      </c>
      <c r="F404" s="50" t="s">
        <v>4324</v>
      </c>
      <c r="G404" s="14" t="s">
        <v>430</v>
      </c>
      <c r="H404" s="101" t="s">
        <v>4325</v>
      </c>
      <c r="I404" s="11" t="s">
        <v>221</v>
      </c>
      <c r="J404" s="167">
        <v>39057.0</v>
      </c>
      <c r="K404" s="86" t="s">
        <v>4326</v>
      </c>
      <c r="L404" s="14" t="s">
        <v>111</v>
      </c>
      <c r="M404" s="75" t="s">
        <v>4</v>
      </c>
      <c r="N404" s="14" t="s">
        <v>323</v>
      </c>
      <c r="O404" s="14" t="s">
        <v>4327</v>
      </c>
      <c r="P404" s="75"/>
      <c r="Q404" s="14" t="s">
        <v>59</v>
      </c>
      <c r="R404" s="14" t="s">
        <v>225</v>
      </c>
      <c r="S404" s="78" t="s">
        <v>4328</v>
      </c>
      <c r="T404" s="78" t="s">
        <v>4328</v>
      </c>
      <c r="U404" s="78" t="s">
        <v>4329</v>
      </c>
      <c r="V404" s="79" t="s">
        <v>4330</v>
      </c>
      <c r="W404" s="14" t="s">
        <v>73</v>
      </c>
      <c r="X404" s="14" t="s">
        <v>73</v>
      </c>
      <c r="Y404" s="14" t="s">
        <v>73</v>
      </c>
      <c r="Z404" s="14" t="s">
        <v>73</v>
      </c>
      <c r="AA404" s="79">
        <v>11.0</v>
      </c>
      <c r="AB404" s="14" t="s">
        <v>73</v>
      </c>
      <c r="AC404" s="14" t="s">
        <v>4331</v>
      </c>
      <c r="AD404" s="14" t="s">
        <v>225</v>
      </c>
      <c r="AE404" s="14" t="s">
        <v>229</v>
      </c>
      <c r="AF404" s="14" t="s">
        <v>225</v>
      </c>
      <c r="AG404" s="14" t="s">
        <v>229</v>
      </c>
      <c r="AH404" s="14" t="s">
        <v>73</v>
      </c>
      <c r="AI404" s="14" t="s">
        <v>225</v>
      </c>
      <c r="AJ404" s="14" t="s">
        <v>225</v>
      </c>
      <c r="AK404" s="14" t="s">
        <v>230</v>
      </c>
      <c r="AL404" s="14" t="s">
        <v>396</v>
      </c>
      <c r="AM404" s="14" t="s">
        <v>73</v>
      </c>
      <c r="AN404" s="14" t="s">
        <v>23</v>
      </c>
      <c r="AO404" s="14"/>
      <c r="AP404" s="14"/>
      <c r="AQ404" s="14"/>
      <c r="AR404" s="14"/>
      <c r="AS404" s="14" t="s">
        <v>73</v>
      </c>
      <c r="AT404" s="14" t="s">
        <v>73</v>
      </c>
      <c r="AU404" s="16" t="s">
        <v>73</v>
      </c>
      <c r="AV404" s="14"/>
      <c r="AW404" s="16" t="s">
        <v>73</v>
      </c>
      <c r="AX404" s="76"/>
      <c r="AY404" s="106">
        <v>2.3209562E8</v>
      </c>
      <c r="AZ404" s="106">
        <v>96869.0</v>
      </c>
      <c r="BA404" s="14"/>
      <c r="BB404" s="14"/>
      <c r="BC404" s="14"/>
      <c r="BD404" s="14"/>
      <c r="BE404" s="14"/>
      <c r="BF404" s="14"/>
      <c r="BG404" s="14"/>
      <c r="BH404" s="1"/>
    </row>
    <row r="405" ht="15.75" hidden="1" customHeight="1">
      <c r="A405" s="74">
        <v>2025367.0</v>
      </c>
      <c r="B405" s="14"/>
      <c r="C405" s="11">
        <v>42.0</v>
      </c>
      <c r="D405" s="194" t="s">
        <v>4332</v>
      </c>
      <c r="E405" s="175" t="s">
        <v>4333</v>
      </c>
      <c r="F405" s="50" t="s">
        <v>4334</v>
      </c>
      <c r="G405" s="14" t="s">
        <v>430</v>
      </c>
      <c r="H405" s="101" t="s">
        <v>4335</v>
      </c>
      <c r="I405" s="11" t="s">
        <v>221</v>
      </c>
      <c r="J405" s="195" t="s">
        <v>4336</v>
      </c>
      <c r="K405" s="79"/>
      <c r="L405" s="14" t="s">
        <v>114</v>
      </c>
      <c r="M405" s="14" t="s">
        <v>4</v>
      </c>
      <c r="N405" s="14" t="s">
        <v>475</v>
      </c>
      <c r="O405" s="14" t="s">
        <v>476</v>
      </c>
      <c r="P405" s="14" t="s">
        <v>73</v>
      </c>
      <c r="Q405" s="14" t="s">
        <v>57</v>
      </c>
      <c r="R405" s="14" t="s">
        <v>225</v>
      </c>
      <c r="S405" s="78" t="s">
        <v>4337</v>
      </c>
      <c r="T405" s="78" t="s">
        <v>4337</v>
      </c>
      <c r="U405" s="78" t="s">
        <v>4338</v>
      </c>
      <c r="V405" s="79" t="s">
        <v>4339</v>
      </c>
      <c r="W405" s="14" t="s">
        <v>73</v>
      </c>
      <c r="X405" s="14" t="s">
        <v>225</v>
      </c>
      <c r="Y405" s="14" t="s">
        <v>73</v>
      </c>
      <c r="Z405" s="14" t="s">
        <v>225</v>
      </c>
      <c r="AA405" s="79">
        <v>2.0</v>
      </c>
      <c r="AB405" s="14" t="s">
        <v>73</v>
      </c>
      <c r="AC405" s="14" t="s">
        <v>4340</v>
      </c>
      <c r="AD405" s="14" t="s">
        <v>225</v>
      </c>
      <c r="AE405" s="14" t="s">
        <v>229</v>
      </c>
      <c r="AF405" s="14" t="s">
        <v>73</v>
      </c>
      <c r="AG405" s="14" t="s">
        <v>4341</v>
      </c>
      <c r="AH405" s="14" t="s">
        <v>73</v>
      </c>
      <c r="AI405" s="14" t="s">
        <v>225</v>
      </c>
      <c r="AJ405" s="14" t="s">
        <v>225</v>
      </c>
      <c r="AK405" s="14" t="s">
        <v>230</v>
      </c>
      <c r="AL405" s="14" t="s">
        <v>396</v>
      </c>
      <c r="AM405" s="14" t="s">
        <v>73</v>
      </c>
      <c r="AN405" s="14" t="s">
        <v>4342</v>
      </c>
      <c r="AO405" s="14"/>
      <c r="AP405" s="14" t="s">
        <v>4343</v>
      </c>
      <c r="AQ405" s="14" t="s">
        <v>292</v>
      </c>
      <c r="AR405" s="14" t="s">
        <v>1051</v>
      </c>
      <c r="AS405" s="14" t="s">
        <v>73</v>
      </c>
      <c r="AT405" s="14" t="s">
        <v>73</v>
      </c>
      <c r="AU405" s="14" t="s">
        <v>225</v>
      </c>
      <c r="AV405" s="14"/>
      <c r="AW405" s="14"/>
      <c r="AX405" s="85"/>
      <c r="AY405" s="50"/>
      <c r="AZ405" s="50"/>
      <c r="BA405" s="14"/>
      <c r="BB405" s="14"/>
      <c r="BC405" s="14"/>
      <c r="BD405" s="14"/>
      <c r="BE405" s="14"/>
      <c r="BF405" s="14"/>
      <c r="BG405" s="14"/>
      <c r="BH405" s="1"/>
    </row>
    <row r="406" ht="15.75" hidden="1" customHeight="1">
      <c r="A406" s="74">
        <v>2025336.0</v>
      </c>
      <c r="B406" s="14"/>
      <c r="C406" s="11">
        <v>36.0</v>
      </c>
      <c r="D406" s="194" t="s">
        <v>4344</v>
      </c>
      <c r="E406" s="175" t="s">
        <v>1457</v>
      </c>
      <c r="F406" s="50" t="s">
        <v>4345</v>
      </c>
      <c r="G406" s="14" t="s">
        <v>430</v>
      </c>
      <c r="H406" s="14" t="s">
        <v>4346</v>
      </c>
      <c r="I406" s="11" t="s">
        <v>237</v>
      </c>
      <c r="J406" s="175" t="s">
        <v>4347</v>
      </c>
      <c r="K406" s="86" t="s">
        <v>4348</v>
      </c>
      <c r="L406" s="14" t="s">
        <v>83</v>
      </c>
      <c r="M406" s="75" t="s">
        <v>49</v>
      </c>
      <c r="N406" s="14" t="s">
        <v>323</v>
      </c>
      <c r="O406" s="75" t="s">
        <v>324</v>
      </c>
      <c r="P406" s="14" t="s">
        <v>225</v>
      </c>
      <c r="Q406" s="14" t="s">
        <v>57</v>
      </c>
      <c r="R406" s="14" t="s">
        <v>225</v>
      </c>
      <c r="S406" s="78" t="s">
        <v>4349</v>
      </c>
      <c r="T406" s="78" t="s">
        <v>4349</v>
      </c>
      <c r="U406" s="78" t="s">
        <v>4349</v>
      </c>
      <c r="V406" s="79" t="s">
        <v>4350</v>
      </c>
      <c r="W406" s="14" t="s">
        <v>73</v>
      </c>
      <c r="X406" s="14" t="s">
        <v>225</v>
      </c>
      <c r="Y406" s="14" t="s">
        <v>73</v>
      </c>
      <c r="Z406" s="14" t="s">
        <v>225</v>
      </c>
      <c r="AA406" s="79">
        <v>4.0</v>
      </c>
      <c r="AB406" s="14" t="s">
        <v>73</v>
      </c>
      <c r="AC406" s="14"/>
      <c r="AD406" s="14" t="s">
        <v>225</v>
      </c>
      <c r="AE406" s="14" t="s">
        <v>229</v>
      </c>
      <c r="AF406" s="14" t="s">
        <v>225</v>
      </c>
      <c r="AG406" s="14" t="s">
        <v>229</v>
      </c>
      <c r="AH406" s="14" t="s">
        <v>73</v>
      </c>
      <c r="AI406" s="14" t="s">
        <v>225</v>
      </c>
      <c r="AJ406" s="14" t="s">
        <v>225</v>
      </c>
      <c r="AK406" s="14" t="s">
        <v>291</v>
      </c>
      <c r="AL406" s="14" t="s">
        <v>396</v>
      </c>
      <c r="AM406" s="14" t="s">
        <v>225</v>
      </c>
      <c r="AN406" s="14"/>
      <c r="AO406" s="14"/>
      <c r="AP406" s="14" t="s">
        <v>4351</v>
      </c>
      <c r="AQ406" s="14" t="s">
        <v>1620</v>
      </c>
      <c r="AR406" s="14"/>
      <c r="AS406" s="14" t="s">
        <v>73</v>
      </c>
      <c r="AT406" s="14" t="s">
        <v>73</v>
      </c>
      <c r="AU406" s="14" t="s">
        <v>73</v>
      </c>
      <c r="AV406" s="14"/>
      <c r="AW406" s="14" t="s">
        <v>73</v>
      </c>
      <c r="AX406" s="76"/>
      <c r="AY406" s="50">
        <v>2.32048231E8</v>
      </c>
      <c r="AZ406" s="50">
        <v>91831.0</v>
      </c>
      <c r="BA406" s="14"/>
      <c r="BB406" s="14"/>
      <c r="BC406" s="14"/>
      <c r="BD406" s="14"/>
      <c r="BE406" s="14"/>
      <c r="BF406" s="14"/>
      <c r="BG406" s="14"/>
      <c r="BH406" s="1"/>
    </row>
    <row r="407" ht="15.75" hidden="1" customHeight="1">
      <c r="A407" s="74">
        <v>2025844.0</v>
      </c>
      <c r="B407" s="14"/>
      <c r="C407" s="11">
        <v>35.0</v>
      </c>
      <c r="D407" s="194" t="s">
        <v>4352</v>
      </c>
      <c r="E407" s="175" t="s">
        <v>2050</v>
      </c>
      <c r="F407" s="50" t="s">
        <v>4353</v>
      </c>
      <c r="G407" s="14" t="s">
        <v>430</v>
      </c>
      <c r="H407" s="101" t="s">
        <v>4354</v>
      </c>
      <c r="I407" s="11" t="s">
        <v>237</v>
      </c>
      <c r="J407" s="175" t="s">
        <v>4355</v>
      </c>
      <c r="K407" s="103" t="s">
        <v>4356</v>
      </c>
      <c r="L407" s="14" t="s">
        <v>93</v>
      </c>
      <c r="M407" s="76" t="s">
        <v>4</v>
      </c>
      <c r="N407" s="14"/>
      <c r="O407" s="14" t="s">
        <v>286</v>
      </c>
      <c r="P407" s="14"/>
      <c r="Q407" s="14" t="s">
        <v>55</v>
      </c>
      <c r="R407" s="14" t="s">
        <v>225</v>
      </c>
      <c r="S407" s="104" t="s">
        <v>4357</v>
      </c>
      <c r="T407" s="104" t="s">
        <v>4357</v>
      </c>
      <c r="U407" s="104" t="s">
        <v>2055</v>
      </c>
      <c r="V407" s="79" t="s">
        <v>4358</v>
      </c>
      <c r="W407" s="14" t="s">
        <v>73</v>
      </c>
      <c r="X407" s="14" t="s">
        <v>73</v>
      </c>
      <c r="Y407" s="14" t="s">
        <v>225</v>
      </c>
      <c r="Z407" s="14" t="s">
        <v>225</v>
      </c>
      <c r="AA407" s="103" t="s">
        <v>4359</v>
      </c>
      <c r="AB407" s="14" t="s">
        <v>73</v>
      </c>
      <c r="AC407" s="14" t="s">
        <v>4360</v>
      </c>
      <c r="AD407" s="14" t="s">
        <v>225</v>
      </c>
      <c r="AE407" s="14" t="s">
        <v>229</v>
      </c>
      <c r="AF407" s="14" t="s">
        <v>225</v>
      </c>
      <c r="AG407" s="14" t="s">
        <v>229</v>
      </c>
      <c r="AH407" s="14" t="s">
        <v>225</v>
      </c>
      <c r="AI407" s="14" t="s">
        <v>225</v>
      </c>
      <c r="AJ407" s="14" t="s">
        <v>225</v>
      </c>
      <c r="AK407" s="14" t="s">
        <v>291</v>
      </c>
      <c r="AL407" s="14" t="s">
        <v>396</v>
      </c>
      <c r="AM407" s="14" t="s">
        <v>73</v>
      </c>
      <c r="AN407" s="14" t="s">
        <v>4361</v>
      </c>
      <c r="AO407" s="14"/>
      <c r="AP407" s="14" t="s">
        <v>3737</v>
      </c>
      <c r="AQ407" s="14" t="s">
        <v>425</v>
      </c>
      <c r="AR407" s="14" t="s">
        <v>4362</v>
      </c>
      <c r="AS407" s="14" t="s">
        <v>73</v>
      </c>
      <c r="AT407" s="14" t="s">
        <v>73</v>
      </c>
      <c r="AU407" s="16" t="s">
        <v>73</v>
      </c>
      <c r="AV407" s="14"/>
      <c r="AW407" s="14"/>
      <c r="AX407" s="76"/>
      <c r="AY407" s="79"/>
      <c r="AZ407" s="50"/>
      <c r="BA407" s="14"/>
      <c r="BB407" s="14"/>
      <c r="BC407" s="50"/>
      <c r="BD407" s="14"/>
      <c r="BE407" s="14"/>
      <c r="BF407" s="14"/>
      <c r="BG407" s="14"/>
      <c r="BH407" s="1"/>
    </row>
    <row r="408" ht="15.75" hidden="1" customHeight="1">
      <c r="A408" s="74">
        <v>2025465.0</v>
      </c>
      <c r="B408" s="14"/>
      <c r="C408" s="128">
        <v>41.0</v>
      </c>
      <c r="D408" s="196" t="s">
        <v>4363</v>
      </c>
      <c r="E408" s="197" t="s">
        <v>4364</v>
      </c>
      <c r="F408" s="50" t="s">
        <v>4365</v>
      </c>
      <c r="G408" s="14" t="s">
        <v>430</v>
      </c>
      <c r="H408" s="101" t="s">
        <v>4366</v>
      </c>
      <c r="I408" s="140" t="s">
        <v>237</v>
      </c>
      <c r="J408" s="197" t="s">
        <v>4367</v>
      </c>
      <c r="K408" s="103" t="s">
        <v>4368</v>
      </c>
      <c r="L408" s="85" t="s">
        <v>76</v>
      </c>
      <c r="M408" s="75" t="s">
        <v>4</v>
      </c>
      <c r="N408" s="16" t="s">
        <v>240</v>
      </c>
      <c r="O408" s="85" t="s">
        <v>286</v>
      </c>
      <c r="P408" s="75"/>
      <c r="Q408" s="14" t="s">
        <v>59</v>
      </c>
      <c r="R408" s="14" t="s">
        <v>225</v>
      </c>
      <c r="S408" s="104" t="s">
        <v>4369</v>
      </c>
      <c r="T408" s="104" t="s">
        <v>4369</v>
      </c>
      <c r="U408" s="104" t="s">
        <v>4370</v>
      </c>
      <c r="V408" s="79" t="s">
        <v>4371</v>
      </c>
      <c r="W408" s="14" t="s">
        <v>73</v>
      </c>
      <c r="X408" s="14" t="s">
        <v>73</v>
      </c>
      <c r="Y408" s="14" t="s">
        <v>73</v>
      </c>
      <c r="Z408" s="14" t="s">
        <v>225</v>
      </c>
      <c r="AA408" s="79">
        <v>9.0</v>
      </c>
      <c r="AB408" s="14" t="s">
        <v>73</v>
      </c>
      <c r="AC408" s="14" t="s">
        <v>4372</v>
      </c>
      <c r="AD408" s="14"/>
      <c r="AE408" s="14"/>
      <c r="AF408" s="14" t="s">
        <v>225</v>
      </c>
      <c r="AG408" s="14" t="s">
        <v>229</v>
      </c>
      <c r="AH408" s="14" t="s">
        <v>73</v>
      </c>
      <c r="AI408" s="14" t="s">
        <v>225</v>
      </c>
      <c r="AJ408" s="14" t="s">
        <v>225</v>
      </c>
      <c r="AK408" s="14" t="s">
        <v>230</v>
      </c>
      <c r="AL408" s="14" t="s">
        <v>396</v>
      </c>
      <c r="AM408" s="14" t="s">
        <v>73</v>
      </c>
      <c r="AN408" s="14" t="s">
        <v>4373</v>
      </c>
      <c r="AO408" s="14"/>
      <c r="AP408" s="14" t="s">
        <v>369</v>
      </c>
      <c r="AQ408" s="14" t="s">
        <v>4374</v>
      </c>
      <c r="AR408" s="14" t="s">
        <v>455</v>
      </c>
      <c r="AS408" s="14" t="s">
        <v>73</v>
      </c>
      <c r="AT408" s="14" t="s">
        <v>73</v>
      </c>
      <c r="AU408" s="16" t="s">
        <v>73</v>
      </c>
      <c r="AV408" s="14"/>
      <c r="AW408" s="16" t="s">
        <v>232</v>
      </c>
      <c r="AX408" s="76"/>
      <c r="AY408" s="16">
        <v>2.31172214E8</v>
      </c>
      <c r="AZ408" s="50"/>
      <c r="BA408" s="14"/>
      <c r="BB408" s="14"/>
      <c r="BC408" s="14"/>
      <c r="BD408" s="14"/>
      <c r="BE408" s="14"/>
      <c r="BF408" s="14"/>
      <c r="BG408" s="14"/>
      <c r="BH408" s="1"/>
    </row>
    <row r="409" ht="15.75" hidden="1" customHeight="1">
      <c r="A409" s="74">
        <v>2025651.0</v>
      </c>
      <c r="B409" s="14"/>
      <c r="C409" s="11">
        <v>43.0</v>
      </c>
      <c r="D409" s="194" t="s">
        <v>4375</v>
      </c>
      <c r="E409" s="175" t="s">
        <v>4376</v>
      </c>
      <c r="F409" s="50" t="s">
        <v>4377</v>
      </c>
      <c r="G409" s="14" t="s">
        <v>430</v>
      </c>
      <c r="H409" s="101" t="s">
        <v>4378</v>
      </c>
      <c r="I409" s="11" t="s">
        <v>237</v>
      </c>
      <c r="J409" s="167">
        <v>39143.0</v>
      </c>
      <c r="K409" s="103" t="s">
        <v>4379</v>
      </c>
      <c r="L409" s="79" t="s">
        <v>99</v>
      </c>
      <c r="M409" s="76" t="s">
        <v>4</v>
      </c>
      <c r="N409" s="14" t="s">
        <v>323</v>
      </c>
      <c r="O409" s="14" t="s">
        <v>490</v>
      </c>
      <c r="P409" s="14" t="s">
        <v>73</v>
      </c>
      <c r="Q409" s="14" t="s">
        <v>53</v>
      </c>
      <c r="R409" s="14" t="s">
        <v>225</v>
      </c>
      <c r="S409" s="104" t="s">
        <v>4380</v>
      </c>
      <c r="T409" s="104" t="s">
        <v>4380</v>
      </c>
      <c r="U409" s="104" t="s">
        <v>4381</v>
      </c>
      <c r="V409" s="79" t="s">
        <v>4382</v>
      </c>
      <c r="W409" s="14" t="s">
        <v>73</v>
      </c>
      <c r="X409" s="14" t="s">
        <v>225</v>
      </c>
      <c r="Y409" s="14" t="s">
        <v>73</v>
      </c>
      <c r="Z409" s="14" t="s">
        <v>225</v>
      </c>
      <c r="AA409" s="79">
        <v>13.0</v>
      </c>
      <c r="AB409" s="14" t="s">
        <v>225</v>
      </c>
      <c r="AC409" s="14" t="s">
        <v>229</v>
      </c>
      <c r="AD409" s="14" t="s">
        <v>225</v>
      </c>
      <c r="AE409" s="14" t="s">
        <v>229</v>
      </c>
      <c r="AF409" s="14" t="s">
        <v>225</v>
      </c>
      <c r="AG409" s="14" t="s">
        <v>229</v>
      </c>
      <c r="AH409" s="14" t="s">
        <v>225</v>
      </c>
      <c r="AI409" s="14" t="s">
        <v>225</v>
      </c>
      <c r="AJ409" s="14" t="s">
        <v>225</v>
      </c>
      <c r="AK409" s="14" t="s">
        <v>291</v>
      </c>
      <c r="AL409" s="14" t="s">
        <v>396</v>
      </c>
      <c r="AM409" s="14"/>
      <c r="AN409" s="14"/>
      <c r="AO409" s="14"/>
      <c r="AP409" s="14" t="s">
        <v>1434</v>
      </c>
      <c r="AQ409" s="14" t="s">
        <v>1558</v>
      </c>
      <c r="AR409" s="14" t="s">
        <v>1445</v>
      </c>
      <c r="AS409" s="14" t="s">
        <v>73</v>
      </c>
      <c r="AT409" s="14" t="s">
        <v>73</v>
      </c>
      <c r="AU409" s="14" t="s">
        <v>73</v>
      </c>
      <c r="AV409" s="14"/>
      <c r="AW409" s="14"/>
      <c r="AX409" s="76"/>
      <c r="AY409" s="79"/>
      <c r="AZ409" s="50"/>
      <c r="BA409" s="14"/>
      <c r="BB409" s="14"/>
      <c r="BC409" s="50"/>
      <c r="BD409" s="14"/>
      <c r="BE409" s="14"/>
      <c r="BF409" s="14"/>
      <c r="BG409" s="14"/>
      <c r="BH409" s="1"/>
    </row>
    <row r="410" ht="15.75" hidden="1" customHeight="1">
      <c r="A410" s="74">
        <v>2025343.0</v>
      </c>
      <c r="B410" s="14"/>
      <c r="C410" s="11">
        <v>35.0</v>
      </c>
      <c r="D410" s="194" t="s">
        <v>579</v>
      </c>
      <c r="E410" s="175" t="s">
        <v>4383</v>
      </c>
      <c r="F410" s="50" t="s">
        <v>4384</v>
      </c>
      <c r="G410" s="14" t="s">
        <v>430</v>
      </c>
      <c r="H410" s="101" t="s">
        <v>4385</v>
      </c>
      <c r="I410" s="11" t="s">
        <v>237</v>
      </c>
      <c r="J410" s="175" t="s">
        <v>4386</v>
      </c>
      <c r="K410" s="103" t="s">
        <v>4387</v>
      </c>
      <c r="L410" s="14" t="s">
        <v>114</v>
      </c>
      <c r="M410" s="75" t="s">
        <v>4</v>
      </c>
      <c r="N410" s="14" t="s">
        <v>240</v>
      </c>
      <c r="O410" s="14" t="s">
        <v>476</v>
      </c>
      <c r="P410" s="14" t="s">
        <v>73</v>
      </c>
      <c r="Q410" s="14" t="s">
        <v>57</v>
      </c>
      <c r="R410" s="14" t="s">
        <v>225</v>
      </c>
      <c r="S410" s="104" t="s">
        <v>4388</v>
      </c>
      <c r="T410" s="104" t="s">
        <v>4388</v>
      </c>
      <c r="U410" s="104" t="s">
        <v>4389</v>
      </c>
      <c r="V410" s="79" t="s">
        <v>4390</v>
      </c>
      <c r="W410" s="14" t="s">
        <v>73</v>
      </c>
      <c r="X410" s="14" t="s">
        <v>73</v>
      </c>
      <c r="Y410" s="14" t="s">
        <v>73</v>
      </c>
      <c r="Z410" s="14" t="s">
        <v>73</v>
      </c>
      <c r="AA410" s="79">
        <v>5.0</v>
      </c>
      <c r="AB410" s="14" t="s">
        <v>225</v>
      </c>
      <c r="AC410" s="14"/>
      <c r="AD410" s="14" t="s">
        <v>225</v>
      </c>
      <c r="AE410" s="14" t="s">
        <v>229</v>
      </c>
      <c r="AF410" s="14" t="s">
        <v>225</v>
      </c>
      <c r="AG410" s="14" t="s">
        <v>229</v>
      </c>
      <c r="AH410" s="14" t="s">
        <v>73</v>
      </c>
      <c r="AI410" s="14" t="s">
        <v>73</v>
      </c>
      <c r="AJ410" s="14" t="s">
        <v>225</v>
      </c>
      <c r="AK410" s="14" t="s">
        <v>230</v>
      </c>
      <c r="AL410" s="14" t="s">
        <v>396</v>
      </c>
      <c r="AM410" s="14" t="s">
        <v>73</v>
      </c>
      <c r="AN410" s="14" t="s">
        <v>4391</v>
      </c>
      <c r="AO410" s="14"/>
      <c r="AP410" s="14" t="s">
        <v>292</v>
      </c>
      <c r="AQ410" s="14" t="s">
        <v>4392</v>
      </c>
      <c r="AR410" s="14" t="s">
        <v>588</v>
      </c>
      <c r="AS410" s="14" t="s">
        <v>73</v>
      </c>
      <c r="AT410" s="14" t="s">
        <v>73</v>
      </c>
      <c r="AU410" s="14" t="s">
        <v>73</v>
      </c>
      <c r="AV410" s="14"/>
      <c r="AW410" s="76" t="s">
        <v>232</v>
      </c>
      <c r="AX410" s="76"/>
      <c r="AY410" s="50">
        <v>2.31738374E8</v>
      </c>
      <c r="AZ410" s="50">
        <v>17836.0</v>
      </c>
      <c r="BA410" s="79" t="s">
        <v>4393</v>
      </c>
      <c r="BB410" s="14" t="s">
        <v>344</v>
      </c>
      <c r="BC410" s="14"/>
      <c r="BD410" s="14"/>
      <c r="BE410" s="14"/>
      <c r="BF410" s="14"/>
      <c r="BG410" s="14"/>
      <c r="BH410" s="1"/>
    </row>
    <row r="411" ht="15.75" hidden="1" customHeight="1">
      <c r="A411" s="74">
        <v>2025724.0</v>
      </c>
      <c r="B411" s="14"/>
      <c r="C411" s="11">
        <v>36.0</v>
      </c>
      <c r="D411" s="194" t="s">
        <v>4394</v>
      </c>
      <c r="E411" s="175" t="s">
        <v>3203</v>
      </c>
      <c r="F411" s="50" t="s">
        <v>4395</v>
      </c>
      <c r="G411" s="14" t="s">
        <v>430</v>
      </c>
      <c r="H411" s="101" t="s">
        <v>4396</v>
      </c>
      <c r="I411" s="11" t="s">
        <v>221</v>
      </c>
      <c r="J411" s="175" t="s">
        <v>4397</v>
      </c>
      <c r="K411" s="103" t="s">
        <v>4398</v>
      </c>
      <c r="L411" s="14" t="s">
        <v>77</v>
      </c>
      <c r="M411" s="76" t="s">
        <v>4</v>
      </c>
      <c r="N411" s="14" t="s">
        <v>1070</v>
      </c>
      <c r="O411" s="14" t="s">
        <v>286</v>
      </c>
      <c r="P411" s="75"/>
      <c r="Q411" s="14" t="s">
        <v>55</v>
      </c>
      <c r="R411" s="14" t="s">
        <v>225</v>
      </c>
      <c r="S411" s="104" t="s">
        <v>4399</v>
      </c>
      <c r="T411" s="104" t="s">
        <v>4399</v>
      </c>
      <c r="U411" s="104" t="s">
        <v>4400</v>
      </c>
      <c r="V411" s="79" t="s">
        <v>4401</v>
      </c>
      <c r="W411" s="14" t="s">
        <v>73</v>
      </c>
      <c r="X411" s="14" t="s">
        <v>225</v>
      </c>
      <c r="Y411" s="14" t="s">
        <v>73</v>
      </c>
      <c r="Z411" s="14" t="s">
        <v>225</v>
      </c>
      <c r="AA411" s="79">
        <v>5.0</v>
      </c>
      <c r="AB411" s="14" t="s">
        <v>225</v>
      </c>
      <c r="AC411" s="14"/>
      <c r="AD411" s="14" t="s">
        <v>225</v>
      </c>
      <c r="AE411" s="14" t="s">
        <v>229</v>
      </c>
      <c r="AF411" s="14" t="s">
        <v>225</v>
      </c>
      <c r="AG411" s="14" t="s">
        <v>229</v>
      </c>
      <c r="AH411" s="14" t="s">
        <v>225</v>
      </c>
      <c r="AI411" s="14" t="s">
        <v>225</v>
      </c>
      <c r="AJ411" s="14" t="s">
        <v>225</v>
      </c>
      <c r="AK411" s="14" t="s">
        <v>230</v>
      </c>
      <c r="AL411" s="14" t="s">
        <v>396</v>
      </c>
      <c r="AM411" s="14" t="s">
        <v>225</v>
      </c>
      <c r="AN411" s="14"/>
      <c r="AO411" s="14"/>
      <c r="AP411" s="14" t="s">
        <v>2927</v>
      </c>
      <c r="AQ411" s="14" t="s">
        <v>4402</v>
      </c>
      <c r="AR411" s="14" t="s">
        <v>2604</v>
      </c>
      <c r="AS411" s="14" t="s">
        <v>73</v>
      </c>
      <c r="AT411" s="14" t="s">
        <v>73</v>
      </c>
      <c r="AU411" s="16" t="s">
        <v>73</v>
      </c>
      <c r="AV411" s="14"/>
      <c r="AW411" s="14"/>
      <c r="AX411" s="76"/>
      <c r="AY411" s="79"/>
      <c r="AZ411" s="50"/>
      <c r="BA411" s="14"/>
      <c r="BB411" s="14"/>
      <c r="BC411" s="50"/>
      <c r="BD411" s="14"/>
      <c r="BE411" s="14"/>
      <c r="BF411" s="14"/>
      <c r="BG411" s="14"/>
      <c r="BH411" s="1"/>
    </row>
    <row r="412" ht="15.75" hidden="1" customHeight="1">
      <c r="A412" s="74">
        <v>2025520.0</v>
      </c>
      <c r="B412" s="14"/>
      <c r="C412" s="11">
        <v>35.0</v>
      </c>
      <c r="D412" s="194" t="s">
        <v>4403</v>
      </c>
      <c r="E412" s="175" t="s">
        <v>4404</v>
      </c>
      <c r="F412" s="50" t="s">
        <v>4405</v>
      </c>
      <c r="G412" s="14" t="s">
        <v>430</v>
      </c>
      <c r="H412" s="101" t="s">
        <v>4406</v>
      </c>
      <c r="I412" s="11" t="s">
        <v>221</v>
      </c>
      <c r="J412" s="175" t="s">
        <v>4407</v>
      </c>
      <c r="K412" s="103" t="s">
        <v>4408</v>
      </c>
      <c r="L412" s="14" t="s">
        <v>108</v>
      </c>
      <c r="M412" s="75" t="s">
        <v>4</v>
      </c>
      <c r="N412" s="14" t="s">
        <v>323</v>
      </c>
      <c r="O412" s="14" t="s">
        <v>286</v>
      </c>
      <c r="P412" s="75"/>
      <c r="Q412" s="14" t="s">
        <v>61</v>
      </c>
      <c r="R412" s="14" t="s">
        <v>225</v>
      </c>
      <c r="S412" s="104" t="s">
        <v>4409</v>
      </c>
      <c r="T412" s="104" t="s">
        <v>4409</v>
      </c>
      <c r="U412" s="104" t="s">
        <v>4410</v>
      </c>
      <c r="V412" s="79" t="s">
        <v>4411</v>
      </c>
      <c r="W412" s="14" t="s">
        <v>73</v>
      </c>
      <c r="X412" s="14" t="s">
        <v>225</v>
      </c>
      <c r="Y412" s="14" t="s">
        <v>73</v>
      </c>
      <c r="Z412" s="14" t="s">
        <v>225</v>
      </c>
      <c r="AA412" s="79">
        <v>8.0</v>
      </c>
      <c r="AB412" s="14" t="s">
        <v>73</v>
      </c>
      <c r="AC412" s="14" t="s">
        <v>743</v>
      </c>
      <c r="AD412" s="14" t="s">
        <v>225</v>
      </c>
      <c r="AE412" s="14" t="s">
        <v>229</v>
      </c>
      <c r="AF412" s="14" t="s">
        <v>73</v>
      </c>
      <c r="AG412" s="14" t="s">
        <v>4412</v>
      </c>
      <c r="AH412" s="14" t="s">
        <v>73</v>
      </c>
      <c r="AI412" s="14" t="s">
        <v>225</v>
      </c>
      <c r="AJ412" s="14" t="s">
        <v>225</v>
      </c>
      <c r="AK412" s="14" t="s">
        <v>230</v>
      </c>
      <c r="AL412" s="14" t="s">
        <v>396</v>
      </c>
      <c r="AM412" s="14" t="s">
        <v>73</v>
      </c>
      <c r="AN412" s="14" t="s">
        <v>32</v>
      </c>
      <c r="AO412" s="14"/>
      <c r="AP412" s="14" t="s">
        <v>1434</v>
      </c>
      <c r="AQ412" s="14" t="s">
        <v>3299</v>
      </c>
      <c r="AR412" s="14" t="s">
        <v>454</v>
      </c>
      <c r="AS412" s="14" t="s">
        <v>73</v>
      </c>
      <c r="AT412" s="14" t="s">
        <v>73</v>
      </c>
      <c r="AU412" s="14" t="s">
        <v>73</v>
      </c>
      <c r="AV412" s="14"/>
      <c r="AW412" s="16" t="s">
        <v>232</v>
      </c>
      <c r="AX412" s="76"/>
      <c r="AY412" s="79"/>
      <c r="AZ412" s="50"/>
      <c r="BA412" s="14"/>
      <c r="BB412" s="14"/>
      <c r="BC412" s="50"/>
      <c r="BD412" s="14"/>
      <c r="BE412" s="14"/>
      <c r="BF412" s="14"/>
      <c r="BG412" s="14"/>
      <c r="BH412" s="1"/>
    </row>
    <row r="413" ht="15.75" customHeight="1">
      <c r="A413" s="74">
        <v>2025566.0</v>
      </c>
      <c r="B413" s="14"/>
      <c r="C413" s="11">
        <v>26.0</v>
      </c>
      <c r="D413" s="194" t="s">
        <v>4413</v>
      </c>
      <c r="E413" s="175" t="s">
        <v>4414</v>
      </c>
      <c r="F413" s="50" t="s">
        <v>4415</v>
      </c>
      <c r="G413" s="14" t="s">
        <v>430</v>
      </c>
      <c r="H413" s="101" t="s">
        <v>4416</v>
      </c>
      <c r="I413" s="11" t="s">
        <v>237</v>
      </c>
      <c r="J413" s="175" t="s">
        <v>4417</v>
      </c>
      <c r="K413" s="86" t="s">
        <v>4418</v>
      </c>
      <c r="L413" s="14" t="s">
        <v>104</v>
      </c>
      <c r="M413" s="75" t="s">
        <v>49</v>
      </c>
      <c r="N413" s="14" t="s">
        <v>557</v>
      </c>
      <c r="O413" s="14" t="s">
        <v>4018</v>
      </c>
      <c r="P413" s="75"/>
      <c r="Q413" s="14" t="s">
        <v>57</v>
      </c>
      <c r="R413" s="14" t="s">
        <v>225</v>
      </c>
      <c r="S413" s="78" t="s">
        <v>4419</v>
      </c>
      <c r="T413" s="78" t="s">
        <v>4419</v>
      </c>
      <c r="U413" s="78" t="s">
        <v>4420</v>
      </c>
      <c r="V413" s="79" t="s">
        <v>4421</v>
      </c>
      <c r="W413" s="14" t="s">
        <v>73</v>
      </c>
      <c r="X413" s="14" t="s">
        <v>73</v>
      </c>
      <c r="Y413" s="14" t="s">
        <v>225</v>
      </c>
      <c r="Z413" s="14" t="s">
        <v>225</v>
      </c>
      <c r="AA413" s="79">
        <v>5.0</v>
      </c>
      <c r="AB413" s="14" t="s">
        <v>225</v>
      </c>
      <c r="AC413" s="14" t="s">
        <v>229</v>
      </c>
      <c r="AD413" s="14" t="s">
        <v>225</v>
      </c>
      <c r="AE413" s="14" t="s">
        <v>229</v>
      </c>
      <c r="AF413" s="14" t="s">
        <v>73</v>
      </c>
      <c r="AG413" s="14" t="s">
        <v>4422</v>
      </c>
      <c r="AH413" s="14" t="s">
        <v>225</v>
      </c>
      <c r="AI413" s="14" t="s">
        <v>73</v>
      </c>
      <c r="AJ413" s="14" t="s">
        <v>73</v>
      </c>
      <c r="AK413" s="14" t="s">
        <v>264</v>
      </c>
      <c r="AL413" s="14" t="s">
        <v>396</v>
      </c>
      <c r="AM413" s="14" t="s">
        <v>225</v>
      </c>
      <c r="AN413" s="14"/>
      <c r="AO413" s="14"/>
      <c r="AP413" s="14" t="s">
        <v>588</v>
      </c>
      <c r="AQ413" s="14" t="s">
        <v>370</v>
      </c>
      <c r="AR413" s="14" t="s">
        <v>4423</v>
      </c>
      <c r="AS413" s="14" t="s">
        <v>73</v>
      </c>
      <c r="AT413" s="14" t="s">
        <v>73</v>
      </c>
      <c r="AU413" s="14" t="s">
        <v>73</v>
      </c>
      <c r="AV413" s="14"/>
      <c r="AW413" s="14"/>
      <c r="AX413" s="76"/>
      <c r="AY413" s="79"/>
      <c r="AZ413" s="50"/>
      <c r="BA413" s="14"/>
      <c r="BB413" s="14"/>
      <c r="BC413" s="50"/>
      <c r="BD413" s="14"/>
      <c r="BE413" s="14"/>
      <c r="BF413" s="14"/>
      <c r="BG413" s="14"/>
      <c r="BH413" s="1"/>
    </row>
    <row r="414" ht="15.75" hidden="1" customHeight="1">
      <c r="A414" s="74">
        <v>2025782.0</v>
      </c>
      <c r="B414" s="14"/>
      <c r="C414" s="11">
        <v>37.0</v>
      </c>
      <c r="D414" s="194" t="s">
        <v>4424</v>
      </c>
      <c r="E414" s="175" t="s">
        <v>4425</v>
      </c>
      <c r="F414" s="50" t="s">
        <v>4426</v>
      </c>
      <c r="G414" s="14" t="s">
        <v>430</v>
      </c>
      <c r="H414" s="101" t="s">
        <v>4427</v>
      </c>
      <c r="I414" s="11" t="s">
        <v>221</v>
      </c>
      <c r="J414" s="167">
        <v>39175.0</v>
      </c>
      <c r="K414" s="103" t="s">
        <v>4428</v>
      </c>
      <c r="L414" s="79" t="s">
        <v>99</v>
      </c>
      <c r="M414" s="76" t="s">
        <v>4</v>
      </c>
      <c r="N414" s="14" t="s">
        <v>791</v>
      </c>
      <c r="O414" s="14" t="s">
        <v>490</v>
      </c>
      <c r="P414" s="14" t="s">
        <v>73</v>
      </c>
      <c r="Q414" s="14" t="s">
        <v>53</v>
      </c>
      <c r="R414" s="14" t="s">
        <v>225</v>
      </c>
      <c r="S414" s="104" t="s">
        <v>4429</v>
      </c>
      <c r="T414" s="104" t="s">
        <v>4429</v>
      </c>
      <c r="U414" s="104" t="s">
        <v>4430</v>
      </c>
      <c r="V414" s="79" t="s">
        <v>4431</v>
      </c>
      <c r="W414" s="14" t="s">
        <v>73</v>
      </c>
      <c r="X414" s="14" t="s">
        <v>73</v>
      </c>
      <c r="Y414" s="14" t="s">
        <v>73</v>
      </c>
      <c r="Z414" s="14" t="s">
        <v>225</v>
      </c>
      <c r="AA414" s="79">
        <v>3.0</v>
      </c>
      <c r="AB414" s="14" t="s">
        <v>225</v>
      </c>
      <c r="AC414" s="14" t="s">
        <v>1667</v>
      </c>
      <c r="AD414" s="14" t="s">
        <v>73</v>
      </c>
      <c r="AE414" s="14" t="s">
        <v>4432</v>
      </c>
      <c r="AF414" s="14" t="s">
        <v>225</v>
      </c>
      <c r="AG414" s="14" t="s">
        <v>229</v>
      </c>
      <c r="AH414" s="14" t="s">
        <v>225</v>
      </c>
      <c r="AI414" s="14" t="s">
        <v>73</v>
      </c>
      <c r="AJ414" s="14" t="s">
        <v>225</v>
      </c>
      <c r="AK414" s="14" t="s">
        <v>230</v>
      </c>
      <c r="AL414" s="14" t="s">
        <v>396</v>
      </c>
      <c r="AM414" s="14" t="s">
        <v>73</v>
      </c>
      <c r="AN414" s="14" t="s">
        <v>4433</v>
      </c>
      <c r="AO414" s="14"/>
      <c r="AP414" s="14" t="s">
        <v>1434</v>
      </c>
      <c r="AQ414" s="14" t="s">
        <v>4434</v>
      </c>
      <c r="AR414" s="14" t="s">
        <v>1444</v>
      </c>
      <c r="AS414" s="14" t="s">
        <v>73</v>
      </c>
      <c r="AT414" s="14" t="s">
        <v>73</v>
      </c>
      <c r="AU414" s="14" t="s">
        <v>73</v>
      </c>
      <c r="AV414" s="14"/>
      <c r="AW414" s="14"/>
      <c r="AX414" s="76"/>
      <c r="AY414" s="79"/>
      <c r="AZ414" s="50"/>
      <c r="BA414" s="14"/>
      <c r="BB414" s="14"/>
      <c r="BC414" s="50"/>
      <c r="BD414" s="14"/>
      <c r="BE414" s="14"/>
      <c r="BF414" s="14"/>
      <c r="BG414" s="14"/>
      <c r="BH414" s="1"/>
    </row>
    <row r="415" ht="15.75" hidden="1" customHeight="1">
      <c r="A415" s="74">
        <v>2025338.0</v>
      </c>
      <c r="B415" s="14"/>
      <c r="C415" s="11">
        <v>38.0</v>
      </c>
      <c r="D415" s="194" t="s">
        <v>4435</v>
      </c>
      <c r="E415" s="175" t="s">
        <v>4436</v>
      </c>
      <c r="F415" s="50" t="s">
        <v>4437</v>
      </c>
      <c r="G415" s="14" t="s">
        <v>430</v>
      </c>
      <c r="H415" s="83" t="s">
        <v>4438</v>
      </c>
      <c r="I415" s="11" t="s">
        <v>237</v>
      </c>
      <c r="J415" s="175" t="s">
        <v>3127</v>
      </c>
      <c r="K415" s="103"/>
      <c r="L415" s="14" t="s">
        <v>114</v>
      </c>
      <c r="M415" s="14" t="s">
        <v>4</v>
      </c>
      <c r="N415" s="14" t="s">
        <v>910</v>
      </c>
      <c r="O415" s="14" t="s">
        <v>476</v>
      </c>
      <c r="P415" s="14" t="s">
        <v>73</v>
      </c>
      <c r="Q415" s="14" t="s">
        <v>57</v>
      </c>
      <c r="R415" s="14" t="s">
        <v>225</v>
      </c>
      <c r="S415" s="78" t="s">
        <v>4439</v>
      </c>
      <c r="T415" s="78" t="s">
        <v>4439</v>
      </c>
      <c r="U415" s="14" t="s">
        <v>278</v>
      </c>
      <c r="V415" s="79" t="s">
        <v>4440</v>
      </c>
      <c r="W415" s="14" t="s">
        <v>73</v>
      </c>
      <c r="X415" s="14" t="s">
        <v>225</v>
      </c>
      <c r="Y415" s="14" t="s">
        <v>73</v>
      </c>
      <c r="Z415" s="14" t="s">
        <v>225</v>
      </c>
      <c r="AA415" s="79">
        <v>6.0</v>
      </c>
      <c r="AB415" s="14" t="s">
        <v>73</v>
      </c>
      <c r="AC415" s="14"/>
      <c r="AD415" s="14" t="s">
        <v>225</v>
      </c>
      <c r="AE415" s="14" t="s">
        <v>229</v>
      </c>
      <c r="AF415" s="14" t="s">
        <v>225</v>
      </c>
      <c r="AG415" s="14" t="s">
        <v>229</v>
      </c>
      <c r="AH415" s="14" t="s">
        <v>73</v>
      </c>
      <c r="AI415" s="14" t="s">
        <v>225</v>
      </c>
      <c r="AJ415" s="14" t="s">
        <v>225</v>
      </c>
      <c r="AK415" s="14" t="s">
        <v>230</v>
      </c>
      <c r="AL415" s="14" t="s">
        <v>396</v>
      </c>
      <c r="AM415" s="14" t="s">
        <v>73</v>
      </c>
      <c r="AN415" s="14" t="s">
        <v>23</v>
      </c>
      <c r="AO415" s="14"/>
      <c r="AP415" s="14" t="s">
        <v>588</v>
      </c>
      <c r="AQ415" s="14" t="s">
        <v>424</v>
      </c>
      <c r="AR415" s="14" t="s">
        <v>1051</v>
      </c>
      <c r="AS415" s="14" t="s">
        <v>73</v>
      </c>
      <c r="AT415" s="14" t="s">
        <v>73</v>
      </c>
      <c r="AU415" s="14" t="s">
        <v>225</v>
      </c>
      <c r="AV415" s="14"/>
      <c r="AW415" s="14"/>
      <c r="AX415" s="85"/>
      <c r="AY415" s="50"/>
      <c r="AZ415" s="50"/>
      <c r="BA415" s="14"/>
      <c r="BB415" s="14"/>
      <c r="BC415" s="14"/>
      <c r="BD415" s="14"/>
      <c r="BE415" s="14"/>
      <c r="BF415" s="14"/>
      <c r="BG415" s="14"/>
      <c r="BH415" s="1"/>
    </row>
    <row r="416" ht="15.75" hidden="1" customHeight="1">
      <c r="A416" s="74">
        <v>2025678.0</v>
      </c>
      <c r="B416" s="14"/>
      <c r="C416" s="11">
        <v>35.0</v>
      </c>
      <c r="D416" s="194" t="s">
        <v>618</v>
      </c>
      <c r="E416" s="175" t="s">
        <v>799</v>
      </c>
      <c r="F416" s="50" t="s">
        <v>4441</v>
      </c>
      <c r="G416" s="14" t="s">
        <v>430</v>
      </c>
      <c r="H416" s="101" t="s">
        <v>4442</v>
      </c>
      <c r="I416" s="11" t="s">
        <v>221</v>
      </c>
      <c r="J416" s="175" t="s">
        <v>4443</v>
      </c>
      <c r="K416" s="86" t="s">
        <v>4444</v>
      </c>
      <c r="L416" s="14" t="s">
        <v>86</v>
      </c>
      <c r="M416" s="76" t="s">
        <v>4</v>
      </c>
      <c r="N416" s="14" t="s">
        <v>323</v>
      </c>
      <c r="O416" s="14" t="s">
        <v>603</v>
      </c>
      <c r="P416" s="75"/>
      <c r="Q416" s="14" t="s">
        <v>51</v>
      </c>
      <c r="R416" s="14" t="s">
        <v>225</v>
      </c>
      <c r="S416" s="78" t="s">
        <v>4445</v>
      </c>
      <c r="T416" s="78" t="s">
        <v>4445</v>
      </c>
      <c r="U416" s="78" t="s">
        <v>4446</v>
      </c>
      <c r="V416" s="79" t="s">
        <v>4447</v>
      </c>
      <c r="W416" s="14" t="s">
        <v>73</v>
      </c>
      <c r="X416" s="14" t="s">
        <v>73</v>
      </c>
      <c r="Y416" s="14" t="s">
        <v>73</v>
      </c>
      <c r="Z416" s="14" t="s">
        <v>225</v>
      </c>
      <c r="AA416" s="79">
        <v>6.0</v>
      </c>
      <c r="AB416" s="14" t="s">
        <v>225</v>
      </c>
      <c r="AC416" s="14" t="s">
        <v>229</v>
      </c>
      <c r="AD416" s="14" t="s">
        <v>225</v>
      </c>
      <c r="AE416" s="14" t="s">
        <v>229</v>
      </c>
      <c r="AF416" s="14" t="s">
        <v>225</v>
      </c>
      <c r="AG416" s="14" t="s">
        <v>229</v>
      </c>
      <c r="AH416" s="14" t="s">
        <v>225</v>
      </c>
      <c r="AI416" s="14" t="s">
        <v>225</v>
      </c>
      <c r="AJ416" s="14" t="s">
        <v>225</v>
      </c>
      <c r="AK416" s="14" t="s">
        <v>230</v>
      </c>
      <c r="AL416" s="14" t="s">
        <v>396</v>
      </c>
      <c r="AM416" s="14" t="s">
        <v>225</v>
      </c>
      <c r="AN416" s="14"/>
      <c r="AO416" s="14"/>
      <c r="AP416" s="14" t="s">
        <v>757</v>
      </c>
      <c r="AQ416" s="14" t="s">
        <v>424</v>
      </c>
      <c r="AR416" s="14" t="s">
        <v>331</v>
      </c>
      <c r="AS416" s="14" t="s">
        <v>73</v>
      </c>
      <c r="AT416" s="14" t="s">
        <v>73</v>
      </c>
      <c r="AU416" s="16" t="s">
        <v>73</v>
      </c>
      <c r="AV416" s="14"/>
      <c r="AW416" s="14"/>
      <c r="AX416" s="76"/>
      <c r="AY416" s="79"/>
      <c r="AZ416" s="50"/>
      <c r="BA416" s="14"/>
      <c r="BB416" s="14"/>
      <c r="BC416" s="50"/>
      <c r="BD416" s="14"/>
      <c r="BE416" s="14"/>
      <c r="BF416" s="14"/>
      <c r="BG416" s="14"/>
      <c r="BH416" s="1"/>
    </row>
    <row r="417" ht="15.75" customHeight="1">
      <c r="A417" s="74">
        <v>2025631.0</v>
      </c>
      <c r="B417" s="14"/>
      <c r="C417" s="11">
        <v>30.0</v>
      </c>
      <c r="D417" s="194" t="s">
        <v>2614</v>
      </c>
      <c r="E417" s="175" t="s">
        <v>4448</v>
      </c>
      <c r="F417" s="50" t="s">
        <v>4449</v>
      </c>
      <c r="G417" s="14" t="s">
        <v>430</v>
      </c>
      <c r="H417" s="101" t="s">
        <v>4450</v>
      </c>
      <c r="I417" s="11" t="s">
        <v>221</v>
      </c>
      <c r="J417" s="175" t="s">
        <v>3565</v>
      </c>
      <c r="K417" s="86" t="s">
        <v>4451</v>
      </c>
      <c r="L417" s="14" t="s">
        <v>104</v>
      </c>
      <c r="M417" s="75" t="s">
        <v>49</v>
      </c>
      <c r="N417" s="14" t="s">
        <v>557</v>
      </c>
      <c r="O417" s="14" t="s">
        <v>4018</v>
      </c>
      <c r="P417" s="75"/>
      <c r="Q417" s="14" t="s">
        <v>57</v>
      </c>
      <c r="R417" s="14" t="s">
        <v>225</v>
      </c>
      <c r="S417" s="104" t="s">
        <v>4452</v>
      </c>
      <c r="T417" s="104" t="s">
        <v>4452</v>
      </c>
      <c r="U417" s="104" t="s">
        <v>4453</v>
      </c>
      <c r="V417" s="79" t="s">
        <v>4454</v>
      </c>
      <c r="W417" s="14" t="s">
        <v>73</v>
      </c>
      <c r="X417" s="14" t="s">
        <v>73</v>
      </c>
      <c r="Y417" s="14" t="s">
        <v>73</v>
      </c>
      <c r="Z417" s="14" t="s">
        <v>225</v>
      </c>
      <c r="AA417" s="79">
        <v>5.0</v>
      </c>
      <c r="AB417" s="14" t="s">
        <v>225</v>
      </c>
      <c r="AC417" s="14" t="s">
        <v>229</v>
      </c>
      <c r="AD417" s="14" t="s">
        <v>225</v>
      </c>
      <c r="AE417" s="14" t="s">
        <v>229</v>
      </c>
      <c r="AF417" s="14" t="s">
        <v>225</v>
      </c>
      <c r="AG417" s="14" t="s">
        <v>229</v>
      </c>
      <c r="AH417" s="14" t="s">
        <v>73</v>
      </c>
      <c r="AI417" s="14" t="s">
        <v>225</v>
      </c>
      <c r="AJ417" s="14" t="s">
        <v>225</v>
      </c>
      <c r="AK417" s="14" t="s">
        <v>230</v>
      </c>
      <c r="AL417" s="14" t="s">
        <v>396</v>
      </c>
      <c r="AM417" s="14" t="s">
        <v>73</v>
      </c>
      <c r="AN417" s="14" t="s">
        <v>4455</v>
      </c>
      <c r="AO417" s="14"/>
      <c r="AP417" s="14" t="s">
        <v>588</v>
      </c>
      <c r="AQ417" s="14" t="s">
        <v>424</v>
      </c>
      <c r="AR417" s="14" t="s">
        <v>3570</v>
      </c>
      <c r="AS417" s="14" t="s">
        <v>73</v>
      </c>
      <c r="AT417" s="14" t="s">
        <v>73</v>
      </c>
      <c r="AU417" s="14" t="s">
        <v>73</v>
      </c>
      <c r="AV417" s="14"/>
      <c r="AW417" s="14"/>
      <c r="AX417" s="76"/>
      <c r="AY417" s="79"/>
      <c r="AZ417" s="50"/>
      <c r="BA417" s="14"/>
      <c r="BB417" s="14"/>
      <c r="BC417" s="50"/>
      <c r="BD417" s="14"/>
      <c r="BE417" s="14"/>
      <c r="BF417" s="14"/>
      <c r="BG417" s="14"/>
      <c r="BH417" s="1"/>
    </row>
    <row r="418" ht="15.75" hidden="1" customHeight="1">
      <c r="A418" s="74">
        <v>2025560.0</v>
      </c>
      <c r="B418" s="14"/>
      <c r="C418" s="11">
        <v>39.0</v>
      </c>
      <c r="D418" s="194" t="s">
        <v>2650</v>
      </c>
      <c r="E418" s="175" t="s">
        <v>4456</v>
      </c>
      <c r="F418" s="50" t="s">
        <v>4457</v>
      </c>
      <c r="G418" s="14" t="s">
        <v>430</v>
      </c>
      <c r="H418" s="101" t="s">
        <v>4458</v>
      </c>
      <c r="I418" s="14" t="s">
        <v>221</v>
      </c>
      <c r="J418" s="84">
        <v>38817.0</v>
      </c>
      <c r="K418" s="103" t="s">
        <v>4459</v>
      </c>
      <c r="L418" s="14" t="s">
        <v>101</v>
      </c>
      <c r="M418" s="153" t="s">
        <v>4</v>
      </c>
      <c r="N418" s="14" t="s">
        <v>791</v>
      </c>
      <c r="O418" s="14" t="s">
        <v>490</v>
      </c>
      <c r="P418" s="14" t="s">
        <v>73</v>
      </c>
      <c r="Q418" s="14" t="s">
        <v>53</v>
      </c>
      <c r="R418" s="14" t="s">
        <v>225</v>
      </c>
      <c r="S418" s="104" t="s">
        <v>4460</v>
      </c>
      <c r="T418" s="104" t="s">
        <v>4460</v>
      </c>
      <c r="U418" s="104" t="s">
        <v>4461</v>
      </c>
      <c r="V418" s="79" t="s">
        <v>4462</v>
      </c>
      <c r="W418" s="14" t="s">
        <v>73</v>
      </c>
      <c r="X418" s="14" t="s">
        <v>225</v>
      </c>
      <c r="Y418" s="14" t="s">
        <v>73</v>
      </c>
      <c r="Z418" s="14" t="s">
        <v>225</v>
      </c>
      <c r="AA418" s="79">
        <v>4.0</v>
      </c>
      <c r="AB418" s="14" t="s">
        <v>225</v>
      </c>
      <c r="AC418" s="14" t="s">
        <v>229</v>
      </c>
      <c r="AD418" s="14" t="s">
        <v>225</v>
      </c>
      <c r="AE418" s="14" t="s">
        <v>229</v>
      </c>
      <c r="AF418" s="14" t="s">
        <v>225</v>
      </c>
      <c r="AG418" s="14" t="s">
        <v>229</v>
      </c>
      <c r="AH418" s="14" t="s">
        <v>225</v>
      </c>
      <c r="AI418" s="14" t="s">
        <v>225</v>
      </c>
      <c r="AJ418" s="14" t="s">
        <v>225</v>
      </c>
      <c r="AK418" s="14" t="s">
        <v>230</v>
      </c>
      <c r="AL418" s="14" t="s">
        <v>396</v>
      </c>
      <c r="AM418" s="14" t="s">
        <v>73</v>
      </c>
      <c r="AN418" s="14" t="s">
        <v>4463</v>
      </c>
      <c r="AO418" s="14"/>
      <c r="AP418" s="14" t="s">
        <v>2927</v>
      </c>
      <c r="AQ418" s="14" t="s">
        <v>292</v>
      </c>
      <c r="AR418" s="14" t="s">
        <v>4464</v>
      </c>
      <c r="AS418" s="14" t="s">
        <v>73</v>
      </c>
      <c r="AT418" s="14" t="s">
        <v>73</v>
      </c>
      <c r="AU418" s="14" t="s">
        <v>73</v>
      </c>
      <c r="AV418" s="14"/>
      <c r="AW418" s="14"/>
      <c r="AX418" s="76"/>
      <c r="AY418" s="79"/>
      <c r="AZ418" s="50"/>
      <c r="BA418" s="14"/>
      <c r="BB418" s="14"/>
      <c r="BC418" s="50"/>
      <c r="BD418" s="14"/>
      <c r="BE418" s="14"/>
      <c r="BF418" s="14"/>
      <c r="BG418" s="14"/>
      <c r="BH418" s="1"/>
    </row>
    <row r="419" ht="15.75" hidden="1" customHeight="1">
      <c r="A419" s="74">
        <v>2025197.0</v>
      </c>
      <c r="B419" s="14">
        <v>38.0</v>
      </c>
      <c r="C419" s="11"/>
      <c r="D419" s="194" t="s">
        <v>4465</v>
      </c>
      <c r="E419" s="175" t="s">
        <v>4466</v>
      </c>
      <c r="F419" s="50" t="s">
        <v>4467</v>
      </c>
      <c r="G419" s="14" t="s">
        <v>219</v>
      </c>
      <c r="H419" s="14" t="s">
        <v>4468</v>
      </c>
      <c r="I419" s="11" t="s">
        <v>237</v>
      </c>
      <c r="J419" s="167">
        <v>39264.0</v>
      </c>
      <c r="K419" s="86" t="s">
        <v>4469</v>
      </c>
      <c r="L419" s="11" t="s">
        <v>108</v>
      </c>
      <c r="M419" s="14" t="s">
        <v>4</v>
      </c>
      <c r="N419" s="14" t="s">
        <v>602</v>
      </c>
      <c r="O419" s="14" t="s">
        <v>286</v>
      </c>
      <c r="P419" s="14" t="s">
        <v>225</v>
      </c>
      <c r="Q419" s="14" t="s">
        <v>61</v>
      </c>
      <c r="R419" s="14" t="s">
        <v>225</v>
      </c>
      <c r="S419" s="78" t="s">
        <v>4470</v>
      </c>
      <c r="T419" s="78" t="s">
        <v>4471</v>
      </c>
      <c r="U419" s="78" t="s">
        <v>4471</v>
      </c>
      <c r="V419" s="14" t="s">
        <v>4472</v>
      </c>
      <c r="W419" s="14" t="s">
        <v>73</v>
      </c>
      <c r="X419" s="14" t="s">
        <v>73</v>
      </c>
      <c r="Y419" s="14" t="s">
        <v>73</v>
      </c>
      <c r="Z419" s="14" t="s">
        <v>225</v>
      </c>
      <c r="AA419" s="91">
        <v>4.0</v>
      </c>
      <c r="AB419" s="14" t="s">
        <v>225</v>
      </c>
      <c r="AC419" s="14" t="str">
        <f>IF(AB419="YES",YES,"Not Working")</f>
        <v>Not Working</v>
      </c>
      <c r="AD419" s="14" t="s">
        <v>73</v>
      </c>
      <c r="AE419" s="14" t="s">
        <v>2350</v>
      </c>
      <c r="AF419" s="14" t="s">
        <v>225</v>
      </c>
      <c r="AG419" s="14" t="s">
        <v>229</v>
      </c>
      <c r="AH419" s="14" t="s">
        <v>73</v>
      </c>
      <c r="AI419" s="14" t="s">
        <v>225</v>
      </c>
      <c r="AJ419" s="14" t="s">
        <v>73</v>
      </c>
      <c r="AK419" s="14" t="s">
        <v>264</v>
      </c>
      <c r="AL419" s="14" t="s">
        <v>396</v>
      </c>
      <c r="AM419" s="14" t="s">
        <v>225</v>
      </c>
      <c r="AN419" s="14"/>
      <c r="AO419" s="14"/>
      <c r="AP419" s="14" t="s">
        <v>331</v>
      </c>
      <c r="AQ419" s="14"/>
      <c r="AR419" s="14" t="s">
        <v>251</v>
      </c>
      <c r="AS419" s="14" t="s">
        <v>73</v>
      </c>
      <c r="AT419" s="14" t="s">
        <v>73</v>
      </c>
      <c r="AU419" s="14" t="s">
        <v>225</v>
      </c>
      <c r="AV419" s="14" t="s">
        <v>225</v>
      </c>
      <c r="AW419" s="14" t="s">
        <v>225</v>
      </c>
      <c r="AX419" s="85" t="s">
        <v>685</v>
      </c>
      <c r="AY419" s="50"/>
      <c r="AZ419" s="50"/>
      <c r="BA419" s="14"/>
      <c r="BB419" s="14"/>
      <c r="BC419" s="14"/>
      <c r="BD419" s="14"/>
      <c r="BE419" s="14"/>
      <c r="BF419" s="85"/>
      <c r="BG419" s="85"/>
      <c r="BH419" s="1"/>
    </row>
    <row r="420" ht="15.75" hidden="1" customHeight="1">
      <c r="A420" s="74">
        <v>2025686.0</v>
      </c>
      <c r="B420" s="14"/>
      <c r="C420" s="11">
        <v>40.0</v>
      </c>
      <c r="D420" s="194" t="s">
        <v>1022</v>
      </c>
      <c r="E420" s="175" t="s">
        <v>4473</v>
      </c>
      <c r="F420" s="50" t="s">
        <v>4474</v>
      </c>
      <c r="G420" s="14" t="s">
        <v>430</v>
      </c>
      <c r="H420" s="101" t="s">
        <v>4475</v>
      </c>
      <c r="I420" s="14" t="s">
        <v>221</v>
      </c>
      <c r="J420" s="50" t="s">
        <v>4476</v>
      </c>
      <c r="K420" s="103" t="s">
        <v>4477</v>
      </c>
      <c r="L420" s="14" t="s">
        <v>86</v>
      </c>
      <c r="M420" s="158" t="s">
        <v>4</v>
      </c>
      <c r="N420" s="14"/>
      <c r="O420" s="14" t="s">
        <v>603</v>
      </c>
      <c r="P420" s="75"/>
      <c r="Q420" s="14" t="s">
        <v>51</v>
      </c>
      <c r="R420" s="14" t="s">
        <v>225</v>
      </c>
      <c r="S420" s="104" t="s">
        <v>4478</v>
      </c>
      <c r="T420" s="104" t="s">
        <v>4478</v>
      </c>
      <c r="U420" s="104" t="s">
        <v>4479</v>
      </c>
      <c r="V420" s="79" t="s">
        <v>4480</v>
      </c>
      <c r="W420" s="14" t="s">
        <v>73</v>
      </c>
      <c r="X420" s="14" t="s">
        <v>73</v>
      </c>
      <c r="Y420" s="14" t="s">
        <v>73</v>
      </c>
      <c r="Z420" s="14" t="s">
        <v>73</v>
      </c>
      <c r="AA420" s="79">
        <v>9.0</v>
      </c>
      <c r="AB420" s="14" t="s">
        <v>225</v>
      </c>
      <c r="AC420" s="14"/>
      <c r="AD420" s="14" t="s">
        <v>73</v>
      </c>
      <c r="AE420" s="14" t="s">
        <v>4481</v>
      </c>
      <c r="AF420" s="14" t="s">
        <v>225</v>
      </c>
      <c r="AG420" s="14" t="s">
        <v>229</v>
      </c>
      <c r="AH420" s="14" t="s">
        <v>225</v>
      </c>
      <c r="AI420" s="14" t="s">
        <v>73</v>
      </c>
      <c r="AJ420" s="14" t="s">
        <v>225</v>
      </c>
      <c r="AK420" s="14" t="s">
        <v>230</v>
      </c>
      <c r="AL420" s="14" t="s">
        <v>396</v>
      </c>
      <c r="AM420" s="14" t="s">
        <v>73</v>
      </c>
      <c r="AN420" s="14" t="s">
        <v>23</v>
      </c>
      <c r="AO420" s="14"/>
      <c r="AP420" s="14"/>
      <c r="AQ420" s="14"/>
      <c r="AR420" s="14"/>
      <c r="AS420" s="14" t="s">
        <v>73</v>
      </c>
      <c r="AT420" s="14" t="s">
        <v>73</v>
      </c>
      <c r="AU420" s="16" t="s">
        <v>73</v>
      </c>
      <c r="AV420" s="14"/>
      <c r="AW420" s="14"/>
      <c r="AX420" s="76"/>
      <c r="AY420" s="79"/>
      <c r="AZ420" s="50"/>
      <c r="BA420" s="14"/>
      <c r="BB420" s="14"/>
      <c r="BC420" s="50"/>
      <c r="BD420" s="14"/>
      <c r="BE420" s="14"/>
      <c r="BF420" s="14"/>
      <c r="BG420" s="14"/>
      <c r="BH420" s="1"/>
    </row>
    <row r="421" ht="15.75" hidden="1" customHeight="1">
      <c r="A421" s="74">
        <v>2025793.0</v>
      </c>
      <c r="B421" s="14"/>
      <c r="C421" s="11">
        <v>37.0</v>
      </c>
      <c r="D421" s="194" t="s">
        <v>2747</v>
      </c>
      <c r="E421" s="175" t="s">
        <v>4482</v>
      </c>
      <c r="F421" s="50" t="s">
        <v>4483</v>
      </c>
      <c r="G421" s="14" t="s">
        <v>430</v>
      </c>
      <c r="H421" s="101" t="s">
        <v>4484</v>
      </c>
      <c r="I421" s="14" t="s">
        <v>237</v>
      </c>
      <c r="J421" s="84">
        <v>38904.0</v>
      </c>
      <c r="K421" s="103" t="s">
        <v>4485</v>
      </c>
      <c r="L421" s="79" t="s">
        <v>99</v>
      </c>
      <c r="M421" s="158" t="s">
        <v>4</v>
      </c>
      <c r="N421" s="14" t="s">
        <v>791</v>
      </c>
      <c r="O421" s="14" t="s">
        <v>490</v>
      </c>
      <c r="P421" s="14" t="s">
        <v>73</v>
      </c>
      <c r="Q421" s="14" t="s">
        <v>53</v>
      </c>
      <c r="R421" s="14" t="s">
        <v>225</v>
      </c>
      <c r="S421" s="104" t="s">
        <v>4486</v>
      </c>
      <c r="T421" s="104" t="s">
        <v>4487</v>
      </c>
      <c r="U421" s="104" t="s">
        <v>4488</v>
      </c>
      <c r="V421" s="79" t="s">
        <v>4489</v>
      </c>
      <c r="W421" s="14" t="s">
        <v>73</v>
      </c>
      <c r="X421" s="14" t="s">
        <v>225</v>
      </c>
      <c r="Y421" s="14" t="s">
        <v>73</v>
      </c>
      <c r="Z421" s="14" t="s">
        <v>225</v>
      </c>
      <c r="AA421" s="79">
        <v>6.0</v>
      </c>
      <c r="AB421" s="14" t="s">
        <v>73</v>
      </c>
      <c r="AC421" s="14" t="s">
        <v>4490</v>
      </c>
      <c r="AD421" s="14" t="s">
        <v>225</v>
      </c>
      <c r="AE421" s="14" t="s">
        <v>229</v>
      </c>
      <c r="AF421" s="14" t="s">
        <v>225</v>
      </c>
      <c r="AG421" s="14" t="s">
        <v>229</v>
      </c>
      <c r="AH421" s="14" t="s">
        <v>73</v>
      </c>
      <c r="AI421" s="14" t="s">
        <v>225</v>
      </c>
      <c r="AJ421" s="14" t="s">
        <v>225</v>
      </c>
      <c r="AK421" s="14" t="s">
        <v>230</v>
      </c>
      <c r="AL421" s="14" t="s">
        <v>396</v>
      </c>
      <c r="AM421" s="14" t="s">
        <v>73</v>
      </c>
      <c r="AN421" s="14" t="s">
        <v>4491</v>
      </c>
      <c r="AO421" s="14"/>
      <c r="AP421" s="14" t="s">
        <v>4492</v>
      </c>
      <c r="AQ421" s="14" t="s">
        <v>505</v>
      </c>
      <c r="AR421" s="14" t="s">
        <v>3914</v>
      </c>
      <c r="AS421" s="14" t="s">
        <v>73</v>
      </c>
      <c r="AT421" s="14" t="s">
        <v>73</v>
      </c>
      <c r="AU421" s="14" t="s">
        <v>73</v>
      </c>
      <c r="AV421" s="14"/>
      <c r="AW421" s="14"/>
      <c r="AX421" s="76"/>
      <c r="AY421" s="79"/>
      <c r="AZ421" s="50"/>
      <c r="BA421" s="14"/>
      <c r="BB421" s="14"/>
      <c r="BC421" s="50"/>
      <c r="BD421" s="14"/>
      <c r="BE421" s="14"/>
      <c r="BF421" s="14"/>
      <c r="BG421" s="14"/>
      <c r="BH421" s="1"/>
    </row>
    <row r="422" ht="15.75" hidden="1" customHeight="1">
      <c r="A422" s="74">
        <v>2025664.0</v>
      </c>
      <c r="B422" s="14"/>
      <c r="C422" s="11">
        <v>41.0</v>
      </c>
      <c r="D422" s="194" t="s">
        <v>2747</v>
      </c>
      <c r="E422" s="175" t="s">
        <v>4493</v>
      </c>
      <c r="F422" s="50" t="s">
        <v>4494</v>
      </c>
      <c r="G422" s="14" t="s">
        <v>430</v>
      </c>
      <c r="H422" s="101" t="s">
        <v>4495</v>
      </c>
      <c r="I422" s="11" t="s">
        <v>237</v>
      </c>
      <c r="J422" s="167">
        <v>38544.0</v>
      </c>
      <c r="K422" s="103" t="s">
        <v>4496</v>
      </c>
      <c r="L422" s="11" t="s">
        <v>86</v>
      </c>
      <c r="M422" s="76" t="s">
        <v>4</v>
      </c>
      <c r="N422" s="14" t="s">
        <v>791</v>
      </c>
      <c r="O422" s="14" t="s">
        <v>603</v>
      </c>
      <c r="P422" s="75"/>
      <c r="Q422" s="14" t="s">
        <v>51</v>
      </c>
      <c r="R422" s="14" t="s">
        <v>225</v>
      </c>
      <c r="S422" s="104" t="s">
        <v>4497</v>
      </c>
      <c r="T422" s="104" t="s">
        <v>4497</v>
      </c>
      <c r="U422" s="104" t="s">
        <v>4498</v>
      </c>
      <c r="V422" s="79" t="s">
        <v>4499</v>
      </c>
      <c r="W422" s="14" t="s">
        <v>73</v>
      </c>
      <c r="X422" s="14" t="s">
        <v>73</v>
      </c>
      <c r="Y422" s="14" t="s">
        <v>73</v>
      </c>
      <c r="Z422" s="14" t="s">
        <v>225</v>
      </c>
      <c r="AA422" s="79">
        <v>2.0</v>
      </c>
      <c r="AB422" s="14" t="s">
        <v>73</v>
      </c>
      <c r="AC422" s="14" t="s">
        <v>4500</v>
      </c>
      <c r="AD422" s="14" t="s">
        <v>225</v>
      </c>
      <c r="AE422" s="14" t="s">
        <v>229</v>
      </c>
      <c r="AF422" s="14" t="s">
        <v>225</v>
      </c>
      <c r="AG422" s="14" t="s">
        <v>229</v>
      </c>
      <c r="AH422" s="14" t="s">
        <v>73</v>
      </c>
      <c r="AI422" s="14" t="s">
        <v>225</v>
      </c>
      <c r="AJ422" s="14" t="s">
        <v>225</v>
      </c>
      <c r="AK422" s="14" t="s">
        <v>230</v>
      </c>
      <c r="AL422" s="14" t="s">
        <v>396</v>
      </c>
      <c r="AM422" s="14" t="s">
        <v>73</v>
      </c>
      <c r="AN422" s="14" t="s">
        <v>4501</v>
      </c>
      <c r="AO422" s="14"/>
      <c r="AP422" s="14" t="s">
        <v>424</v>
      </c>
      <c r="AQ422" s="14" t="s">
        <v>331</v>
      </c>
      <c r="AR422" s="14" t="s">
        <v>3814</v>
      </c>
      <c r="AS422" s="14" t="s">
        <v>73</v>
      </c>
      <c r="AT422" s="14" t="s">
        <v>73</v>
      </c>
      <c r="AU422" s="16" t="s">
        <v>73</v>
      </c>
      <c r="AV422" s="14"/>
      <c r="AW422" s="14"/>
      <c r="AX422" s="76"/>
      <c r="AY422" s="79"/>
      <c r="AZ422" s="50"/>
      <c r="BA422" s="14"/>
      <c r="BB422" s="14"/>
      <c r="BC422" s="50"/>
      <c r="BD422" s="14"/>
      <c r="BE422" s="14"/>
      <c r="BF422" s="14"/>
      <c r="BG422" s="14"/>
      <c r="BH422" s="1"/>
    </row>
    <row r="423" ht="15.75" hidden="1" customHeight="1">
      <c r="A423" s="74">
        <v>2025789.0</v>
      </c>
      <c r="B423" s="14"/>
      <c r="C423" s="11">
        <v>42.0</v>
      </c>
      <c r="D423" s="194" t="s">
        <v>4502</v>
      </c>
      <c r="E423" s="175" t="s">
        <v>4503</v>
      </c>
      <c r="F423" s="50" t="s">
        <v>4504</v>
      </c>
      <c r="G423" s="14" t="s">
        <v>430</v>
      </c>
      <c r="H423" s="101" t="s">
        <v>4505</v>
      </c>
      <c r="I423" s="11" t="s">
        <v>237</v>
      </c>
      <c r="J423" s="167" t="s">
        <v>473</v>
      </c>
      <c r="K423" s="103" t="s">
        <v>4506</v>
      </c>
      <c r="L423" s="161" t="s">
        <v>99</v>
      </c>
      <c r="M423" s="76" t="s">
        <v>4</v>
      </c>
      <c r="N423" s="14" t="s">
        <v>791</v>
      </c>
      <c r="O423" s="14" t="s">
        <v>490</v>
      </c>
      <c r="P423" s="14" t="s">
        <v>73</v>
      </c>
      <c r="Q423" s="14" t="s">
        <v>53</v>
      </c>
      <c r="R423" s="14" t="s">
        <v>225</v>
      </c>
      <c r="S423" s="104" t="s">
        <v>4507</v>
      </c>
      <c r="T423" s="104" t="s">
        <v>4507</v>
      </c>
      <c r="U423" s="104" t="s">
        <v>4508</v>
      </c>
      <c r="V423" s="79" t="s">
        <v>4509</v>
      </c>
      <c r="W423" s="14" t="s">
        <v>73</v>
      </c>
      <c r="X423" s="14" t="s">
        <v>73</v>
      </c>
      <c r="Y423" s="14" t="s">
        <v>225</v>
      </c>
      <c r="Z423" s="14" t="s">
        <v>225</v>
      </c>
      <c r="AA423" s="79">
        <v>5.0</v>
      </c>
      <c r="AB423" s="14" t="s">
        <v>225</v>
      </c>
      <c r="AC423" s="14" t="s">
        <v>229</v>
      </c>
      <c r="AD423" s="14" t="s">
        <v>225</v>
      </c>
      <c r="AE423" s="14" t="s">
        <v>229</v>
      </c>
      <c r="AF423" s="14" t="s">
        <v>225</v>
      </c>
      <c r="AG423" s="14" t="s">
        <v>229</v>
      </c>
      <c r="AH423" s="14" t="s">
        <v>73</v>
      </c>
      <c r="AI423" s="14" t="s">
        <v>225</v>
      </c>
      <c r="AJ423" s="14" t="s">
        <v>225</v>
      </c>
      <c r="AK423" s="14" t="s">
        <v>230</v>
      </c>
      <c r="AL423" s="14" t="s">
        <v>396</v>
      </c>
      <c r="AM423" s="14" t="s">
        <v>73</v>
      </c>
      <c r="AN423" s="14" t="s">
        <v>4510</v>
      </c>
      <c r="AO423" s="14"/>
      <c r="AP423" s="14" t="s">
        <v>4511</v>
      </c>
      <c r="AQ423" s="14" t="s">
        <v>454</v>
      </c>
      <c r="AR423" s="14"/>
      <c r="AS423" s="14" t="s">
        <v>73</v>
      </c>
      <c r="AT423" s="14" t="s">
        <v>73</v>
      </c>
      <c r="AU423" s="14" t="s">
        <v>73</v>
      </c>
      <c r="AV423" s="14"/>
      <c r="AW423" s="16" t="s">
        <v>232</v>
      </c>
      <c r="AX423" s="76"/>
      <c r="AY423" s="106">
        <v>2.31621736E8</v>
      </c>
      <c r="AZ423" s="106">
        <v>94051.0</v>
      </c>
      <c r="BA423" s="14"/>
      <c r="BB423" s="14"/>
      <c r="BC423" s="50"/>
      <c r="BD423" s="14"/>
      <c r="BE423" s="14"/>
      <c r="BF423" s="14"/>
      <c r="BG423" s="14"/>
      <c r="BH423" s="1"/>
    </row>
    <row r="424" ht="15.75" hidden="1" customHeight="1">
      <c r="A424" s="74">
        <v>2025575.0</v>
      </c>
      <c r="B424" s="14"/>
      <c r="C424" s="11">
        <v>37.0</v>
      </c>
      <c r="D424" s="194" t="s">
        <v>2780</v>
      </c>
      <c r="E424" s="175" t="s">
        <v>4512</v>
      </c>
      <c r="F424" s="50" t="s">
        <v>4513</v>
      </c>
      <c r="G424" s="14" t="s">
        <v>430</v>
      </c>
      <c r="H424" s="101" t="s">
        <v>4514</v>
      </c>
      <c r="I424" s="11" t="s">
        <v>237</v>
      </c>
      <c r="J424" s="167" t="s">
        <v>488</v>
      </c>
      <c r="K424" s="103" t="s">
        <v>4515</v>
      </c>
      <c r="L424" s="11" t="s">
        <v>96</v>
      </c>
      <c r="M424" s="75" t="s">
        <v>4</v>
      </c>
      <c r="N424" s="14" t="s">
        <v>323</v>
      </c>
      <c r="O424" s="14" t="s">
        <v>286</v>
      </c>
      <c r="P424" s="75"/>
      <c r="Q424" s="14" t="s">
        <v>51</v>
      </c>
      <c r="R424" s="14" t="s">
        <v>225</v>
      </c>
      <c r="S424" s="104" t="s">
        <v>4516</v>
      </c>
      <c r="T424" s="104" t="s">
        <v>4516</v>
      </c>
      <c r="U424" s="104" t="s">
        <v>4517</v>
      </c>
      <c r="V424" s="79" t="s">
        <v>4518</v>
      </c>
      <c r="W424" s="14" t="s">
        <v>73</v>
      </c>
      <c r="X424" s="14" t="s">
        <v>73</v>
      </c>
      <c r="Y424" s="14" t="s">
        <v>73</v>
      </c>
      <c r="Z424" s="14" t="s">
        <v>225</v>
      </c>
      <c r="AA424" s="79">
        <v>4.0</v>
      </c>
      <c r="AB424" s="14" t="s">
        <v>73</v>
      </c>
      <c r="AC424" s="14"/>
      <c r="AD424" s="14" t="s">
        <v>225</v>
      </c>
      <c r="AE424" s="14" t="s">
        <v>229</v>
      </c>
      <c r="AF424" s="14" t="s">
        <v>225</v>
      </c>
      <c r="AG424" s="14" t="s">
        <v>229</v>
      </c>
      <c r="AH424" s="14" t="s">
        <v>73</v>
      </c>
      <c r="AI424" s="14" t="s">
        <v>225</v>
      </c>
      <c r="AJ424" s="14" t="s">
        <v>225</v>
      </c>
      <c r="AK424" s="14" t="s">
        <v>230</v>
      </c>
      <c r="AL424" s="14" t="s">
        <v>396</v>
      </c>
      <c r="AM424" s="14" t="s">
        <v>73</v>
      </c>
      <c r="AN424" s="14" t="s">
        <v>4519</v>
      </c>
      <c r="AO424" s="14"/>
      <c r="AP424" s="14" t="s">
        <v>454</v>
      </c>
      <c r="AQ424" s="14" t="s">
        <v>1669</v>
      </c>
      <c r="AR424" s="14" t="s">
        <v>424</v>
      </c>
      <c r="AS424" s="14" t="s">
        <v>73</v>
      </c>
      <c r="AT424" s="14" t="s">
        <v>73</v>
      </c>
      <c r="AU424" s="16" t="s">
        <v>73</v>
      </c>
      <c r="AV424" s="14"/>
      <c r="AW424" s="16" t="s">
        <v>232</v>
      </c>
      <c r="AX424" s="76"/>
      <c r="AY424" s="106">
        <v>2.31290969E8</v>
      </c>
      <c r="AZ424" s="50"/>
      <c r="BA424" s="14"/>
      <c r="BB424" s="14"/>
      <c r="BC424" s="50"/>
      <c r="BD424" s="14"/>
      <c r="BE424" s="14"/>
      <c r="BF424" s="14"/>
      <c r="BG424" s="14"/>
      <c r="BH424" s="1"/>
    </row>
    <row r="425" ht="15.75" hidden="1" customHeight="1">
      <c r="A425" s="74">
        <v>2025869.0</v>
      </c>
      <c r="B425" s="14"/>
      <c r="C425" s="11">
        <v>37.0</v>
      </c>
      <c r="D425" s="194" t="s">
        <v>1390</v>
      </c>
      <c r="E425" s="175" t="s">
        <v>4520</v>
      </c>
      <c r="F425" s="50" t="s">
        <v>4521</v>
      </c>
      <c r="G425" s="14" t="s">
        <v>430</v>
      </c>
      <c r="H425" s="101" t="s">
        <v>4522</v>
      </c>
      <c r="I425" s="11" t="s">
        <v>237</v>
      </c>
      <c r="J425" s="198" t="s">
        <v>4523</v>
      </c>
      <c r="K425" s="103"/>
      <c r="L425" s="124" t="s">
        <v>78</v>
      </c>
      <c r="M425" s="76" t="s">
        <v>4</v>
      </c>
      <c r="N425" s="14"/>
      <c r="O425" s="75" t="s">
        <v>919</v>
      </c>
      <c r="P425" s="14" t="s">
        <v>73</v>
      </c>
      <c r="Q425" s="14" t="s">
        <v>53</v>
      </c>
      <c r="R425" s="14"/>
      <c r="S425" s="104"/>
      <c r="T425" s="104"/>
      <c r="U425" s="104"/>
      <c r="V425" s="79"/>
      <c r="W425" s="14"/>
      <c r="X425" s="14"/>
      <c r="Y425" s="14"/>
      <c r="Z425" s="14"/>
      <c r="AA425" s="79"/>
      <c r="AB425" s="75"/>
      <c r="AC425" s="14"/>
      <c r="AD425" s="14"/>
      <c r="AE425" s="14"/>
      <c r="AF425" s="75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75" t="s">
        <v>225</v>
      </c>
      <c r="AT425" s="14"/>
      <c r="AU425" s="16" t="s">
        <v>225</v>
      </c>
      <c r="AV425" s="14"/>
      <c r="AW425" s="14"/>
      <c r="AX425" s="76"/>
      <c r="AY425" s="79"/>
      <c r="AZ425" s="50"/>
      <c r="BA425" s="14"/>
      <c r="BB425" s="14"/>
      <c r="BC425" s="50"/>
      <c r="BD425" s="14"/>
      <c r="BE425" s="14"/>
      <c r="BF425" s="14"/>
      <c r="BG425" s="14"/>
      <c r="BH425" s="1"/>
    </row>
    <row r="426" ht="15.75" hidden="1" customHeight="1">
      <c r="A426" s="74">
        <v>2025382.0</v>
      </c>
      <c r="B426" s="14"/>
      <c r="C426" s="11">
        <v>36.0</v>
      </c>
      <c r="D426" s="194" t="s">
        <v>2780</v>
      </c>
      <c r="E426" s="175" t="s">
        <v>4524</v>
      </c>
      <c r="F426" s="50" t="s">
        <v>4525</v>
      </c>
      <c r="G426" s="14" t="s">
        <v>430</v>
      </c>
      <c r="H426" s="101" t="s">
        <v>4526</v>
      </c>
      <c r="I426" s="11" t="s">
        <v>237</v>
      </c>
      <c r="J426" s="175" t="s">
        <v>531</v>
      </c>
      <c r="K426" s="103" t="s">
        <v>4527</v>
      </c>
      <c r="L426" s="11" t="s">
        <v>111</v>
      </c>
      <c r="M426" s="75" t="s">
        <v>4</v>
      </c>
      <c r="N426" s="14" t="s">
        <v>323</v>
      </c>
      <c r="O426" s="14" t="s">
        <v>4327</v>
      </c>
      <c r="P426" s="75"/>
      <c r="Q426" s="14" t="s">
        <v>59</v>
      </c>
      <c r="R426" s="14" t="s">
        <v>225</v>
      </c>
      <c r="S426" s="104" t="s">
        <v>4528</v>
      </c>
      <c r="T426" s="104" t="s">
        <v>4528</v>
      </c>
      <c r="U426" s="104" t="s">
        <v>4529</v>
      </c>
      <c r="V426" s="79" t="s">
        <v>4530</v>
      </c>
      <c r="W426" s="14" t="s">
        <v>73</v>
      </c>
      <c r="X426" s="14" t="s">
        <v>225</v>
      </c>
      <c r="Y426" s="14" t="s">
        <v>73</v>
      </c>
      <c r="Z426" s="14" t="s">
        <v>225</v>
      </c>
      <c r="AA426" s="79">
        <v>2.0</v>
      </c>
      <c r="AB426" s="14" t="s">
        <v>225</v>
      </c>
      <c r="AC426" s="14"/>
      <c r="AD426" s="14" t="s">
        <v>225</v>
      </c>
      <c r="AE426" s="14" t="s">
        <v>229</v>
      </c>
      <c r="AF426" s="14" t="s">
        <v>225</v>
      </c>
      <c r="AG426" s="14" t="s">
        <v>229</v>
      </c>
      <c r="AH426" s="14" t="s">
        <v>225</v>
      </c>
      <c r="AI426" s="14" t="s">
        <v>225</v>
      </c>
      <c r="AJ426" s="14" t="s">
        <v>225</v>
      </c>
      <c r="AK426" s="14" t="s">
        <v>230</v>
      </c>
      <c r="AL426" s="14" t="s">
        <v>396</v>
      </c>
      <c r="AM426" s="14" t="s">
        <v>73</v>
      </c>
      <c r="AN426" s="14" t="s">
        <v>23</v>
      </c>
      <c r="AO426" s="14"/>
      <c r="AP426" s="14" t="s">
        <v>331</v>
      </c>
      <c r="AQ426" s="14" t="s">
        <v>4531</v>
      </c>
      <c r="AR426" s="14" t="s">
        <v>424</v>
      </c>
      <c r="AS426" s="14" t="s">
        <v>73</v>
      </c>
      <c r="AT426" s="14" t="s">
        <v>73</v>
      </c>
      <c r="AU426" s="16" t="s">
        <v>73</v>
      </c>
      <c r="AV426" s="14"/>
      <c r="AW426" s="16" t="s">
        <v>232</v>
      </c>
      <c r="AX426" s="76"/>
      <c r="AY426" s="106">
        <v>2.3139352E8</v>
      </c>
      <c r="AZ426" s="106">
        <v>15092.0</v>
      </c>
      <c r="BA426" s="14"/>
      <c r="BB426" s="14"/>
      <c r="BC426" s="14"/>
      <c r="BD426" s="14"/>
      <c r="BE426" s="14"/>
      <c r="BF426" s="14"/>
      <c r="BG426" s="14"/>
      <c r="BH426" s="1"/>
    </row>
    <row r="427" ht="15.75" hidden="1" customHeight="1">
      <c r="A427" s="74">
        <v>2025662.0</v>
      </c>
      <c r="B427" s="14"/>
      <c r="C427" s="11">
        <v>35.0</v>
      </c>
      <c r="D427" s="194" t="s">
        <v>4532</v>
      </c>
      <c r="E427" s="175" t="s">
        <v>4533</v>
      </c>
      <c r="F427" s="50" t="s">
        <v>4534</v>
      </c>
      <c r="G427" s="14" t="s">
        <v>430</v>
      </c>
      <c r="H427" s="101" t="s">
        <v>4535</v>
      </c>
      <c r="I427" s="11" t="s">
        <v>221</v>
      </c>
      <c r="J427" s="175" t="s">
        <v>4536</v>
      </c>
      <c r="K427" s="86" t="s">
        <v>4537</v>
      </c>
      <c r="L427" s="11" t="s">
        <v>86</v>
      </c>
      <c r="M427" s="76" t="s">
        <v>4</v>
      </c>
      <c r="N427" s="14" t="s">
        <v>3789</v>
      </c>
      <c r="O427" s="14" t="s">
        <v>603</v>
      </c>
      <c r="P427" s="75"/>
      <c r="Q427" s="14" t="s">
        <v>51</v>
      </c>
      <c r="R427" s="14" t="s">
        <v>225</v>
      </c>
      <c r="S427" s="78" t="s">
        <v>4538</v>
      </c>
      <c r="T427" s="78" t="s">
        <v>4538</v>
      </c>
      <c r="U427" s="78" t="s">
        <v>4539</v>
      </c>
      <c r="V427" s="79" t="s">
        <v>4540</v>
      </c>
      <c r="W427" s="14" t="s">
        <v>73</v>
      </c>
      <c r="X427" s="14" t="s">
        <v>73</v>
      </c>
      <c r="Y427" s="14" t="s">
        <v>73</v>
      </c>
      <c r="Z427" s="14" t="s">
        <v>73</v>
      </c>
      <c r="AA427" s="79">
        <v>6.0</v>
      </c>
      <c r="AB427" s="14" t="s">
        <v>225</v>
      </c>
      <c r="AC427" s="14" t="s">
        <v>924</v>
      </c>
      <c r="AD427" s="14" t="s">
        <v>73</v>
      </c>
      <c r="AE427" s="14" t="s">
        <v>4541</v>
      </c>
      <c r="AF427" s="14" t="s">
        <v>225</v>
      </c>
      <c r="AG427" s="14" t="s">
        <v>229</v>
      </c>
      <c r="AH427" s="14" t="s">
        <v>73</v>
      </c>
      <c r="AI427" s="14" t="s">
        <v>73</v>
      </c>
      <c r="AJ427" s="14" t="s">
        <v>225</v>
      </c>
      <c r="AK427" s="14" t="s">
        <v>230</v>
      </c>
      <c r="AL427" s="14" t="s">
        <v>396</v>
      </c>
      <c r="AM427" s="14" t="s">
        <v>73</v>
      </c>
      <c r="AN427" s="14" t="s">
        <v>23</v>
      </c>
      <c r="AO427" s="14"/>
      <c r="AP427" s="14" t="s">
        <v>4542</v>
      </c>
      <c r="AQ427" s="14" t="s">
        <v>4543</v>
      </c>
      <c r="AR427" s="14" t="s">
        <v>540</v>
      </c>
      <c r="AS427" s="14" t="s">
        <v>73</v>
      </c>
      <c r="AT427" s="14" t="s">
        <v>73</v>
      </c>
      <c r="AU427" s="16" t="s">
        <v>73</v>
      </c>
      <c r="AV427" s="14"/>
      <c r="AW427" s="14"/>
      <c r="AX427" s="76"/>
      <c r="AY427" s="79"/>
      <c r="AZ427" s="50"/>
      <c r="BA427" s="14"/>
      <c r="BB427" s="14"/>
      <c r="BC427" s="50"/>
      <c r="BD427" s="14"/>
      <c r="BE427" s="14"/>
      <c r="BF427" s="14"/>
      <c r="BG427" s="14"/>
      <c r="BH427" s="1"/>
    </row>
    <row r="428" ht="15.75" hidden="1" customHeight="1">
      <c r="A428" s="74">
        <v>2025770.0</v>
      </c>
      <c r="B428" s="14"/>
      <c r="C428" s="11">
        <v>38.0</v>
      </c>
      <c r="D428" s="194" t="s">
        <v>4544</v>
      </c>
      <c r="E428" s="175" t="s">
        <v>4545</v>
      </c>
      <c r="F428" s="50" t="s">
        <v>4546</v>
      </c>
      <c r="G428" s="14" t="s">
        <v>430</v>
      </c>
      <c r="H428" s="101" t="s">
        <v>4547</v>
      </c>
      <c r="I428" s="11" t="s">
        <v>221</v>
      </c>
      <c r="J428" s="167">
        <v>39060.0</v>
      </c>
      <c r="K428" s="103" t="s">
        <v>4548</v>
      </c>
      <c r="L428" s="161" t="s">
        <v>99</v>
      </c>
      <c r="M428" s="76" t="s">
        <v>4</v>
      </c>
      <c r="N428" s="14" t="s">
        <v>323</v>
      </c>
      <c r="O428" s="14" t="s">
        <v>490</v>
      </c>
      <c r="P428" s="14" t="s">
        <v>73</v>
      </c>
      <c r="Q428" s="14" t="s">
        <v>53</v>
      </c>
      <c r="R428" s="14" t="s">
        <v>225</v>
      </c>
      <c r="S428" s="104" t="s">
        <v>4549</v>
      </c>
      <c r="T428" s="104" t="s">
        <v>4549</v>
      </c>
      <c r="U428" s="104" t="s">
        <v>4550</v>
      </c>
      <c r="V428" s="79" t="s">
        <v>4551</v>
      </c>
      <c r="W428" s="14" t="s">
        <v>73</v>
      </c>
      <c r="X428" s="14" t="s">
        <v>73</v>
      </c>
      <c r="Y428" s="14" t="s">
        <v>73</v>
      </c>
      <c r="Z428" s="14" t="s">
        <v>73</v>
      </c>
      <c r="AA428" s="79">
        <v>6.0</v>
      </c>
      <c r="AB428" s="14" t="s">
        <v>73</v>
      </c>
      <c r="AC428" s="14" t="s">
        <v>4552</v>
      </c>
      <c r="AD428" s="14" t="s">
        <v>73</v>
      </c>
      <c r="AE428" s="14" t="s">
        <v>4553</v>
      </c>
      <c r="AF428" s="14" t="s">
        <v>225</v>
      </c>
      <c r="AG428" s="14" t="s">
        <v>229</v>
      </c>
      <c r="AH428" s="14" t="s">
        <v>73</v>
      </c>
      <c r="AI428" s="14" t="s">
        <v>73</v>
      </c>
      <c r="AJ428" s="14" t="s">
        <v>225</v>
      </c>
      <c r="AK428" s="14" t="s">
        <v>230</v>
      </c>
      <c r="AL428" s="14" t="s">
        <v>396</v>
      </c>
      <c r="AM428" s="14" t="s">
        <v>73</v>
      </c>
      <c r="AN428" s="14" t="s">
        <v>3949</v>
      </c>
      <c r="AO428" s="14"/>
      <c r="AP428" s="14" t="s">
        <v>454</v>
      </c>
      <c r="AQ428" s="14" t="s">
        <v>4554</v>
      </c>
      <c r="AR428" s="14" t="s">
        <v>4555</v>
      </c>
      <c r="AS428" s="14" t="s">
        <v>73</v>
      </c>
      <c r="AT428" s="14" t="s">
        <v>73</v>
      </c>
      <c r="AU428" s="14" t="s">
        <v>73</v>
      </c>
      <c r="AV428" s="14"/>
      <c r="AW428" s="14"/>
      <c r="AX428" s="76"/>
      <c r="AY428" s="79"/>
      <c r="AZ428" s="50"/>
      <c r="BA428" s="14"/>
      <c r="BB428" s="14"/>
      <c r="BC428" s="50"/>
      <c r="BD428" s="14"/>
      <c r="BE428" s="14"/>
      <c r="BF428" s="14"/>
      <c r="BG428" s="14"/>
      <c r="BH428" s="1"/>
    </row>
    <row r="429" ht="15.75" hidden="1" customHeight="1">
      <c r="A429" s="74">
        <v>2025655.0</v>
      </c>
      <c r="B429" s="14"/>
      <c r="C429" s="11">
        <v>36.0</v>
      </c>
      <c r="D429" s="194" t="s">
        <v>2824</v>
      </c>
      <c r="E429" s="175" t="s">
        <v>4556</v>
      </c>
      <c r="F429" s="50" t="s">
        <v>4557</v>
      </c>
      <c r="G429" s="14" t="s">
        <v>430</v>
      </c>
      <c r="H429" s="101" t="s">
        <v>4558</v>
      </c>
      <c r="I429" s="11" t="s">
        <v>221</v>
      </c>
      <c r="J429" s="167">
        <v>38777.0</v>
      </c>
      <c r="K429" s="103" t="s">
        <v>4559</v>
      </c>
      <c r="L429" s="161" t="s">
        <v>99</v>
      </c>
      <c r="M429" s="76" t="s">
        <v>4</v>
      </c>
      <c r="N429" s="14" t="s">
        <v>323</v>
      </c>
      <c r="O429" s="14" t="s">
        <v>490</v>
      </c>
      <c r="P429" s="14" t="s">
        <v>73</v>
      </c>
      <c r="Q429" s="14" t="s">
        <v>53</v>
      </c>
      <c r="R429" s="14" t="s">
        <v>225</v>
      </c>
      <c r="S429" s="104" t="s">
        <v>4560</v>
      </c>
      <c r="T429" s="104" t="s">
        <v>4560</v>
      </c>
      <c r="U429" s="104" t="s">
        <v>4561</v>
      </c>
      <c r="V429" s="79" t="s">
        <v>4562</v>
      </c>
      <c r="W429" s="14" t="s">
        <v>73</v>
      </c>
      <c r="X429" s="14" t="s">
        <v>73</v>
      </c>
      <c r="Y429" s="14" t="s">
        <v>73</v>
      </c>
      <c r="Z429" s="14" t="s">
        <v>73</v>
      </c>
      <c r="AA429" s="79">
        <v>5.0</v>
      </c>
      <c r="AB429" s="14" t="s">
        <v>73</v>
      </c>
      <c r="AC429" s="14" t="s">
        <v>480</v>
      </c>
      <c r="AD429" s="14" t="s">
        <v>73</v>
      </c>
      <c r="AE429" s="14" t="s">
        <v>4563</v>
      </c>
      <c r="AF429" s="14" t="s">
        <v>225</v>
      </c>
      <c r="AG429" s="14" t="s">
        <v>229</v>
      </c>
      <c r="AH429" s="14" t="s">
        <v>73</v>
      </c>
      <c r="AI429" s="14" t="s">
        <v>73</v>
      </c>
      <c r="AJ429" s="14" t="s">
        <v>225</v>
      </c>
      <c r="AK429" s="14" t="s">
        <v>230</v>
      </c>
      <c r="AL429" s="14" t="s">
        <v>396</v>
      </c>
      <c r="AM429" s="14" t="s">
        <v>225</v>
      </c>
      <c r="AN429" s="14"/>
      <c r="AO429" s="14"/>
      <c r="AP429" s="14" t="s">
        <v>4564</v>
      </c>
      <c r="AQ429" s="14" t="s">
        <v>4565</v>
      </c>
      <c r="AR429" s="14" t="s">
        <v>3915</v>
      </c>
      <c r="AS429" s="14" t="s">
        <v>73</v>
      </c>
      <c r="AT429" s="14" t="s">
        <v>73</v>
      </c>
      <c r="AU429" s="14" t="s">
        <v>73</v>
      </c>
      <c r="AV429" s="14"/>
      <c r="AW429" s="14"/>
      <c r="AX429" s="76"/>
      <c r="AY429" s="79"/>
      <c r="AZ429" s="50"/>
      <c r="BA429" s="14"/>
      <c r="BB429" s="14"/>
      <c r="BC429" s="50"/>
      <c r="BD429" s="14"/>
      <c r="BE429" s="14"/>
      <c r="BF429" s="14"/>
      <c r="BG429" s="14"/>
      <c r="BH429" s="1"/>
    </row>
    <row r="430" ht="15.75" hidden="1" customHeight="1">
      <c r="A430" s="74">
        <v>2025783.0</v>
      </c>
      <c r="B430" s="14"/>
      <c r="C430" s="11">
        <v>38.0</v>
      </c>
      <c r="D430" s="194" t="s">
        <v>1031</v>
      </c>
      <c r="E430" s="175" t="s">
        <v>4566</v>
      </c>
      <c r="F430" s="50" t="s">
        <v>4567</v>
      </c>
      <c r="G430" s="14" t="s">
        <v>430</v>
      </c>
      <c r="H430" s="101" t="s">
        <v>4568</v>
      </c>
      <c r="I430" s="11" t="s">
        <v>221</v>
      </c>
      <c r="J430" s="167" t="s">
        <v>4569</v>
      </c>
      <c r="K430" s="103" t="s">
        <v>4570</v>
      </c>
      <c r="L430" s="161" t="s">
        <v>99</v>
      </c>
      <c r="M430" s="76" t="s">
        <v>4</v>
      </c>
      <c r="N430" s="14" t="s">
        <v>791</v>
      </c>
      <c r="O430" s="14" t="s">
        <v>490</v>
      </c>
      <c r="P430" s="14" t="s">
        <v>73</v>
      </c>
      <c r="Q430" s="14" t="s">
        <v>53</v>
      </c>
      <c r="R430" s="14" t="s">
        <v>225</v>
      </c>
      <c r="S430" s="104" t="s">
        <v>4571</v>
      </c>
      <c r="T430" s="104" t="s">
        <v>4571</v>
      </c>
      <c r="U430" s="104" t="s">
        <v>4572</v>
      </c>
      <c r="V430" s="79" t="s">
        <v>4573</v>
      </c>
      <c r="W430" s="14" t="s">
        <v>73</v>
      </c>
      <c r="X430" s="14" t="s">
        <v>225</v>
      </c>
      <c r="Y430" s="14" t="s">
        <v>73</v>
      </c>
      <c r="Z430" s="14" t="s">
        <v>225</v>
      </c>
      <c r="AA430" s="79">
        <v>2.0</v>
      </c>
      <c r="AB430" s="14" t="s">
        <v>225</v>
      </c>
      <c r="AC430" s="14" t="s">
        <v>229</v>
      </c>
      <c r="AD430" s="14" t="s">
        <v>225</v>
      </c>
      <c r="AE430" s="14" t="s">
        <v>229</v>
      </c>
      <c r="AF430" s="14" t="s">
        <v>225</v>
      </c>
      <c r="AG430" s="14" t="s">
        <v>229</v>
      </c>
      <c r="AH430" s="14" t="s">
        <v>73</v>
      </c>
      <c r="AI430" s="14" t="s">
        <v>225</v>
      </c>
      <c r="AJ430" s="14" t="s">
        <v>225</v>
      </c>
      <c r="AK430" s="14" t="s">
        <v>291</v>
      </c>
      <c r="AL430" s="14" t="s">
        <v>396</v>
      </c>
      <c r="AM430" s="14" t="s">
        <v>73</v>
      </c>
      <c r="AN430" s="14" t="s">
        <v>496</v>
      </c>
      <c r="AO430" s="14"/>
      <c r="AP430" s="14" t="s">
        <v>1657</v>
      </c>
      <c r="AQ430" s="14" t="s">
        <v>4434</v>
      </c>
      <c r="AR430" s="14" t="s">
        <v>1514</v>
      </c>
      <c r="AS430" s="14" t="s">
        <v>73</v>
      </c>
      <c r="AT430" s="14" t="s">
        <v>73</v>
      </c>
      <c r="AU430" s="14" t="s">
        <v>73</v>
      </c>
      <c r="AV430" s="14"/>
      <c r="AW430" s="14"/>
      <c r="AX430" s="76"/>
      <c r="AY430" s="79"/>
      <c r="AZ430" s="50"/>
      <c r="BA430" s="14"/>
      <c r="BB430" s="14"/>
      <c r="BC430" s="50"/>
      <c r="BD430" s="14"/>
      <c r="BE430" s="14"/>
      <c r="BF430" s="14"/>
      <c r="BG430" s="14"/>
      <c r="BH430" s="1"/>
    </row>
    <row r="431" ht="15.75" hidden="1" customHeight="1">
      <c r="A431" s="74">
        <v>2025493.0</v>
      </c>
      <c r="B431" s="14"/>
      <c r="C431" s="11">
        <v>37.0</v>
      </c>
      <c r="D431" s="194" t="s">
        <v>1031</v>
      </c>
      <c r="E431" s="175" t="s">
        <v>4574</v>
      </c>
      <c r="F431" s="50" t="s">
        <v>4575</v>
      </c>
      <c r="G431" s="14" t="s">
        <v>430</v>
      </c>
      <c r="H431" s="101" t="s">
        <v>4576</v>
      </c>
      <c r="I431" s="11" t="s">
        <v>221</v>
      </c>
      <c r="J431" s="175" t="s">
        <v>4577</v>
      </c>
      <c r="K431" s="86" t="s">
        <v>4578</v>
      </c>
      <c r="L431" s="140" t="s">
        <v>80</v>
      </c>
      <c r="M431" s="75" t="s">
        <v>4</v>
      </c>
      <c r="N431" s="14" t="s">
        <v>4579</v>
      </c>
      <c r="O431" s="14" t="s">
        <v>259</v>
      </c>
      <c r="P431" s="14" t="s">
        <v>73</v>
      </c>
      <c r="Q431" s="14" t="s">
        <v>61</v>
      </c>
      <c r="R431" s="14" t="s">
        <v>225</v>
      </c>
      <c r="S431" s="78" t="s">
        <v>4580</v>
      </c>
      <c r="T431" s="78" t="s">
        <v>4580</v>
      </c>
      <c r="U431" s="78" t="s">
        <v>4581</v>
      </c>
      <c r="V431" s="79" t="s">
        <v>4582</v>
      </c>
      <c r="W431" s="14" t="s">
        <v>73</v>
      </c>
      <c r="X431" s="14" t="s">
        <v>73</v>
      </c>
      <c r="Y431" s="14" t="s">
        <v>73</v>
      </c>
      <c r="Z431" s="14" t="s">
        <v>73</v>
      </c>
      <c r="AA431" s="79">
        <v>3.0</v>
      </c>
      <c r="AB431" s="14" t="s">
        <v>225</v>
      </c>
      <c r="AC431" s="14"/>
      <c r="AD431" s="14" t="s">
        <v>73</v>
      </c>
      <c r="AE431" s="14" t="s">
        <v>4583</v>
      </c>
      <c r="AF431" s="14" t="s">
        <v>225</v>
      </c>
      <c r="AG431" s="14" t="s">
        <v>229</v>
      </c>
      <c r="AH431" s="14" t="s">
        <v>73</v>
      </c>
      <c r="AI431" s="14" t="s">
        <v>73</v>
      </c>
      <c r="AJ431" s="14" t="s">
        <v>225</v>
      </c>
      <c r="AK431" s="14" t="s">
        <v>230</v>
      </c>
      <c r="AL431" s="14" t="s">
        <v>396</v>
      </c>
      <c r="AM431" s="14" t="s">
        <v>73</v>
      </c>
      <c r="AN431" s="14" t="s">
        <v>4455</v>
      </c>
      <c r="AO431" s="14"/>
      <c r="AP431" s="14" t="s">
        <v>424</v>
      </c>
      <c r="AQ431" s="14" t="s">
        <v>757</v>
      </c>
      <c r="AR431" s="14" t="s">
        <v>4584</v>
      </c>
      <c r="AS431" s="14" t="s">
        <v>73</v>
      </c>
      <c r="AT431" s="14" t="s">
        <v>73</v>
      </c>
      <c r="AU431" s="14" t="s">
        <v>73</v>
      </c>
      <c r="AV431" s="14"/>
      <c r="AW431" s="14" t="s">
        <v>73</v>
      </c>
      <c r="AX431" s="76"/>
      <c r="AY431" s="50">
        <v>2.32046921E8</v>
      </c>
      <c r="AZ431" s="50">
        <v>89472.0</v>
      </c>
      <c r="BA431" s="14"/>
      <c r="BB431" s="14"/>
      <c r="BC431" s="14"/>
      <c r="BD431" s="14"/>
      <c r="BE431" s="14"/>
      <c r="BF431" s="14"/>
      <c r="BG431" s="14"/>
      <c r="BH431" s="1"/>
    </row>
    <row r="432" ht="15.75" hidden="1" customHeight="1">
      <c r="A432" s="74">
        <v>2025780.0</v>
      </c>
      <c r="B432" s="14"/>
      <c r="C432" s="11">
        <v>35.0</v>
      </c>
      <c r="D432" s="194" t="s">
        <v>1031</v>
      </c>
      <c r="E432" s="175" t="s">
        <v>4585</v>
      </c>
      <c r="F432" s="50" t="s">
        <v>4586</v>
      </c>
      <c r="G432" s="14" t="s">
        <v>430</v>
      </c>
      <c r="H432" s="101" t="s">
        <v>4587</v>
      </c>
      <c r="I432" s="11" t="s">
        <v>237</v>
      </c>
      <c r="J432" s="167">
        <v>38506.0</v>
      </c>
      <c r="K432" s="103" t="s">
        <v>4588</v>
      </c>
      <c r="L432" s="79" t="s">
        <v>99</v>
      </c>
      <c r="M432" s="76" t="s">
        <v>4</v>
      </c>
      <c r="N432" s="14" t="s">
        <v>791</v>
      </c>
      <c r="O432" s="14" t="s">
        <v>490</v>
      </c>
      <c r="P432" s="14" t="s">
        <v>73</v>
      </c>
      <c r="Q432" s="14" t="s">
        <v>53</v>
      </c>
      <c r="R432" s="14" t="s">
        <v>225</v>
      </c>
      <c r="S432" s="104" t="s">
        <v>4589</v>
      </c>
      <c r="T432" s="104" t="s">
        <v>4590</v>
      </c>
      <c r="U432" s="104" t="s">
        <v>4591</v>
      </c>
      <c r="V432" s="79" t="s">
        <v>4592</v>
      </c>
      <c r="W432" s="14" t="s">
        <v>73</v>
      </c>
      <c r="X432" s="14" t="s">
        <v>225</v>
      </c>
      <c r="Y432" s="14" t="s">
        <v>73</v>
      </c>
      <c r="Z432" s="14" t="s">
        <v>225</v>
      </c>
      <c r="AA432" s="79">
        <v>2.0</v>
      </c>
      <c r="AB432" s="14" t="s">
        <v>225</v>
      </c>
      <c r="AC432" s="14" t="s">
        <v>229</v>
      </c>
      <c r="AD432" s="14" t="s">
        <v>225</v>
      </c>
      <c r="AE432" s="14" t="s">
        <v>229</v>
      </c>
      <c r="AF432" s="14" t="s">
        <v>225</v>
      </c>
      <c r="AG432" s="14" t="s">
        <v>229</v>
      </c>
      <c r="AH432" s="14" t="s">
        <v>225</v>
      </c>
      <c r="AI432" s="14" t="s">
        <v>225</v>
      </c>
      <c r="AJ432" s="14" t="s">
        <v>225</v>
      </c>
      <c r="AK432" s="14" t="s">
        <v>230</v>
      </c>
      <c r="AL432" s="14" t="s">
        <v>396</v>
      </c>
      <c r="AM432" s="14" t="s">
        <v>225</v>
      </c>
      <c r="AN432" s="14"/>
      <c r="AO432" s="14"/>
      <c r="AP432" s="14" t="s">
        <v>1434</v>
      </c>
      <c r="AQ432" s="14" t="s">
        <v>1444</v>
      </c>
      <c r="AR432" s="14" t="s">
        <v>3747</v>
      </c>
      <c r="AS432" s="14" t="s">
        <v>73</v>
      </c>
      <c r="AT432" s="14" t="s">
        <v>73</v>
      </c>
      <c r="AU432" s="14" t="s">
        <v>73</v>
      </c>
      <c r="AV432" s="14"/>
      <c r="AW432" s="14"/>
      <c r="AX432" s="76"/>
      <c r="AY432" s="79"/>
      <c r="AZ432" s="50"/>
      <c r="BA432" s="14"/>
      <c r="BB432" s="14"/>
      <c r="BC432" s="50"/>
      <c r="BD432" s="14"/>
      <c r="BE432" s="14"/>
      <c r="BF432" s="14"/>
      <c r="BG432" s="14"/>
      <c r="BH432" s="1"/>
    </row>
    <row r="433" ht="15.75" hidden="1" customHeight="1">
      <c r="A433" s="74">
        <v>2025750.0</v>
      </c>
      <c r="B433" s="14"/>
      <c r="C433" s="11">
        <v>36.0</v>
      </c>
      <c r="D433" s="194" t="s">
        <v>4593</v>
      </c>
      <c r="E433" s="175" t="s">
        <v>3573</v>
      </c>
      <c r="F433" s="50" t="s">
        <v>4594</v>
      </c>
      <c r="G433" s="14" t="s">
        <v>430</v>
      </c>
      <c r="H433" s="101" t="s">
        <v>4595</v>
      </c>
      <c r="I433" s="11" t="s">
        <v>237</v>
      </c>
      <c r="J433" s="167" t="s">
        <v>4596</v>
      </c>
      <c r="K433" s="103" t="s">
        <v>4597</v>
      </c>
      <c r="L433" s="14" t="s">
        <v>462</v>
      </c>
      <c r="M433" s="76" t="s">
        <v>4</v>
      </c>
      <c r="N433" s="14" t="s">
        <v>463</v>
      </c>
      <c r="O433" s="11" t="s">
        <v>464</v>
      </c>
      <c r="P433" s="14" t="s">
        <v>73</v>
      </c>
      <c r="Q433" s="14" t="s">
        <v>53</v>
      </c>
      <c r="R433" s="14" t="s">
        <v>225</v>
      </c>
      <c r="S433" s="104" t="s">
        <v>4598</v>
      </c>
      <c r="T433" s="104" t="s">
        <v>4598</v>
      </c>
      <c r="U433" s="104" t="s">
        <v>4599</v>
      </c>
      <c r="V433" s="79" t="s">
        <v>4600</v>
      </c>
      <c r="W433" s="14" t="s">
        <v>73</v>
      </c>
      <c r="X433" s="14" t="s">
        <v>73</v>
      </c>
      <c r="Y433" s="14" t="s">
        <v>73</v>
      </c>
      <c r="Z433" s="14" t="s">
        <v>225</v>
      </c>
      <c r="AA433" s="79">
        <v>5.0</v>
      </c>
      <c r="AB433" s="14" t="s">
        <v>225</v>
      </c>
      <c r="AC433" s="14" t="s">
        <v>1667</v>
      </c>
      <c r="AD433" s="14" t="s">
        <v>73</v>
      </c>
      <c r="AE433" s="14" t="s">
        <v>278</v>
      </c>
      <c r="AF433" s="14" t="s">
        <v>225</v>
      </c>
      <c r="AG433" s="14" t="s">
        <v>229</v>
      </c>
      <c r="AH433" s="14" t="s">
        <v>73</v>
      </c>
      <c r="AI433" s="14" t="s">
        <v>73</v>
      </c>
      <c r="AJ433" s="14" t="s">
        <v>225</v>
      </c>
      <c r="AK433" s="14" t="s">
        <v>230</v>
      </c>
      <c r="AL433" s="14" t="s">
        <v>396</v>
      </c>
      <c r="AM433" s="14" t="s">
        <v>73</v>
      </c>
      <c r="AN433" s="14" t="s">
        <v>4601</v>
      </c>
      <c r="AO433" s="14"/>
      <c r="AP433" s="14" t="s">
        <v>1536</v>
      </c>
      <c r="AQ433" s="14" t="s">
        <v>2926</v>
      </c>
      <c r="AR433" s="14" t="s">
        <v>1538</v>
      </c>
      <c r="AS433" s="14" t="s">
        <v>73</v>
      </c>
      <c r="AT433" s="14" t="s">
        <v>73</v>
      </c>
      <c r="AU433" s="14" t="s">
        <v>73</v>
      </c>
      <c r="AV433" s="14"/>
      <c r="AW433" s="14"/>
      <c r="AX433" s="76"/>
      <c r="AY433" s="79"/>
      <c r="AZ433" s="50"/>
      <c r="BA433" s="14"/>
      <c r="BB433" s="14"/>
      <c r="BC433" s="50"/>
      <c r="BD433" s="14"/>
      <c r="BE433" s="14"/>
      <c r="BF433" s="14"/>
      <c r="BG433" s="14"/>
      <c r="BH433" s="117"/>
    </row>
    <row r="434" ht="15.75" hidden="1" customHeight="1">
      <c r="A434" s="74">
        <v>2025483.0</v>
      </c>
      <c r="B434" s="14"/>
      <c r="C434" s="128">
        <v>34.0</v>
      </c>
      <c r="D434" s="196" t="s">
        <v>2867</v>
      </c>
      <c r="E434" s="197" t="s">
        <v>4602</v>
      </c>
      <c r="F434" s="50" t="s">
        <v>4603</v>
      </c>
      <c r="G434" s="14" t="s">
        <v>430</v>
      </c>
      <c r="H434" s="101" t="s">
        <v>4604</v>
      </c>
      <c r="I434" s="140" t="s">
        <v>221</v>
      </c>
      <c r="J434" s="199">
        <v>39428.0</v>
      </c>
      <c r="K434" s="79"/>
      <c r="L434" s="85" t="s">
        <v>103</v>
      </c>
      <c r="M434" s="14" t="s">
        <v>4</v>
      </c>
      <c r="N434" s="14" t="s">
        <v>258</v>
      </c>
      <c r="O434" s="140" t="s">
        <v>464</v>
      </c>
      <c r="P434" s="14" t="s">
        <v>73</v>
      </c>
      <c r="Q434" s="14" t="s">
        <v>61</v>
      </c>
      <c r="R434" s="14" t="s">
        <v>225</v>
      </c>
      <c r="S434" s="78" t="s">
        <v>4605</v>
      </c>
      <c r="T434" s="78" t="s">
        <v>4605</v>
      </c>
      <c r="U434" s="78" t="s">
        <v>4606</v>
      </c>
      <c r="V434" s="79" t="s">
        <v>4607</v>
      </c>
      <c r="W434" s="14" t="s">
        <v>73</v>
      </c>
      <c r="X434" s="14" t="s">
        <v>73</v>
      </c>
      <c r="Y434" s="14" t="s">
        <v>225</v>
      </c>
      <c r="Z434" s="14" t="s">
        <v>225</v>
      </c>
      <c r="AA434" s="79">
        <v>4.0</v>
      </c>
      <c r="AB434" s="14" t="s">
        <v>225</v>
      </c>
      <c r="AC434" s="14"/>
      <c r="AD434" s="14" t="s">
        <v>225</v>
      </c>
      <c r="AE434" s="14" t="s">
        <v>229</v>
      </c>
      <c r="AF434" s="14" t="s">
        <v>225</v>
      </c>
      <c r="AG434" s="14" t="s">
        <v>229</v>
      </c>
      <c r="AH434" s="14" t="s">
        <v>225</v>
      </c>
      <c r="AI434" s="14" t="s">
        <v>225</v>
      </c>
      <c r="AJ434" s="14" t="s">
        <v>73</v>
      </c>
      <c r="AK434" s="14" t="s">
        <v>264</v>
      </c>
      <c r="AL434" s="14" t="s">
        <v>396</v>
      </c>
      <c r="AM434" s="14" t="s">
        <v>225</v>
      </c>
      <c r="AN434" s="14"/>
      <c r="AO434" s="14"/>
      <c r="AP434" s="14" t="s">
        <v>772</v>
      </c>
      <c r="AQ434" s="14"/>
      <c r="AR434" s="14"/>
      <c r="AS434" s="14" t="s">
        <v>73</v>
      </c>
      <c r="AT434" s="14" t="s">
        <v>73</v>
      </c>
      <c r="AU434" s="16" t="s">
        <v>73</v>
      </c>
      <c r="AV434" s="14"/>
      <c r="AW434" s="85" t="s">
        <v>232</v>
      </c>
      <c r="AX434" s="85"/>
      <c r="AY434" s="14"/>
      <c r="AZ434" s="50"/>
      <c r="BA434" s="14"/>
      <c r="BB434" s="14"/>
      <c r="BC434" s="14"/>
      <c r="BD434" s="14"/>
      <c r="BE434" s="14"/>
      <c r="BF434" s="14"/>
      <c r="BG434" s="14"/>
      <c r="BH434" s="1"/>
    </row>
    <row r="435" ht="15.75" hidden="1" customHeight="1">
      <c r="A435" s="74">
        <v>2025616.0</v>
      </c>
      <c r="B435" s="14"/>
      <c r="C435" s="11">
        <v>34.0</v>
      </c>
      <c r="D435" s="194" t="s">
        <v>4608</v>
      </c>
      <c r="E435" s="175" t="s">
        <v>4609</v>
      </c>
      <c r="F435" s="50" t="s">
        <v>4610</v>
      </c>
      <c r="G435" s="14" t="s">
        <v>430</v>
      </c>
      <c r="H435" s="101" t="s">
        <v>4611</v>
      </c>
      <c r="I435" s="11" t="s">
        <v>237</v>
      </c>
      <c r="J435" s="167">
        <v>39630.0</v>
      </c>
      <c r="K435" s="103" t="s">
        <v>4612</v>
      </c>
      <c r="L435" s="14" t="s">
        <v>88</v>
      </c>
      <c r="M435" s="75" t="s">
        <v>4</v>
      </c>
      <c r="N435" s="14" t="s">
        <v>223</v>
      </c>
      <c r="O435" s="11" t="s">
        <v>490</v>
      </c>
      <c r="P435" s="14" t="s">
        <v>225</v>
      </c>
      <c r="Q435" s="14" t="s">
        <v>53</v>
      </c>
      <c r="R435" s="14" t="s">
        <v>225</v>
      </c>
      <c r="S435" s="104" t="s">
        <v>4613</v>
      </c>
      <c r="T435" s="104" t="s">
        <v>4614</v>
      </c>
      <c r="U435" s="104" t="s">
        <v>4614</v>
      </c>
      <c r="V435" s="79" t="s">
        <v>4615</v>
      </c>
      <c r="W435" s="14" t="s">
        <v>73</v>
      </c>
      <c r="X435" s="14" t="s">
        <v>225</v>
      </c>
      <c r="Y435" s="14" t="s">
        <v>73</v>
      </c>
      <c r="Z435" s="14" t="s">
        <v>225</v>
      </c>
      <c r="AA435" s="79">
        <v>4.0</v>
      </c>
      <c r="AB435" s="14" t="s">
        <v>225</v>
      </c>
      <c r="AC435" s="14" t="s">
        <v>229</v>
      </c>
      <c r="AD435" s="14" t="s">
        <v>225</v>
      </c>
      <c r="AE435" s="14" t="s">
        <v>229</v>
      </c>
      <c r="AF435" s="14" t="s">
        <v>225</v>
      </c>
      <c r="AG435" s="14" t="s">
        <v>229</v>
      </c>
      <c r="AH435" s="14" t="s">
        <v>225</v>
      </c>
      <c r="AI435" s="14" t="s">
        <v>225</v>
      </c>
      <c r="AJ435" s="14" t="s">
        <v>225</v>
      </c>
      <c r="AK435" s="14" t="s">
        <v>291</v>
      </c>
      <c r="AL435" s="14" t="s">
        <v>396</v>
      </c>
      <c r="AM435" s="14" t="s">
        <v>225</v>
      </c>
      <c r="AN435" s="14"/>
      <c r="AO435" s="14"/>
      <c r="AP435" s="14" t="s">
        <v>505</v>
      </c>
      <c r="AQ435" s="14" t="s">
        <v>503</v>
      </c>
      <c r="AR435" s="14" t="s">
        <v>539</v>
      </c>
      <c r="AS435" s="14" t="s">
        <v>73</v>
      </c>
      <c r="AT435" s="14" t="s">
        <v>73</v>
      </c>
      <c r="AU435" s="14" t="s">
        <v>73</v>
      </c>
      <c r="AV435" s="14"/>
      <c r="AW435" s="14"/>
      <c r="AX435" s="76"/>
      <c r="AY435" s="79"/>
      <c r="AZ435" s="50"/>
      <c r="BA435" s="14"/>
      <c r="BB435" s="14"/>
      <c r="BC435" s="50"/>
      <c r="BD435" s="14"/>
      <c r="BE435" s="14"/>
      <c r="BF435" s="14"/>
      <c r="BG435" s="14"/>
      <c r="BH435" s="117"/>
    </row>
    <row r="436" ht="15.75" hidden="1" customHeight="1">
      <c r="A436" s="74">
        <v>2025659.0</v>
      </c>
      <c r="B436" s="14"/>
      <c r="C436" s="11">
        <v>36.0</v>
      </c>
      <c r="D436" s="194" t="s">
        <v>4616</v>
      </c>
      <c r="E436" s="175" t="s">
        <v>4617</v>
      </c>
      <c r="F436" s="50" t="s">
        <v>4618</v>
      </c>
      <c r="G436" s="14" t="s">
        <v>430</v>
      </c>
      <c r="H436" s="101" t="s">
        <v>4619</v>
      </c>
      <c r="I436" s="14" t="s">
        <v>221</v>
      </c>
      <c r="J436" s="119" t="s">
        <v>4620</v>
      </c>
      <c r="K436" s="86" t="s">
        <v>4621</v>
      </c>
      <c r="L436" s="14" t="s">
        <v>86</v>
      </c>
      <c r="M436" s="158" t="s">
        <v>4</v>
      </c>
      <c r="N436" s="14" t="s">
        <v>323</v>
      </c>
      <c r="O436" s="14" t="s">
        <v>603</v>
      </c>
      <c r="P436" s="75"/>
      <c r="Q436" s="14" t="s">
        <v>51</v>
      </c>
      <c r="R436" s="14" t="s">
        <v>225</v>
      </c>
      <c r="S436" s="78" t="s">
        <v>4622</v>
      </c>
      <c r="T436" s="78" t="s">
        <v>4622</v>
      </c>
      <c r="U436" s="78" t="s">
        <v>4623</v>
      </c>
      <c r="V436" s="79" t="s">
        <v>4624</v>
      </c>
      <c r="W436" s="14" t="s">
        <v>73</v>
      </c>
      <c r="X436" s="14" t="s">
        <v>225</v>
      </c>
      <c r="Y436" s="14" t="s">
        <v>73</v>
      </c>
      <c r="Z436" s="14" t="s">
        <v>225</v>
      </c>
      <c r="AA436" s="79">
        <v>6.0</v>
      </c>
      <c r="AB436" s="14" t="s">
        <v>225</v>
      </c>
      <c r="AC436" s="14" t="s">
        <v>229</v>
      </c>
      <c r="AD436" s="14" t="s">
        <v>225</v>
      </c>
      <c r="AE436" s="14" t="s">
        <v>229</v>
      </c>
      <c r="AF436" s="14" t="s">
        <v>225</v>
      </c>
      <c r="AG436" s="14" t="s">
        <v>229</v>
      </c>
      <c r="AH436" s="14" t="s">
        <v>73</v>
      </c>
      <c r="AI436" s="14" t="s">
        <v>225</v>
      </c>
      <c r="AJ436" s="14" t="s">
        <v>225</v>
      </c>
      <c r="AK436" s="14" t="s">
        <v>230</v>
      </c>
      <c r="AL436" s="14" t="s">
        <v>396</v>
      </c>
      <c r="AM436" s="14" t="s">
        <v>73</v>
      </c>
      <c r="AN436" s="14" t="s">
        <v>23</v>
      </c>
      <c r="AO436" s="14"/>
      <c r="AP436" s="14" t="s">
        <v>454</v>
      </c>
      <c r="AQ436" s="14" t="s">
        <v>3747</v>
      </c>
      <c r="AR436" s="14" t="s">
        <v>1387</v>
      </c>
      <c r="AS436" s="14" t="s">
        <v>73</v>
      </c>
      <c r="AT436" s="14" t="s">
        <v>73</v>
      </c>
      <c r="AU436" s="16" t="s">
        <v>73</v>
      </c>
      <c r="AV436" s="14"/>
      <c r="AW436" s="14"/>
      <c r="AX436" s="76"/>
      <c r="AY436" s="79"/>
      <c r="AZ436" s="50"/>
      <c r="BA436" s="14"/>
      <c r="BB436" s="14"/>
      <c r="BC436" s="50"/>
      <c r="BD436" s="14"/>
      <c r="BE436" s="14"/>
      <c r="BF436" s="14"/>
      <c r="BG436" s="14"/>
      <c r="BH436" s="1"/>
    </row>
    <row r="437" ht="15.75" hidden="1" customHeight="1">
      <c r="A437" s="74">
        <v>2025521.0</v>
      </c>
      <c r="B437" s="14"/>
      <c r="C437" s="11">
        <v>38.0</v>
      </c>
      <c r="D437" s="194" t="s">
        <v>4625</v>
      </c>
      <c r="E437" s="175" t="s">
        <v>4626</v>
      </c>
      <c r="F437" s="50" t="s">
        <v>4627</v>
      </c>
      <c r="G437" s="14" t="s">
        <v>430</v>
      </c>
      <c r="H437" s="101" t="s">
        <v>4628</v>
      </c>
      <c r="I437" s="14" t="s">
        <v>221</v>
      </c>
      <c r="J437" s="84">
        <v>38814.0</v>
      </c>
      <c r="K437" s="103" t="s">
        <v>4629</v>
      </c>
      <c r="L437" s="14" t="s">
        <v>108</v>
      </c>
      <c r="M437" s="153" t="s">
        <v>4</v>
      </c>
      <c r="N437" s="14" t="s">
        <v>791</v>
      </c>
      <c r="O437" s="14" t="s">
        <v>286</v>
      </c>
      <c r="P437" s="75"/>
      <c r="Q437" s="14" t="s">
        <v>61</v>
      </c>
      <c r="R437" s="14" t="s">
        <v>225</v>
      </c>
      <c r="S437" s="104" t="s">
        <v>4630</v>
      </c>
      <c r="T437" s="104" t="s">
        <v>4630</v>
      </c>
      <c r="U437" s="104" t="s">
        <v>4631</v>
      </c>
      <c r="V437" s="79" t="s">
        <v>4632</v>
      </c>
      <c r="W437" s="14" t="s">
        <v>73</v>
      </c>
      <c r="X437" s="14" t="s">
        <v>73</v>
      </c>
      <c r="Y437" s="14" t="s">
        <v>73</v>
      </c>
      <c r="Z437" s="14" t="s">
        <v>73</v>
      </c>
      <c r="AA437" s="79">
        <v>8.0</v>
      </c>
      <c r="AB437" s="14" t="s">
        <v>225</v>
      </c>
      <c r="AC437" s="14" t="s">
        <v>1667</v>
      </c>
      <c r="AD437" s="14" t="s">
        <v>73</v>
      </c>
      <c r="AE437" s="14" t="s">
        <v>4633</v>
      </c>
      <c r="AF437" s="14" t="s">
        <v>225</v>
      </c>
      <c r="AG437" s="14" t="s">
        <v>229</v>
      </c>
      <c r="AH437" s="14" t="s">
        <v>73</v>
      </c>
      <c r="AI437" s="14" t="s">
        <v>73</v>
      </c>
      <c r="AJ437" s="14" t="s">
        <v>225</v>
      </c>
      <c r="AK437" s="14" t="s">
        <v>230</v>
      </c>
      <c r="AL437" s="14" t="s">
        <v>396</v>
      </c>
      <c r="AM437" s="14" t="s">
        <v>73</v>
      </c>
      <c r="AN437" s="14" t="s">
        <v>23</v>
      </c>
      <c r="AO437" s="14"/>
      <c r="AP437" s="14" t="s">
        <v>4634</v>
      </c>
      <c r="AQ437" s="14" t="s">
        <v>3299</v>
      </c>
      <c r="AR437" s="14" t="s">
        <v>483</v>
      </c>
      <c r="AS437" s="14" t="s">
        <v>73</v>
      </c>
      <c r="AT437" s="14" t="s">
        <v>73</v>
      </c>
      <c r="AU437" s="14" t="s">
        <v>73</v>
      </c>
      <c r="AV437" s="14"/>
      <c r="AW437" s="16" t="s">
        <v>232</v>
      </c>
      <c r="AX437" s="76"/>
      <c r="AY437" s="106">
        <v>2.31652771E8</v>
      </c>
      <c r="AZ437" s="50"/>
      <c r="BA437" s="14"/>
      <c r="BB437" s="14"/>
      <c r="BC437" s="50"/>
      <c r="BD437" s="14"/>
      <c r="BE437" s="14"/>
      <c r="BF437" s="14"/>
      <c r="BG437" s="14"/>
      <c r="BH437" s="1"/>
    </row>
    <row r="438" ht="15.75" hidden="1" customHeight="1">
      <c r="A438" s="74">
        <v>2025604.0</v>
      </c>
      <c r="B438" s="14"/>
      <c r="C438" s="11">
        <v>37.0</v>
      </c>
      <c r="D438" s="194" t="s">
        <v>4635</v>
      </c>
      <c r="E438" s="175" t="s">
        <v>4636</v>
      </c>
      <c r="F438" s="50" t="s">
        <v>4637</v>
      </c>
      <c r="G438" s="14" t="s">
        <v>430</v>
      </c>
      <c r="H438" s="101" t="s">
        <v>4638</v>
      </c>
      <c r="I438" s="11" t="s">
        <v>237</v>
      </c>
      <c r="J438" s="167">
        <v>38629.0</v>
      </c>
      <c r="K438" s="103" t="s">
        <v>4639</v>
      </c>
      <c r="L438" s="11" t="s">
        <v>89</v>
      </c>
      <c r="M438" s="75" t="s">
        <v>4</v>
      </c>
      <c r="N438" s="14" t="s">
        <v>475</v>
      </c>
      <c r="O438" s="11" t="s">
        <v>490</v>
      </c>
      <c r="P438" s="75"/>
      <c r="Q438" s="14" t="s">
        <v>51</v>
      </c>
      <c r="R438" s="14" t="s">
        <v>225</v>
      </c>
      <c r="S438" s="104" t="s">
        <v>4640</v>
      </c>
      <c r="T438" s="104" t="s">
        <v>4640</v>
      </c>
      <c r="U438" s="104" t="s">
        <v>4641</v>
      </c>
      <c r="V438" s="79" t="s">
        <v>4642</v>
      </c>
      <c r="W438" s="14" t="s">
        <v>73</v>
      </c>
      <c r="X438" s="14" t="s">
        <v>225</v>
      </c>
      <c r="Y438" s="14" t="s">
        <v>73</v>
      </c>
      <c r="Z438" s="14" t="s">
        <v>225</v>
      </c>
      <c r="AA438" s="79">
        <v>5.0</v>
      </c>
      <c r="AB438" s="14" t="s">
        <v>73</v>
      </c>
      <c r="AC438" s="14" t="s">
        <v>4643</v>
      </c>
      <c r="AD438" s="14" t="s">
        <v>225</v>
      </c>
      <c r="AE438" s="14" t="s">
        <v>229</v>
      </c>
      <c r="AF438" s="14" t="s">
        <v>225</v>
      </c>
      <c r="AG438" s="14" t="s">
        <v>229</v>
      </c>
      <c r="AH438" s="14" t="s">
        <v>73</v>
      </c>
      <c r="AI438" s="14" t="s">
        <v>225</v>
      </c>
      <c r="AJ438" s="14" t="s">
        <v>73</v>
      </c>
      <c r="AK438" s="14" t="s">
        <v>264</v>
      </c>
      <c r="AL438" s="14" t="s">
        <v>396</v>
      </c>
      <c r="AM438" s="14" t="s">
        <v>73</v>
      </c>
      <c r="AN438" s="14" t="s">
        <v>4644</v>
      </c>
      <c r="AO438" s="14"/>
      <c r="AP438" s="14" t="s">
        <v>370</v>
      </c>
      <c r="AQ438" s="14" t="s">
        <v>1501</v>
      </c>
      <c r="AR438" s="14" t="s">
        <v>4645</v>
      </c>
      <c r="AS438" s="14" t="s">
        <v>73</v>
      </c>
      <c r="AT438" s="14" t="s">
        <v>73</v>
      </c>
      <c r="AU438" s="187" t="s">
        <v>73</v>
      </c>
      <c r="AV438" s="14"/>
      <c r="AW438" s="16" t="s">
        <v>232</v>
      </c>
      <c r="AX438" s="76"/>
      <c r="AY438" s="106">
        <v>2.31119364E8</v>
      </c>
      <c r="AZ438" s="106">
        <v>30194.0</v>
      </c>
      <c r="BA438" s="14"/>
      <c r="BB438" s="14"/>
      <c r="BC438" s="50"/>
      <c r="BD438" s="14"/>
      <c r="BE438" s="14"/>
      <c r="BF438" s="14"/>
      <c r="BG438" s="14"/>
      <c r="BH438" s="1"/>
    </row>
    <row r="439" ht="15.75" hidden="1" customHeight="1">
      <c r="A439" s="74">
        <v>2025611.0</v>
      </c>
      <c r="B439" s="14"/>
      <c r="C439" s="11">
        <v>35.0</v>
      </c>
      <c r="D439" s="194" t="s">
        <v>4646</v>
      </c>
      <c r="E439" s="175" t="s">
        <v>4647</v>
      </c>
      <c r="F439" s="50" t="s">
        <v>4648</v>
      </c>
      <c r="G439" s="14" t="s">
        <v>430</v>
      </c>
      <c r="H439" s="101" t="s">
        <v>4649</v>
      </c>
      <c r="I439" s="14" t="s">
        <v>237</v>
      </c>
      <c r="J439" s="50" t="s">
        <v>1793</v>
      </c>
      <c r="K439" s="103" t="s">
        <v>4650</v>
      </c>
      <c r="L439" s="14" t="s">
        <v>88</v>
      </c>
      <c r="M439" s="153" t="s">
        <v>4</v>
      </c>
      <c r="N439" s="14" t="s">
        <v>223</v>
      </c>
      <c r="O439" s="14" t="s">
        <v>490</v>
      </c>
      <c r="P439" s="14" t="s">
        <v>225</v>
      </c>
      <c r="Q439" s="14" t="s">
        <v>53</v>
      </c>
      <c r="R439" s="14" t="s">
        <v>225</v>
      </c>
      <c r="S439" s="104" t="s">
        <v>4651</v>
      </c>
      <c r="T439" s="104" t="s">
        <v>4651</v>
      </c>
      <c r="U439" s="104" t="s">
        <v>4652</v>
      </c>
      <c r="V439" s="79" t="s">
        <v>4653</v>
      </c>
      <c r="W439" s="14" t="s">
        <v>73</v>
      </c>
      <c r="X439" s="14" t="s">
        <v>73</v>
      </c>
      <c r="Y439" s="14" t="s">
        <v>225</v>
      </c>
      <c r="Z439" s="14" t="s">
        <v>225</v>
      </c>
      <c r="AA439" s="79">
        <v>6.0</v>
      </c>
      <c r="AB439" s="14" t="s">
        <v>73</v>
      </c>
      <c r="AC439" s="14" t="s">
        <v>4654</v>
      </c>
      <c r="AD439" s="14" t="s">
        <v>225</v>
      </c>
      <c r="AE439" s="14" t="s">
        <v>229</v>
      </c>
      <c r="AF439" s="14" t="s">
        <v>225</v>
      </c>
      <c r="AG439" s="14" t="s">
        <v>229</v>
      </c>
      <c r="AH439" s="14" t="s">
        <v>73</v>
      </c>
      <c r="AI439" s="14" t="s">
        <v>225</v>
      </c>
      <c r="AJ439" s="14" t="s">
        <v>225</v>
      </c>
      <c r="AK439" s="14" t="s">
        <v>230</v>
      </c>
      <c r="AL439" s="14" t="s">
        <v>396</v>
      </c>
      <c r="AM439" s="14" t="s">
        <v>73</v>
      </c>
      <c r="AN439" s="14" t="s">
        <v>4655</v>
      </c>
      <c r="AO439" s="14"/>
      <c r="AP439" s="14" t="s">
        <v>1434</v>
      </c>
      <c r="AQ439" s="14" t="s">
        <v>331</v>
      </c>
      <c r="AR439" s="14" t="s">
        <v>505</v>
      </c>
      <c r="AS439" s="14" t="s">
        <v>73</v>
      </c>
      <c r="AT439" s="14" t="s">
        <v>73</v>
      </c>
      <c r="AU439" s="131" t="s">
        <v>73</v>
      </c>
      <c r="AV439" s="14"/>
      <c r="AW439" s="14"/>
      <c r="AX439" s="76"/>
      <c r="AY439" s="79"/>
      <c r="AZ439" s="50"/>
      <c r="BA439" s="14"/>
      <c r="BB439" s="14"/>
      <c r="BC439" s="50"/>
      <c r="BD439" s="14"/>
      <c r="BE439" s="14"/>
      <c r="BF439" s="14"/>
      <c r="BG439" s="14"/>
      <c r="BH439" s="1"/>
    </row>
    <row r="440" ht="15.75" hidden="1" customHeight="1">
      <c r="A440" s="74">
        <v>2025720.0</v>
      </c>
      <c r="B440" s="14"/>
      <c r="C440" s="11">
        <v>35.0</v>
      </c>
      <c r="D440" s="194" t="s">
        <v>4656</v>
      </c>
      <c r="E440" s="175" t="s">
        <v>4657</v>
      </c>
      <c r="F440" s="50" t="s">
        <v>4658</v>
      </c>
      <c r="G440" s="14" t="s">
        <v>430</v>
      </c>
      <c r="H440" s="101" t="s">
        <v>4659</v>
      </c>
      <c r="I440" s="11" t="s">
        <v>221</v>
      </c>
      <c r="J440" s="167">
        <v>37873.0</v>
      </c>
      <c r="K440" s="103" t="s">
        <v>4660</v>
      </c>
      <c r="L440" s="11" t="s">
        <v>77</v>
      </c>
      <c r="M440" s="76" t="s">
        <v>4</v>
      </c>
      <c r="N440" s="14" t="s">
        <v>557</v>
      </c>
      <c r="O440" s="11" t="s">
        <v>286</v>
      </c>
      <c r="P440" s="75"/>
      <c r="Q440" s="14" t="s">
        <v>55</v>
      </c>
      <c r="R440" s="14" t="s">
        <v>225</v>
      </c>
      <c r="S440" s="104"/>
      <c r="T440" s="104"/>
      <c r="U440" s="104"/>
      <c r="V440" s="79" t="s">
        <v>4661</v>
      </c>
      <c r="W440" s="14" t="s">
        <v>73</v>
      </c>
      <c r="X440" s="14" t="s">
        <v>73</v>
      </c>
      <c r="Y440" s="14" t="s">
        <v>73</v>
      </c>
      <c r="Z440" s="14" t="s">
        <v>225</v>
      </c>
      <c r="AA440" s="79">
        <v>6.0</v>
      </c>
      <c r="AB440" s="14" t="s">
        <v>225</v>
      </c>
      <c r="AC440" s="14"/>
      <c r="AD440" s="14" t="s">
        <v>225</v>
      </c>
      <c r="AE440" s="14" t="s">
        <v>229</v>
      </c>
      <c r="AF440" s="14" t="s">
        <v>73</v>
      </c>
      <c r="AG440" s="14" t="s">
        <v>2204</v>
      </c>
      <c r="AH440" s="14" t="s">
        <v>73</v>
      </c>
      <c r="AI440" s="14" t="s">
        <v>225</v>
      </c>
      <c r="AJ440" s="14" t="s">
        <v>73</v>
      </c>
      <c r="AK440" s="14" t="s">
        <v>291</v>
      </c>
      <c r="AL440" s="14" t="s">
        <v>396</v>
      </c>
      <c r="AM440" s="14" t="s">
        <v>225</v>
      </c>
      <c r="AN440" s="14"/>
      <c r="AO440" s="14"/>
      <c r="AP440" s="14" t="s">
        <v>4662</v>
      </c>
      <c r="AQ440" s="14" t="s">
        <v>1444</v>
      </c>
      <c r="AR440" s="14" t="s">
        <v>4663</v>
      </c>
      <c r="AS440" s="14" t="s">
        <v>73</v>
      </c>
      <c r="AT440" s="14" t="s">
        <v>73</v>
      </c>
      <c r="AU440" s="187" t="s">
        <v>225</v>
      </c>
      <c r="AV440" s="14"/>
      <c r="AW440" s="14"/>
      <c r="AX440" s="76"/>
      <c r="AY440" s="79"/>
      <c r="AZ440" s="50"/>
      <c r="BA440" s="14"/>
      <c r="BB440" s="14"/>
      <c r="BC440" s="50"/>
      <c r="BD440" s="14"/>
      <c r="BE440" s="14"/>
      <c r="BF440" s="14"/>
      <c r="BG440" s="14"/>
      <c r="BH440" s="1"/>
    </row>
    <row r="441" ht="15.75" hidden="1" customHeight="1">
      <c r="A441" s="74">
        <v>2025346.0</v>
      </c>
      <c r="B441" s="14"/>
      <c r="C441" s="11">
        <v>39.0</v>
      </c>
      <c r="D441" s="194" t="s">
        <v>2888</v>
      </c>
      <c r="E441" s="175" t="s">
        <v>4664</v>
      </c>
      <c r="F441" s="50" t="s">
        <v>4665</v>
      </c>
      <c r="G441" s="14" t="s">
        <v>430</v>
      </c>
      <c r="H441" s="101" t="s">
        <v>4666</v>
      </c>
      <c r="I441" s="14" t="s">
        <v>221</v>
      </c>
      <c r="J441" s="84">
        <v>38115.0</v>
      </c>
      <c r="K441" s="103" t="s">
        <v>4667</v>
      </c>
      <c r="L441" s="14" t="s">
        <v>114</v>
      </c>
      <c r="M441" s="153" t="s">
        <v>4</v>
      </c>
      <c r="N441" s="14" t="s">
        <v>475</v>
      </c>
      <c r="O441" s="14" t="s">
        <v>476</v>
      </c>
      <c r="P441" s="75"/>
      <c r="Q441" s="14" t="s">
        <v>57</v>
      </c>
      <c r="R441" s="14" t="s">
        <v>225</v>
      </c>
      <c r="S441" s="104" t="s">
        <v>4668</v>
      </c>
      <c r="T441" s="104" t="s">
        <v>4669</v>
      </c>
      <c r="U441" s="104" t="s">
        <v>4670</v>
      </c>
      <c r="V441" s="79" t="s">
        <v>4671</v>
      </c>
      <c r="W441" s="14" t="s">
        <v>73</v>
      </c>
      <c r="X441" s="14" t="s">
        <v>73</v>
      </c>
      <c r="Y441" s="14" t="s">
        <v>73</v>
      </c>
      <c r="Z441" s="14" t="s">
        <v>73</v>
      </c>
      <c r="AA441" s="79">
        <v>6.0</v>
      </c>
      <c r="AB441" s="14" t="s">
        <v>225</v>
      </c>
      <c r="AC441" s="14" t="s">
        <v>229</v>
      </c>
      <c r="AD441" s="14" t="s">
        <v>225</v>
      </c>
      <c r="AE441" s="14" t="s">
        <v>229</v>
      </c>
      <c r="AF441" s="14" t="s">
        <v>225</v>
      </c>
      <c r="AG441" s="14" t="s">
        <v>229</v>
      </c>
      <c r="AH441" s="14" t="s">
        <v>225</v>
      </c>
      <c r="AI441" s="14" t="s">
        <v>73</v>
      </c>
      <c r="AJ441" s="14" t="s">
        <v>73</v>
      </c>
      <c r="AK441" s="14" t="s">
        <v>264</v>
      </c>
      <c r="AL441" s="14" t="s">
        <v>396</v>
      </c>
      <c r="AM441" s="14" t="s">
        <v>73</v>
      </c>
      <c r="AN441" s="14" t="s">
        <v>4672</v>
      </c>
      <c r="AO441" s="14"/>
      <c r="AP441" s="14" t="s">
        <v>292</v>
      </c>
      <c r="AQ441" s="14" t="s">
        <v>1387</v>
      </c>
      <c r="AR441" s="14"/>
      <c r="AS441" s="14" t="s">
        <v>73</v>
      </c>
      <c r="AT441" s="14" t="s">
        <v>73</v>
      </c>
      <c r="AU441" s="14" t="s">
        <v>73</v>
      </c>
      <c r="AV441" s="14"/>
      <c r="AW441" s="14" t="s">
        <v>73</v>
      </c>
      <c r="AX441" s="76"/>
      <c r="AY441" s="50">
        <v>2.32047618E8</v>
      </c>
      <c r="AZ441" s="50">
        <v>53738.0</v>
      </c>
      <c r="BA441" s="14"/>
      <c r="BB441" s="14"/>
      <c r="BC441" s="14"/>
      <c r="BD441" s="14"/>
      <c r="BE441" s="14"/>
      <c r="BF441" s="14"/>
      <c r="BG441" s="14"/>
      <c r="BH441" s="1"/>
    </row>
    <row r="442" ht="15.75" hidden="1" customHeight="1">
      <c r="A442" s="74">
        <v>2025455.0</v>
      </c>
      <c r="B442" s="14"/>
      <c r="C442" s="128">
        <v>41.0</v>
      </c>
      <c r="D442" s="196" t="s">
        <v>4673</v>
      </c>
      <c r="E442" s="185" t="s">
        <v>4674</v>
      </c>
      <c r="F442" s="50" t="s">
        <v>4675</v>
      </c>
      <c r="G442" s="14" t="s">
        <v>430</v>
      </c>
      <c r="H442" s="101" t="s">
        <v>4676</v>
      </c>
      <c r="I442" s="85" t="s">
        <v>221</v>
      </c>
      <c r="J442" s="82" t="s">
        <v>4677</v>
      </c>
      <c r="K442" s="103" t="s">
        <v>4678</v>
      </c>
      <c r="L442" s="85" t="s">
        <v>76</v>
      </c>
      <c r="M442" s="153" t="s">
        <v>4</v>
      </c>
      <c r="N442" s="16" t="s">
        <v>475</v>
      </c>
      <c r="O442" s="85" t="s">
        <v>286</v>
      </c>
      <c r="P442" s="75"/>
      <c r="Q442" s="14" t="s">
        <v>59</v>
      </c>
      <c r="R442" s="14" t="s">
        <v>225</v>
      </c>
      <c r="S442" s="104" t="s">
        <v>4679</v>
      </c>
      <c r="T442" s="104" t="s">
        <v>4679</v>
      </c>
      <c r="U442" s="104" t="s">
        <v>4680</v>
      </c>
      <c r="V442" s="79" t="s">
        <v>4681</v>
      </c>
      <c r="W442" s="14" t="s">
        <v>73</v>
      </c>
      <c r="X442" s="14" t="s">
        <v>225</v>
      </c>
      <c r="Y442" s="14" t="s">
        <v>225</v>
      </c>
      <c r="Z442" s="14" t="s">
        <v>225</v>
      </c>
      <c r="AA442" s="79">
        <v>6.0</v>
      </c>
      <c r="AB442" s="14" t="s">
        <v>225</v>
      </c>
      <c r="AC442" s="14"/>
      <c r="AD442" s="14" t="s">
        <v>225</v>
      </c>
      <c r="AE442" s="14" t="s">
        <v>229</v>
      </c>
      <c r="AF442" s="14" t="s">
        <v>225</v>
      </c>
      <c r="AG442" s="14" t="s">
        <v>229</v>
      </c>
      <c r="AH442" s="14" t="s">
        <v>225</v>
      </c>
      <c r="AI442" s="14" t="s">
        <v>225</v>
      </c>
      <c r="AJ442" s="14" t="s">
        <v>225</v>
      </c>
      <c r="AK442" s="14" t="s">
        <v>230</v>
      </c>
      <c r="AL442" s="14" t="s">
        <v>396</v>
      </c>
      <c r="AM442" s="14" t="s">
        <v>225</v>
      </c>
      <c r="AN442" s="14"/>
      <c r="AO442" s="14"/>
      <c r="AP442" s="14" t="s">
        <v>424</v>
      </c>
      <c r="AQ442" s="14" t="s">
        <v>442</v>
      </c>
      <c r="AR442" s="14" t="s">
        <v>526</v>
      </c>
      <c r="AS442" s="14" t="s">
        <v>73</v>
      </c>
      <c r="AT442" s="14" t="s">
        <v>73</v>
      </c>
      <c r="AU442" s="16" t="s">
        <v>73</v>
      </c>
      <c r="AV442" s="14"/>
      <c r="AW442" s="16" t="s">
        <v>232</v>
      </c>
      <c r="AX442" s="76"/>
      <c r="AY442" s="14"/>
      <c r="AZ442" s="50"/>
      <c r="BA442" s="14"/>
      <c r="BB442" s="14"/>
      <c r="BC442" s="14"/>
      <c r="BD442" s="14"/>
      <c r="BE442" s="14"/>
      <c r="BF442" s="14"/>
      <c r="BG442" s="14"/>
      <c r="BH442" s="1"/>
    </row>
    <row r="443" ht="15.75" hidden="1" customHeight="1">
      <c r="A443" s="74">
        <v>2025784.0</v>
      </c>
      <c r="B443" s="14"/>
      <c r="C443" s="11">
        <v>37.0</v>
      </c>
      <c r="D443" s="194" t="s">
        <v>4682</v>
      </c>
      <c r="E443" s="175" t="s">
        <v>4683</v>
      </c>
      <c r="F443" s="50" t="s">
        <v>4684</v>
      </c>
      <c r="G443" s="14" t="s">
        <v>430</v>
      </c>
      <c r="H443" s="101" t="s">
        <v>4685</v>
      </c>
      <c r="I443" s="14" t="s">
        <v>237</v>
      </c>
      <c r="J443" s="84" t="s">
        <v>2231</v>
      </c>
      <c r="K443" s="103" t="s">
        <v>4686</v>
      </c>
      <c r="L443" s="79" t="s">
        <v>99</v>
      </c>
      <c r="M443" s="158" t="s">
        <v>4</v>
      </c>
      <c r="N443" s="14" t="s">
        <v>791</v>
      </c>
      <c r="O443" s="14" t="s">
        <v>490</v>
      </c>
      <c r="P443" s="14" t="s">
        <v>73</v>
      </c>
      <c r="Q443" s="14" t="s">
        <v>53</v>
      </c>
      <c r="R443" s="14" t="s">
        <v>225</v>
      </c>
      <c r="S443" s="104" t="s">
        <v>4687</v>
      </c>
      <c r="T443" s="104" t="s">
        <v>4687</v>
      </c>
      <c r="U443" s="104" t="s">
        <v>4688</v>
      </c>
      <c r="V443" s="79" t="s">
        <v>4689</v>
      </c>
      <c r="W443" s="14" t="s">
        <v>73</v>
      </c>
      <c r="X443" s="14" t="s">
        <v>73</v>
      </c>
      <c r="Y443" s="14" t="s">
        <v>73</v>
      </c>
      <c r="Z443" s="14" t="s">
        <v>73</v>
      </c>
      <c r="AA443" s="79">
        <v>3.0</v>
      </c>
      <c r="AB443" s="14" t="s">
        <v>225</v>
      </c>
      <c r="AC443" s="14" t="s">
        <v>229</v>
      </c>
      <c r="AD443" s="14" t="s">
        <v>225</v>
      </c>
      <c r="AE443" s="14" t="s">
        <v>229</v>
      </c>
      <c r="AF443" s="14" t="s">
        <v>225</v>
      </c>
      <c r="AG443" s="14" t="s">
        <v>229</v>
      </c>
      <c r="AH443" s="14" t="s">
        <v>225</v>
      </c>
      <c r="AI443" s="14" t="s">
        <v>73</v>
      </c>
      <c r="AJ443" s="14" t="s">
        <v>73</v>
      </c>
      <c r="AK443" s="14" t="s">
        <v>291</v>
      </c>
      <c r="AL443" s="14" t="s">
        <v>396</v>
      </c>
      <c r="AM443" s="14" t="s">
        <v>73</v>
      </c>
      <c r="AN443" s="14" t="s">
        <v>4690</v>
      </c>
      <c r="AO443" s="14"/>
      <c r="AP443" s="14" t="s">
        <v>4691</v>
      </c>
      <c r="AQ443" s="14" t="s">
        <v>1434</v>
      </c>
      <c r="AR443" s="14" t="s">
        <v>4692</v>
      </c>
      <c r="AS443" s="14" t="s">
        <v>73</v>
      </c>
      <c r="AT443" s="14" t="s">
        <v>73</v>
      </c>
      <c r="AU443" s="14" t="s">
        <v>73</v>
      </c>
      <c r="AV443" s="14"/>
      <c r="AW443" s="14"/>
      <c r="AX443" s="76"/>
      <c r="AY443" s="79"/>
      <c r="AZ443" s="50"/>
      <c r="BA443" s="14"/>
      <c r="BB443" s="14"/>
      <c r="BC443" s="50"/>
      <c r="BD443" s="14"/>
      <c r="BE443" s="14"/>
      <c r="BF443" s="14"/>
      <c r="BG443" s="14"/>
      <c r="BH443" s="1"/>
    </row>
    <row r="444" ht="15.75" hidden="1" customHeight="1">
      <c r="A444" s="74">
        <v>2025738.0</v>
      </c>
      <c r="B444" s="14"/>
      <c r="C444" s="11">
        <v>37.0</v>
      </c>
      <c r="D444" s="194" t="s">
        <v>4693</v>
      </c>
      <c r="E444" s="175" t="s">
        <v>4694</v>
      </c>
      <c r="F444" s="50" t="s">
        <v>4695</v>
      </c>
      <c r="G444" s="14" t="s">
        <v>430</v>
      </c>
      <c r="H444" s="101" t="s">
        <v>4696</v>
      </c>
      <c r="I444" s="14" t="s">
        <v>237</v>
      </c>
      <c r="J444" s="50" t="s">
        <v>4697</v>
      </c>
      <c r="K444" s="103" t="s">
        <v>4698</v>
      </c>
      <c r="L444" s="14" t="s">
        <v>109</v>
      </c>
      <c r="M444" s="158" t="s">
        <v>4</v>
      </c>
      <c r="N444" s="14"/>
      <c r="O444" s="14" t="s">
        <v>752</v>
      </c>
      <c r="P444" s="75"/>
      <c r="Q444" s="14" t="s">
        <v>51</v>
      </c>
      <c r="R444" s="14" t="s">
        <v>225</v>
      </c>
      <c r="S444" s="104" t="s">
        <v>4699</v>
      </c>
      <c r="T444" s="104" t="s">
        <v>4699</v>
      </c>
      <c r="U444" s="104" t="s">
        <v>4700</v>
      </c>
      <c r="V444" s="79" t="s">
        <v>4701</v>
      </c>
      <c r="W444" s="14" t="s">
        <v>73</v>
      </c>
      <c r="X444" s="14" t="s">
        <v>73</v>
      </c>
      <c r="Y444" s="14" t="s">
        <v>225</v>
      </c>
      <c r="Z444" s="14" t="s">
        <v>225</v>
      </c>
      <c r="AA444" s="79">
        <v>5.0</v>
      </c>
      <c r="AB444" s="14" t="s">
        <v>225</v>
      </c>
      <c r="AC444" s="14"/>
      <c r="AD444" s="14" t="s">
        <v>225</v>
      </c>
      <c r="AE444" s="14" t="s">
        <v>229</v>
      </c>
      <c r="AF444" s="14" t="s">
        <v>225</v>
      </c>
      <c r="AG444" s="14" t="s">
        <v>229</v>
      </c>
      <c r="AH444" s="14" t="s">
        <v>225</v>
      </c>
      <c r="AI444" s="14" t="s">
        <v>225</v>
      </c>
      <c r="AJ444" s="14" t="s">
        <v>73</v>
      </c>
      <c r="AK444" s="14" t="s">
        <v>264</v>
      </c>
      <c r="AL444" s="14" t="s">
        <v>396</v>
      </c>
      <c r="AM444" s="14" t="s">
        <v>73</v>
      </c>
      <c r="AN444" s="14" t="s">
        <v>23</v>
      </c>
      <c r="AO444" s="14"/>
      <c r="AP444" s="14" t="s">
        <v>331</v>
      </c>
      <c r="AQ444" s="14" t="s">
        <v>4702</v>
      </c>
      <c r="AR444" s="14" t="s">
        <v>304</v>
      </c>
      <c r="AS444" s="14" t="s">
        <v>73</v>
      </c>
      <c r="AT444" s="14" t="s">
        <v>73</v>
      </c>
      <c r="AU444" s="16" t="s">
        <v>225</v>
      </c>
      <c r="AV444" s="14"/>
      <c r="AW444" s="14"/>
      <c r="AX444" s="76"/>
      <c r="AY444" s="79"/>
      <c r="AZ444" s="50"/>
      <c r="BA444" s="14"/>
      <c r="BB444" s="14"/>
      <c r="BC444" s="50"/>
      <c r="BD444" s="14"/>
      <c r="BE444" s="14"/>
      <c r="BF444" s="14"/>
      <c r="BG444" s="14"/>
      <c r="BH444" s="1"/>
    </row>
    <row r="445" ht="15.75" hidden="1" customHeight="1">
      <c r="A445" s="74">
        <v>2025677.0</v>
      </c>
      <c r="B445" s="14"/>
      <c r="C445" s="11">
        <v>35.0</v>
      </c>
      <c r="D445" s="194" t="s">
        <v>4703</v>
      </c>
      <c r="E445" s="175" t="s">
        <v>4704</v>
      </c>
      <c r="F445" s="50" t="s">
        <v>4705</v>
      </c>
      <c r="G445" s="14" t="s">
        <v>430</v>
      </c>
      <c r="H445" s="83" t="s">
        <v>4706</v>
      </c>
      <c r="I445" s="11" t="s">
        <v>221</v>
      </c>
      <c r="J445" s="175" t="s">
        <v>473</v>
      </c>
      <c r="K445" s="86" t="s">
        <v>4707</v>
      </c>
      <c r="L445" s="11" t="s">
        <v>86</v>
      </c>
      <c r="M445" s="76" t="s">
        <v>4</v>
      </c>
      <c r="N445" s="14" t="s">
        <v>475</v>
      </c>
      <c r="O445" s="11" t="s">
        <v>603</v>
      </c>
      <c r="P445" s="75"/>
      <c r="Q445" s="14" t="s">
        <v>51</v>
      </c>
      <c r="R445" s="14" t="s">
        <v>225</v>
      </c>
      <c r="S445" s="78" t="s">
        <v>4708</v>
      </c>
      <c r="T445" s="78" t="s">
        <v>4708</v>
      </c>
      <c r="U445" s="78" t="s">
        <v>4708</v>
      </c>
      <c r="V445" s="79" t="s">
        <v>4709</v>
      </c>
      <c r="W445" s="14" t="s">
        <v>73</v>
      </c>
      <c r="X445" s="14" t="s">
        <v>73</v>
      </c>
      <c r="Y445" s="14" t="s">
        <v>73</v>
      </c>
      <c r="Z445" s="14" t="s">
        <v>225</v>
      </c>
      <c r="AA445" s="79">
        <v>3.0</v>
      </c>
      <c r="AB445" s="14" t="s">
        <v>225</v>
      </c>
      <c r="AC445" s="14" t="s">
        <v>229</v>
      </c>
      <c r="AD445" s="14" t="s">
        <v>225</v>
      </c>
      <c r="AE445" s="14" t="s">
        <v>229</v>
      </c>
      <c r="AF445" s="14" t="s">
        <v>225</v>
      </c>
      <c r="AG445" s="14" t="s">
        <v>229</v>
      </c>
      <c r="AH445" s="14" t="s">
        <v>73</v>
      </c>
      <c r="AI445" s="14" t="s">
        <v>225</v>
      </c>
      <c r="AJ445" s="14" t="s">
        <v>73</v>
      </c>
      <c r="AK445" s="14" t="s">
        <v>264</v>
      </c>
      <c r="AL445" s="14" t="s">
        <v>396</v>
      </c>
      <c r="AM445" s="14" t="s">
        <v>225</v>
      </c>
      <c r="AN445" s="14"/>
      <c r="AO445" s="14"/>
      <c r="AP445" s="14" t="s">
        <v>526</v>
      </c>
      <c r="AQ445" s="14" t="s">
        <v>1053</v>
      </c>
      <c r="AR445" s="14" t="s">
        <v>292</v>
      </c>
      <c r="AS445" s="14" t="s">
        <v>73</v>
      </c>
      <c r="AT445" s="14" t="s">
        <v>73</v>
      </c>
      <c r="AU445" s="16" t="s">
        <v>73</v>
      </c>
      <c r="AV445" s="14"/>
      <c r="AW445" s="14"/>
      <c r="AX445" s="76"/>
      <c r="AY445" s="79"/>
      <c r="AZ445" s="50"/>
      <c r="BA445" s="14"/>
      <c r="BB445" s="14"/>
      <c r="BC445" s="50"/>
      <c r="BD445" s="14"/>
      <c r="BE445" s="14"/>
      <c r="BF445" s="14"/>
      <c r="BG445" s="14"/>
      <c r="BH445" s="1"/>
    </row>
    <row r="446" ht="15.75" hidden="1" customHeight="1">
      <c r="A446" s="74">
        <v>2025731.0</v>
      </c>
      <c r="B446" s="14"/>
      <c r="C446" s="11">
        <v>36.0</v>
      </c>
      <c r="D446" s="194" t="s">
        <v>2928</v>
      </c>
      <c r="E446" s="175" t="s">
        <v>4710</v>
      </c>
      <c r="F446" s="50" t="s">
        <v>4711</v>
      </c>
      <c r="G446" s="14" t="s">
        <v>430</v>
      </c>
      <c r="H446" s="101" t="s">
        <v>4712</v>
      </c>
      <c r="I446" s="11" t="s">
        <v>237</v>
      </c>
      <c r="J446" s="167">
        <v>39300.0</v>
      </c>
      <c r="K446" s="103" t="s">
        <v>4713</v>
      </c>
      <c r="L446" s="11" t="s">
        <v>100</v>
      </c>
      <c r="M446" s="76" t="s">
        <v>4</v>
      </c>
      <c r="N446" s="14" t="s">
        <v>533</v>
      </c>
      <c r="O446" s="11" t="s">
        <v>919</v>
      </c>
      <c r="P446" s="75"/>
      <c r="Q446" s="14" t="s">
        <v>55</v>
      </c>
      <c r="R446" s="14" t="s">
        <v>225</v>
      </c>
      <c r="S446" s="104" t="s">
        <v>4714</v>
      </c>
      <c r="T446" s="104" t="s">
        <v>4714</v>
      </c>
      <c r="U446" s="104" t="s">
        <v>4715</v>
      </c>
      <c r="V446" s="79" t="s">
        <v>4716</v>
      </c>
      <c r="W446" s="14" t="s">
        <v>73</v>
      </c>
      <c r="X446" s="14" t="s">
        <v>73</v>
      </c>
      <c r="Y446" s="14" t="s">
        <v>73</v>
      </c>
      <c r="Z446" s="14" t="s">
        <v>73</v>
      </c>
      <c r="AA446" s="79">
        <v>6.0</v>
      </c>
      <c r="AB446" s="14" t="s">
        <v>225</v>
      </c>
      <c r="AC446" s="16" t="s">
        <v>229</v>
      </c>
      <c r="AD446" s="14" t="s">
        <v>225</v>
      </c>
      <c r="AE446" s="14" t="s">
        <v>229</v>
      </c>
      <c r="AF446" s="14" t="s">
        <v>225</v>
      </c>
      <c r="AG446" s="14" t="s">
        <v>229</v>
      </c>
      <c r="AH446" s="14" t="s">
        <v>225</v>
      </c>
      <c r="AI446" s="14" t="s">
        <v>225</v>
      </c>
      <c r="AJ446" s="14" t="s">
        <v>225</v>
      </c>
      <c r="AK446" s="14" t="s">
        <v>230</v>
      </c>
      <c r="AL446" s="14" t="s">
        <v>396</v>
      </c>
      <c r="AM446" s="14" t="s">
        <v>225</v>
      </c>
      <c r="AN446" s="14"/>
      <c r="AO446" s="14"/>
      <c r="AP446" s="14" t="s">
        <v>4717</v>
      </c>
      <c r="AQ446" s="14" t="s">
        <v>540</v>
      </c>
      <c r="AR446" s="14" t="s">
        <v>424</v>
      </c>
      <c r="AS446" s="14" t="s">
        <v>73</v>
      </c>
      <c r="AT446" s="14" t="s">
        <v>73</v>
      </c>
      <c r="AU446" s="16" t="s">
        <v>73</v>
      </c>
      <c r="AV446" s="14"/>
      <c r="AW446" s="14"/>
      <c r="AX446" s="76"/>
      <c r="AY446" s="79"/>
      <c r="AZ446" s="50"/>
      <c r="BA446" s="14"/>
      <c r="BB446" s="14"/>
      <c r="BC446" s="50"/>
      <c r="BD446" s="14"/>
      <c r="BE446" s="14"/>
      <c r="BF446" s="14"/>
      <c r="BG446" s="14"/>
      <c r="BH446" s="1"/>
    </row>
    <row r="447" ht="15.75" hidden="1" customHeight="1">
      <c r="A447" s="74">
        <v>2025795.0</v>
      </c>
      <c r="B447" s="14"/>
      <c r="C447" s="11">
        <v>37.0</v>
      </c>
      <c r="D447" s="194" t="s">
        <v>993</v>
      </c>
      <c r="E447" s="175" t="s">
        <v>4718</v>
      </c>
      <c r="F447" s="50" t="s">
        <v>4719</v>
      </c>
      <c r="G447" s="14" t="s">
        <v>430</v>
      </c>
      <c r="H447" s="101" t="s">
        <v>4720</v>
      </c>
      <c r="I447" s="11" t="s">
        <v>237</v>
      </c>
      <c r="J447" s="167" t="s">
        <v>1155</v>
      </c>
      <c r="K447" s="103" t="s">
        <v>4721</v>
      </c>
      <c r="L447" s="161" t="s">
        <v>99</v>
      </c>
      <c r="M447" s="76" t="s">
        <v>4</v>
      </c>
      <c r="N447" s="14"/>
      <c r="O447" s="11" t="s">
        <v>490</v>
      </c>
      <c r="P447" s="14" t="s">
        <v>73</v>
      </c>
      <c r="Q447" s="14" t="s">
        <v>53</v>
      </c>
      <c r="R447" s="14" t="s">
        <v>225</v>
      </c>
      <c r="S447" s="104" t="s">
        <v>4722</v>
      </c>
      <c r="T447" s="104" t="s">
        <v>4722</v>
      </c>
      <c r="U447" s="104" t="s">
        <v>278</v>
      </c>
      <c r="V447" s="79" t="s">
        <v>4723</v>
      </c>
      <c r="W447" s="14" t="s">
        <v>73</v>
      </c>
      <c r="X447" s="14" t="s">
        <v>73</v>
      </c>
      <c r="Y447" s="14" t="s">
        <v>73</v>
      </c>
      <c r="Z447" s="14" t="s">
        <v>225</v>
      </c>
      <c r="AA447" s="79">
        <v>9.0</v>
      </c>
      <c r="AB447" s="14" t="s">
        <v>225</v>
      </c>
      <c r="AC447" s="14" t="s">
        <v>229</v>
      </c>
      <c r="AD447" s="14" t="s">
        <v>225</v>
      </c>
      <c r="AE447" s="14" t="s">
        <v>229</v>
      </c>
      <c r="AF447" s="14" t="s">
        <v>73</v>
      </c>
      <c r="AG447" s="14" t="s">
        <v>2756</v>
      </c>
      <c r="AH447" s="14" t="s">
        <v>73</v>
      </c>
      <c r="AI447" s="14" t="s">
        <v>73</v>
      </c>
      <c r="AJ447" s="14" t="s">
        <v>225</v>
      </c>
      <c r="AK447" s="14" t="s">
        <v>230</v>
      </c>
      <c r="AL447" s="14" t="s">
        <v>671</v>
      </c>
      <c r="AM447" s="14" t="s">
        <v>73</v>
      </c>
      <c r="AN447" s="14" t="s">
        <v>23</v>
      </c>
      <c r="AO447" s="14"/>
      <c r="AP447" s="14" t="s">
        <v>370</v>
      </c>
      <c r="AQ447" s="14" t="s">
        <v>1657</v>
      </c>
      <c r="AR447" s="14" t="s">
        <v>4724</v>
      </c>
      <c r="AS447" s="14" t="s">
        <v>73</v>
      </c>
      <c r="AT447" s="14" t="s">
        <v>73</v>
      </c>
      <c r="AU447" s="14" t="s">
        <v>73</v>
      </c>
      <c r="AV447" s="14"/>
      <c r="AW447" s="16" t="s">
        <v>73</v>
      </c>
      <c r="AX447" s="76"/>
      <c r="AY447" s="105">
        <v>2.31578881E8</v>
      </c>
      <c r="AZ447" s="106">
        <v>60289.0</v>
      </c>
      <c r="BA447" s="14"/>
      <c r="BB447" s="14"/>
      <c r="BC447" s="50"/>
      <c r="BD447" s="14"/>
      <c r="BE447" s="14"/>
      <c r="BF447" s="14"/>
      <c r="BG447" s="14"/>
      <c r="BH447" s="1"/>
    </row>
    <row r="448" ht="15.75" hidden="1" customHeight="1">
      <c r="A448" s="74">
        <v>2025621.0</v>
      </c>
      <c r="B448" s="14"/>
      <c r="C448" s="11">
        <v>36.0</v>
      </c>
      <c r="D448" s="194" t="s">
        <v>1074</v>
      </c>
      <c r="E448" s="175" t="s">
        <v>799</v>
      </c>
      <c r="F448" s="50" t="s">
        <v>4725</v>
      </c>
      <c r="G448" s="14" t="s">
        <v>430</v>
      </c>
      <c r="H448" s="101" t="s">
        <v>4726</v>
      </c>
      <c r="I448" s="11" t="s">
        <v>237</v>
      </c>
      <c r="J448" s="175" t="s">
        <v>4727</v>
      </c>
      <c r="K448" s="103" t="s">
        <v>4728</v>
      </c>
      <c r="L448" s="11" t="s">
        <v>88</v>
      </c>
      <c r="M448" s="75" t="s">
        <v>4</v>
      </c>
      <c r="N448" s="14" t="s">
        <v>223</v>
      </c>
      <c r="O448" s="11" t="s">
        <v>490</v>
      </c>
      <c r="P448" s="14" t="s">
        <v>225</v>
      </c>
      <c r="Q448" s="14" t="s">
        <v>53</v>
      </c>
      <c r="R448" s="14" t="s">
        <v>225</v>
      </c>
      <c r="S448" s="104" t="s">
        <v>4729</v>
      </c>
      <c r="T448" s="104" t="s">
        <v>4729</v>
      </c>
      <c r="U448" s="104" t="s">
        <v>4730</v>
      </c>
      <c r="V448" s="79" t="s">
        <v>4731</v>
      </c>
      <c r="W448" s="14" t="s">
        <v>73</v>
      </c>
      <c r="X448" s="14" t="s">
        <v>73</v>
      </c>
      <c r="Y448" s="14" t="s">
        <v>73</v>
      </c>
      <c r="Z448" s="14" t="s">
        <v>225</v>
      </c>
      <c r="AA448" s="79">
        <v>4.0</v>
      </c>
      <c r="AB448" s="14" t="s">
        <v>73</v>
      </c>
      <c r="AC448" s="14"/>
      <c r="AD448" s="14" t="s">
        <v>73</v>
      </c>
      <c r="AE448" s="14" t="s">
        <v>278</v>
      </c>
      <c r="AF448" s="14" t="s">
        <v>225</v>
      </c>
      <c r="AG448" s="14" t="s">
        <v>229</v>
      </c>
      <c r="AH448" s="14" t="s">
        <v>73</v>
      </c>
      <c r="AI448" s="14" t="s">
        <v>225</v>
      </c>
      <c r="AJ448" s="14" t="s">
        <v>225</v>
      </c>
      <c r="AK448" s="14" t="s">
        <v>230</v>
      </c>
      <c r="AL448" s="14" t="s">
        <v>396</v>
      </c>
      <c r="AM448" s="14" t="s">
        <v>73</v>
      </c>
      <c r="AN448" s="14" t="s">
        <v>23</v>
      </c>
      <c r="AO448" s="14"/>
      <c r="AP448" s="14" t="s">
        <v>4276</v>
      </c>
      <c r="AQ448" s="14" t="s">
        <v>4434</v>
      </c>
      <c r="AR448" s="14" t="s">
        <v>4732</v>
      </c>
      <c r="AS448" s="14" t="s">
        <v>73</v>
      </c>
      <c r="AT448" s="14" t="s">
        <v>73</v>
      </c>
      <c r="AU448" s="14" t="s">
        <v>73</v>
      </c>
      <c r="AV448" s="14"/>
      <c r="AW448" s="14"/>
      <c r="AX448" s="76"/>
      <c r="AY448" s="79"/>
      <c r="AZ448" s="50"/>
      <c r="BA448" s="14"/>
      <c r="BB448" s="14"/>
      <c r="BC448" s="50"/>
      <c r="BD448" s="14"/>
      <c r="BE448" s="14"/>
      <c r="BF448" s="14"/>
      <c r="BG448" s="14"/>
      <c r="BH448" s="1"/>
    </row>
    <row r="449" ht="15.75" hidden="1" customHeight="1">
      <c r="A449" s="74">
        <v>2025478.0</v>
      </c>
      <c r="B449" s="14"/>
      <c r="C449" s="128">
        <v>37.0</v>
      </c>
      <c r="D449" s="197" t="s">
        <v>2945</v>
      </c>
      <c r="E449" s="197" t="s">
        <v>4733</v>
      </c>
      <c r="F449" s="50" t="s">
        <v>4734</v>
      </c>
      <c r="G449" s="14" t="s">
        <v>430</v>
      </c>
      <c r="H449" s="101" t="s">
        <v>4735</v>
      </c>
      <c r="I449" s="140" t="s">
        <v>221</v>
      </c>
      <c r="J449" s="197" t="s">
        <v>4736</v>
      </c>
      <c r="K449" s="103" t="s">
        <v>4737</v>
      </c>
      <c r="L449" s="140" t="s">
        <v>76</v>
      </c>
      <c r="M449" s="75" t="s">
        <v>4</v>
      </c>
      <c r="N449" s="16" t="s">
        <v>3769</v>
      </c>
      <c r="O449" s="140" t="s">
        <v>286</v>
      </c>
      <c r="P449" s="75"/>
      <c r="Q449" s="14" t="s">
        <v>59</v>
      </c>
      <c r="R449" s="14" t="s">
        <v>225</v>
      </c>
      <c r="S449" s="104" t="s">
        <v>4738</v>
      </c>
      <c r="T449" s="104" t="s">
        <v>4738</v>
      </c>
      <c r="U449" s="104" t="s">
        <v>4739</v>
      </c>
      <c r="V449" s="79" t="s">
        <v>4740</v>
      </c>
      <c r="W449" s="14" t="s">
        <v>73</v>
      </c>
      <c r="X449" s="14" t="s">
        <v>73</v>
      </c>
      <c r="Y449" s="14" t="s">
        <v>73</v>
      </c>
      <c r="Z449" s="14" t="s">
        <v>225</v>
      </c>
      <c r="AA449" s="79">
        <v>10.0</v>
      </c>
      <c r="AB449" s="14" t="s">
        <v>73</v>
      </c>
      <c r="AC449" s="14" t="s">
        <v>4741</v>
      </c>
      <c r="AD449" s="14" t="s">
        <v>225</v>
      </c>
      <c r="AE449" s="14" t="s">
        <v>229</v>
      </c>
      <c r="AF449" s="14" t="s">
        <v>225</v>
      </c>
      <c r="AG449" s="14" t="s">
        <v>229</v>
      </c>
      <c r="AH449" s="14" t="s">
        <v>73</v>
      </c>
      <c r="AI449" s="14" t="s">
        <v>225</v>
      </c>
      <c r="AJ449" s="14" t="s">
        <v>73</v>
      </c>
      <c r="AK449" s="14" t="s">
        <v>230</v>
      </c>
      <c r="AL449" s="14" t="s">
        <v>396</v>
      </c>
      <c r="AM449" s="14" t="s">
        <v>73</v>
      </c>
      <c r="AN449" s="14" t="s">
        <v>4742</v>
      </c>
      <c r="AO449" s="14"/>
      <c r="AP449" s="14" t="s">
        <v>370</v>
      </c>
      <c r="AQ449" s="14" t="s">
        <v>1387</v>
      </c>
      <c r="AR449" s="14" t="s">
        <v>279</v>
      </c>
      <c r="AS449" s="14" t="s">
        <v>73</v>
      </c>
      <c r="AT449" s="14" t="s">
        <v>73</v>
      </c>
      <c r="AU449" s="16" t="s">
        <v>73</v>
      </c>
      <c r="AV449" s="14"/>
      <c r="AW449" s="16" t="s">
        <v>232</v>
      </c>
      <c r="AX449" s="76"/>
      <c r="AY449" s="14"/>
      <c r="AZ449" s="50"/>
      <c r="BA449" s="14"/>
      <c r="BB449" s="14"/>
      <c r="BC449" s="14"/>
      <c r="BD449" s="14"/>
      <c r="BE449" s="14"/>
      <c r="BF449" s="14"/>
      <c r="BG449" s="14"/>
      <c r="BH449" s="1"/>
    </row>
    <row r="450" ht="15.75" hidden="1" customHeight="1">
      <c r="A450" s="74">
        <v>2025590.0</v>
      </c>
      <c r="B450" s="14"/>
      <c r="C450" s="11">
        <v>34.0</v>
      </c>
      <c r="D450" s="194" t="s">
        <v>2967</v>
      </c>
      <c r="E450" s="175" t="s">
        <v>4448</v>
      </c>
      <c r="F450" s="50" t="s">
        <v>4743</v>
      </c>
      <c r="G450" s="14" t="s">
        <v>430</v>
      </c>
      <c r="H450" s="101" t="s">
        <v>4744</v>
      </c>
      <c r="I450" s="11" t="s">
        <v>237</v>
      </c>
      <c r="J450" s="180" t="s">
        <v>1662</v>
      </c>
      <c r="K450" s="103" t="s">
        <v>4745</v>
      </c>
      <c r="L450" s="11" t="s">
        <v>88</v>
      </c>
      <c r="M450" s="75" t="s">
        <v>4</v>
      </c>
      <c r="N450" s="14" t="s">
        <v>223</v>
      </c>
      <c r="O450" s="11" t="s">
        <v>490</v>
      </c>
      <c r="P450" s="14" t="s">
        <v>225</v>
      </c>
      <c r="Q450" s="14" t="s">
        <v>53</v>
      </c>
      <c r="R450" s="14" t="s">
        <v>225</v>
      </c>
      <c r="S450" s="104" t="s">
        <v>4746</v>
      </c>
      <c r="T450" s="104" t="s">
        <v>4746</v>
      </c>
      <c r="U450" s="104" t="s">
        <v>4747</v>
      </c>
      <c r="V450" s="79" t="s">
        <v>4748</v>
      </c>
      <c r="W450" s="14" t="s">
        <v>73</v>
      </c>
      <c r="X450" s="14" t="s">
        <v>73</v>
      </c>
      <c r="Y450" s="14" t="s">
        <v>73</v>
      </c>
      <c r="Z450" s="14" t="s">
        <v>225</v>
      </c>
      <c r="AA450" s="79">
        <v>4.0</v>
      </c>
      <c r="AB450" s="14" t="s">
        <v>225</v>
      </c>
      <c r="AC450" s="14" t="s">
        <v>229</v>
      </c>
      <c r="AD450" s="14" t="s">
        <v>225</v>
      </c>
      <c r="AE450" s="14" t="s">
        <v>229</v>
      </c>
      <c r="AF450" s="14" t="s">
        <v>225</v>
      </c>
      <c r="AG450" s="14" t="s">
        <v>229</v>
      </c>
      <c r="AH450" s="14" t="s">
        <v>73</v>
      </c>
      <c r="AI450" s="14" t="s">
        <v>225</v>
      </c>
      <c r="AJ450" s="14" t="s">
        <v>225</v>
      </c>
      <c r="AK450" s="14" t="s">
        <v>230</v>
      </c>
      <c r="AL450" s="14" t="s">
        <v>396</v>
      </c>
      <c r="AM450" s="14" t="s">
        <v>73</v>
      </c>
      <c r="AN450" s="14" t="s">
        <v>4749</v>
      </c>
      <c r="AO450" s="14"/>
      <c r="AP450" s="14" t="s">
        <v>505</v>
      </c>
      <c r="AQ450" s="14" t="s">
        <v>1514</v>
      </c>
      <c r="AR450" s="14" t="s">
        <v>454</v>
      </c>
      <c r="AS450" s="14" t="s">
        <v>73</v>
      </c>
      <c r="AT450" s="14" t="s">
        <v>73</v>
      </c>
      <c r="AU450" s="14" t="s">
        <v>73</v>
      </c>
      <c r="AV450" s="14"/>
      <c r="AW450" s="14"/>
      <c r="AX450" s="76"/>
      <c r="AY450" s="79"/>
      <c r="AZ450" s="50"/>
      <c r="BA450" s="14"/>
      <c r="BB450" s="14"/>
      <c r="BC450" s="50"/>
      <c r="BD450" s="14"/>
      <c r="BE450" s="14"/>
      <c r="BF450" s="14"/>
      <c r="BG450" s="14"/>
      <c r="BH450" s="1"/>
    </row>
    <row r="451" ht="15.75" hidden="1" customHeight="1">
      <c r="A451" s="74">
        <v>2025747.0</v>
      </c>
      <c r="B451" s="14"/>
      <c r="C451" s="11">
        <v>36.0</v>
      </c>
      <c r="D451" s="194" t="s">
        <v>4750</v>
      </c>
      <c r="E451" s="175" t="s">
        <v>4751</v>
      </c>
      <c r="F451" s="50" t="s">
        <v>4752</v>
      </c>
      <c r="G451" s="14" t="s">
        <v>430</v>
      </c>
      <c r="H451" s="101" t="s">
        <v>4753</v>
      </c>
      <c r="I451" s="11" t="s">
        <v>221</v>
      </c>
      <c r="J451" s="167">
        <v>39116.0</v>
      </c>
      <c r="K451" s="103" t="s">
        <v>4754</v>
      </c>
      <c r="L451" s="11" t="s">
        <v>462</v>
      </c>
      <c r="M451" s="76" t="s">
        <v>4</v>
      </c>
      <c r="N451" s="14" t="s">
        <v>602</v>
      </c>
      <c r="O451" s="11" t="s">
        <v>464</v>
      </c>
      <c r="P451" s="14" t="s">
        <v>73</v>
      </c>
      <c r="Q451" s="14" t="s">
        <v>53</v>
      </c>
      <c r="R451" s="14" t="s">
        <v>225</v>
      </c>
      <c r="S451" s="104" t="s">
        <v>4755</v>
      </c>
      <c r="T451" s="104" t="s">
        <v>4755</v>
      </c>
      <c r="U451" s="104" t="s">
        <v>4756</v>
      </c>
      <c r="V451" s="79" t="s">
        <v>4757</v>
      </c>
      <c r="W451" s="14" t="s">
        <v>73</v>
      </c>
      <c r="X451" s="14" t="s">
        <v>73</v>
      </c>
      <c r="Y451" s="14" t="s">
        <v>225</v>
      </c>
      <c r="Z451" s="14" t="s">
        <v>225</v>
      </c>
      <c r="AA451" s="79">
        <v>6.0</v>
      </c>
      <c r="AB451" s="14" t="s">
        <v>73</v>
      </c>
      <c r="AC451" s="14"/>
      <c r="AD451" s="14" t="s">
        <v>73</v>
      </c>
      <c r="AE451" s="14" t="s">
        <v>278</v>
      </c>
      <c r="AF451" s="14" t="s">
        <v>225</v>
      </c>
      <c r="AG451" s="14" t="s">
        <v>229</v>
      </c>
      <c r="AH451" s="14" t="s">
        <v>225</v>
      </c>
      <c r="AI451" s="14" t="s">
        <v>73</v>
      </c>
      <c r="AJ451" s="14" t="s">
        <v>225</v>
      </c>
      <c r="AK451" s="14" t="s">
        <v>230</v>
      </c>
      <c r="AL451" s="14" t="s">
        <v>396</v>
      </c>
      <c r="AM451" s="14" t="s">
        <v>73</v>
      </c>
      <c r="AN451" s="14" t="s">
        <v>3949</v>
      </c>
      <c r="AO451" s="14"/>
      <c r="AP451" s="14" t="s">
        <v>4758</v>
      </c>
      <c r="AQ451" s="14" t="s">
        <v>4276</v>
      </c>
      <c r="AR451" s="14" t="s">
        <v>4759</v>
      </c>
      <c r="AS451" s="14" t="s">
        <v>73</v>
      </c>
      <c r="AT451" s="14" t="s">
        <v>73</v>
      </c>
      <c r="AU451" s="14" t="s">
        <v>73</v>
      </c>
      <c r="AV451" s="14"/>
      <c r="AW451" s="14"/>
      <c r="AX451" s="76"/>
      <c r="AY451" s="79"/>
      <c r="AZ451" s="50"/>
      <c r="BA451" s="14"/>
      <c r="BB451" s="14"/>
      <c r="BC451" s="50"/>
      <c r="BD451" s="14"/>
      <c r="BE451" s="14"/>
      <c r="BF451" s="14"/>
      <c r="BG451" s="14"/>
      <c r="BH451" s="1"/>
    </row>
    <row r="452" ht="15.75" hidden="1" customHeight="1">
      <c r="A452" s="74">
        <v>2025836.0</v>
      </c>
      <c r="B452" s="14"/>
      <c r="C452" s="11">
        <v>43.0</v>
      </c>
      <c r="D452" s="194" t="s">
        <v>4243</v>
      </c>
      <c r="E452" s="175" t="s">
        <v>4760</v>
      </c>
      <c r="F452" s="50" t="s">
        <v>4761</v>
      </c>
      <c r="G452" s="14" t="s">
        <v>430</v>
      </c>
      <c r="H452" s="101" t="s">
        <v>4762</v>
      </c>
      <c r="I452" s="11" t="s">
        <v>221</v>
      </c>
      <c r="J452" s="175" t="s">
        <v>3097</v>
      </c>
      <c r="K452" s="103" t="s">
        <v>4763</v>
      </c>
      <c r="L452" s="11" t="s">
        <v>118</v>
      </c>
      <c r="M452" s="76" t="s">
        <v>4</v>
      </c>
      <c r="N452" s="14" t="s">
        <v>1773</v>
      </c>
      <c r="O452" s="11" t="s">
        <v>3891</v>
      </c>
      <c r="P452" s="75"/>
      <c r="Q452" s="14" t="s">
        <v>53</v>
      </c>
      <c r="R452" s="14" t="s">
        <v>225</v>
      </c>
      <c r="S452" s="104" t="s">
        <v>4764</v>
      </c>
      <c r="T452" s="104" t="s">
        <v>4764</v>
      </c>
      <c r="U452" s="104" t="s">
        <v>4765</v>
      </c>
      <c r="V452" s="79" t="s">
        <v>4766</v>
      </c>
      <c r="W452" s="14" t="s">
        <v>73</v>
      </c>
      <c r="X452" s="14" t="s">
        <v>225</v>
      </c>
      <c r="Y452" s="14" t="s">
        <v>73</v>
      </c>
      <c r="Z452" s="14" t="s">
        <v>225</v>
      </c>
      <c r="AA452" s="79">
        <v>12.0</v>
      </c>
      <c r="AB452" s="14" t="s">
        <v>73</v>
      </c>
      <c r="AC452" s="14" t="s">
        <v>4767</v>
      </c>
      <c r="AD452" s="14" t="s">
        <v>225</v>
      </c>
      <c r="AE452" s="14" t="s">
        <v>229</v>
      </c>
      <c r="AF452" s="14" t="s">
        <v>73</v>
      </c>
      <c r="AG452" s="14" t="s">
        <v>4255</v>
      </c>
      <c r="AH452" s="14" t="s">
        <v>73</v>
      </c>
      <c r="AI452" s="14" t="s">
        <v>225</v>
      </c>
      <c r="AJ452" s="14" t="s">
        <v>225</v>
      </c>
      <c r="AK452" s="14" t="s">
        <v>230</v>
      </c>
      <c r="AL452" s="14" t="s">
        <v>396</v>
      </c>
      <c r="AM452" s="14" t="s">
        <v>225</v>
      </c>
      <c r="AN452" s="14"/>
      <c r="AO452" s="14"/>
      <c r="AP452" s="14" t="s">
        <v>4768</v>
      </c>
      <c r="AQ452" s="14" t="s">
        <v>454</v>
      </c>
      <c r="AR452" s="14" t="s">
        <v>503</v>
      </c>
      <c r="AS452" s="14" t="s">
        <v>73</v>
      </c>
      <c r="AT452" s="14" t="s">
        <v>73</v>
      </c>
      <c r="AU452" s="14" t="s">
        <v>73</v>
      </c>
      <c r="AV452" s="14"/>
      <c r="AW452" s="14"/>
      <c r="AX452" s="76"/>
      <c r="AY452" s="79"/>
      <c r="AZ452" s="50"/>
      <c r="BA452" s="14"/>
      <c r="BB452" s="14"/>
      <c r="BC452" s="50"/>
      <c r="BD452" s="14"/>
      <c r="BE452" s="14"/>
      <c r="BF452" s="14"/>
      <c r="BG452" s="14"/>
      <c r="BH452" s="1"/>
    </row>
    <row r="453" ht="15.75" hidden="1" customHeight="1">
      <c r="A453" s="74">
        <v>2025711.0</v>
      </c>
      <c r="B453" s="14"/>
      <c r="C453" s="11">
        <v>36.0</v>
      </c>
      <c r="D453" s="194" t="s">
        <v>4769</v>
      </c>
      <c r="E453" s="175" t="s">
        <v>4770</v>
      </c>
      <c r="F453" s="50" t="s">
        <v>4771</v>
      </c>
      <c r="G453" s="14" t="s">
        <v>430</v>
      </c>
      <c r="H453" s="101" t="s">
        <v>4772</v>
      </c>
      <c r="I453" s="11" t="s">
        <v>237</v>
      </c>
      <c r="J453" s="167">
        <v>38991.0</v>
      </c>
      <c r="K453" s="86" t="s">
        <v>4773</v>
      </c>
      <c r="L453" s="11" t="s">
        <v>114</v>
      </c>
      <c r="M453" s="76" t="s">
        <v>4</v>
      </c>
      <c r="N453" s="14" t="s">
        <v>240</v>
      </c>
      <c r="O453" s="11" t="s">
        <v>4774</v>
      </c>
      <c r="P453" s="75"/>
      <c r="Q453" s="14" t="s">
        <v>57</v>
      </c>
      <c r="R453" s="14" t="s">
        <v>225</v>
      </c>
      <c r="S453" s="78" t="s">
        <v>4775</v>
      </c>
      <c r="T453" s="78" t="s">
        <v>4775</v>
      </c>
      <c r="U453" s="78" t="s">
        <v>4776</v>
      </c>
      <c r="V453" s="79" t="s">
        <v>4777</v>
      </c>
      <c r="W453" s="14" t="s">
        <v>73</v>
      </c>
      <c r="X453" s="14" t="s">
        <v>73</v>
      </c>
      <c r="Y453" s="14" t="s">
        <v>73</v>
      </c>
      <c r="Z453" s="14" t="s">
        <v>73</v>
      </c>
      <c r="AA453" s="79">
        <v>5.0</v>
      </c>
      <c r="AB453" s="14" t="s">
        <v>225</v>
      </c>
      <c r="AC453" s="14" t="s">
        <v>924</v>
      </c>
      <c r="AD453" s="14" t="s">
        <v>73</v>
      </c>
      <c r="AE453" s="14" t="s">
        <v>4778</v>
      </c>
      <c r="AF453" s="14" t="s">
        <v>225</v>
      </c>
      <c r="AG453" s="14" t="s">
        <v>229</v>
      </c>
      <c r="AH453" s="14" t="s">
        <v>73</v>
      </c>
      <c r="AI453" s="14" t="s">
        <v>73</v>
      </c>
      <c r="AJ453" s="14" t="s">
        <v>225</v>
      </c>
      <c r="AK453" s="14" t="s">
        <v>230</v>
      </c>
      <c r="AL453" s="14" t="s">
        <v>396</v>
      </c>
      <c r="AM453" s="14" t="s">
        <v>73</v>
      </c>
      <c r="AN453" s="14" t="s">
        <v>4779</v>
      </c>
      <c r="AO453" s="14"/>
      <c r="AP453" s="14" t="s">
        <v>292</v>
      </c>
      <c r="AQ453" s="14" t="s">
        <v>398</v>
      </c>
      <c r="AR453" s="14" t="s">
        <v>4780</v>
      </c>
      <c r="AS453" s="14" t="s">
        <v>73</v>
      </c>
      <c r="AT453" s="14" t="s">
        <v>73</v>
      </c>
      <c r="AU453" s="14" t="s">
        <v>73</v>
      </c>
      <c r="AV453" s="14"/>
      <c r="AW453" s="76" t="s">
        <v>232</v>
      </c>
      <c r="AX453" s="76"/>
      <c r="AY453" s="50">
        <v>2.31658257E8</v>
      </c>
      <c r="AZ453" s="50">
        <v>67984.0</v>
      </c>
      <c r="BA453" s="14"/>
      <c r="BB453" s="14"/>
      <c r="BC453" s="50"/>
      <c r="BD453" s="14"/>
      <c r="BE453" s="14"/>
      <c r="BF453" s="14"/>
      <c r="BG453" s="14"/>
      <c r="BH453" s="1"/>
    </row>
    <row r="454" ht="15.75" hidden="1" customHeight="1">
      <c r="A454" s="74">
        <v>2025672.0</v>
      </c>
      <c r="B454" s="14"/>
      <c r="C454" s="11">
        <v>44.0</v>
      </c>
      <c r="D454" s="194" t="s">
        <v>4781</v>
      </c>
      <c r="E454" s="175" t="s">
        <v>2907</v>
      </c>
      <c r="F454" s="50" t="s">
        <v>4782</v>
      </c>
      <c r="G454" s="14" t="s">
        <v>430</v>
      </c>
      <c r="H454" s="101" t="s">
        <v>4783</v>
      </c>
      <c r="I454" s="11" t="s">
        <v>237</v>
      </c>
      <c r="J454" s="167">
        <v>39327.0</v>
      </c>
      <c r="K454" s="86" t="s">
        <v>4784</v>
      </c>
      <c r="L454" s="11" t="s">
        <v>86</v>
      </c>
      <c r="M454" s="76" t="s">
        <v>4</v>
      </c>
      <c r="N454" s="14" t="s">
        <v>533</v>
      </c>
      <c r="O454" s="11" t="s">
        <v>603</v>
      </c>
      <c r="P454" s="75"/>
      <c r="Q454" s="14" t="s">
        <v>51</v>
      </c>
      <c r="R454" s="14" t="s">
        <v>225</v>
      </c>
      <c r="S454" s="78" t="s">
        <v>4785</v>
      </c>
      <c r="T454" s="78" t="s">
        <v>4785</v>
      </c>
      <c r="U454" s="78" t="s">
        <v>4786</v>
      </c>
      <c r="V454" s="79" t="s">
        <v>4787</v>
      </c>
      <c r="W454" s="14" t="s">
        <v>73</v>
      </c>
      <c r="X454" s="14" t="s">
        <v>73</v>
      </c>
      <c r="Y454" s="14" t="s">
        <v>225</v>
      </c>
      <c r="Z454" s="14" t="s">
        <v>225</v>
      </c>
      <c r="AA454" s="79">
        <v>2.0</v>
      </c>
      <c r="AB454" s="14" t="s">
        <v>73</v>
      </c>
      <c r="AC454" s="14"/>
      <c r="AD454" s="14" t="s">
        <v>225</v>
      </c>
      <c r="AE454" s="14" t="s">
        <v>229</v>
      </c>
      <c r="AF454" s="14" t="s">
        <v>225</v>
      </c>
      <c r="AG454" s="14" t="s">
        <v>229</v>
      </c>
      <c r="AH454" s="14" t="s">
        <v>73</v>
      </c>
      <c r="AI454" s="14" t="s">
        <v>225</v>
      </c>
      <c r="AJ454" s="14" t="s">
        <v>225</v>
      </c>
      <c r="AK454" s="14" t="s">
        <v>230</v>
      </c>
      <c r="AL454" s="14" t="s">
        <v>396</v>
      </c>
      <c r="AM454" s="14" t="s">
        <v>73</v>
      </c>
      <c r="AN454" s="14" t="s">
        <v>4788</v>
      </c>
      <c r="AO454" s="14"/>
      <c r="AP454" s="14" t="s">
        <v>370</v>
      </c>
      <c r="AQ454" s="14" t="s">
        <v>4789</v>
      </c>
      <c r="AR454" s="14" t="s">
        <v>279</v>
      </c>
      <c r="AS454" s="14" t="s">
        <v>73</v>
      </c>
      <c r="AT454" s="14" t="s">
        <v>73</v>
      </c>
      <c r="AU454" s="16" t="s">
        <v>73</v>
      </c>
      <c r="AV454" s="14"/>
      <c r="AW454" s="14"/>
      <c r="AX454" s="76"/>
      <c r="AY454" s="79"/>
      <c r="AZ454" s="50"/>
      <c r="BA454" s="14"/>
      <c r="BB454" s="14"/>
      <c r="BC454" s="50"/>
      <c r="BD454" s="14"/>
      <c r="BE454" s="14"/>
      <c r="BF454" s="14"/>
      <c r="BG454" s="14"/>
      <c r="BH454" s="1"/>
    </row>
    <row r="455" ht="18.0" hidden="1" customHeight="1">
      <c r="A455" s="74">
        <v>2025645.0</v>
      </c>
      <c r="B455" s="14"/>
      <c r="C455" s="11">
        <v>37.0</v>
      </c>
      <c r="D455" s="194" t="s">
        <v>4790</v>
      </c>
      <c r="E455" s="175" t="s">
        <v>4791</v>
      </c>
      <c r="F455" s="50" t="s">
        <v>4792</v>
      </c>
      <c r="G455" s="14" t="s">
        <v>430</v>
      </c>
      <c r="H455" s="101" t="s">
        <v>4793</v>
      </c>
      <c r="I455" s="11" t="s">
        <v>237</v>
      </c>
      <c r="J455" s="175" t="s">
        <v>583</v>
      </c>
      <c r="K455" s="103" t="s">
        <v>4794</v>
      </c>
      <c r="L455" s="161" t="s">
        <v>99</v>
      </c>
      <c r="M455" s="76" t="s">
        <v>4</v>
      </c>
      <c r="N455" s="14" t="s">
        <v>323</v>
      </c>
      <c r="O455" s="11" t="s">
        <v>490</v>
      </c>
      <c r="P455" s="14" t="s">
        <v>73</v>
      </c>
      <c r="Q455" s="14" t="s">
        <v>53</v>
      </c>
      <c r="R455" s="14" t="s">
        <v>225</v>
      </c>
      <c r="S455" s="104" t="s">
        <v>4795</v>
      </c>
      <c r="T455" s="104" t="s">
        <v>4795</v>
      </c>
      <c r="U455" s="104" t="s">
        <v>4796</v>
      </c>
      <c r="V455" s="79" t="s">
        <v>4797</v>
      </c>
      <c r="W455" s="14" t="s">
        <v>73</v>
      </c>
      <c r="X455" s="14"/>
      <c r="Y455" s="14" t="s">
        <v>73</v>
      </c>
      <c r="Z455" s="14"/>
      <c r="AA455" s="79">
        <v>6.0</v>
      </c>
      <c r="AB455" s="14" t="s">
        <v>73</v>
      </c>
      <c r="AC455" s="14" t="s">
        <v>4798</v>
      </c>
      <c r="AD455" s="14" t="s">
        <v>225</v>
      </c>
      <c r="AE455" s="14" t="s">
        <v>229</v>
      </c>
      <c r="AF455" s="14" t="s">
        <v>225</v>
      </c>
      <c r="AG455" s="14" t="s">
        <v>229</v>
      </c>
      <c r="AH455" s="14" t="s">
        <v>73</v>
      </c>
      <c r="AI455" s="14" t="s">
        <v>225</v>
      </c>
      <c r="AJ455" s="14" t="s">
        <v>225</v>
      </c>
      <c r="AK455" s="14" t="s">
        <v>291</v>
      </c>
      <c r="AL455" s="14" t="s">
        <v>396</v>
      </c>
      <c r="AM455" s="14" t="s">
        <v>73</v>
      </c>
      <c r="AN455" s="14" t="s">
        <v>4799</v>
      </c>
      <c r="AO455" s="14"/>
      <c r="AP455" s="14" t="s">
        <v>1692</v>
      </c>
      <c r="AQ455" s="14" t="s">
        <v>4800</v>
      </c>
      <c r="AR455" s="14" t="s">
        <v>4801</v>
      </c>
      <c r="AS455" s="14" t="s">
        <v>73</v>
      </c>
      <c r="AT455" s="14" t="s">
        <v>73</v>
      </c>
      <c r="AU455" s="14" t="s">
        <v>73</v>
      </c>
      <c r="AV455" s="14"/>
      <c r="AW455" s="14"/>
      <c r="AX455" s="76"/>
      <c r="AY455" s="79"/>
      <c r="AZ455" s="50"/>
      <c r="BA455" s="14"/>
      <c r="BB455" s="14"/>
      <c r="BC455" s="50"/>
      <c r="BD455" s="14"/>
      <c r="BE455" s="14"/>
      <c r="BF455" s="14"/>
      <c r="BG455" s="14"/>
      <c r="BH455" s="1"/>
    </row>
    <row r="456" ht="18.0" hidden="1" customHeight="1">
      <c r="A456" s="74">
        <v>2025516.0</v>
      </c>
      <c r="B456" s="14"/>
      <c r="C456" s="11">
        <v>36.0</v>
      </c>
      <c r="D456" s="194" t="s">
        <v>4802</v>
      </c>
      <c r="E456" s="175" t="s">
        <v>4803</v>
      </c>
      <c r="F456" s="50" t="s">
        <v>4804</v>
      </c>
      <c r="G456" s="14" t="s">
        <v>430</v>
      </c>
      <c r="H456" s="101" t="s">
        <v>4805</v>
      </c>
      <c r="I456" s="11" t="s">
        <v>237</v>
      </c>
      <c r="J456" s="175" t="s">
        <v>2587</v>
      </c>
      <c r="K456" s="86" t="s">
        <v>4806</v>
      </c>
      <c r="L456" s="11" t="s">
        <v>108</v>
      </c>
      <c r="M456" s="14" t="s">
        <v>4</v>
      </c>
      <c r="N456" s="14" t="s">
        <v>667</v>
      </c>
      <c r="O456" s="11" t="s">
        <v>286</v>
      </c>
      <c r="P456" s="14"/>
      <c r="Q456" s="14" t="s">
        <v>61</v>
      </c>
      <c r="R456" s="14" t="s">
        <v>225</v>
      </c>
      <c r="S456" s="78" t="s">
        <v>4807</v>
      </c>
      <c r="T456" s="78" t="s">
        <v>4807</v>
      </c>
      <c r="U456" s="78" t="s">
        <v>4808</v>
      </c>
      <c r="V456" s="79" t="s">
        <v>4809</v>
      </c>
      <c r="W456" s="14" t="s">
        <v>73</v>
      </c>
      <c r="X456" s="14" t="s">
        <v>73</v>
      </c>
      <c r="Y456" s="14" t="s">
        <v>73</v>
      </c>
      <c r="Z456" s="14" t="s">
        <v>73</v>
      </c>
      <c r="AA456" s="79">
        <v>7.0</v>
      </c>
      <c r="AB456" s="14" t="s">
        <v>73</v>
      </c>
      <c r="AC456" s="14" t="s">
        <v>4810</v>
      </c>
      <c r="AD456" s="14" t="s">
        <v>73</v>
      </c>
      <c r="AE456" s="14" t="s">
        <v>2350</v>
      </c>
      <c r="AF456" s="14" t="s">
        <v>225</v>
      </c>
      <c r="AG456" s="14" t="s">
        <v>229</v>
      </c>
      <c r="AH456" s="14" t="s">
        <v>73</v>
      </c>
      <c r="AI456" s="14" t="s">
        <v>73</v>
      </c>
      <c r="AJ456" s="14" t="s">
        <v>225</v>
      </c>
      <c r="AK456" s="14" t="s">
        <v>230</v>
      </c>
      <c r="AL456" s="14" t="s">
        <v>396</v>
      </c>
      <c r="AM456" s="14" t="s">
        <v>73</v>
      </c>
      <c r="AN456" s="14" t="s">
        <v>4811</v>
      </c>
      <c r="AO456" s="14"/>
      <c r="AP456" s="14" t="s">
        <v>731</v>
      </c>
      <c r="AQ456" s="14" t="s">
        <v>732</v>
      </c>
      <c r="AR456" s="14" t="s">
        <v>4184</v>
      </c>
      <c r="AS456" s="14" t="s">
        <v>73</v>
      </c>
      <c r="AT456" s="14" t="s">
        <v>73</v>
      </c>
      <c r="AU456" s="14" t="s">
        <v>73</v>
      </c>
      <c r="AV456" s="14"/>
      <c r="AW456" s="16" t="s">
        <v>232</v>
      </c>
      <c r="AX456" s="85"/>
      <c r="AY456" s="14"/>
      <c r="AZ456" s="50"/>
      <c r="BA456" s="14"/>
      <c r="BB456" s="14"/>
      <c r="BC456" s="14"/>
      <c r="BD456" s="14"/>
      <c r="BE456" s="14"/>
      <c r="BF456" s="14"/>
      <c r="BG456" s="14"/>
      <c r="BH456" s="1"/>
    </row>
    <row r="457" ht="18.0" hidden="1" customHeight="1">
      <c r="A457" s="74">
        <v>2025810.0</v>
      </c>
      <c r="B457" s="14"/>
      <c r="C457" s="11">
        <v>37.0</v>
      </c>
      <c r="D457" s="194" t="s">
        <v>2780</v>
      </c>
      <c r="E457" s="175" t="s">
        <v>4812</v>
      </c>
      <c r="F457" s="50" t="s">
        <v>4813</v>
      </c>
      <c r="G457" s="14" t="s">
        <v>430</v>
      </c>
      <c r="H457" s="101" t="s">
        <v>4814</v>
      </c>
      <c r="I457" s="11" t="s">
        <v>221</v>
      </c>
      <c r="J457" s="175" t="s">
        <v>4815</v>
      </c>
      <c r="K457" s="103" t="s">
        <v>4816</v>
      </c>
      <c r="L457" s="161" t="s">
        <v>99</v>
      </c>
      <c r="M457" s="76" t="s">
        <v>4</v>
      </c>
      <c r="N457" s="14"/>
      <c r="O457" s="11" t="s">
        <v>490</v>
      </c>
      <c r="P457" s="14" t="s">
        <v>73</v>
      </c>
      <c r="Q457" s="14" t="s">
        <v>53</v>
      </c>
      <c r="R457" s="14" t="s">
        <v>225</v>
      </c>
      <c r="S457" s="104" t="s">
        <v>4817</v>
      </c>
      <c r="T457" s="104" t="s">
        <v>4817</v>
      </c>
      <c r="U457" s="104" t="s">
        <v>4818</v>
      </c>
      <c r="V457" s="79" t="s">
        <v>4819</v>
      </c>
      <c r="W457" s="14" t="s">
        <v>73</v>
      </c>
      <c r="X457" s="14" t="s">
        <v>73</v>
      </c>
      <c r="Y457" s="14" t="s">
        <v>225</v>
      </c>
      <c r="Z457" s="14" t="s">
        <v>73</v>
      </c>
      <c r="AA457" s="79">
        <v>5.0</v>
      </c>
      <c r="AB457" s="14" t="s">
        <v>225</v>
      </c>
      <c r="AC457" s="14" t="s">
        <v>1667</v>
      </c>
      <c r="AD457" s="14" t="s">
        <v>73</v>
      </c>
      <c r="AE457" s="14" t="s">
        <v>4820</v>
      </c>
      <c r="AF457" s="14" t="s">
        <v>225</v>
      </c>
      <c r="AG457" s="14" t="s">
        <v>229</v>
      </c>
      <c r="AH457" s="14" t="s">
        <v>225</v>
      </c>
      <c r="AI457" s="14" t="s">
        <v>73</v>
      </c>
      <c r="AJ457" s="14" t="s">
        <v>225</v>
      </c>
      <c r="AK457" s="14" t="s">
        <v>230</v>
      </c>
      <c r="AL457" s="14" t="s">
        <v>671</v>
      </c>
      <c r="AM457" s="14" t="s">
        <v>73</v>
      </c>
      <c r="AN457" s="14" t="s">
        <v>278</v>
      </c>
      <c r="AO457" s="14"/>
      <c r="AP457" s="14" t="s">
        <v>1656</v>
      </c>
      <c r="AQ457" s="14" t="s">
        <v>1608</v>
      </c>
      <c r="AR457" s="14" t="s">
        <v>505</v>
      </c>
      <c r="AS457" s="14" t="s">
        <v>73</v>
      </c>
      <c r="AT457" s="14" t="s">
        <v>73</v>
      </c>
      <c r="AU457" s="14" t="s">
        <v>73</v>
      </c>
      <c r="AV457" s="14"/>
      <c r="AW457" s="14"/>
      <c r="AX457" s="76"/>
      <c r="AY457" s="79"/>
      <c r="AZ457" s="50"/>
      <c r="BA457" s="14"/>
      <c r="BB457" s="14"/>
      <c r="BC457" s="50"/>
      <c r="BD457" s="14"/>
      <c r="BE457" s="14"/>
      <c r="BF457" s="14"/>
      <c r="BG457" s="14"/>
      <c r="BH457" s="1"/>
    </row>
    <row r="458" ht="18.0" hidden="1" customHeight="1">
      <c r="A458" s="74">
        <v>2025559.0</v>
      </c>
      <c r="B458" s="14"/>
      <c r="C458" s="11">
        <v>35.0</v>
      </c>
      <c r="D458" s="194" t="s">
        <v>4821</v>
      </c>
      <c r="E458" s="175" t="s">
        <v>4822</v>
      </c>
      <c r="F458" s="50" t="s">
        <v>4823</v>
      </c>
      <c r="G458" s="14" t="s">
        <v>430</v>
      </c>
      <c r="H458" s="101" t="s">
        <v>4824</v>
      </c>
      <c r="I458" s="11" t="s">
        <v>237</v>
      </c>
      <c r="J458" s="167" t="s">
        <v>3768</v>
      </c>
      <c r="K458" s="103" t="s">
        <v>4825</v>
      </c>
      <c r="L458" s="11" t="s">
        <v>101</v>
      </c>
      <c r="M458" s="75" t="s">
        <v>4</v>
      </c>
      <c r="N458" s="14" t="s">
        <v>323</v>
      </c>
      <c r="O458" s="11" t="s">
        <v>490</v>
      </c>
      <c r="P458" s="14" t="s">
        <v>73</v>
      </c>
      <c r="Q458" s="14" t="s">
        <v>53</v>
      </c>
      <c r="R458" s="14" t="s">
        <v>225</v>
      </c>
      <c r="S458" s="104" t="s">
        <v>4826</v>
      </c>
      <c r="T458" s="104" t="s">
        <v>4827</v>
      </c>
      <c r="U458" s="104" t="s">
        <v>4828</v>
      </c>
      <c r="V458" s="79" t="s">
        <v>4829</v>
      </c>
      <c r="W458" s="14" t="s">
        <v>73</v>
      </c>
      <c r="X458" s="14" t="s">
        <v>73</v>
      </c>
      <c r="Y458" s="14" t="s">
        <v>225</v>
      </c>
      <c r="Z458" s="14" t="s">
        <v>225</v>
      </c>
      <c r="AA458" s="79">
        <v>5.0</v>
      </c>
      <c r="AB458" s="14" t="s">
        <v>225</v>
      </c>
      <c r="AC458" s="14" t="s">
        <v>229</v>
      </c>
      <c r="AD458" s="14" t="s">
        <v>225</v>
      </c>
      <c r="AE458" s="14" t="s">
        <v>229</v>
      </c>
      <c r="AF458" s="14" t="s">
        <v>73</v>
      </c>
      <c r="AG458" s="14" t="s">
        <v>4830</v>
      </c>
      <c r="AH458" s="14" t="s">
        <v>73</v>
      </c>
      <c r="AI458" s="14" t="s">
        <v>225</v>
      </c>
      <c r="AJ458" s="14" t="s">
        <v>225</v>
      </c>
      <c r="AK458" s="14" t="s">
        <v>230</v>
      </c>
      <c r="AL458" s="14" t="s">
        <v>396</v>
      </c>
      <c r="AM458" s="14" t="s">
        <v>225</v>
      </c>
      <c r="AN458" s="14"/>
      <c r="AO458" s="14"/>
      <c r="AP458" s="14" t="s">
        <v>442</v>
      </c>
      <c r="AQ458" s="14" t="s">
        <v>1558</v>
      </c>
      <c r="AR458" s="14" t="s">
        <v>1039</v>
      </c>
      <c r="AS458" s="14" t="s">
        <v>73</v>
      </c>
      <c r="AT458" s="14" t="s">
        <v>73</v>
      </c>
      <c r="AU458" s="14" t="s">
        <v>73</v>
      </c>
      <c r="AV458" s="14"/>
      <c r="AW458" s="14"/>
      <c r="AX458" s="76"/>
      <c r="AY458" s="79"/>
      <c r="AZ458" s="50"/>
      <c r="BA458" s="14"/>
      <c r="BB458" s="14"/>
      <c r="BC458" s="50"/>
      <c r="BD458" s="14"/>
      <c r="BE458" s="14"/>
      <c r="BF458" s="14"/>
      <c r="BG458" s="14"/>
      <c r="BH458" s="1"/>
    </row>
    <row r="459" ht="18.0" hidden="1" customHeight="1">
      <c r="A459" s="74">
        <v>2025506.0</v>
      </c>
      <c r="B459" s="14"/>
      <c r="C459" s="11">
        <v>40.0</v>
      </c>
      <c r="D459" s="194" t="s">
        <v>4831</v>
      </c>
      <c r="E459" s="175" t="s">
        <v>4832</v>
      </c>
      <c r="F459" s="50" t="s">
        <v>4833</v>
      </c>
      <c r="G459" s="14" t="s">
        <v>430</v>
      </c>
      <c r="H459" s="101" t="s">
        <v>4834</v>
      </c>
      <c r="I459" s="11" t="s">
        <v>237</v>
      </c>
      <c r="J459" s="175" t="s">
        <v>256</v>
      </c>
      <c r="K459" s="86" t="s">
        <v>4835</v>
      </c>
      <c r="L459" s="11" t="s">
        <v>94</v>
      </c>
      <c r="M459" s="14" t="s">
        <v>4</v>
      </c>
      <c r="N459" s="14" t="s">
        <v>1752</v>
      </c>
      <c r="O459" s="11" t="s">
        <v>286</v>
      </c>
      <c r="P459" s="14" t="s">
        <v>73</v>
      </c>
      <c r="Q459" s="14" t="s">
        <v>61</v>
      </c>
      <c r="R459" s="14" t="s">
        <v>225</v>
      </c>
      <c r="S459" s="78" t="s">
        <v>4836</v>
      </c>
      <c r="T459" s="78" t="s">
        <v>4836</v>
      </c>
      <c r="U459" s="78" t="s">
        <v>4837</v>
      </c>
      <c r="V459" s="79" t="s">
        <v>4838</v>
      </c>
      <c r="W459" s="14" t="s">
        <v>73</v>
      </c>
      <c r="X459" s="14" t="s">
        <v>73</v>
      </c>
      <c r="Y459" s="14" t="s">
        <v>73</v>
      </c>
      <c r="Z459" s="14" t="s">
        <v>73</v>
      </c>
      <c r="AA459" s="79">
        <v>9.0</v>
      </c>
      <c r="AB459" s="14" t="s">
        <v>73</v>
      </c>
      <c r="AC459" s="14"/>
      <c r="AD459" s="14" t="s">
        <v>73</v>
      </c>
      <c r="AE459" s="14"/>
      <c r="AF459" s="14" t="s">
        <v>225</v>
      </c>
      <c r="AG459" s="14" t="s">
        <v>229</v>
      </c>
      <c r="AH459" s="14" t="s">
        <v>73</v>
      </c>
      <c r="AI459" s="14" t="s">
        <v>73</v>
      </c>
      <c r="AJ459" s="14" t="s">
        <v>73</v>
      </c>
      <c r="AK459" s="14" t="s">
        <v>264</v>
      </c>
      <c r="AL459" s="14" t="s">
        <v>396</v>
      </c>
      <c r="AM459" s="14" t="s">
        <v>73</v>
      </c>
      <c r="AN459" s="14" t="s">
        <v>4455</v>
      </c>
      <c r="AO459" s="14"/>
      <c r="AP459" s="14" t="s">
        <v>331</v>
      </c>
      <c r="AQ459" s="14" t="s">
        <v>292</v>
      </c>
      <c r="AR459" s="14" t="s">
        <v>424</v>
      </c>
      <c r="AS459" s="14" t="s">
        <v>73</v>
      </c>
      <c r="AT459" s="14" t="s">
        <v>73</v>
      </c>
      <c r="AU459" s="14" t="s">
        <v>73</v>
      </c>
      <c r="AV459" s="14"/>
      <c r="AW459" s="14" t="s">
        <v>73</v>
      </c>
      <c r="AX459" s="85"/>
      <c r="AY459" s="79">
        <v>2.3204751E8</v>
      </c>
      <c r="AZ459" s="50">
        <v>86263.0</v>
      </c>
      <c r="BA459" s="14"/>
      <c r="BB459" s="14"/>
      <c r="BC459" s="120"/>
      <c r="BD459" s="14"/>
      <c r="BE459" s="14"/>
      <c r="BF459" s="14"/>
      <c r="BG459" s="14"/>
      <c r="BH459" s="1"/>
    </row>
    <row r="460" ht="18.75" hidden="1" customHeight="1">
      <c r="A460" s="74">
        <v>2025389.0</v>
      </c>
      <c r="B460" s="14"/>
      <c r="C460" s="11">
        <v>42.0</v>
      </c>
      <c r="D460" s="194" t="s">
        <v>4839</v>
      </c>
      <c r="E460" s="175" t="s">
        <v>4840</v>
      </c>
      <c r="F460" s="50" t="s">
        <v>4841</v>
      </c>
      <c r="G460" s="14" t="s">
        <v>430</v>
      </c>
      <c r="H460" s="101" t="s">
        <v>4842</v>
      </c>
      <c r="I460" s="11" t="s">
        <v>221</v>
      </c>
      <c r="J460" s="167">
        <v>39175.0</v>
      </c>
      <c r="K460" s="103" t="s">
        <v>4843</v>
      </c>
      <c r="L460" s="11" t="s">
        <v>90</v>
      </c>
      <c r="M460" s="75" t="s">
        <v>4</v>
      </c>
      <c r="N460" s="14" t="s">
        <v>4844</v>
      </c>
      <c r="O460" s="11" t="s">
        <v>259</v>
      </c>
      <c r="P460" s="14" t="s">
        <v>225</v>
      </c>
      <c r="Q460" s="14" t="s">
        <v>59</v>
      </c>
      <c r="R460" s="14" t="s">
        <v>225</v>
      </c>
      <c r="S460" s="78" t="s">
        <v>4845</v>
      </c>
      <c r="T460" s="104" t="s">
        <v>4845</v>
      </c>
      <c r="U460" s="104" t="s">
        <v>4846</v>
      </c>
      <c r="V460" s="79" t="s">
        <v>4847</v>
      </c>
      <c r="W460" s="14" t="s">
        <v>73</v>
      </c>
      <c r="X460" s="14" t="s">
        <v>73</v>
      </c>
      <c r="Y460" s="14" t="s">
        <v>73</v>
      </c>
      <c r="Z460" s="14" t="s">
        <v>225</v>
      </c>
      <c r="AA460" s="79">
        <v>4.0</v>
      </c>
      <c r="AB460" s="14" t="s">
        <v>225</v>
      </c>
      <c r="AC460" s="14"/>
      <c r="AD460" s="14" t="s">
        <v>225</v>
      </c>
      <c r="AE460" s="14" t="s">
        <v>229</v>
      </c>
      <c r="AF460" s="14" t="s">
        <v>225</v>
      </c>
      <c r="AG460" s="14" t="s">
        <v>229</v>
      </c>
      <c r="AH460" s="14" t="s">
        <v>73</v>
      </c>
      <c r="AI460" s="14" t="s">
        <v>225</v>
      </c>
      <c r="AJ460" s="14" t="s">
        <v>73</v>
      </c>
      <c r="AK460" s="14" t="s">
        <v>264</v>
      </c>
      <c r="AL460" s="14" t="s">
        <v>396</v>
      </c>
      <c r="AM460" s="14" t="s">
        <v>73</v>
      </c>
      <c r="AN460" s="14" t="s">
        <v>4848</v>
      </c>
      <c r="AO460" s="14"/>
      <c r="AP460" s="14" t="s">
        <v>331</v>
      </c>
      <c r="AQ460" s="14" t="s">
        <v>526</v>
      </c>
      <c r="AR460" s="14"/>
      <c r="AS460" s="14" t="s">
        <v>73</v>
      </c>
      <c r="AT460" s="14" t="s">
        <v>73</v>
      </c>
      <c r="AU460" s="16" t="s">
        <v>73</v>
      </c>
      <c r="AV460" s="14"/>
      <c r="AW460" s="16" t="s">
        <v>232</v>
      </c>
      <c r="AX460" s="76"/>
      <c r="AY460" s="50"/>
      <c r="AZ460" s="50"/>
      <c r="BA460" s="14"/>
      <c r="BB460" s="14"/>
      <c r="BC460" s="14"/>
      <c r="BD460" s="14"/>
      <c r="BE460" s="14"/>
      <c r="BF460" s="14"/>
      <c r="BG460" s="14"/>
      <c r="BH460" s="1"/>
    </row>
    <row r="461" ht="18.75" hidden="1" customHeight="1">
      <c r="A461" s="74">
        <v>2025354.0</v>
      </c>
      <c r="B461" s="14"/>
      <c r="C461" s="11">
        <v>36.0</v>
      </c>
      <c r="D461" s="194" t="s">
        <v>4849</v>
      </c>
      <c r="E461" s="200" t="s">
        <v>0</v>
      </c>
      <c r="F461" s="50" t="s">
        <v>4850</v>
      </c>
      <c r="G461" s="14" t="s">
        <v>430</v>
      </c>
      <c r="H461" s="101" t="s">
        <v>4851</v>
      </c>
      <c r="I461" s="11" t="s">
        <v>237</v>
      </c>
      <c r="J461" s="175" t="s">
        <v>4852</v>
      </c>
      <c r="K461" s="103" t="s">
        <v>4853</v>
      </c>
      <c r="L461" s="11" t="s">
        <v>114</v>
      </c>
      <c r="M461" s="75" t="s">
        <v>4</v>
      </c>
      <c r="N461" s="14" t="s">
        <v>791</v>
      </c>
      <c r="O461" s="11" t="s">
        <v>476</v>
      </c>
      <c r="P461" s="14" t="s">
        <v>73</v>
      </c>
      <c r="Q461" s="14" t="s">
        <v>57</v>
      </c>
      <c r="R461" s="14" t="s">
        <v>225</v>
      </c>
      <c r="S461" s="104" t="s">
        <v>4854</v>
      </c>
      <c r="T461" s="104" t="s">
        <v>4855</v>
      </c>
      <c r="U461" s="104" t="s">
        <v>4856</v>
      </c>
      <c r="V461" s="79" t="s">
        <v>4857</v>
      </c>
      <c r="W461" s="14" t="s">
        <v>73</v>
      </c>
      <c r="X461" s="14" t="s">
        <v>73</v>
      </c>
      <c r="Y461" s="14" t="s">
        <v>73</v>
      </c>
      <c r="Z461" s="14" t="s">
        <v>73</v>
      </c>
      <c r="AA461" s="79">
        <v>9.0</v>
      </c>
      <c r="AB461" s="14" t="s">
        <v>225</v>
      </c>
      <c r="AC461" s="14" t="s">
        <v>229</v>
      </c>
      <c r="AD461" s="14" t="s">
        <v>225</v>
      </c>
      <c r="AE461" s="14" t="s">
        <v>229</v>
      </c>
      <c r="AF461" s="14" t="s">
        <v>225</v>
      </c>
      <c r="AG461" s="14" t="s">
        <v>229</v>
      </c>
      <c r="AH461" s="14" t="s">
        <v>225</v>
      </c>
      <c r="AI461" s="14" t="s">
        <v>225</v>
      </c>
      <c r="AJ461" s="14" t="s">
        <v>225</v>
      </c>
      <c r="AK461" s="14" t="s">
        <v>230</v>
      </c>
      <c r="AL461" s="14" t="s">
        <v>396</v>
      </c>
      <c r="AM461" s="14" t="s">
        <v>73</v>
      </c>
      <c r="AN461" s="14" t="s">
        <v>4858</v>
      </c>
      <c r="AO461" s="14"/>
      <c r="AP461" s="14" t="s">
        <v>1887</v>
      </c>
      <c r="AQ461" s="14" t="s">
        <v>424</v>
      </c>
      <c r="AR461" s="14" t="s">
        <v>526</v>
      </c>
      <c r="AS461" s="14" t="s">
        <v>73</v>
      </c>
      <c r="AT461" s="14" t="s">
        <v>73</v>
      </c>
      <c r="AU461" s="14" t="s">
        <v>73</v>
      </c>
      <c r="AV461" s="14"/>
      <c r="AW461" s="14"/>
      <c r="AX461" s="76"/>
      <c r="AY461" s="50"/>
      <c r="AZ461" s="50"/>
      <c r="BA461" s="14"/>
      <c r="BB461" s="14"/>
      <c r="BC461" s="14"/>
      <c r="BD461" s="14"/>
      <c r="BE461" s="14"/>
      <c r="BF461" s="14"/>
      <c r="BG461" s="14"/>
      <c r="BH461" s="1"/>
    </row>
    <row r="462" ht="18.0" customHeight="1">
      <c r="A462" s="74">
        <v>2025632.0</v>
      </c>
      <c r="B462" s="14"/>
      <c r="C462" s="11">
        <v>31.0</v>
      </c>
      <c r="D462" s="194" t="s">
        <v>1185</v>
      </c>
      <c r="E462" s="175" t="s">
        <v>4859</v>
      </c>
      <c r="F462" s="50" t="s">
        <v>4860</v>
      </c>
      <c r="G462" s="14" t="s">
        <v>430</v>
      </c>
      <c r="H462" s="101" t="s">
        <v>4861</v>
      </c>
      <c r="I462" s="11" t="s">
        <v>221</v>
      </c>
      <c r="J462" s="175" t="s">
        <v>4862</v>
      </c>
      <c r="K462" s="86" t="s">
        <v>4863</v>
      </c>
      <c r="L462" s="11" t="s">
        <v>104</v>
      </c>
      <c r="M462" s="75" t="s">
        <v>49</v>
      </c>
      <c r="N462" s="14" t="s">
        <v>240</v>
      </c>
      <c r="O462" s="11" t="s">
        <v>4018</v>
      </c>
      <c r="P462" s="75"/>
      <c r="Q462" s="14" t="s">
        <v>57</v>
      </c>
      <c r="R462" s="14" t="s">
        <v>225</v>
      </c>
      <c r="S462" s="78" t="s">
        <v>4864</v>
      </c>
      <c r="T462" s="78" t="s">
        <v>4864</v>
      </c>
      <c r="U462" s="78" t="s">
        <v>4865</v>
      </c>
      <c r="V462" s="79" t="s">
        <v>4866</v>
      </c>
      <c r="W462" s="14" t="s">
        <v>73</v>
      </c>
      <c r="X462" s="14" t="s">
        <v>73</v>
      </c>
      <c r="Y462" s="14" t="s">
        <v>73</v>
      </c>
      <c r="Z462" s="14" t="s">
        <v>225</v>
      </c>
      <c r="AA462" s="79">
        <v>6.0</v>
      </c>
      <c r="AB462" s="14" t="s">
        <v>73</v>
      </c>
      <c r="AC462" s="14" t="s">
        <v>4867</v>
      </c>
      <c r="AD462" s="14" t="s">
        <v>225</v>
      </c>
      <c r="AE462" s="14" t="s">
        <v>229</v>
      </c>
      <c r="AF462" s="14" t="s">
        <v>73</v>
      </c>
      <c r="AG462" s="14" t="s">
        <v>278</v>
      </c>
      <c r="AH462" s="14" t="s">
        <v>225</v>
      </c>
      <c r="AI462" s="14" t="s">
        <v>225</v>
      </c>
      <c r="AJ462" s="14" t="s">
        <v>225</v>
      </c>
      <c r="AK462" s="14" t="s">
        <v>230</v>
      </c>
      <c r="AL462" s="14" t="s">
        <v>396</v>
      </c>
      <c r="AM462" s="14" t="s">
        <v>225</v>
      </c>
      <c r="AN462" s="14"/>
      <c r="AO462" s="14"/>
      <c r="AP462" s="14" t="s">
        <v>292</v>
      </c>
      <c r="AQ462" s="14" t="s">
        <v>2604</v>
      </c>
      <c r="AR462" s="14" t="s">
        <v>4868</v>
      </c>
      <c r="AS462" s="14" t="s">
        <v>73</v>
      </c>
      <c r="AT462" s="14" t="s">
        <v>73</v>
      </c>
      <c r="AU462" s="14" t="s">
        <v>73</v>
      </c>
      <c r="AV462" s="14"/>
      <c r="AW462" s="16" t="s">
        <v>232</v>
      </c>
      <c r="AX462" s="76"/>
      <c r="AY462" s="106">
        <v>2.32026785E8</v>
      </c>
      <c r="AZ462" s="106">
        <v>81926.0</v>
      </c>
      <c r="BA462" s="14"/>
      <c r="BB462" s="14"/>
      <c r="BC462" s="50"/>
      <c r="BD462" s="14"/>
      <c r="BE462" s="14"/>
      <c r="BF462" s="14"/>
      <c r="BG462" s="14"/>
      <c r="BH462" s="1"/>
    </row>
    <row r="463" ht="18.0" hidden="1" customHeight="1">
      <c r="A463" s="74">
        <v>2025349.0</v>
      </c>
      <c r="B463" s="14"/>
      <c r="C463" s="11">
        <v>39.0</v>
      </c>
      <c r="D463" s="194" t="s">
        <v>1185</v>
      </c>
      <c r="E463" s="175" t="s">
        <v>4869</v>
      </c>
      <c r="F463" s="50" t="s">
        <v>4870</v>
      </c>
      <c r="G463" s="14" t="s">
        <v>430</v>
      </c>
      <c r="H463" s="101" t="s">
        <v>4871</v>
      </c>
      <c r="I463" s="11" t="s">
        <v>221</v>
      </c>
      <c r="J463" s="175" t="s">
        <v>4872</v>
      </c>
      <c r="K463" s="86" t="s">
        <v>4873</v>
      </c>
      <c r="L463" s="11" t="s">
        <v>114</v>
      </c>
      <c r="M463" s="75" t="s">
        <v>4</v>
      </c>
      <c r="N463" s="14" t="s">
        <v>1773</v>
      </c>
      <c r="O463" s="11" t="s">
        <v>476</v>
      </c>
      <c r="P463" s="75"/>
      <c r="Q463" s="14" t="s">
        <v>57</v>
      </c>
      <c r="R463" s="14" t="s">
        <v>225</v>
      </c>
      <c r="S463" s="201" t="s">
        <v>4874</v>
      </c>
      <c r="T463" s="78" t="s">
        <v>4874</v>
      </c>
      <c r="U463" s="78" t="s">
        <v>4875</v>
      </c>
      <c r="V463" s="79" t="s">
        <v>4876</v>
      </c>
      <c r="W463" s="14" t="s">
        <v>73</v>
      </c>
      <c r="X463" s="14" t="s">
        <v>73</v>
      </c>
      <c r="Y463" s="14" t="s">
        <v>73</v>
      </c>
      <c r="Z463" s="14" t="s">
        <v>225</v>
      </c>
      <c r="AA463" s="79">
        <v>3.0</v>
      </c>
      <c r="AB463" s="14" t="s">
        <v>73</v>
      </c>
      <c r="AC463" s="14" t="s">
        <v>4877</v>
      </c>
      <c r="AD463" s="14" t="s">
        <v>73</v>
      </c>
      <c r="AE463" s="14" t="s">
        <v>4878</v>
      </c>
      <c r="AF463" s="14" t="s">
        <v>225</v>
      </c>
      <c r="AG463" s="14" t="s">
        <v>229</v>
      </c>
      <c r="AH463" s="14" t="s">
        <v>73</v>
      </c>
      <c r="AI463" s="14" t="s">
        <v>225</v>
      </c>
      <c r="AJ463" s="14" t="s">
        <v>73</v>
      </c>
      <c r="AK463" s="14" t="s">
        <v>264</v>
      </c>
      <c r="AL463" s="14" t="s">
        <v>396</v>
      </c>
      <c r="AM463" s="14" t="s">
        <v>73</v>
      </c>
      <c r="AN463" s="14" t="s">
        <v>4342</v>
      </c>
      <c r="AO463" s="14"/>
      <c r="AP463" s="14" t="s">
        <v>425</v>
      </c>
      <c r="AQ463" s="14" t="s">
        <v>4879</v>
      </c>
      <c r="AR463" s="14" t="s">
        <v>1387</v>
      </c>
      <c r="AS463" s="14" t="s">
        <v>73</v>
      </c>
      <c r="AT463" s="14" t="s">
        <v>73</v>
      </c>
      <c r="AU463" s="14" t="s">
        <v>73</v>
      </c>
      <c r="AV463" s="14"/>
      <c r="AW463" s="14" t="s">
        <v>73</v>
      </c>
      <c r="AX463" s="76"/>
      <c r="AY463" s="50">
        <v>2.32055904E8</v>
      </c>
      <c r="AZ463" s="50">
        <v>94971.0</v>
      </c>
      <c r="BA463" s="14"/>
      <c r="BB463" s="14"/>
      <c r="BC463" s="14"/>
      <c r="BD463" s="14"/>
      <c r="BE463" s="14"/>
      <c r="BF463" s="14"/>
      <c r="BG463" s="14"/>
      <c r="BH463" s="1"/>
    </row>
    <row r="464" ht="18.0" hidden="1" customHeight="1">
      <c r="A464" s="74">
        <v>2025504.0</v>
      </c>
      <c r="B464" s="14"/>
      <c r="C464" s="11">
        <v>38.0</v>
      </c>
      <c r="D464" s="194" t="s">
        <v>1185</v>
      </c>
      <c r="E464" s="175" t="s">
        <v>4880</v>
      </c>
      <c r="F464" s="50" t="s">
        <v>4881</v>
      </c>
      <c r="G464" s="14" t="s">
        <v>430</v>
      </c>
      <c r="H464" s="101" t="s">
        <v>4882</v>
      </c>
      <c r="I464" s="11" t="s">
        <v>221</v>
      </c>
      <c r="J464" s="202">
        <v>38720.0</v>
      </c>
      <c r="K464" s="86" t="s">
        <v>4883</v>
      </c>
      <c r="L464" s="11" t="s">
        <v>94</v>
      </c>
      <c r="M464" s="14" t="s">
        <v>4</v>
      </c>
      <c r="N464" s="14" t="s">
        <v>557</v>
      </c>
      <c r="O464" s="11" t="s">
        <v>286</v>
      </c>
      <c r="P464" s="14" t="s">
        <v>73</v>
      </c>
      <c r="Q464" s="14" t="s">
        <v>61</v>
      </c>
      <c r="R464" s="14" t="s">
        <v>225</v>
      </c>
      <c r="S464" s="78" t="s">
        <v>4884</v>
      </c>
      <c r="T464" s="78" t="s">
        <v>4884</v>
      </c>
      <c r="U464" s="78" t="s">
        <v>4885</v>
      </c>
      <c r="V464" s="79" t="s">
        <v>4886</v>
      </c>
      <c r="W464" s="14" t="s">
        <v>73</v>
      </c>
      <c r="X464" s="14" t="s">
        <v>225</v>
      </c>
      <c r="Y464" s="14" t="s">
        <v>73</v>
      </c>
      <c r="Z464" s="14" t="s">
        <v>225</v>
      </c>
      <c r="AA464" s="79">
        <v>4.0</v>
      </c>
      <c r="AB464" s="14" t="s">
        <v>225</v>
      </c>
      <c r="AC464" s="14"/>
      <c r="AD464" s="14" t="s">
        <v>225</v>
      </c>
      <c r="AE464" s="14" t="s">
        <v>229</v>
      </c>
      <c r="AF464" s="14" t="s">
        <v>225</v>
      </c>
      <c r="AG464" s="14" t="s">
        <v>229</v>
      </c>
      <c r="AH464" s="14" t="s">
        <v>73</v>
      </c>
      <c r="AI464" s="14" t="s">
        <v>225</v>
      </c>
      <c r="AJ464" s="14" t="s">
        <v>225</v>
      </c>
      <c r="AK464" s="14" t="s">
        <v>230</v>
      </c>
      <c r="AL464" s="14" t="s">
        <v>396</v>
      </c>
      <c r="AM464" s="14" t="s">
        <v>225</v>
      </c>
      <c r="AN464" s="14"/>
      <c r="AO464" s="14"/>
      <c r="AP464" s="14" t="s">
        <v>266</v>
      </c>
      <c r="AQ464" s="14" t="s">
        <v>425</v>
      </c>
      <c r="AR464" s="14" t="s">
        <v>331</v>
      </c>
      <c r="AS464" s="14" t="s">
        <v>73</v>
      </c>
      <c r="AT464" s="14" t="s">
        <v>73</v>
      </c>
      <c r="AU464" s="14" t="s">
        <v>73</v>
      </c>
      <c r="AV464" s="14"/>
      <c r="AW464" s="14" t="s">
        <v>73</v>
      </c>
      <c r="AX464" s="85"/>
      <c r="AY464" s="50">
        <v>2.32047049E8</v>
      </c>
      <c r="AZ464" s="50">
        <v>61493.0</v>
      </c>
      <c r="BA464" s="14"/>
      <c r="BB464" s="14"/>
      <c r="BC464" s="14"/>
      <c r="BD464" s="14"/>
      <c r="BE464" s="14"/>
      <c r="BF464" s="14"/>
      <c r="BG464" s="14"/>
      <c r="BH464" s="1"/>
    </row>
    <row r="465" ht="15.0" hidden="1" customHeight="1">
      <c r="A465" s="74">
        <v>2025561.0</v>
      </c>
      <c r="B465" s="14"/>
      <c r="C465" s="11">
        <v>37.0</v>
      </c>
      <c r="D465" s="194" t="s">
        <v>51</v>
      </c>
      <c r="E465" s="175" t="s">
        <v>4887</v>
      </c>
      <c r="F465" s="50" t="s">
        <v>4888</v>
      </c>
      <c r="G465" s="14" t="s">
        <v>430</v>
      </c>
      <c r="H465" s="101" t="s">
        <v>4889</v>
      </c>
      <c r="I465" s="11" t="s">
        <v>237</v>
      </c>
      <c r="J465" s="167" t="s">
        <v>4890</v>
      </c>
      <c r="K465" s="103" t="s">
        <v>4891</v>
      </c>
      <c r="L465" s="11" t="s">
        <v>101</v>
      </c>
      <c r="M465" s="75" t="s">
        <v>4</v>
      </c>
      <c r="N465" s="14" t="s">
        <v>791</v>
      </c>
      <c r="O465" s="11" t="s">
        <v>490</v>
      </c>
      <c r="P465" s="14" t="s">
        <v>73</v>
      </c>
      <c r="Q465" s="14" t="s">
        <v>53</v>
      </c>
      <c r="R465" s="14" t="s">
        <v>225</v>
      </c>
      <c r="S465" s="104" t="s">
        <v>4892</v>
      </c>
      <c r="T465" s="104" t="s">
        <v>4893</v>
      </c>
      <c r="U465" s="104" t="s">
        <v>278</v>
      </c>
      <c r="V465" s="79" t="s">
        <v>4894</v>
      </c>
      <c r="W465" s="14" t="s">
        <v>73</v>
      </c>
      <c r="X465" s="14" t="s">
        <v>73</v>
      </c>
      <c r="Y465" s="14" t="s">
        <v>73</v>
      </c>
      <c r="Z465" s="14" t="s">
        <v>73</v>
      </c>
      <c r="AA465" s="79">
        <v>7.0</v>
      </c>
      <c r="AB465" s="14" t="s">
        <v>225</v>
      </c>
      <c r="AC465" s="14" t="s">
        <v>229</v>
      </c>
      <c r="AD465" s="14" t="s">
        <v>225</v>
      </c>
      <c r="AE465" s="14" t="s">
        <v>229</v>
      </c>
      <c r="AF465" s="14" t="s">
        <v>73</v>
      </c>
      <c r="AG465" s="14" t="s">
        <v>4895</v>
      </c>
      <c r="AH465" s="14" t="s">
        <v>73</v>
      </c>
      <c r="AI465" s="14" t="s">
        <v>73</v>
      </c>
      <c r="AJ465" s="14" t="s">
        <v>73</v>
      </c>
      <c r="AK465" s="14" t="s">
        <v>264</v>
      </c>
      <c r="AL465" s="14" t="s">
        <v>396</v>
      </c>
      <c r="AM465" s="14" t="s">
        <v>73</v>
      </c>
      <c r="AN465" s="14" t="s">
        <v>4896</v>
      </c>
      <c r="AO465" s="14"/>
      <c r="AP465" s="14" t="s">
        <v>483</v>
      </c>
      <c r="AQ465" s="14" t="s">
        <v>454</v>
      </c>
      <c r="AR465" s="14" t="s">
        <v>504</v>
      </c>
      <c r="AS465" s="14" t="s">
        <v>73</v>
      </c>
      <c r="AT465" s="14" t="s">
        <v>73</v>
      </c>
      <c r="AU465" s="14" t="s">
        <v>73</v>
      </c>
      <c r="AV465" s="14"/>
      <c r="AW465" s="14"/>
      <c r="AX465" s="76"/>
      <c r="AY465" s="79"/>
      <c r="AZ465" s="50"/>
      <c r="BA465" s="14"/>
      <c r="BB465" s="14"/>
      <c r="BC465" s="50"/>
      <c r="BD465" s="14"/>
      <c r="BE465" s="14"/>
      <c r="BF465" s="14"/>
      <c r="BG465" s="14"/>
      <c r="BH465" s="1"/>
    </row>
    <row r="466" ht="18.0" hidden="1" customHeight="1">
      <c r="A466" s="74">
        <v>2025832.0</v>
      </c>
      <c r="B466" s="14"/>
      <c r="C466" s="11">
        <v>39.0</v>
      </c>
      <c r="D466" s="194" t="s">
        <v>51</v>
      </c>
      <c r="E466" s="175" t="s">
        <v>4897</v>
      </c>
      <c r="F466" s="50" t="s">
        <v>4898</v>
      </c>
      <c r="G466" s="14" t="s">
        <v>430</v>
      </c>
      <c r="H466" s="101" t="s">
        <v>4899</v>
      </c>
      <c r="I466" s="11" t="s">
        <v>237</v>
      </c>
      <c r="J466" s="167">
        <v>39267.0</v>
      </c>
      <c r="K466" s="103" t="s">
        <v>4900</v>
      </c>
      <c r="L466" s="11" t="s">
        <v>118</v>
      </c>
      <c r="M466" s="76" t="s">
        <v>4</v>
      </c>
      <c r="N466" s="14" t="s">
        <v>1773</v>
      </c>
      <c r="O466" s="11" t="s">
        <v>3891</v>
      </c>
      <c r="P466" s="75"/>
      <c r="Q466" s="14" t="s">
        <v>53</v>
      </c>
      <c r="R466" s="14" t="s">
        <v>225</v>
      </c>
      <c r="S466" s="104" t="s">
        <v>4901</v>
      </c>
      <c r="T466" s="104" t="s">
        <v>4901</v>
      </c>
      <c r="U466" s="104" t="s">
        <v>4902</v>
      </c>
      <c r="V466" s="79" t="s">
        <v>4903</v>
      </c>
      <c r="W466" s="14" t="s">
        <v>73</v>
      </c>
      <c r="X466" s="14"/>
      <c r="Y466" s="14" t="s">
        <v>73</v>
      </c>
      <c r="Z466" s="14" t="s">
        <v>225</v>
      </c>
      <c r="AA466" s="79">
        <v>5.0</v>
      </c>
      <c r="AB466" s="14" t="s">
        <v>73</v>
      </c>
      <c r="AC466" s="14"/>
      <c r="AD466" s="14" t="s">
        <v>225</v>
      </c>
      <c r="AE466" s="14" t="s">
        <v>229</v>
      </c>
      <c r="AF466" s="14" t="s">
        <v>225</v>
      </c>
      <c r="AG466" s="14" t="s">
        <v>229</v>
      </c>
      <c r="AH466" s="14" t="s">
        <v>73</v>
      </c>
      <c r="AI466" s="14" t="s">
        <v>225</v>
      </c>
      <c r="AJ466" s="14" t="s">
        <v>225</v>
      </c>
      <c r="AK466" s="14" t="s">
        <v>230</v>
      </c>
      <c r="AL466" s="14" t="s">
        <v>396</v>
      </c>
      <c r="AM466" s="14" t="s">
        <v>225</v>
      </c>
      <c r="AN466" s="14"/>
      <c r="AO466" s="14"/>
      <c r="AP466" s="14"/>
      <c r="AQ466" s="14"/>
      <c r="AR466" s="14"/>
      <c r="AS466" s="14" t="s">
        <v>73</v>
      </c>
      <c r="AT466" s="14" t="s">
        <v>73</v>
      </c>
      <c r="AU466" s="14" t="s">
        <v>73</v>
      </c>
      <c r="AV466" s="14"/>
      <c r="AW466" s="14"/>
      <c r="AX466" s="76"/>
      <c r="AY466" s="79"/>
      <c r="AZ466" s="50"/>
      <c r="BA466" s="14"/>
      <c r="BB466" s="14"/>
      <c r="BC466" s="50"/>
      <c r="BD466" s="14"/>
      <c r="BE466" s="14"/>
      <c r="BF466" s="14"/>
      <c r="BG466" s="14"/>
      <c r="BH466" s="1"/>
    </row>
    <row r="467" ht="18.0" hidden="1" customHeight="1">
      <c r="A467" s="74">
        <v>2025683.0</v>
      </c>
      <c r="B467" s="14"/>
      <c r="C467" s="11">
        <v>37.0</v>
      </c>
      <c r="D467" s="194" t="s">
        <v>4904</v>
      </c>
      <c r="E467" s="175" t="s">
        <v>4905</v>
      </c>
      <c r="F467" s="50" t="s">
        <v>4906</v>
      </c>
      <c r="G467" s="14" t="s">
        <v>430</v>
      </c>
      <c r="H467" s="101" t="s">
        <v>4907</v>
      </c>
      <c r="I467" s="11" t="s">
        <v>237</v>
      </c>
      <c r="J467" s="175" t="s">
        <v>2137</v>
      </c>
      <c r="K467" s="86" t="s">
        <v>4908</v>
      </c>
      <c r="L467" s="11" t="s">
        <v>86</v>
      </c>
      <c r="M467" s="76" t="s">
        <v>4</v>
      </c>
      <c r="N467" s="14" t="s">
        <v>4909</v>
      </c>
      <c r="O467" s="11" t="s">
        <v>603</v>
      </c>
      <c r="P467" s="75"/>
      <c r="Q467" s="14" t="s">
        <v>51</v>
      </c>
      <c r="R467" s="14" t="s">
        <v>225</v>
      </c>
      <c r="S467" s="78" t="s">
        <v>4910</v>
      </c>
      <c r="T467" s="78" t="s">
        <v>4910</v>
      </c>
      <c r="U467" s="78" t="s">
        <v>4910</v>
      </c>
      <c r="V467" s="79" t="s">
        <v>4911</v>
      </c>
      <c r="W467" s="14" t="s">
        <v>73</v>
      </c>
      <c r="X467" s="14" t="s">
        <v>73</v>
      </c>
      <c r="Y467" s="14" t="s">
        <v>225</v>
      </c>
      <c r="Z467" s="14" t="s">
        <v>225</v>
      </c>
      <c r="AA467" s="79">
        <v>5.0</v>
      </c>
      <c r="AB467" s="14" t="s">
        <v>73</v>
      </c>
      <c r="AC467" s="14" t="s">
        <v>480</v>
      </c>
      <c r="AD467" s="14" t="s">
        <v>225</v>
      </c>
      <c r="AE467" s="14" t="s">
        <v>229</v>
      </c>
      <c r="AF467" s="14" t="s">
        <v>225</v>
      </c>
      <c r="AG467" s="14" t="s">
        <v>229</v>
      </c>
      <c r="AH467" s="14" t="s">
        <v>73</v>
      </c>
      <c r="AI467" s="14" t="s">
        <v>225</v>
      </c>
      <c r="AJ467" s="14" t="s">
        <v>225</v>
      </c>
      <c r="AK467" s="14" t="s">
        <v>230</v>
      </c>
      <c r="AL467" s="14" t="s">
        <v>396</v>
      </c>
      <c r="AM467" s="14" t="s">
        <v>225</v>
      </c>
      <c r="AN467" s="14"/>
      <c r="AO467" s="14"/>
      <c r="AP467" s="14" t="s">
        <v>588</v>
      </c>
      <c r="AQ467" s="14" t="s">
        <v>4423</v>
      </c>
      <c r="AR467" s="14" t="s">
        <v>540</v>
      </c>
      <c r="AS467" s="14" t="s">
        <v>73</v>
      </c>
      <c r="AT467" s="14" t="s">
        <v>73</v>
      </c>
      <c r="AU467" s="16" t="s">
        <v>73</v>
      </c>
      <c r="AV467" s="14"/>
      <c r="AW467" s="14"/>
      <c r="AX467" s="76"/>
      <c r="AY467" s="79"/>
      <c r="AZ467" s="50"/>
      <c r="BA467" s="14"/>
      <c r="BB467" s="14"/>
      <c r="BC467" s="50"/>
      <c r="BD467" s="14"/>
      <c r="BE467" s="14"/>
      <c r="BF467" s="14"/>
      <c r="BG467" s="14"/>
      <c r="BH467" s="1"/>
    </row>
    <row r="468" ht="17.25" hidden="1" customHeight="1">
      <c r="A468" s="74">
        <v>2025352.0</v>
      </c>
      <c r="B468" s="14"/>
      <c r="C468" s="11">
        <v>39.0</v>
      </c>
      <c r="D468" s="194" t="s">
        <v>4912</v>
      </c>
      <c r="E468" s="175" t="s">
        <v>4913</v>
      </c>
      <c r="F468" s="50" t="s">
        <v>4914</v>
      </c>
      <c r="G468" s="14" t="s">
        <v>430</v>
      </c>
      <c r="H468" s="101" t="s">
        <v>4915</v>
      </c>
      <c r="I468" s="11" t="s">
        <v>221</v>
      </c>
      <c r="J468" s="175" t="s">
        <v>4916</v>
      </c>
      <c r="K468" s="103" t="s">
        <v>4917</v>
      </c>
      <c r="L468" s="11" t="s">
        <v>114</v>
      </c>
      <c r="M468" s="75" t="s">
        <v>4</v>
      </c>
      <c r="N468" s="14" t="s">
        <v>910</v>
      </c>
      <c r="O468" s="11" t="s">
        <v>476</v>
      </c>
      <c r="P468" s="14" t="s">
        <v>73</v>
      </c>
      <c r="Q468" s="14" t="s">
        <v>57</v>
      </c>
      <c r="R468" s="14" t="s">
        <v>225</v>
      </c>
      <c r="S468" s="104" t="s">
        <v>4918</v>
      </c>
      <c r="T468" s="104" t="s">
        <v>4918</v>
      </c>
      <c r="U468" s="104" t="s">
        <v>4919</v>
      </c>
      <c r="V468" s="79" t="s">
        <v>4920</v>
      </c>
      <c r="W468" s="14" t="s">
        <v>73</v>
      </c>
      <c r="X468" s="14" t="s">
        <v>225</v>
      </c>
      <c r="Y468" s="14" t="s">
        <v>225</v>
      </c>
      <c r="Z468" s="14" t="s">
        <v>225</v>
      </c>
      <c r="AA468" s="79">
        <v>10.0</v>
      </c>
      <c r="AB468" s="14" t="s">
        <v>225</v>
      </c>
      <c r="AC468" s="14" t="s">
        <v>229</v>
      </c>
      <c r="AD468" s="14" t="s">
        <v>225</v>
      </c>
      <c r="AE468" s="14" t="s">
        <v>229</v>
      </c>
      <c r="AF468" s="14" t="s">
        <v>73</v>
      </c>
      <c r="AG468" s="14"/>
      <c r="AH468" s="14" t="s">
        <v>73</v>
      </c>
      <c r="AI468" s="14" t="s">
        <v>278</v>
      </c>
      <c r="AJ468" s="14" t="s">
        <v>242</v>
      </c>
      <c r="AK468" s="14"/>
      <c r="AL468" s="14" t="s">
        <v>396</v>
      </c>
      <c r="AM468" s="14" t="s">
        <v>73</v>
      </c>
      <c r="AN468" s="14" t="s">
        <v>4921</v>
      </c>
      <c r="AO468" s="14"/>
      <c r="AP468" s="14" t="s">
        <v>4922</v>
      </c>
      <c r="AQ468" s="14" t="s">
        <v>4923</v>
      </c>
      <c r="AR468" s="14" t="s">
        <v>2996</v>
      </c>
      <c r="AS468" s="14" t="s">
        <v>73</v>
      </c>
      <c r="AT468" s="14" t="s">
        <v>73</v>
      </c>
      <c r="AU468" s="14" t="s">
        <v>73</v>
      </c>
      <c r="AV468" s="14"/>
      <c r="AW468" s="14"/>
      <c r="AX468" s="76"/>
      <c r="AY468" s="50"/>
      <c r="AZ468" s="50"/>
      <c r="BA468" s="14"/>
      <c r="BB468" s="14"/>
      <c r="BC468" s="14"/>
      <c r="BD468" s="14"/>
      <c r="BE468" s="14"/>
      <c r="BF468" s="14"/>
      <c r="BG468" s="14"/>
      <c r="BH468" s="1"/>
    </row>
    <row r="469" ht="18.0" hidden="1" customHeight="1">
      <c r="A469" s="74">
        <v>2025717.0</v>
      </c>
      <c r="B469" s="14"/>
      <c r="C469" s="11">
        <v>37.0</v>
      </c>
      <c r="D469" s="194" t="s">
        <v>4912</v>
      </c>
      <c r="E469" s="175" t="s">
        <v>4924</v>
      </c>
      <c r="F469" s="50" t="s">
        <v>4925</v>
      </c>
      <c r="G469" s="14" t="s">
        <v>430</v>
      </c>
      <c r="H469" s="101" t="s">
        <v>4926</v>
      </c>
      <c r="I469" s="11" t="s">
        <v>237</v>
      </c>
      <c r="J469" s="167">
        <v>39266.0</v>
      </c>
      <c r="K469" s="103" t="s">
        <v>4927</v>
      </c>
      <c r="L469" s="11" t="s">
        <v>77</v>
      </c>
      <c r="M469" s="76" t="s">
        <v>4</v>
      </c>
      <c r="N469" s="14" t="s">
        <v>557</v>
      </c>
      <c r="O469" s="11" t="s">
        <v>286</v>
      </c>
      <c r="P469" s="75"/>
      <c r="Q469" s="14" t="s">
        <v>55</v>
      </c>
      <c r="R469" s="14" t="s">
        <v>225</v>
      </c>
      <c r="S469" s="104" t="s">
        <v>4928</v>
      </c>
      <c r="T469" s="104" t="s">
        <v>4928</v>
      </c>
      <c r="U469" s="104" t="s">
        <v>4929</v>
      </c>
      <c r="V469" s="79" t="s">
        <v>4930</v>
      </c>
      <c r="W469" s="14" t="s">
        <v>73</v>
      </c>
      <c r="X469" s="14" t="s">
        <v>225</v>
      </c>
      <c r="Y469" s="14" t="s">
        <v>73</v>
      </c>
      <c r="Z469" s="14" t="s">
        <v>225</v>
      </c>
      <c r="AA469" s="79">
        <v>7.0</v>
      </c>
      <c r="AB469" s="14" t="s">
        <v>225</v>
      </c>
      <c r="AC469" s="16" t="s">
        <v>229</v>
      </c>
      <c r="AD469" s="14" t="s">
        <v>225</v>
      </c>
      <c r="AE469" s="14" t="s">
        <v>229</v>
      </c>
      <c r="AF469" s="14" t="s">
        <v>225</v>
      </c>
      <c r="AG469" s="14" t="s">
        <v>229</v>
      </c>
      <c r="AH469" s="14" t="s">
        <v>225</v>
      </c>
      <c r="AI469" s="14" t="s">
        <v>225</v>
      </c>
      <c r="AJ469" s="14" t="s">
        <v>225</v>
      </c>
      <c r="AK469" s="14" t="s">
        <v>230</v>
      </c>
      <c r="AL469" s="14" t="s">
        <v>396</v>
      </c>
      <c r="AM469" s="14" t="s">
        <v>73</v>
      </c>
      <c r="AN469" s="14" t="s">
        <v>4931</v>
      </c>
      <c r="AO469" s="14"/>
      <c r="AP469" s="14" t="s">
        <v>588</v>
      </c>
      <c r="AQ469" s="14" t="s">
        <v>424</v>
      </c>
      <c r="AR469" s="14" t="s">
        <v>332</v>
      </c>
      <c r="AS469" s="14" t="s">
        <v>73</v>
      </c>
      <c r="AT469" s="14" t="s">
        <v>73</v>
      </c>
      <c r="AU469" s="16" t="s">
        <v>73</v>
      </c>
      <c r="AV469" s="14"/>
      <c r="AW469" s="14"/>
      <c r="AX469" s="76"/>
      <c r="AY469" s="105">
        <v>2.3158001E8</v>
      </c>
      <c r="AZ469" s="106">
        <v>91734.0</v>
      </c>
      <c r="BA469" s="14"/>
      <c r="BB469" s="14"/>
      <c r="BC469" s="50"/>
      <c r="BD469" s="14"/>
      <c r="BE469" s="14"/>
      <c r="BF469" s="14"/>
      <c r="BG469" s="14"/>
      <c r="BH469" s="1"/>
    </row>
    <row r="470" ht="18.0" hidden="1" customHeight="1">
      <c r="A470" s="74">
        <v>2025487.0</v>
      </c>
      <c r="B470" s="14"/>
      <c r="C470" s="11">
        <v>35.0</v>
      </c>
      <c r="D470" s="194" t="s">
        <v>4912</v>
      </c>
      <c r="E470" s="175" t="s">
        <v>4932</v>
      </c>
      <c r="F470" s="50" t="s">
        <v>4933</v>
      </c>
      <c r="G470" s="14" t="s">
        <v>430</v>
      </c>
      <c r="H470" s="101" t="s">
        <v>4934</v>
      </c>
      <c r="I470" s="11" t="s">
        <v>237</v>
      </c>
      <c r="J470" s="175" t="s">
        <v>647</v>
      </c>
      <c r="K470" s="78" t="s">
        <v>4935</v>
      </c>
      <c r="L470" s="140" t="s">
        <v>80</v>
      </c>
      <c r="M470" s="75" t="s">
        <v>4</v>
      </c>
      <c r="N470" s="14" t="s">
        <v>791</v>
      </c>
      <c r="O470" s="11" t="s">
        <v>259</v>
      </c>
      <c r="P470" s="14" t="s">
        <v>73</v>
      </c>
      <c r="Q470" s="14" t="s">
        <v>61</v>
      </c>
      <c r="R470" s="14" t="s">
        <v>225</v>
      </c>
      <c r="S470" s="78" t="s">
        <v>4936</v>
      </c>
      <c r="T470" s="78" t="s">
        <v>4936</v>
      </c>
      <c r="U470" s="78" t="s">
        <v>4937</v>
      </c>
      <c r="V470" s="79" t="s">
        <v>4938</v>
      </c>
      <c r="W470" s="14" t="s">
        <v>73</v>
      </c>
      <c r="X470" s="14" t="s">
        <v>225</v>
      </c>
      <c r="Y470" s="14" t="s">
        <v>73</v>
      </c>
      <c r="Z470" s="14" t="s">
        <v>225</v>
      </c>
      <c r="AA470" s="79">
        <v>5.0</v>
      </c>
      <c r="AB470" s="14" t="s">
        <v>73</v>
      </c>
      <c r="AC470" s="14" t="s">
        <v>4939</v>
      </c>
      <c r="AD470" s="14" t="s">
        <v>225</v>
      </c>
      <c r="AE470" s="14" t="s">
        <v>229</v>
      </c>
      <c r="AF470" s="14" t="s">
        <v>225</v>
      </c>
      <c r="AG470" s="14" t="s">
        <v>229</v>
      </c>
      <c r="AH470" s="14" t="s">
        <v>73</v>
      </c>
      <c r="AI470" s="14" t="s">
        <v>225</v>
      </c>
      <c r="AJ470" s="14" t="s">
        <v>225</v>
      </c>
      <c r="AK470" s="14" t="s">
        <v>230</v>
      </c>
      <c r="AL470" s="14" t="s">
        <v>396</v>
      </c>
      <c r="AM470" s="14" t="s">
        <v>73</v>
      </c>
      <c r="AN470" s="14" t="s">
        <v>1467</v>
      </c>
      <c r="AO470" s="14"/>
      <c r="AP470" s="14" t="s">
        <v>424</v>
      </c>
      <c r="AQ470" s="14" t="s">
        <v>540</v>
      </c>
      <c r="AR470" s="14" t="s">
        <v>4940</v>
      </c>
      <c r="AS470" s="14" t="s">
        <v>73</v>
      </c>
      <c r="AT470" s="14" t="s">
        <v>73</v>
      </c>
      <c r="AU470" s="14" t="s">
        <v>73</v>
      </c>
      <c r="AV470" s="14"/>
      <c r="AW470" s="76" t="s">
        <v>232</v>
      </c>
      <c r="AX470" s="76"/>
      <c r="AY470" s="14"/>
      <c r="AZ470" s="50"/>
      <c r="BA470" s="14"/>
      <c r="BB470" s="14"/>
      <c r="BC470" s="141"/>
      <c r="BD470" s="14"/>
      <c r="BE470" s="14"/>
      <c r="BF470" s="14"/>
      <c r="BG470" s="14"/>
      <c r="BH470" s="1"/>
    </row>
    <row r="471" ht="18.0" hidden="1" customHeight="1">
      <c r="A471" s="74">
        <v>2025777.0</v>
      </c>
      <c r="B471" s="14"/>
      <c r="C471" s="11">
        <v>36.0</v>
      </c>
      <c r="D471" s="194" t="s">
        <v>3058</v>
      </c>
      <c r="E471" s="175" t="s">
        <v>4941</v>
      </c>
      <c r="F471" s="50" t="s">
        <v>4942</v>
      </c>
      <c r="G471" s="14" t="s">
        <v>430</v>
      </c>
      <c r="H471" s="101" t="s">
        <v>4943</v>
      </c>
      <c r="I471" s="11" t="s">
        <v>237</v>
      </c>
      <c r="J471" s="167">
        <v>38969.0</v>
      </c>
      <c r="K471" s="103" t="s">
        <v>4944</v>
      </c>
      <c r="L471" s="161" t="s">
        <v>99</v>
      </c>
      <c r="M471" s="76" t="s">
        <v>4</v>
      </c>
      <c r="N471" s="14" t="s">
        <v>791</v>
      </c>
      <c r="O471" s="11" t="s">
        <v>490</v>
      </c>
      <c r="P471" s="14" t="s">
        <v>73</v>
      </c>
      <c r="Q471" s="14" t="s">
        <v>53</v>
      </c>
      <c r="R471" s="14" t="s">
        <v>225</v>
      </c>
      <c r="S471" s="104" t="s">
        <v>4945</v>
      </c>
      <c r="T471" s="104" t="s">
        <v>4945</v>
      </c>
      <c r="U471" s="104" t="s">
        <v>4946</v>
      </c>
      <c r="V471" s="79" t="s">
        <v>4947</v>
      </c>
      <c r="W471" s="14" t="s">
        <v>73</v>
      </c>
      <c r="X471" s="14" t="s">
        <v>225</v>
      </c>
      <c r="Y471" s="14" t="s">
        <v>73</v>
      </c>
      <c r="Z471" s="14" t="s">
        <v>225</v>
      </c>
      <c r="AA471" s="79">
        <v>2.0</v>
      </c>
      <c r="AB471" s="14" t="s">
        <v>225</v>
      </c>
      <c r="AC471" s="14" t="s">
        <v>229</v>
      </c>
      <c r="AD471" s="14" t="s">
        <v>225</v>
      </c>
      <c r="AE471" s="14" t="s">
        <v>229</v>
      </c>
      <c r="AF471" s="14" t="s">
        <v>225</v>
      </c>
      <c r="AG471" s="14" t="s">
        <v>229</v>
      </c>
      <c r="AH471" s="14" t="s">
        <v>73</v>
      </c>
      <c r="AI471" s="14" t="s">
        <v>225</v>
      </c>
      <c r="AJ471" s="14" t="s">
        <v>225</v>
      </c>
      <c r="AK471" s="14" t="s">
        <v>230</v>
      </c>
      <c r="AL471" s="14" t="s">
        <v>396</v>
      </c>
      <c r="AM471" s="14" t="s">
        <v>73</v>
      </c>
      <c r="AN471" s="14" t="s">
        <v>4948</v>
      </c>
      <c r="AO471" s="14"/>
      <c r="AP471" s="14" t="s">
        <v>4949</v>
      </c>
      <c r="AQ471" s="14" t="s">
        <v>4950</v>
      </c>
      <c r="AR471" s="14" t="s">
        <v>1608</v>
      </c>
      <c r="AS471" s="14" t="s">
        <v>73</v>
      </c>
      <c r="AT471" s="14" t="s">
        <v>73</v>
      </c>
      <c r="AU471" s="14" t="s">
        <v>73</v>
      </c>
      <c r="AV471" s="14"/>
      <c r="AW471" s="14"/>
      <c r="AX471" s="76"/>
      <c r="AY471" s="79"/>
      <c r="AZ471" s="50"/>
      <c r="BA471" s="14"/>
      <c r="BB471" s="14"/>
      <c r="BC471" s="50"/>
      <c r="BD471" s="14"/>
      <c r="BE471" s="14"/>
      <c r="BF471" s="14"/>
      <c r="BG471" s="14"/>
      <c r="BH471" s="1"/>
    </row>
    <row r="472" ht="18.0" hidden="1" customHeight="1">
      <c r="A472" s="74">
        <v>2025764.0</v>
      </c>
      <c r="B472" s="14"/>
      <c r="C472" s="126">
        <v>36.0</v>
      </c>
      <c r="D472" s="194" t="s">
        <v>4951</v>
      </c>
      <c r="E472" s="175" t="s">
        <v>4952</v>
      </c>
      <c r="F472" s="50" t="s">
        <v>4953</v>
      </c>
      <c r="G472" s="14" t="s">
        <v>430</v>
      </c>
      <c r="H472" s="101" t="s">
        <v>4954</v>
      </c>
      <c r="I472" s="11" t="s">
        <v>237</v>
      </c>
      <c r="J472" s="167" t="s">
        <v>4955</v>
      </c>
      <c r="K472" s="103" t="s">
        <v>4956</v>
      </c>
      <c r="L472" s="11" t="s">
        <v>75</v>
      </c>
      <c r="M472" s="76" t="s">
        <v>4</v>
      </c>
      <c r="N472" s="16" t="s">
        <v>533</v>
      </c>
      <c r="O472" s="11" t="s">
        <v>464</v>
      </c>
      <c r="P472" s="75"/>
      <c r="Q472" s="14" t="s">
        <v>55</v>
      </c>
      <c r="R472" s="14" t="s">
        <v>225</v>
      </c>
      <c r="S472" s="104" t="s">
        <v>4957</v>
      </c>
      <c r="T472" s="104" t="s">
        <v>4958</v>
      </c>
      <c r="U472" s="104" t="s">
        <v>4957</v>
      </c>
      <c r="V472" s="79" t="s">
        <v>4959</v>
      </c>
      <c r="W472" s="14" t="s">
        <v>73</v>
      </c>
      <c r="X472" s="14" t="s">
        <v>73</v>
      </c>
      <c r="Y472" s="14" t="s">
        <v>73</v>
      </c>
      <c r="Z472" s="14" t="s">
        <v>225</v>
      </c>
      <c r="AA472" s="79">
        <v>4.0</v>
      </c>
      <c r="AB472" s="14" t="s">
        <v>225</v>
      </c>
      <c r="AC472" s="16" t="s">
        <v>229</v>
      </c>
      <c r="AD472" s="14" t="s">
        <v>225</v>
      </c>
      <c r="AE472" s="14" t="s">
        <v>229</v>
      </c>
      <c r="AF472" s="14" t="s">
        <v>225</v>
      </c>
      <c r="AG472" s="14" t="s">
        <v>229</v>
      </c>
      <c r="AH472" s="14" t="s">
        <v>73</v>
      </c>
      <c r="AI472" s="14" t="s">
        <v>225</v>
      </c>
      <c r="AJ472" s="14" t="s">
        <v>225</v>
      </c>
      <c r="AK472" s="14" t="s">
        <v>230</v>
      </c>
      <c r="AL472" s="14" t="s">
        <v>396</v>
      </c>
      <c r="AM472" s="14" t="s">
        <v>73</v>
      </c>
      <c r="AN472" s="14" t="s">
        <v>4960</v>
      </c>
      <c r="AO472" s="14"/>
      <c r="AP472" s="14" t="s">
        <v>4961</v>
      </c>
      <c r="AQ472" s="14" t="s">
        <v>483</v>
      </c>
      <c r="AR472" s="14" t="s">
        <v>1053</v>
      </c>
      <c r="AS472" s="14" t="s">
        <v>73</v>
      </c>
      <c r="AT472" s="14" t="s">
        <v>73</v>
      </c>
      <c r="AU472" s="16" t="s">
        <v>73</v>
      </c>
      <c r="AV472" s="14"/>
      <c r="AW472" s="16" t="s">
        <v>232</v>
      </c>
      <c r="AX472" s="76"/>
      <c r="AY472" s="106">
        <v>2.31654634E8</v>
      </c>
      <c r="AZ472" s="106">
        <v>39401.0</v>
      </c>
      <c r="BA472" s="14"/>
      <c r="BB472" s="14"/>
      <c r="BC472" s="50"/>
      <c r="BD472" s="14"/>
      <c r="BE472" s="14"/>
      <c r="BF472" s="14"/>
      <c r="BG472" s="14"/>
      <c r="BH472" s="1"/>
    </row>
    <row r="473" ht="18.0" hidden="1" customHeight="1">
      <c r="A473" s="74">
        <v>2025366.0</v>
      </c>
      <c r="B473" s="14"/>
      <c r="C473" s="11">
        <v>39.0</v>
      </c>
      <c r="D473" s="194" t="s">
        <v>4962</v>
      </c>
      <c r="E473" s="175" t="s">
        <v>4963</v>
      </c>
      <c r="F473" s="50" t="s">
        <v>4964</v>
      </c>
      <c r="G473" s="14" t="s">
        <v>430</v>
      </c>
      <c r="H473" s="101" t="s">
        <v>4965</v>
      </c>
      <c r="I473" s="11" t="s">
        <v>237</v>
      </c>
      <c r="J473" s="175" t="s">
        <v>2189</v>
      </c>
      <c r="K473" s="103" t="s">
        <v>4966</v>
      </c>
      <c r="L473" s="11" t="s">
        <v>114</v>
      </c>
      <c r="M473" s="75" t="s">
        <v>4</v>
      </c>
      <c r="N473" s="14" t="s">
        <v>258</v>
      </c>
      <c r="O473" s="11" t="s">
        <v>476</v>
      </c>
      <c r="P473" s="14" t="s">
        <v>73</v>
      </c>
      <c r="Q473" s="14" t="s">
        <v>57</v>
      </c>
      <c r="R473" s="14" t="s">
        <v>225</v>
      </c>
      <c r="S473" s="104" t="s">
        <v>4967</v>
      </c>
      <c r="T473" s="104" t="s">
        <v>4967</v>
      </c>
      <c r="U473" s="104" t="s">
        <v>4968</v>
      </c>
      <c r="V473" s="79" t="s">
        <v>4969</v>
      </c>
      <c r="W473" s="14" t="s">
        <v>73</v>
      </c>
      <c r="X473" s="14" t="s">
        <v>73</v>
      </c>
      <c r="Y473" s="14" t="s">
        <v>73</v>
      </c>
      <c r="Z473" s="14" t="s">
        <v>73</v>
      </c>
      <c r="AA473" s="79">
        <v>5.0</v>
      </c>
      <c r="AB473" s="14" t="s">
        <v>225</v>
      </c>
      <c r="AC473" s="14" t="s">
        <v>924</v>
      </c>
      <c r="AD473" s="14" t="s">
        <v>73</v>
      </c>
      <c r="AE473" s="14" t="s">
        <v>4481</v>
      </c>
      <c r="AF473" s="14" t="s">
        <v>225</v>
      </c>
      <c r="AG473" s="14" t="s">
        <v>229</v>
      </c>
      <c r="AH473" s="14" t="s">
        <v>73</v>
      </c>
      <c r="AI473" s="14" t="s">
        <v>73</v>
      </c>
      <c r="AJ473" s="14" t="s">
        <v>225</v>
      </c>
      <c r="AK473" s="14" t="s">
        <v>230</v>
      </c>
      <c r="AL473" s="14" t="s">
        <v>396</v>
      </c>
      <c r="AM473" s="14" t="s">
        <v>73</v>
      </c>
      <c r="AN473" s="14" t="s">
        <v>4970</v>
      </c>
      <c r="AO473" s="14"/>
      <c r="AP473" s="14" t="s">
        <v>292</v>
      </c>
      <c r="AQ473" s="14" t="s">
        <v>4971</v>
      </c>
      <c r="AR473" s="14" t="s">
        <v>424</v>
      </c>
      <c r="AS473" s="14" t="s">
        <v>73</v>
      </c>
      <c r="AT473" s="14" t="s">
        <v>73</v>
      </c>
      <c r="AU473" s="14" t="s">
        <v>73</v>
      </c>
      <c r="AV473" s="14"/>
      <c r="AW473" s="76" t="s">
        <v>232</v>
      </c>
      <c r="AX473" s="76"/>
      <c r="AY473" s="50">
        <v>2.31592647E8</v>
      </c>
      <c r="AZ473" s="50">
        <v>80869.0</v>
      </c>
      <c r="BA473" s="14"/>
      <c r="BB473" s="14"/>
      <c r="BC473" s="14"/>
      <c r="BD473" s="14"/>
      <c r="BE473" s="14"/>
      <c r="BF473" s="14"/>
      <c r="BG473" s="14"/>
      <c r="BH473" s="1"/>
    </row>
    <row r="474" ht="18.0" hidden="1" customHeight="1">
      <c r="A474" s="74">
        <v>2025511.0</v>
      </c>
      <c r="B474" s="14"/>
      <c r="C474" s="128">
        <v>36.0</v>
      </c>
      <c r="D474" s="196" t="s">
        <v>4972</v>
      </c>
      <c r="E474" s="197" t="s">
        <v>2584</v>
      </c>
      <c r="F474" s="50" t="s">
        <v>4973</v>
      </c>
      <c r="G474" s="14" t="s">
        <v>430</v>
      </c>
      <c r="H474" s="101" t="s">
        <v>4974</v>
      </c>
      <c r="I474" s="140" t="s">
        <v>237</v>
      </c>
      <c r="J474" s="203">
        <v>38847.0</v>
      </c>
      <c r="K474" s="86" t="s">
        <v>4975</v>
      </c>
      <c r="L474" s="11" t="s">
        <v>108</v>
      </c>
      <c r="M474" s="75" t="s">
        <v>4</v>
      </c>
      <c r="N474" s="14" t="s">
        <v>557</v>
      </c>
      <c r="O474" s="11" t="s">
        <v>286</v>
      </c>
      <c r="P474" s="75"/>
      <c r="Q474" s="14" t="s">
        <v>61</v>
      </c>
      <c r="R474" s="14" t="s">
        <v>225</v>
      </c>
      <c r="S474" s="78" t="s">
        <v>4976</v>
      </c>
      <c r="T474" s="78" t="s">
        <v>4976</v>
      </c>
      <c r="U474" s="78" t="s">
        <v>4977</v>
      </c>
      <c r="V474" s="79" t="s">
        <v>4978</v>
      </c>
      <c r="W474" s="14" t="s">
        <v>73</v>
      </c>
      <c r="X474" s="14" t="s">
        <v>73</v>
      </c>
      <c r="Y474" s="14" t="s">
        <v>73</v>
      </c>
      <c r="Z474" s="14" t="s">
        <v>225</v>
      </c>
      <c r="AA474" s="79">
        <v>8.0</v>
      </c>
      <c r="AB474" s="14" t="s">
        <v>225</v>
      </c>
      <c r="AC474" s="14" t="s">
        <v>924</v>
      </c>
      <c r="AD474" s="14" t="s">
        <v>73</v>
      </c>
      <c r="AE474" s="14" t="s">
        <v>278</v>
      </c>
      <c r="AF474" s="14" t="s">
        <v>225</v>
      </c>
      <c r="AG474" s="14" t="s">
        <v>229</v>
      </c>
      <c r="AH474" s="14" t="s">
        <v>73</v>
      </c>
      <c r="AI474" s="14" t="s">
        <v>225</v>
      </c>
      <c r="AJ474" s="14" t="s">
        <v>73</v>
      </c>
      <c r="AK474" s="14" t="s">
        <v>264</v>
      </c>
      <c r="AL474" s="14" t="s">
        <v>396</v>
      </c>
      <c r="AM474" s="14" t="s">
        <v>73</v>
      </c>
      <c r="AN474" s="14" t="s">
        <v>4979</v>
      </c>
      <c r="AO474" s="14"/>
      <c r="AP474" s="14" t="s">
        <v>331</v>
      </c>
      <c r="AQ474" s="14" t="s">
        <v>424</v>
      </c>
      <c r="AR474" s="14" t="s">
        <v>423</v>
      </c>
      <c r="AS474" s="14" t="s">
        <v>73</v>
      </c>
      <c r="AT474" s="14" t="s">
        <v>73</v>
      </c>
      <c r="AU474" s="14" t="s">
        <v>73</v>
      </c>
      <c r="AV474" s="14"/>
      <c r="AW474" s="16" t="s">
        <v>232</v>
      </c>
      <c r="AX474" s="76"/>
      <c r="AY474" s="14"/>
      <c r="AZ474" s="50"/>
      <c r="BA474" s="14"/>
      <c r="BB474" s="14"/>
      <c r="BC474" s="14"/>
      <c r="BD474" s="14"/>
      <c r="BE474" s="14"/>
      <c r="BF474" s="14"/>
      <c r="BG474" s="14"/>
      <c r="BH474" s="1"/>
    </row>
    <row r="475" ht="18.0" hidden="1" customHeight="1">
      <c r="A475" s="74">
        <v>2025531.0</v>
      </c>
      <c r="B475" s="14"/>
      <c r="C475" s="11">
        <v>37.0</v>
      </c>
      <c r="D475" s="194" t="s">
        <v>3083</v>
      </c>
      <c r="E475" s="175" t="s">
        <v>4980</v>
      </c>
      <c r="F475" s="50" t="s">
        <v>4981</v>
      </c>
      <c r="G475" s="14" t="s">
        <v>430</v>
      </c>
      <c r="H475" s="101" t="s">
        <v>4982</v>
      </c>
      <c r="I475" s="11" t="s">
        <v>221</v>
      </c>
      <c r="J475" s="175" t="s">
        <v>4983</v>
      </c>
      <c r="K475" s="103" t="s">
        <v>4984</v>
      </c>
      <c r="L475" s="11" t="s">
        <v>108</v>
      </c>
      <c r="M475" s="75" t="s">
        <v>4</v>
      </c>
      <c r="N475" s="14" t="s">
        <v>323</v>
      </c>
      <c r="O475" s="11" t="s">
        <v>286</v>
      </c>
      <c r="P475" s="75"/>
      <c r="Q475" s="14" t="s">
        <v>61</v>
      </c>
      <c r="R475" s="14" t="s">
        <v>225</v>
      </c>
      <c r="S475" s="104" t="s">
        <v>4985</v>
      </c>
      <c r="T475" s="104" t="s">
        <v>4985</v>
      </c>
      <c r="U475" s="104" t="s">
        <v>4986</v>
      </c>
      <c r="V475" s="79" t="s">
        <v>4987</v>
      </c>
      <c r="W475" s="14" t="s">
        <v>73</v>
      </c>
      <c r="X475" s="14" t="s">
        <v>73</v>
      </c>
      <c r="Y475" s="14" t="s">
        <v>225</v>
      </c>
      <c r="Z475" s="14" t="s">
        <v>225</v>
      </c>
      <c r="AA475" s="79">
        <v>2.0</v>
      </c>
      <c r="AB475" s="14" t="s">
        <v>225</v>
      </c>
      <c r="AC475" s="14" t="s">
        <v>1667</v>
      </c>
      <c r="AD475" s="14" t="s">
        <v>73</v>
      </c>
      <c r="AE475" s="14" t="s">
        <v>4988</v>
      </c>
      <c r="AF475" s="14" t="s">
        <v>225</v>
      </c>
      <c r="AG475" s="14" t="s">
        <v>229</v>
      </c>
      <c r="AH475" s="14" t="s">
        <v>73</v>
      </c>
      <c r="AI475" s="14" t="s">
        <v>73</v>
      </c>
      <c r="AJ475" s="14" t="s">
        <v>225</v>
      </c>
      <c r="AK475" s="14" t="s">
        <v>230</v>
      </c>
      <c r="AL475" s="14" t="s">
        <v>396</v>
      </c>
      <c r="AM475" s="14" t="s">
        <v>73</v>
      </c>
      <c r="AN475" s="14"/>
      <c r="AO475" s="14"/>
      <c r="AP475" s="14" t="s">
        <v>1434</v>
      </c>
      <c r="AQ475" s="14" t="s">
        <v>454</v>
      </c>
      <c r="AR475" s="14" t="s">
        <v>483</v>
      </c>
      <c r="AS475" s="14" t="s">
        <v>73</v>
      </c>
      <c r="AT475" s="14" t="s">
        <v>73</v>
      </c>
      <c r="AU475" s="14" t="s">
        <v>73</v>
      </c>
      <c r="AV475" s="14"/>
      <c r="AW475" s="16" t="s">
        <v>232</v>
      </c>
      <c r="AX475" s="76"/>
      <c r="AY475" s="79"/>
      <c r="AZ475" s="50"/>
      <c r="BA475" s="14"/>
      <c r="BB475" s="14"/>
      <c r="BC475" s="50"/>
      <c r="BD475" s="14"/>
      <c r="BE475" s="14"/>
      <c r="BF475" s="14"/>
      <c r="BG475" s="14"/>
      <c r="BH475" s="204"/>
    </row>
    <row r="476" ht="18.0" hidden="1" customHeight="1">
      <c r="A476" s="74">
        <v>2025540.0</v>
      </c>
      <c r="B476" s="14"/>
      <c r="C476" s="11">
        <v>36.0</v>
      </c>
      <c r="D476" s="194" t="s">
        <v>3083</v>
      </c>
      <c r="E476" s="93" t="s">
        <v>4989</v>
      </c>
      <c r="F476" s="50" t="s">
        <v>4990</v>
      </c>
      <c r="G476" s="14" t="s">
        <v>430</v>
      </c>
      <c r="H476" s="101" t="s">
        <v>4991</v>
      </c>
      <c r="I476" s="11" t="s">
        <v>237</v>
      </c>
      <c r="J476" s="175" t="s">
        <v>4125</v>
      </c>
      <c r="K476" s="103" t="s">
        <v>4992</v>
      </c>
      <c r="L476" s="11" t="s">
        <v>108</v>
      </c>
      <c r="M476" s="75" t="s">
        <v>4</v>
      </c>
      <c r="N476" s="14" t="s">
        <v>557</v>
      </c>
      <c r="O476" s="11" t="s">
        <v>286</v>
      </c>
      <c r="P476" s="75"/>
      <c r="Q476" s="14" t="s">
        <v>61</v>
      </c>
      <c r="R476" s="14" t="s">
        <v>225</v>
      </c>
      <c r="S476" s="104" t="s">
        <v>4993</v>
      </c>
      <c r="T476" s="104" t="s">
        <v>4993</v>
      </c>
      <c r="U476" s="104" t="s">
        <v>4994</v>
      </c>
      <c r="V476" s="161" t="s">
        <v>4995</v>
      </c>
      <c r="W476" s="14" t="s">
        <v>73</v>
      </c>
      <c r="X476" s="14" t="s">
        <v>73</v>
      </c>
      <c r="Y476" s="14" t="s">
        <v>73</v>
      </c>
      <c r="Z476" s="14" t="s">
        <v>73</v>
      </c>
      <c r="AA476" s="79">
        <v>4.0</v>
      </c>
      <c r="AB476" s="14" t="s">
        <v>225</v>
      </c>
      <c r="AC476" s="14" t="s">
        <v>229</v>
      </c>
      <c r="AD476" s="14" t="s">
        <v>225</v>
      </c>
      <c r="AE476" s="14" t="s">
        <v>229</v>
      </c>
      <c r="AF476" s="14" t="s">
        <v>225</v>
      </c>
      <c r="AG476" s="14" t="s">
        <v>229</v>
      </c>
      <c r="AH476" s="14" t="s">
        <v>225</v>
      </c>
      <c r="AI476" s="14" t="s">
        <v>225</v>
      </c>
      <c r="AJ476" s="14" t="s">
        <v>73</v>
      </c>
      <c r="AK476" s="14" t="s">
        <v>264</v>
      </c>
      <c r="AL476" s="14" t="s">
        <v>396</v>
      </c>
      <c r="AM476" s="14" t="s">
        <v>73</v>
      </c>
      <c r="AN476" s="14" t="s">
        <v>4455</v>
      </c>
      <c r="AO476" s="14"/>
      <c r="AP476" s="14" t="s">
        <v>1172</v>
      </c>
      <c r="AQ476" s="14" t="s">
        <v>4996</v>
      </c>
      <c r="AR476" s="14" t="s">
        <v>331</v>
      </c>
      <c r="AS476" s="14" t="s">
        <v>73</v>
      </c>
      <c r="AT476" s="14" t="s">
        <v>73</v>
      </c>
      <c r="AU476" s="14" t="s">
        <v>73</v>
      </c>
      <c r="AV476" s="14"/>
      <c r="AW476" s="16" t="s">
        <v>232</v>
      </c>
      <c r="AX476" s="76"/>
      <c r="AY476" s="106">
        <v>2.31076029E8</v>
      </c>
      <c r="AZ476" s="106">
        <v>75742.0</v>
      </c>
      <c r="BA476" s="14"/>
      <c r="BB476" s="14"/>
      <c r="BC476" s="50"/>
      <c r="BD476" s="14"/>
      <c r="BE476" s="14"/>
      <c r="BF476" s="14"/>
      <c r="BG476" s="14"/>
      <c r="BH476" s="1"/>
    </row>
    <row r="477" ht="15.75" hidden="1" customHeight="1">
      <c r="A477" s="74">
        <v>2025532.0</v>
      </c>
      <c r="B477" s="14"/>
      <c r="C477" s="14">
        <v>36.0</v>
      </c>
      <c r="D477" s="50" t="s">
        <v>3083</v>
      </c>
      <c r="E477" s="50" t="s">
        <v>4997</v>
      </c>
      <c r="F477" s="50" t="s">
        <v>4998</v>
      </c>
      <c r="G477" s="14" t="s">
        <v>430</v>
      </c>
      <c r="H477" s="101" t="s">
        <v>4999</v>
      </c>
      <c r="I477" s="14" t="s">
        <v>237</v>
      </c>
      <c r="J477" s="84">
        <v>39389.0</v>
      </c>
      <c r="K477" s="103" t="s">
        <v>5000</v>
      </c>
      <c r="L477" s="11" t="s">
        <v>108</v>
      </c>
      <c r="M477" s="75" t="s">
        <v>4</v>
      </c>
      <c r="N477" s="14" t="s">
        <v>323</v>
      </c>
      <c r="O477" s="14" t="s">
        <v>286</v>
      </c>
      <c r="P477" s="75"/>
      <c r="Q477" s="14" t="s">
        <v>61</v>
      </c>
      <c r="R477" s="14" t="s">
        <v>225</v>
      </c>
      <c r="S477" s="104" t="s">
        <v>5001</v>
      </c>
      <c r="T477" s="104" t="s">
        <v>5002</v>
      </c>
      <c r="U477" s="104" t="s">
        <v>5003</v>
      </c>
      <c r="V477" s="79" t="s">
        <v>5004</v>
      </c>
      <c r="W477" s="14" t="s">
        <v>73</v>
      </c>
      <c r="X477" s="14" t="s">
        <v>225</v>
      </c>
      <c r="Y477" s="14" t="s">
        <v>73</v>
      </c>
      <c r="Z477" s="14" t="s">
        <v>225</v>
      </c>
      <c r="AA477" s="79">
        <v>2.0</v>
      </c>
      <c r="AB477" s="14" t="s">
        <v>73</v>
      </c>
      <c r="AC477" s="14" t="s">
        <v>4241</v>
      </c>
      <c r="AD477" s="14" t="s">
        <v>225</v>
      </c>
      <c r="AE477" s="14" t="s">
        <v>229</v>
      </c>
      <c r="AF477" s="14" t="s">
        <v>225</v>
      </c>
      <c r="AG477" s="14" t="s">
        <v>229</v>
      </c>
      <c r="AH477" s="14" t="s">
        <v>73</v>
      </c>
      <c r="AI477" s="14" t="s">
        <v>225</v>
      </c>
      <c r="AJ477" s="14" t="s">
        <v>225</v>
      </c>
      <c r="AK477" s="14" t="s">
        <v>230</v>
      </c>
      <c r="AL477" s="14" t="s">
        <v>396</v>
      </c>
      <c r="AM477" s="14" t="s">
        <v>73</v>
      </c>
      <c r="AN477" s="14" t="s">
        <v>5005</v>
      </c>
      <c r="AO477" s="14"/>
      <c r="AP477" s="14" t="s">
        <v>1434</v>
      </c>
      <c r="AQ477" s="14" t="s">
        <v>4800</v>
      </c>
      <c r="AR477" s="14" t="s">
        <v>1567</v>
      </c>
      <c r="AS477" s="14" t="s">
        <v>73</v>
      </c>
      <c r="AT477" s="14" t="s">
        <v>73</v>
      </c>
      <c r="AU477" s="14" t="s">
        <v>73</v>
      </c>
      <c r="AV477" s="14"/>
      <c r="AW477" s="16" t="s">
        <v>232</v>
      </c>
      <c r="AX477" s="76"/>
      <c r="AY477" s="79"/>
      <c r="AZ477" s="50"/>
      <c r="BA477" s="14"/>
      <c r="BB477" s="14"/>
      <c r="BC477" s="50"/>
      <c r="BD477" s="14"/>
      <c r="BE477" s="14"/>
      <c r="BF477" s="14"/>
      <c r="BG477" s="14"/>
      <c r="BH477" s="1"/>
    </row>
    <row r="478" ht="15.75" hidden="1" customHeight="1">
      <c r="A478" s="74">
        <v>2025499.0</v>
      </c>
      <c r="B478" s="14"/>
      <c r="C478" s="14">
        <v>35.0</v>
      </c>
      <c r="D478" s="50" t="s">
        <v>3083</v>
      </c>
      <c r="E478" s="50" t="s">
        <v>5006</v>
      </c>
      <c r="F478" s="50" t="s">
        <v>5007</v>
      </c>
      <c r="G478" s="14" t="s">
        <v>430</v>
      </c>
      <c r="H478" s="101" t="s">
        <v>5008</v>
      </c>
      <c r="I478" s="14" t="s">
        <v>237</v>
      </c>
      <c r="J478" s="50" t="s">
        <v>1346</v>
      </c>
      <c r="K478" s="149" t="s">
        <v>5009</v>
      </c>
      <c r="L478" s="11" t="s">
        <v>94</v>
      </c>
      <c r="M478" s="75" t="s">
        <v>4</v>
      </c>
      <c r="N478" s="14" t="s">
        <v>791</v>
      </c>
      <c r="O478" s="14" t="s">
        <v>286</v>
      </c>
      <c r="P478" s="14" t="s">
        <v>73</v>
      </c>
      <c r="Q478" s="14" t="s">
        <v>61</v>
      </c>
      <c r="R478" s="14" t="s">
        <v>225</v>
      </c>
      <c r="S478" s="78" t="s">
        <v>5010</v>
      </c>
      <c r="T478" s="78" t="s">
        <v>5010</v>
      </c>
      <c r="U478" s="78" t="s">
        <v>5011</v>
      </c>
      <c r="V478" s="79" t="s">
        <v>5012</v>
      </c>
      <c r="W478" s="14" t="s">
        <v>73</v>
      </c>
      <c r="X478" s="14" t="s">
        <v>225</v>
      </c>
      <c r="Y478" s="14" t="s">
        <v>73</v>
      </c>
      <c r="Z478" s="14" t="s">
        <v>225</v>
      </c>
      <c r="AA478" s="79">
        <v>4.0</v>
      </c>
      <c r="AB478" s="14" t="s">
        <v>225</v>
      </c>
      <c r="AC478" s="14"/>
      <c r="AD478" s="14" t="s">
        <v>225</v>
      </c>
      <c r="AE478" s="14" t="s">
        <v>229</v>
      </c>
      <c r="AF478" s="14" t="s">
        <v>225</v>
      </c>
      <c r="AG478" s="14" t="s">
        <v>229</v>
      </c>
      <c r="AH478" s="14" t="s">
        <v>73</v>
      </c>
      <c r="AI478" s="14" t="s">
        <v>225</v>
      </c>
      <c r="AJ478" s="14" t="s">
        <v>73</v>
      </c>
      <c r="AK478" s="14" t="s">
        <v>264</v>
      </c>
      <c r="AL478" s="14" t="s">
        <v>396</v>
      </c>
      <c r="AM478" s="14" t="s">
        <v>73</v>
      </c>
      <c r="AN478" s="14" t="s">
        <v>5013</v>
      </c>
      <c r="AO478" s="14"/>
      <c r="AP478" s="14" t="s">
        <v>1196</v>
      </c>
      <c r="AQ478" s="14" t="s">
        <v>331</v>
      </c>
      <c r="AR478" s="14" t="s">
        <v>5014</v>
      </c>
      <c r="AS478" s="14" t="s">
        <v>73</v>
      </c>
      <c r="AT478" s="14" t="s">
        <v>73</v>
      </c>
      <c r="AU478" s="14" t="s">
        <v>73</v>
      </c>
      <c r="AV478" s="14"/>
      <c r="AW478" s="76" t="s">
        <v>232</v>
      </c>
      <c r="AX478" s="76"/>
      <c r="AY478" s="14"/>
      <c r="AZ478" s="50"/>
      <c r="BA478" s="14"/>
      <c r="BB478" s="14"/>
      <c r="BC478" s="14"/>
      <c r="BD478" s="14"/>
      <c r="BE478" s="14"/>
      <c r="BF478" s="14"/>
      <c r="BG478" s="14"/>
      <c r="BH478" s="1"/>
    </row>
    <row r="479" ht="15.75" hidden="1" customHeight="1">
      <c r="A479" s="74">
        <v>2025799.0</v>
      </c>
      <c r="B479" s="14"/>
      <c r="C479" s="16">
        <v>37.0</v>
      </c>
      <c r="D479" s="50" t="s">
        <v>5015</v>
      </c>
      <c r="E479" s="50" t="s">
        <v>5016</v>
      </c>
      <c r="F479" s="50" t="s">
        <v>5017</v>
      </c>
      <c r="G479" s="14" t="s">
        <v>430</v>
      </c>
      <c r="H479" s="101" t="s">
        <v>5018</v>
      </c>
      <c r="I479" s="14" t="s">
        <v>221</v>
      </c>
      <c r="J479" s="84" t="s">
        <v>1932</v>
      </c>
      <c r="K479" s="205" t="s">
        <v>5019</v>
      </c>
      <c r="L479" s="11" t="s">
        <v>75</v>
      </c>
      <c r="M479" s="76" t="s">
        <v>4</v>
      </c>
      <c r="N479" s="16" t="s">
        <v>533</v>
      </c>
      <c r="O479" s="14" t="s">
        <v>464</v>
      </c>
      <c r="P479" s="75"/>
      <c r="Q479" s="14" t="s">
        <v>55</v>
      </c>
      <c r="R479" s="14" t="s">
        <v>225</v>
      </c>
      <c r="S479" s="104" t="s">
        <v>5020</v>
      </c>
      <c r="T479" s="104" t="s">
        <v>5021</v>
      </c>
      <c r="U479" s="104" t="s">
        <v>5022</v>
      </c>
      <c r="V479" s="79" t="s">
        <v>5023</v>
      </c>
      <c r="W479" s="14" t="s">
        <v>73</v>
      </c>
      <c r="X479" s="14" t="s">
        <v>73</v>
      </c>
      <c r="Y479" s="14" t="s">
        <v>73</v>
      </c>
      <c r="Z479" s="14" t="s">
        <v>225</v>
      </c>
      <c r="AA479" s="79">
        <v>2.0</v>
      </c>
      <c r="AB479" s="14" t="s">
        <v>225</v>
      </c>
      <c r="AC479" s="14"/>
      <c r="AD479" s="14" t="s">
        <v>225</v>
      </c>
      <c r="AE479" s="14" t="s">
        <v>229</v>
      </c>
      <c r="AF479" s="14" t="s">
        <v>225</v>
      </c>
      <c r="AG479" s="14" t="s">
        <v>229</v>
      </c>
      <c r="AH479" s="14" t="s">
        <v>73</v>
      </c>
      <c r="AI479" s="14" t="s">
        <v>225</v>
      </c>
      <c r="AJ479" s="14" t="s">
        <v>225</v>
      </c>
      <c r="AK479" s="14" t="s">
        <v>230</v>
      </c>
      <c r="AL479" s="14" t="s">
        <v>396</v>
      </c>
      <c r="AM479" s="14" t="s">
        <v>73</v>
      </c>
      <c r="AN479" s="14" t="s">
        <v>2546</v>
      </c>
      <c r="AO479" s="14"/>
      <c r="AP479" s="14" t="s">
        <v>1196</v>
      </c>
      <c r="AQ479" s="14" t="s">
        <v>4961</v>
      </c>
      <c r="AR479" s="14" t="s">
        <v>330</v>
      </c>
      <c r="AS479" s="14" t="s">
        <v>73</v>
      </c>
      <c r="AT479" s="14" t="s">
        <v>73</v>
      </c>
      <c r="AU479" s="16" t="s">
        <v>73</v>
      </c>
      <c r="AV479" s="14"/>
      <c r="AW479" s="14"/>
      <c r="AX479" s="76"/>
      <c r="AY479" s="79"/>
      <c r="AZ479" s="50"/>
      <c r="BA479" s="14"/>
      <c r="BB479" s="14"/>
      <c r="BC479" s="50"/>
      <c r="BD479" s="14"/>
      <c r="BE479" s="14"/>
      <c r="BF479" s="14"/>
      <c r="BG479" s="14"/>
      <c r="BH479" s="1"/>
    </row>
    <row r="480" ht="15.75" hidden="1" customHeight="1">
      <c r="A480" s="74">
        <v>2025443.0</v>
      </c>
      <c r="B480" s="14"/>
      <c r="C480" s="100">
        <v>39.0</v>
      </c>
      <c r="D480" s="82" t="s">
        <v>5024</v>
      </c>
      <c r="E480" s="80" t="s">
        <v>5025</v>
      </c>
      <c r="F480" s="50" t="s">
        <v>5026</v>
      </c>
      <c r="G480" s="14" t="s">
        <v>430</v>
      </c>
      <c r="H480" s="101" t="s">
        <v>5027</v>
      </c>
      <c r="I480" s="14" t="s">
        <v>237</v>
      </c>
      <c r="J480" s="84" t="s">
        <v>4355</v>
      </c>
      <c r="K480" s="103" t="s">
        <v>5028</v>
      </c>
      <c r="L480" s="161" t="s">
        <v>79</v>
      </c>
      <c r="M480" s="76" t="s">
        <v>4</v>
      </c>
      <c r="N480" s="16" t="s">
        <v>258</v>
      </c>
      <c r="O480" s="14" t="s">
        <v>286</v>
      </c>
      <c r="P480" s="75"/>
      <c r="Q480" s="14" t="s">
        <v>59</v>
      </c>
      <c r="R480" s="14" t="s">
        <v>225</v>
      </c>
      <c r="S480" s="104" t="s">
        <v>5029</v>
      </c>
      <c r="T480" s="104" t="s">
        <v>5029</v>
      </c>
      <c r="U480" s="104" t="s">
        <v>5030</v>
      </c>
      <c r="V480" s="79" t="s">
        <v>5031</v>
      </c>
      <c r="W480" s="14" t="s">
        <v>73</v>
      </c>
      <c r="X480" s="14" t="s">
        <v>73</v>
      </c>
      <c r="Y480" s="14" t="s">
        <v>73</v>
      </c>
      <c r="Z480" s="14" t="s">
        <v>225</v>
      </c>
      <c r="AA480" s="79">
        <v>7.0</v>
      </c>
      <c r="AB480" s="14" t="s">
        <v>225</v>
      </c>
      <c r="AC480" s="14"/>
      <c r="AD480" s="14" t="s">
        <v>225</v>
      </c>
      <c r="AE480" s="14" t="s">
        <v>229</v>
      </c>
      <c r="AF480" s="14" t="s">
        <v>225</v>
      </c>
      <c r="AG480" s="14" t="s">
        <v>229</v>
      </c>
      <c r="AH480" s="14" t="s">
        <v>73</v>
      </c>
      <c r="AI480" s="14" t="s">
        <v>225</v>
      </c>
      <c r="AJ480" s="14" t="s">
        <v>73</v>
      </c>
      <c r="AK480" s="14" t="s">
        <v>264</v>
      </c>
      <c r="AL480" s="14" t="s">
        <v>396</v>
      </c>
      <c r="AM480" s="14" t="s">
        <v>73</v>
      </c>
      <c r="AN480" s="14" t="s">
        <v>4223</v>
      </c>
      <c r="AO480" s="14"/>
      <c r="AP480" s="14" t="s">
        <v>442</v>
      </c>
      <c r="AQ480" s="14" t="s">
        <v>1558</v>
      </c>
      <c r="AR480" s="14" t="s">
        <v>424</v>
      </c>
      <c r="AS480" s="14" t="s">
        <v>73</v>
      </c>
      <c r="AT480" s="14" t="s">
        <v>73</v>
      </c>
      <c r="AU480" s="16" t="s">
        <v>73</v>
      </c>
      <c r="AV480" s="14"/>
      <c r="AW480" s="16" t="s">
        <v>232</v>
      </c>
      <c r="AX480" s="76"/>
      <c r="AY480" s="106">
        <v>2.3135723E8</v>
      </c>
      <c r="AZ480" s="106">
        <v>79285.0</v>
      </c>
      <c r="BA480" s="14"/>
      <c r="BB480" s="14"/>
      <c r="BC480" s="14"/>
      <c r="BD480" s="14"/>
      <c r="BE480" s="14"/>
      <c r="BF480" s="14"/>
      <c r="BG480" s="14"/>
      <c r="BH480" s="1"/>
    </row>
    <row r="481" ht="15.75" hidden="1" customHeight="1">
      <c r="A481" s="74">
        <v>2025691.0</v>
      </c>
      <c r="B481" s="14"/>
      <c r="C481" s="14">
        <v>39.0</v>
      </c>
      <c r="D481" s="50" t="s">
        <v>5032</v>
      </c>
      <c r="E481" s="50" t="s">
        <v>5033</v>
      </c>
      <c r="F481" s="50" t="s">
        <v>5034</v>
      </c>
      <c r="G481" s="14" t="s">
        <v>430</v>
      </c>
      <c r="H481" s="101" t="s">
        <v>5035</v>
      </c>
      <c r="I481" s="14" t="s">
        <v>237</v>
      </c>
      <c r="J481" s="84">
        <v>39234.0</v>
      </c>
      <c r="K481" s="103" t="s">
        <v>5036</v>
      </c>
      <c r="L481" s="11" t="s">
        <v>96</v>
      </c>
      <c r="M481" s="76" t="s">
        <v>4</v>
      </c>
      <c r="N481" s="14" t="s">
        <v>1752</v>
      </c>
      <c r="O481" s="14" t="s">
        <v>286</v>
      </c>
      <c r="P481" s="75"/>
      <c r="Q481" s="14" t="s">
        <v>51</v>
      </c>
      <c r="R481" s="14" t="s">
        <v>225</v>
      </c>
      <c r="S481" s="104" t="s">
        <v>5037</v>
      </c>
      <c r="T481" s="104" t="s">
        <v>5037</v>
      </c>
      <c r="U481" s="104" t="s">
        <v>5038</v>
      </c>
      <c r="V481" s="79" t="s">
        <v>5039</v>
      </c>
      <c r="W481" s="14" t="s">
        <v>73</v>
      </c>
      <c r="X481" s="14" t="s">
        <v>73</v>
      </c>
      <c r="Y481" s="14" t="s">
        <v>73</v>
      </c>
      <c r="Z481" s="14" t="s">
        <v>225</v>
      </c>
      <c r="AA481" s="79">
        <v>15.0</v>
      </c>
      <c r="AB481" s="14" t="s">
        <v>225</v>
      </c>
      <c r="AC481" s="14"/>
      <c r="AD481" s="14"/>
      <c r="AE481" s="14"/>
      <c r="AF481" s="14" t="s">
        <v>225</v>
      </c>
      <c r="AG481" s="14" t="s">
        <v>229</v>
      </c>
      <c r="AH481" s="14" t="s">
        <v>73</v>
      </c>
      <c r="AI481" s="14" t="s">
        <v>225</v>
      </c>
      <c r="AJ481" s="14" t="s">
        <v>225</v>
      </c>
      <c r="AK481" s="14" t="s">
        <v>230</v>
      </c>
      <c r="AL481" s="14" t="s">
        <v>396</v>
      </c>
      <c r="AM481" s="14" t="s">
        <v>73</v>
      </c>
      <c r="AN481" s="14" t="s">
        <v>440</v>
      </c>
      <c r="AO481" s="14"/>
      <c r="AP481" s="14" t="s">
        <v>1445</v>
      </c>
      <c r="AQ481" s="14" t="s">
        <v>1558</v>
      </c>
      <c r="AR481" s="14" t="s">
        <v>424</v>
      </c>
      <c r="AS481" s="14" t="s">
        <v>73</v>
      </c>
      <c r="AT481" s="14" t="s">
        <v>73</v>
      </c>
      <c r="AU481" s="16" t="s">
        <v>73</v>
      </c>
      <c r="AV481" s="14"/>
      <c r="AW481" s="16" t="s">
        <v>232</v>
      </c>
      <c r="AX481" s="76"/>
      <c r="AY481" s="106">
        <v>2.31689675E8</v>
      </c>
      <c r="AZ481" s="106">
        <v>89623.0</v>
      </c>
      <c r="BA481" s="14"/>
      <c r="BB481" s="14"/>
      <c r="BC481" s="50"/>
      <c r="BD481" s="14"/>
      <c r="BE481" s="14"/>
      <c r="BF481" s="14"/>
      <c r="BG481" s="14"/>
      <c r="BH481" s="1"/>
    </row>
    <row r="482" ht="15.75" hidden="1" customHeight="1">
      <c r="A482" s="74"/>
      <c r="B482" s="14"/>
      <c r="C482" s="16">
        <v>38.0</v>
      </c>
      <c r="D482" s="50" t="s">
        <v>5040</v>
      </c>
      <c r="E482" s="50" t="s">
        <v>5041</v>
      </c>
      <c r="F482" s="50" t="s">
        <v>5042</v>
      </c>
      <c r="G482" s="14" t="s">
        <v>430</v>
      </c>
      <c r="H482" s="83" t="s">
        <v>5043</v>
      </c>
      <c r="I482" s="14" t="s">
        <v>237</v>
      </c>
      <c r="J482" s="84">
        <v>39300.0</v>
      </c>
      <c r="K482" s="103" t="s">
        <v>5044</v>
      </c>
      <c r="L482" s="11" t="s">
        <v>93</v>
      </c>
      <c r="M482" s="76" t="s">
        <v>4</v>
      </c>
      <c r="N482" s="16" t="s">
        <v>240</v>
      </c>
      <c r="O482" s="14" t="s">
        <v>286</v>
      </c>
      <c r="P482" s="14"/>
      <c r="Q482" s="14" t="s">
        <v>55</v>
      </c>
      <c r="R482" s="14" t="s">
        <v>225</v>
      </c>
      <c r="S482" s="104" t="s">
        <v>5045</v>
      </c>
      <c r="T482" s="104" t="s">
        <v>5045</v>
      </c>
      <c r="U482" s="104" t="s">
        <v>5046</v>
      </c>
      <c r="V482" s="79" t="s">
        <v>5047</v>
      </c>
      <c r="W482" s="14" t="s">
        <v>73</v>
      </c>
      <c r="X482" s="14" t="s">
        <v>225</v>
      </c>
      <c r="Y482" s="14" t="s">
        <v>225</v>
      </c>
      <c r="Z482" s="14" t="s">
        <v>225</v>
      </c>
      <c r="AA482" s="79">
        <v>9.0</v>
      </c>
      <c r="AB482" s="14" t="s">
        <v>225</v>
      </c>
      <c r="AC482" s="14" t="s">
        <v>229</v>
      </c>
      <c r="AD482" s="14" t="s">
        <v>225</v>
      </c>
      <c r="AE482" s="14" t="s">
        <v>229</v>
      </c>
      <c r="AF482" s="14" t="s">
        <v>225</v>
      </c>
      <c r="AG482" s="14" t="s">
        <v>229</v>
      </c>
      <c r="AH482" s="14" t="s">
        <v>225</v>
      </c>
      <c r="AI482" s="14" t="s">
        <v>225</v>
      </c>
      <c r="AJ482" s="14" t="s">
        <v>225</v>
      </c>
      <c r="AK482" s="14" t="s">
        <v>230</v>
      </c>
      <c r="AL482" s="14" t="s">
        <v>396</v>
      </c>
      <c r="AM482" s="14" t="s">
        <v>73</v>
      </c>
      <c r="AN482" s="14" t="s">
        <v>4275</v>
      </c>
      <c r="AO482" s="14"/>
      <c r="AP482" s="14" t="s">
        <v>1526</v>
      </c>
      <c r="AQ482" s="14" t="s">
        <v>5048</v>
      </c>
      <c r="AR482" s="14" t="s">
        <v>5049</v>
      </c>
      <c r="AS482" s="14" t="s">
        <v>73</v>
      </c>
      <c r="AT482" s="14" t="s">
        <v>73</v>
      </c>
      <c r="AU482" s="16" t="s">
        <v>73</v>
      </c>
      <c r="AV482" s="14"/>
      <c r="AW482" s="14"/>
      <c r="AX482" s="76"/>
      <c r="AY482" s="79"/>
      <c r="AZ482" s="50"/>
      <c r="BA482" s="14"/>
      <c r="BB482" s="14"/>
      <c r="BC482" s="50"/>
      <c r="BD482" s="14"/>
      <c r="BE482" s="14"/>
      <c r="BF482" s="14"/>
      <c r="BG482" s="14"/>
      <c r="BH482" s="1"/>
    </row>
    <row r="483" ht="15.75" hidden="1" customHeight="1">
      <c r="A483" s="74">
        <v>2025692.0</v>
      </c>
      <c r="B483" s="14"/>
      <c r="C483" s="14">
        <v>37.0</v>
      </c>
      <c r="D483" s="50" t="s">
        <v>5050</v>
      </c>
      <c r="E483" s="50" t="s">
        <v>5051</v>
      </c>
      <c r="F483" s="50" t="s">
        <v>5052</v>
      </c>
      <c r="G483" s="14" t="s">
        <v>430</v>
      </c>
      <c r="H483" s="101" t="s">
        <v>5053</v>
      </c>
      <c r="I483" s="14" t="s">
        <v>237</v>
      </c>
      <c r="J483" s="84">
        <v>39300.0</v>
      </c>
      <c r="K483" s="103" t="s">
        <v>5054</v>
      </c>
      <c r="L483" s="11" t="s">
        <v>96</v>
      </c>
      <c r="M483" s="76" t="s">
        <v>4</v>
      </c>
      <c r="N483" s="14" t="s">
        <v>602</v>
      </c>
      <c r="O483" s="14" t="s">
        <v>286</v>
      </c>
      <c r="P483" s="75"/>
      <c r="Q483" s="14" t="s">
        <v>51</v>
      </c>
      <c r="R483" s="14" t="s">
        <v>225</v>
      </c>
      <c r="S483" s="104" t="s">
        <v>5055</v>
      </c>
      <c r="T483" s="104" t="s">
        <v>5055</v>
      </c>
      <c r="U483" s="104"/>
      <c r="V483" s="79" t="s">
        <v>5056</v>
      </c>
      <c r="W483" s="14" t="s">
        <v>73</v>
      </c>
      <c r="X483" s="14"/>
      <c r="Y483" s="14" t="s">
        <v>73</v>
      </c>
      <c r="Z483" s="14"/>
      <c r="AA483" s="79">
        <v>5.0</v>
      </c>
      <c r="AB483" s="14" t="s">
        <v>225</v>
      </c>
      <c r="AC483" s="14"/>
      <c r="AD483" s="14"/>
      <c r="AE483" s="14"/>
      <c r="AF483" s="14" t="s">
        <v>225</v>
      </c>
      <c r="AG483" s="14" t="s">
        <v>229</v>
      </c>
      <c r="AH483" s="14" t="s">
        <v>73</v>
      </c>
      <c r="AI483" s="14" t="s">
        <v>225</v>
      </c>
      <c r="AJ483" s="14" t="s">
        <v>73</v>
      </c>
      <c r="AK483" s="14" t="s">
        <v>264</v>
      </c>
      <c r="AL483" s="14" t="s">
        <v>396</v>
      </c>
      <c r="AM483" s="14" t="s">
        <v>73</v>
      </c>
      <c r="AN483" s="14"/>
      <c r="AO483" s="14"/>
      <c r="AP483" s="14" t="s">
        <v>1196</v>
      </c>
      <c r="AQ483" s="14" t="s">
        <v>5057</v>
      </c>
      <c r="AR483" s="14" t="s">
        <v>5058</v>
      </c>
      <c r="AS483" s="14" t="s">
        <v>73</v>
      </c>
      <c r="AT483" s="14" t="s">
        <v>73</v>
      </c>
      <c r="AU483" s="16" t="s">
        <v>73</v>
      </c>
      <c r="AV483" s="14"/>
      <c r="AW483" s="14"/>
      <c r="AX483" s="76"/>
      <c r="AY483" s="79"/>
      <c r="AZ483" s="50"/>
      <c r="BA483" s="14"/>
      <c r="BB483" s="14"/>
      <c r="BC483" s="50"/>
      <c r="BD483" s="14"/>
      <c r="BE483" s="14"/>
      <c r="BF483" s="14"/>
      <c r="BG483" s="14"/>
      <c r="BH483" s="1"/>
    </row>
    <row r="484" ht="15.75" hidden="1" customHeight="1">
      <c r="A484" s="74">
        <v>2025835.0</v>
      </c>
      <c r="B484" s="14"/>
      <c r="C484" s="14">
        <v>41.0</v>
      </c>
      <c r="D484" s="50" t="s">
        <v>5059</v>
      </c>
      <c r="E484" s="50" t="s">
        <v>5060</v>
      </c>
      <c r="F484" s="50" t="s">
        <v>5061</v>
      </c>
      <c r="G484" s="14" t="s">
        <v>430</v>
      </c>
      <c r="H484" s="101" t="s">
        <v>5062</v>
      </c>
      <c r="I484" s="14" t="s">
        <v>237</v>
      </c>
      <c r="J484" s="112" t="s">
        <v>5063</v>
      </c>
      <c r="K484" s="103" t="s">
        <v>5064</v>
      </c>
      <c r="L484" s="11" t="s">
        <v>118</v>
      </c>
      <c r="M484" s="76" t="s">
        <v>4</v>
      </c>
      <c r="N484" s="14" t="s">
        <v>4155</v>
      </c>
      <c r="O484" s="14" t="s">
        <v>3891</v>
      </c>
      <c r="P484" s="75"/>
      <c r="Q484" s="14" t="s">
        <v>53</v>
      </c>
      <c r="R484" s="14" t="s">
        <v>225</v>
      </c>
      <c r="S484" s="104" t="s">
        <v>5065</v>
      </c>
      <c r="T484" s="104" t="s">
        <v>5065</v>
      </c>
      <c r="U484" s="104" t="s">
        <v>5066</v>
      </c>
      <c r="V484" s="79" t="s">
        <v>5067</v>
      </c>
      <c r="W484" s="14" t="s">
        <v>73</v>
      </c>
      <c r="X484" s="14" t="s">
        <v>73</v>
      </c>
      <c r="Y484" s="14" t="s">
        <v>73</v>
      </c>
      <c r="Z484" s="14" t="s">
        <v>225</v>
      </c>
      <c r="AA484" s="79">
        <v>6.0</v>
      </c>
      <c r="AB484" s="14" t="s">
        <v>225</v>
      </c>
      <c r="AC484" s="14" t="s">
        <v>924</v>
      </c>
      <c r="AD484" s="14" t="s">
        <v>73</v>
      </c>
      <c r="AE484" s="14" t="s">
        <v>278</v>
      </c>
      <c r="AF484" s="14" t="s">
        <v>73</v>
      </c>
      <c r="AG484" s="14" t="s">
        <v>5068</v>
      </c>
      <c r="AH484" s="14" t="s">
        <v>225</v>
      </c>
      <c r="AI484" s="14" t="s">
        <v>225</v>
      </c>
      <c r="AJ484" s="14" t="s">
        <v>225</v>
      </c>
      <c r="AK484" s="14" t="s">
        <v>230</v>
      </c>
      <c r="AL484" s="14" t="s">
        <v>396</v>
      </c>
      <c r="AM484" s="14" t="s">
        <v>73</v>
      </c>
      <c r="AN484" s="14" t="s">
        <v>5069</v>
      </c>
      <c r="AO484" s="14"/>
      <c r="AP484" s="14" t="s">
        <v>442</v>
      </c>
      <c r="AQ484" s="14" t="s">
        <v>5070</v>
      </c>
      <c r="AR484" s="14" t="s">
        <v>356</v>
      </c>
      <c r="AS484" s="14" t="s">
        <v>73</v>
      </c>
      <c r="AT484" s="14" t="s">
        <v>73</v>
      </c>
      <c r="AU484" s="14" t="s">
        <v>73</v>
      </c>
      <c r="AV484" s="14"/>
      <c r="AW484" s="14"/>
      <c r="AX484" s="76"/>
      <c r="AY484" s="79"/>
      <c r="AZ484" s="50"/>
      <c r="BA484" s="14"/>
      <c r="BB484" s="14"/>
      <c r="BC484" s="50"/>
      <c r="BD484" s="14"/>
      <c r="BE484" s="14"/>
      <c r="BF484" s="14"/>
      <c r="BG484" s="14"/>
      <c r="BH484" s="1"/>
    </row>
    <row r="485" ht="15.75" hidden="1" customHeight="1">
      <c r="A485" s="74">
        <v>2025073.0</v>
      </c>
      <c r="B485" s="14">
        <v>35.0</v>
      </c>
      <c r="C485" s="14"/>
      <c r="D485" s="50" t="s">
        <v>516</v>
      </c>
      <c r="E485" s="50" t="s">
        <v>5071</v>
      </c>
      <c r="F485" s="50" t="s">
        <v>5072</v>
      </c>
      <c r="G485" s="14" t="s">
        <v>219</v>
      </c>
      <c r="H485" s="83" t="s">
        <v>5073</v>
      </c>
      <c r="I485" s="14" t="s">
        <v>237</v>
      </c>
      <c r="J485" s="84" t="s">
        <v>834</v>
      </c>
      <c r="K485" s="79"/>
      <c r="L485" s="11" t="s">
        <v>85</v>
      </c>
      <c r="M485" s="14" t="s">
        <v>4</v>
      </c>
      <c r="N485" s="14" t="s">
        <v>475</v>
      </c>
      <c r="O485" s="14" t="s">
        <v>241</v>
      </c>
      <c r="P485" s="14" t="s">
        <v>225</v>
      </c>
      <c r="Q485" s="14" t="s">
        <v>51</v>
      </c>
      <c r="R485" s="14" t="s">
        <v>225</v>
      </c>
      <c r="S485" s="78" t="s">
        <v>5074</v>
      </c>
      <c r="T485" s="78" t="s">
        <v>5074</v>
      </c>
      <c r="U485" s="78" t="s">
        <v>5075</v>
      </c>
      <c r="V485" s="14" t="s">
        <v>5076</v>
      </c>
      <c r="W485" s="14" t="s">
        <v>73</v>
      </c>
      <c r="X485" s="14" t="s">
        <v>225</v>
      </c>
      <c r="Y485" s="14" t="s">
        <v>73</v>
      </c>
      <c r="Z485" s="14" t="s">
        <v>225</v>
      </c>
      <c r="AA485" s="79">
        <v>8.0</v>
      </c>
      <c r="AB485" s="14" t="s">
        <v>225</v>
      </c>
      <c r="AC485" s="14" t="s">
        <v>229</v>
      </c>
      <c r="AD485" s="14" t="s">
        <v>225</v>
      </c>
      <c r="AE485" s="14" t="s">
        <v>229</v>
      </c>
      <c r="AF485" s="14" t="s">
        <v>73</v>
      </c>
      <c r="AG485" s="14" t="s">
        <v>5077</v>
      </c>
      <c r="AH485" s="14" t="s">
        <v>73</v>
      </c>
      <c r="AI485" s="14" t="s">
        <v>225</v>
      </c>
      <c r="AJ485" s="14" t="s">
        <v>73</v>
      </c>
      <c r="AK485" s="14" t="s">
        <v>264</v>
      </c>
      <c r="AL485" s="14" t="s">
        <v>396</v>
      </c>
      <c r="AM485" s="14" t="s">
        <v>225</v>
      </c>
      <c r="AN485" s="14"/>
      <c r="AO485" s="14"/>
      <c r="AP485" s="14"/>
      <c r="AQ485" s="14"/>
      <c r="AR485" s="14"/>
      <c r="AS485" s="14" t="s">
        <v>73</v>
      </c>
      <c r="AT485" s="14" t="s">
        <v>73</v>
      </c>
      <c r="AU485" s="14" t="s">
        <v>225</v>
      </c>
      <c r="AV485" s="14" t="s">
        <v>225</v>
      </c>
      <c r="AW485" s="14" t="s">
        <v>225</v>
      </c>
      <c r="AX485" s="85" t="s">
        <v>685</v>
      </c>
      <c r="AY485" s="114"/>
      <c r="AZ485" s="50"/>
      <c r="BA485" s="14"/>
      <c r="BB485" s="14"/>
      <c r="BC485" s="14"/>
      <c r="BD485" s="14"/>
      <c r="BE485" s="14"/>
      <c r="BF485" s="85"/>
      <c r="BG485" s="85"/>
      <c r="BH485" s="1"/>
    </row>
    <row r="486" ht="15.75" hidden="1" customHeight="1">
      <c r="A486" s="74">
        <v>2025567.0</v>
      </c>
      <c r="B486" s="14"/>
      <c r="C486" s="14">
        <v>41.0</v>
      </c>
      <c r="D486" s="50" t="s">
        <v>5078</v>
      </c>
      <c r="E486" s="50" t="s">
        <v>5079</v>
      </c>
      <c r="F486" s="50" t="s">
        <v>5080</v>
      </c>
      <c r="G486" s="14" t="s">
        <v>430</v>
      </c>
      <c r="H486" s="111" t="s">
        <v>5081</v>
      </c>
      <c r="I486" s="14" t="s">
        <v>237</v>
      </c>
      <c r="J486" s="84" t="s">
        <v>5082</v>
      </c>
      <c r="K486" s="103" t="s">
        <v>5083</v>
      </c>
      <c r="L486" s="14" t="s">
        <v>98</v>
      </c>
      <c r="M486" s="75" t="s">
        <v>4</v>
      </c>
      <c r="N486" s="14"/>
      <c r="O486" s="14" t="s">
        <v>286</v>
      </c>
      <c r="P486" s="75"/>
      <c r="Q486" s="14" t="s">
        <v>51</v>
      </c>
      <c r="R486" s="14" t="s">
        <v>225</v>
      </c>
      <c r="S486" s="104" t="s">
        <v>5084</v>
      </c>
      <c r="T486" s="104" t="s">
        <v>5084</v>
      </c>
      <c r="U486" s="104" t="s">
        <v>5085</v>
      </c>
      <c r="V486" s="79" t="s">
        <v>5086</v>
      </c>
      <c r="W486" s="14" t="s">
        <v>73</v>
      </c>
      <c r="X486" s="14" t="s">
        <v>73</v>
      </c>
      <c r="Y486" s="14" t="s">
        <v>73</v>
      </c>
      <c r="Z486" s="14" t="s">
        <v>225</v>
      </c>
      <c r="AA486" s="79">
        <v>9.0</v>
      </c>
      <c r="AB486" s="14" t="s">
        <v>225</v>
      </c>
      <c r="AC486" s="14"/>
      <c r="AD486" s="14" t="s">
        <v>225</v>
      </c>
      <c r="AE486" s="14" t="s">
        <v>229</v>
      </c>
      <c r="AF486" s="14" t="s">
        <v>73</v>
      </c>
      <c r="AG486" s="14" t="s">
        <v>5087</v>
      </c>
      <c r="AH486" s="14" t="s">
        <v>73</v>
      </c>
      <c r="AI486" s="14" t="s">
        <v>73</v>
      </c>
      <c r="AJ486" s="14" t="s">
        <v>225</v>
      </c>
      <c r="AK486" s="14" t="s">
        <v>230</v>
      </c>
      <c r="AL486" s="14" t="s">
        <v>396</v>
      </c>
      <c r="AM486" s="14" t="s">
        <v>73</v>
      </c>
      <c r="AN486" s="14" t="s">
        <v>440</v>
      </c>
      <c r="AO486" s="14"/>
      <c r="AP486" s="14" t="s">
        <v>4073</v>
      </c>
      <c r="AQ486" s="14" t="s">
        <v>5088</v>
      </c>
      <c r="AR486" s="14" t="s">
        <v>5089</v>
      </c>
      <c r="AS486" s="14" t="s">
        <v>73</v>
      </c>
      <c r="AT486" s="14" t="s">
        <v>73</v>
      </c>
      <c r="AU486" s="16" t="s">
        <v>73</v>
      </c>
      <c r="AV486" s="14"/>
      <c r="AW486" s="16" t="s">
        <v>232</v>
      </c>
      <c r="AX486" s="76"/>
      <c r="AY486" s="106">
        <v>2.31694105E8</v>
      </c>
      <c r="AZ486" s="106">
        <v>56439.0</v>
      </c>
      <c r="BA486" s="14"/>
      <c r="BB486" s="14"/>
      <c r="BC486" s="50"/>
      <c r="BD486" s="14"/>
      <c r="BE486" s="14"/>
      <c r="BF486" s="14"/>
      <c r="BG486" s="14"/>
      <c r="BH486" s="1"/>
    </row>
    <row r="487" ht="15.75" hidden="1" customHeight="1">
      <c r="A487" s="74">
        <v>2025430.0</v>
      </c>
      <c r="B487" s="14"/>
      <c r="C487" s="100">
        <v>42.0</v>
      </c>
      <c r="D487" s="82" t="s">
        <v>5090</v>
      </c>
      <c r="E487" s="82" t="s">
        <v>5091</v>
      </c>
      <c r="F487" s="50" t="s">
        <v>5092</v>
      </c>
      <c r="G487" s="14" t="s">
        <v>430</v>
      </c>
      <c r="H487" s="101" t="s">
        <v>5093</v>
      </c>
      <c r="I487" s="85" t="s">
        <v>221</v>
      </c>
      <c r="J487" s="109">
        <v>38938.0</v>
      </c>
      <c r="K487" s="103" t="s">
        <v>5094</v>
      </c>
      <c r="L487" s="79" t="s">
        <v>79</v>
      </c>
      <c r="M487" s="75" t="s">
        <v>4</v>
      </c>
      <c r="N487" s="16" t="s">
        <v>240</v>
      </c>
      <c r="O487" s="14" t="s">
        <v>286</v>
      </c>
      <c r="P487" s="75"/>
      <c r="Q487" s="14" t="s">
        <v>59</v>
      </c>
      <c r="R487" s="14" t="s">
        <v>73</v>
      </c>
      <c r="S487" s="104" t="s">
        <v>5095</v>
      </c>
      <c r="T487" s="104" t="s">
        <v>5095</v>
      </c>
      <c r="U487" s="104" t="s">
        <v>5096</v>
      </c>
      <c r="V487" s="79" t="s">
        <v>5097</v>
      </c>
      <c r="W487" s="14" t="s">
        <v>73</v>
      </c>
      <c r="X487" s="14" t="s">
        <v>73</v>
      </c>
      <c r="Y487" s="14" t="s">
        <v>73</v>
      </c>
      <c r="Z487" s="14" t="s">
        <v>73</v>
      </c>
      <c r="AA487" s="79">
        <v>4.0</v>
      </c>
      <c r="AB487" s="14" t="s">
        <v>225</v>
      </c>
      <c r="AC487" s="14"/>
      <c r="AD487" s="14" t="s">
        <v>225</v>
      </c>
      <c r="AE487" s="14" t="s">
        <v>229</v>
      </c>
      <c r="AF487" s="14" t="s">
        <v>225</v>
      </c>
      <c r="AG487" s="14" t="s">
        <v>229</v>
      </c>
      <c r="AH487" s="14" t="s">
        <v>73</v>
      </c>
      <c r="AI487" s="14" t="s">
        <v>73</v>
      </c>
      <c r="AJ487" s="14" t="s">
        <v>225</v>
      </c>
      <c r="AK487" s="14" t="s">
        <v>230</v>
      </c>
      <c r="AL487" s="14" t="s">
        <v>396</v>
      </c>
      <c r="AM487" s="14" t="s">
        <v>73</v>
      </c>
      <c r="AN487" s="14" t="s">
        <v>5098</v>
      </c>
      <c r="AO487" s="14"/>
      <c r="AP487" s="14" t="s">
        <v>384</v>
      </c>
      <c r="AQ487" s="14" t="s">
        <v>1196</v>
      </c>
      <c r="AR487" s="14" t="s">
        <v>483</v>
      </c>
      <c r="AS487" s="14" t="s">
        <v>73</v>
      </c>
      <c r="AT487" s="14" t="s">
        <v>73</v>
      </c>
      <c r="AU487" s="16" t="s">
        <v>73</v>
      </c>
      <c r="AV487" s="14"/>
      <c r="AW487" s="16" t="s">
        <v>232</v>
      </c>
      <c r="AX487" s="76"/>
      <c r="AY487" s="106">
        <v>2.31175108E8</v>
      </c>
      <c r="AZ487" s="106">
        <v>98297.0</v>
      </c>
      <c r="BA487" s="14"/>
      <c r="BB487" s="14"/>
      <c r="BC487" s="14"/>
      <c r="BD487" s="14"/>
      <c r="BE487" s="14"/>
      <c r="BF487" s="14"/>
      <c r="BG487" s="14"/>
      <c r="BH487" s="1"/>
    </row>
    <row r="488" ht="15.75" hidden="1" customHeight="1">
      <c r="A488" s="74">
        <v>2025629.0</v>
      </c>
      <c r="B488" s="14"/>
      <c r="C488" s="14">
        <v>38.0</v>
      </c>
      <c r="D488" s="50" t="s">
        <v>5099</v>
      </c>
      <c r="E488" s="50" t="s">
        <v>5100</v>
      </c>
      <c r="F488" s="50" t="s">
        <v>5101</v>
      </c>
      <c r="G488" s="14" t="s">
        <v>430</v>
      </c>
      <c r="H488" s="101" t="s">
        <v>5102</v>
      </c>
      <c r="I488" s="14" t="s">
        <v>237</v>
      </c>
      <c r="J488" s="50" t="s">
        <v>1428</v>
      </c>
      <c r="K488" s="103" t="s">
        <v>5103</v>
      </c>
      <c r="L488" s="14" t="s">
        <v>88</v>
      </c>
      <c r="M488" s="75" t="s">
        <v>4</v>
      </c>
      <c r="N488" s="14" t="s">
        <v>223</v>
      </c>
      <c r="O488" s="14" t="s">
        <v>490</v>
      </c>
      <c r="P488" s="14" t="s">
        <v>225</v>
      </c>
      <c r="Q488" s="14" t="s">
        <v>53</v>
      </c>
      <c r="R488" s="14" t="s">
        <v>225</v>
      </c>
      <c r="S488" s="104" t="s">
        <v>5104</v>
      </c>
      <c r="T488" s="104" t="s">
        <v>5105</v>
      </c>
      <c r="U488" s="104" t="s">
        <v>5106</v>
      </c>
      <c r="V488" s="79" t="s">
        <v>5107</v>
      </c>
      <c r="W488" s="14" t="s">
        <v>73</v>
      </c>
      <c r="X488" s="14" t="s">
        <v>225</v>
      </c>
      <c r="Y488" s="14" t="s">
        <v>225</v>
      </c>
      <c r="Z488" s="14" t="s">
        <v>225</v>
      </c>
      <c r="AA488" s="79">
        <v>5.0</v>
      </c>
      <c r="AB488" s="14" t="s">
        <v>225</v>
      </c>
      <c r="AC488" s="14" t="s">
        <v>229</v>
      </c>
      <c r="AD488" s="14" t="s">
        <v>225</v>
      </c>
      <c r="AE488" s="14" t="s">
        <v>229</v>
      </c>
      <c r="AF488" s="14" t="s">
        <v>225</v>
      </c>
      <c r="AG488" s="14" t="s">
        <v>229</v>
      </c>
      <c r="AH488" s="14" t="s">
        <v>225</v>
      </c>
      <c r="AI488" s="14" t="s">
        <v>225</v>
      </c>
      <c r="AJ488" s="14" t="s">
        <v>225</v>
      </c>
      <c r="AK488" s="14" t="s">
        <v>230</v>
      </c>
      <c r="AL488" s="14" t="s">
        <v>396</v>
      </c>
      <c r="AM488" s="14" t="s">
        <v>73</v>
      </c>
      <c r="AN488" s="14" t="s">
        <v>5108</v>
      </c>
      <c r="AO488" s="14"/>
      <c r="AP488" s="14" t="s">
        <v>454</v>
      </c>
      <c r="AQ488" s="14" t="s">
        <v>4434</v>
      </c>
      <c r="AR488" s="14" t="s">
        <v>483</v>
      </c>
      <c r="AS488" s="14" t="s">
        <v>73</v>
      </c>
      <c r="AT488" s="14" t="s">
        <v>73</v>
      </c>
      <c r="AU488" s="14" t="s">
        <v>73</v>
      </c>
      <c r="AV488" s="14"/>
      <c r="AW488" s="14"/>
      <c r="AX488" s="76"/>
      <c r="AY488" s="79"/>
      <c r="AZ488" s="50"/>
      <c r="BA488" s="14"/>
      <c r="BB488" s="14"/>
      <c r="BC488" s="50"/>
      <c r="BD488" s="14"/>
      <c r="BE488" s="14"/>
      <c r="BF488" s="14"/>
      <c r="BG488" s="14"/>
      <c r="BH488" s="1"/>
    </row>
    <row r="489" ht="15.75" hidden="1" customHeight="1">
      <c r="A489" s="74">
        <v>2025576.0</v>
      </c>
      <c r="B489" s="14"/>
      <c r="C489" s="14">
        <v>36.0</v>
      </c>
      <c r="D489" s="50" t="s">
        <v>3183</v>
      </c>
      <c r="E489" s="50" t="s">
        <v>5109</v>
      </c>
      <c r="F489" s="50" t="s">
        <v>5110</v>
      </c>
      <c r="G489" s="14" t="s">
        <v>430</v>
      </c>
      <c r="H489" s="101" t="s">
        <v>5111</v>
      </c>
      <c r="I489" s="14" t="s">
        <v>237</v>
      </c>
      <c r="J489" s="84" t="s">
        <v>1110</v>
      </c>
      <c r="K489" s="103" t="s">
        <v>5112</v>
      </c>
      <c r="L489" s="14" t="s">
        <v>96</v>
      </c>
      <c r="M489" s="75" t="s">
        <v>4</v>
      </c>
      <c r="N489" s="14" t="s">
        <v>323</v>
      </c>
      <c r="O489" s="14" t="s">
        <v>286</v>
      </c>
      <c r="P489" s="75"/>
      <c r="Q489" s="14" t="s">
        <v>51</v>
      </c>
      <c r="R489" s="14" t="s">
        <v>225</v>
      </c>
      <c r="S489" s="104" t="s">
        <v>5113</v>
      </c>
      <c r="T489" s="104" t="s">
        <v>5113</v>
      </c>
      <c r="U489" s="104" t="s">
        <v>5114</v>
      </c>
      <c r="V489" s="79" t="s">
        <v>5115</v>
      </c>
      <c r="W489" s="14" t="s">
        <v>73</v>
      </c>
      <c r="X489" s="14" t="s">
        <v>73</v>
      </c>
      <c r="Y489" s="14" t="s">
        <v>73</v>
      </c>
      <c r="Z489" s="14" t="s">
        <v>73</v>
      </c>
      <c r="AA489" s="79">
        <v>6.0</v>
      </c>
      <c r="AB489" s="14" t="s">
        <v>225</v>
      </c>
      <c r="AC489" s="14"/>
      <c r="AD489" s="14" t="s">
        <v>225</v>
      </c>
      <c r="AE489" s="14" t="s">
        <v>229</v>
      </c>
      <c r="AF489" s="14" t="s">
        <v>225</v>
      </c>
      <c r="AG489" s="14" t="s">
        <v>229</v>
      </c>
      <c r="AH489" s="14" t="s">
        <v>225</v>
      </c>
      <c r="AI489" s="14" t="s">
        <v>225</v>
      </c>
      <c r="AJ489" s="14" t="s">
        <v>225</v>
      </c>
      <c r="AK489" s="14" t="s">
        <v>230</v>
      </c>
      <c r="AL489" s="14" t="s">
        <v>396</v>
      </c>
      <c r="AM489" s="14" t="s">
        <v>73</v>
      </c>
      <c r="AN489" s="14" t="s">
        <v>5116</v>
      </c>
      <c r="AO489" s="14"/>
      <c r="AP489" s="14" t="s">
        <v>454</v>
      </c>
      <c r="AQ489" s="14" t="s">
        <v>1599</v>
      </c>
      <c r="AR489" s="14" t="s">
        <v>425</v>
      </c>
      <c r="AS489" s="14" t="s">
        <v>73</v>
      </c>
      <c r="AT489" s="14" t="s">
        <v>73</v>
      </c>
      <c r="AU489" s="16" t="s">
        <v>73</v>
      </c>
      <c r="AV489" s="14"/>
      <c r="AW489" s="16" t="s">
        <v>232</v>
      </c>
      <c r="AX489" s="76"/>
      <c r="AY489" s="106">
        <v>2.31413637E8</v>
      </c>
      <c r="AZ489" s="50"/>
      <c r="BA489" s="14"/>
      <c r="BB489" s="14"/>
      <c r="BC489" s="50"/>
      <c r="BD489" s="14"/>
      <c r="BE489" s="14"/>
      <c r="BF489" s="14"/>
      <c r="BG489" s="14"/>
      <c r="BH489" s="1"/>
    </row>
    <row r="490" ht="15.75" hidden="1" customHeight="1">
      <c r="A490" s="74">
        <v>2025444.0</v>
      </c>
      <c r="B490" s="14"/>
      <c r="C490" s="100">
        <v>35.0</v>
      </c>
      <c r="D490" s="82" t="s">
        <v>3183</v>
      </c>
      <c r="E490" s="80" t="s">
        <v>5117</v>
      </c>
      <c r="F490" s="50" t="s">
        <v>5118</v>
      </c>
      <c r="G490" s="14" t="s">
        <v>430</v>
      </c>
      <c r="H490" s="101" t="s">
        <v>5119</v>
      </c>
      <c r="I490" s="14" t="s">
        <v>237</v>
      </c>
      <c r="J490" s="50" t="s">
        <v>3956</v>
      </c>
      <c r="K490" s="103" t="s">
        <v>5120</v>
      </c>
      <c r="L490" s="79" t="s">
        <v>79</v>
      </c>
      <c r="M490" s="76" t="s">
        <v>4</v>
      </c>
      <c r="N490" s="16" t="s">
        <v>299</v>
      </c>
      <c r="O490" s="14" t="s">
        <v>286</v>
      </c>
      <c r="P490" s="75"/>
      <c r="Q490" s="14" t="s">
        <v>59</v>
      </c>
      <c r="R490" s="14" t="s">
        <v>225</v>
      </c>
      <c r="S490" s="104" t="s">
        <v>5121</v>
      </c>
      <c r="T490" s="104" t="s">
        <v>5121</v>
      </c>
      <c r="U490" s="104" t="s">
        <v>5122</v>
      </c>
      <c r="V490" s="79" t="s">
        <v>5123</v>
      </c>
      <c r="W490" s="14" t="s">
        <v>73</v>
      </c>
      <c r="X490" s="14" t="s">
        <v>73</v>
      </c>
      <c r="Y490" s="14" t="s">
        <v>73</v>
      </c>
      <c r="Z490" s="14" t="s">
        <v>225</v>
      </c>
      <c r="AA490" s="79">
        <v>6.0</v>
      </c>
      <c r="AB490" s="14" t="s">
        <v>73</v>
      </c>
      <c r="AC490" s="14" t="s">
        <v>5124</v>
      </c>
      <c r="AD490" s="14" t="s">
        <v>73</v>
      </c>
      <c r="AE490" s="14" t="s">
        <v>278</v>
      </c>
      <c r="AF490" s="14" t="s">
        <v>225</v>
      </c>
      <c r="AG490" s="14" t="s">
        <v>229</v>
      </c>
      <c r="AH490" s="14" t="s">
        <v>73</v>
      </c>
      <c r="AI490" s="14" t="s">
        <v>225</v>
      </c>
      <c r="AJ490" s="14" t="s">
        <v>225</v>
      </c>
      <c r="AK490" s="14" t="s">
        <v>230</v>
      </c>
      <c r="AL490" s="14" t="s">
        <v>396</v>
      </c>
      <c r="AM490" s="14" t="s">
        <v>225</v>
      </c>
      <c r="AN490" s="14"/>
      <c r="AO490" s="14"/>
      <c r="AP490" s="14" t="s">
        <v>370</v>
      </c>
      <c r="AQ490" s="14" t="s">
        <v>5125</v>
      </c>
      <c r="AR490" s="14" t="s">
        <v>4702</v>
      </c>
      <c r="AS490" s="14" t="s">
        <v>73</v>
      </c>
      <c r="AT490" s="14" t="s">
        <v>73</v>
      </c>
      <c r="AU490" s="16" t="s">
        <v>73</v>
      </c>
      <c r="AV490" s="14"/>
      <c r="AW490" s="16" t="s">
        <v>232</v>
      </c>
      <c r="AX490" s="76"/>
      <c r="AY490" s="14"/>
      <c r="AZ490" s="50"/>
      <c r="BA490" s="14"/>
      <c r="BB490" s="14"/>
      <c r="BC490" s="14"/>
      <c r="BD490" s="14"/>
      <c r="BE490" s="14"/>
      <c r="BF490" s="14"/>
      <c r="BG490" s="14"/>
      <c r="BH490" s="1"/>
    </row>
    <row r="491" ht="15.75" hidden="1" customHeight="1">
      <c r="A491" s="74">
        <v>2025394.0</v>
      </c>
      <c r="B491" s="14"/>
      <c r="C491" s="14">
        <v>36.0</v>
      </c>
      <c r="D491" s="50" t="s">
        <v>3183</v>
      </c>
      <c r="E491" s="53" t="s">
        <v>5126</v>
      </c>
      <c r="F491" s="50" t="s">
        <v>5127</v>
      </c>
      <c r="G491" s="14" t="s">
        <v>430</v>
      </c>
      <c r="H491" s="101" t="s">
        <v>5128</v>
      </c>
      <c r="I491" s="14" t="s">
        <v>237</v>
      </c>
      <c r="J491" s="50" t="s">
        <v>5129</v>
      </c>
      <c r="K491" s="103" t="s">
        <v>5130</v>
      </c>
      <c r="L491" s="14" t="s">
        <v>90</v>
      </c>
      <c r="M491" s="75" t="s">
        <v>4</v>
      </c>
      <c r="N491" s="14" t="s">
        <v>1418</v>
      </c>
      <c r="O491" s="14" t="s">
        <v>259</v>
      </c>
      <c r="P491" s="14" t="s">
        <v>225</v>
      </c>
      <c r="Q491" s="14" t="s">
        <v>59</v>
      </c>
      <c r="R491" s="14" t="s">
        <v>225</v>
      </c>
      <c r="S491" s="78" t="s">
        <v>5131</v>
      </c>
      <c r="T491" s="104" t="s">
        <v>5131</v>
      </c>
      <c r="U491" s="104"/>
      <c r="V491" s="79" t="s">
        <v>5132</v>
      </c>
      <c r="W491" s="14" t="s">
        <v>73</v>
      </c>
      <c r="X491" s="14" t="s">
        <v>225</v>
      </c>
      <c r="Y491" s="14" t="s">
        <v>73</v>
      </c>
      <c r="Z491" s="14" t="s">
        <v>225</v>
      </c>
      <c r="AA491" s="79">
        <v>10.0</v>
      </c>
      <c r="AB491" s="14" t="s">
        <v>225</v>
      </c>
      <c r="AC491" s="14"/>
      <c r="AD491" s="14" t="s">
        <v>225</v>
      </c>
      <c r="AE491" s="14" t="s">
        <v>229</v>
      </c>
      <c r="AF491" s="14" t="s">
        <v>225</v>
      </c>
      <c r="AG491" s="14" t="s">
        <v>229</v>
      </c>
      <c r="AH491" s="14" t="s">
        <v>73</v>
      </c>
      <c r="AI491" s="14" t="s">
        <v>225</v>
      </c>
      <c r="AJ491" s="14" t="s">
        <v>73</v>
      </c>
      <c r="AK491" s="14" t="s">
        <v>264</v>
      </c>
      <c r="AL491" s="14" t="s">
        <v>396</v>
      </c>
      <c r="AM491" s="14" t="s">
        <v>225</v>
      </c>
      <c r="AN491" s="14"/>
      <c r="AO491" s="14"/>
      <c r="AP491" s="14" t="s">
        <v>1444</v>
      </c>
      <c r="AQ491" s="14" t="s">
        <v>442</v>
      </c>
      <c r="AR491" s="14" t="s">
        <v>5133</v>
      </c>
      <c r="AS491" s="14" t="s">
        <v>73</v>
      </c>
      <c r="AT491" s="14" t="s">
        <v>73</v>
      </c>
      <c r="AU491" s="16" t="s">
        <v>73</v>
      </c>
      <c r="AV491" s="14"/>
      <c r="AW491" s="14"/>
      <c r="AX491" s="76"/>
      <c r="AY491" s="50"/>
      <c r="AZ491" s="50"/>
      <c r="BA491" s="14"/>
      <c r="BB491" s="14"/>
      <c r="BC491" s="14"/>
      <c r="BD491" s="14"/>
      <c r="BE491" s="14"/>
      <c r="BF491" s="14"/>
      <c r="BG491" s="14"/>
      <c r="BH491" s="204"/>
    </row>
    <row r="492" ht="15.75" hidden="1" customHeight="1">
      <c r="A492" s="74">
        <v>2025547.0</v>
      </c>
      <c r="B492" s="14"/>
      <c r="C492" s="14">
        <v>38.0</v>
      </c>
      <c r="D492" s="50" t="s">
        <v>3202</v>
      </c>
      <c r="E492" s="50" t="s">
        <v>5134</v>
      </c>
      <c r="F492" s="50" t="s">
        <v>5135</v>
      </c>
      <c r="G492" s="14" t="s">
        <v>430</v>
      </c>
      <c r="H492" s="101" t="s">
        <v>5136</v>
      </c>
      <c r="I492" s="14" t="s">
        <v>237</v>
      </c>
      <c r="J492" s="50" t="s">
        <v>2828</v>
      </c>
      <c r="K492" s="103" t="s">
        <v>5137</v>
      </c>
      <c r="L492" s="14" t="s">
        <v>108</v>
      </c>
      <c r="M492" s="75" t="s">
        <v>4</v>
      </c>
      <c r="N492" s="14" t="s">
        <v>557</v>
      </c>
      <c r="O492" s="14" t="s">
        <v>286</v>
      </c>
      <c r="P492" s="75"/>
      <c r="Q492" s="14" t="s">
        <v>61</v>
      </c>
      <c r="R492" s="14" t="s">
        <v>225</v>
      </c>
      <c r="S492" s="104" t="s">
        <v>5138</v>
      </c>
      <c r="T492" s="104" t="s">
        <v>5138</v>
      </c>
      <c r="U492" s="104" t="s">
        <v>5139</v>
      </c>
      <c r="V492" s="79" t="s">
        <v>5140</v>
      </c>
      <c r="W492" s="14" t="s">
        <v>73</v>
      </c>
      <c r="X492" s="14" t="s">
        <v>73</v>
      </c>
      <c r="Y492" s="14" t="s">
        <v>73</v>
      </c>
      <c r="Z492" s="14" t="s">
        <v>225</v>
      </c>
      <c r="AA492" s="79">
        <v>4.0</v>
      </c>
      <c r="AB492" s="14" t="s">
        <v>225</v>
      </c>
      <c r="AC492" s="14" t="s">
        <v>229</v>
      </c>
      <c r="AD492" s="14" t="s">
        <v>225</v>
      </c>
      <c r="AE492" s="14" t="s">
        <v>229</v>
      </c>
      <c r="AF492" s="14" t="s">
        <v>225</v>
      </c>
      <c r="AG492" s="14" t="s">
        <v>229</v>
      </c>
      <c r="AH492" s="14" t="s">
        <v>73</v>
      </c>
      <c r="AI492" s="14" t="s">
        <v>225</v>
      </c>
      <c r="AJ492" s="14" t="s">
        <v>73</v>
      </c>
      <c r="AK492" s="14" t="s">
        <v>264</v>
      </c>
      <c r="AL492" s="14" t="s">
        <v>396</v>
      </c>
      <c r="AM492" s="14" t="s">
        <v>73</v>
      </c>
      <c r="AN492" s="14" t="s">
        <v>5141</v>
      </c>
      <c r="AO492" s="14"/>
      <c r="AP492" s="14" t="s">
        <v>1434</v>
      </c>
      <c r="AQ492" s="14" t="s">
        <v>3120</v>
      </c>
      <c r="AR492" s="14" t="s">
        <v>483</v>
      </c>
      <c r="AS492" s="14" t="s">
        <v>73</v>
      </c>
      <c r="AT492" s="14" t="s">
        <v>73</v>
      </c>
      <c r="AU492" s="14" t="s">
        <v>73</v>
      </c>
      <c r="AV492" s="14"/>
      <c r="AW492" s="16" t="s">
        <v>232</v>
      </c>
      <c r="AX492" s="76"/>
      <c r="AY492" s="79"/>
      <c r="AZ492" s="50"/>
      <c r="BA492" s="14"/>
      <c r="BB492" s="14"/>
      <c r="BC492" s="50"/>
      <c r="BD492" s="14"/>
      <c r="BE492" s="14"/>
      <c r="BF492" s="14"/>
      <c r="BG492" s="14"/>
      <c r="BH492" s="1"/>
    </row>
    <row r="493" ht="15.75" hidden="1" customHeight="1">
      <c r="A493" s="74">
        <v>2025665.0</v>
      </c>
      <c r="B493" s="14"/>
      <c r="C493" s="14">
        <v>39.0</v>
      </c>
      <c r="D493" s="50" t="s">
        <v>3202</v>
      </c>
      <c r="E493" s="50" t="s">
        <v>5142</v>
      </c>
      <c r="F493" s="50" t="s">
        <v>5143</v>
      </c>
      <c r="G493" s="14" t="s">
        <v>430</v>
      </c>
      <c r="H493" s="101" t="s">
        <v>5144</v>
      </c>
      <c r="I493" s="14" t="s">
        <v>237</v>
      </c>
      <c r="J493" s="50" t="s">
        <v>2325</v>
      </c>
      <c r="K493" s="86" t="s">
        <v>5145</v>
      </c>
      <c r="L493" s="14" t="s">
        <v>86</v>
      </c>
      <c r="M493" s="76" t="s">
        <v>4</v>
      </c>
      <c r="N493" s="14" t="s">
        <v>240</v>
      </c>
      <c r="O493" s="14" t="s">
        <v>603</v>
      </c>
      <c r="P493" s="75"/>
      <c r="Q493" s="14" t="s">
        <v>51</v>
      </c>
      <c r="R493" s="14" t="s">
        <v>225</v>
      </c>
      <c r="S493" s="78" t="s">
        <v>5146</v>
      </c>
      <c r="T493" s="78" t="s">
        <v>5146</v>
      </c>
      <c r="U493" s="78" t="s">
        <v>5147</v>
      </c>
      <c r="V493" s="79" t="s">
        <v>5148</v>
      </c>
      <c r="W493" s="14" t="s">
        <v>73</v>
      </c>
      <c r="X493" s="14" t="s">
        <v>225</v>
      </c>
      <c r="Y493" s="14" t="s">
        <v>73</v>
      </c>
      <c r="Z493" s="14" t="s">
        <v>225</v>
      </c>
      <c r="AA493" s="79">
        <v>5.0</v>
      </c>
      <c r="AB493" s="14" t="s">
        <v>225</v>
      </c>
      <c r="AC493" s="14"/>
      <c r="AD493" s="14" t="s">
        <v>225</v>
      </c>
      <c r="AE493" s="14" t="s">
        <v>229</v>
      </c>
      <c r="AF493" s="14" t="s">
        <v>225</v>
      </c>
      <c r="AG493" s="14" t="s">
        <v>229</v>
      </c>
      <c r="AH493" s="14" t="s">
        <v>225</v>
      </c>
      <c r="AI493" s="14" t="s">
        <v>225</v>
      </c>
      <c r="AJ493" s="14" t="s">
        <v>73</v>
      </c>
      <c r="AK493" s="14" t="s">
        <v>264</v>
      </c>
      <c r="AL493" s="14" t="s">
        <v>396</v>
      </c>
      <c r="AM493" s="14" t="s">
        <v>73</v>
      </c>
      <c r="AN493" s="14" t="s">
        <v>23</v>
      </c>
      <c r="AO493" s="14"/>
      <c r="AP493" s="14" t="s">
        <v>526</v>
      </c>
      <c r="AQ493" s="14" t="s">
        <v>5149</v>
      </c>
      <c r="AR493" s="14" t="s">
        <v>5150</v>
      </c>
      <c r="AS493" s="14" t="s">
        <v>73</v>
      </c>
      <c r="AT493" s="14" t="s">
        <v>73</v>
      </c>
      <c r="AU493" s="16" t="s">
        <v>73</v>
      </c>
      <c r="AV493" s="14"/>
      <c r="AW493" s="14"/>
      <c r="AX493" s="76"/>
      <c r="AY493" s="79"/>
      <c r="AZ493" s="50"/>
      <c r="BA493" s="14"/>
      <c r="BB493" s="14"/>
      <c r="BC493" s="50"/>
      <c r="BD493" s="14"/>
      <c r="BE493" s="14"/>
      <c r="BF493" s="14"/>
      <c r="BG493" s="14"/>
      <c r="BH493" s="204"/>
    </row>
    <row r="494" ht="15.75" hidden="1" customHeight="1">
      <c r="A494" s="74">
        <v>2025730.0</v>
      </c>
      <c r="B494" s="14"/>
      <c r="C494" s="14">
        <v>37.0</v>
      </c>
      <c r="D494" s="50" t="s">
        <v>5151</v>
      </c>
      <c r="E494" s="50" t="s">
        <v>5152</v>
      </c>
      <c r="F494" s="50" t="s">
        <v>5153</v>
      </c>
      <c r="G494" s="14" t="s">
        <v>430</v>
      </c>
      <c r="H494" s="101" t="s">
        <v>5154</v>
      </c>
      <c r="I494" s="14" t="s">
        <v>237</v>
      </c>
      <c r="J494" s="84" t="s">
        <v>2137</v>
      </c>
      <c r="K494" s="103" t="s">
        <v>5155</v>
      </c>
      <c r="L494" s="14" t="s">
        <v>100</v>
      </c>
      <c r="M494" s="76" t="s">
        <v>4</v>
      </c>
      <c r="N494" s="14"/>
      <c r="O494" s="14" t="s">
        <v>434</v>
      </c>
      <c r="P494" s="75"/>
      <c r="Q494" s="14" t="s">
        <v>55</v>
      </c>
      <c r="R494" s="14" t="s">
        <v>225</v>
      </c>
      <c r="S494" s="104" t="s">
        <v>5156</v>
      </c>
      <c r="T494" s="104" t="s">
        <v>5156</v>
      </c>
      <c r="U494" s="190" t="s">
        <v>278</v>
      </c>
      <c r="V494" s="79" t="s">
        <v>5157</v>
      </c>
      <c r="W494" s="14" t="s">
        <v>73</v>
      </c>
      <c r="X494" s="14" t="s">
        <v>73</v>
      </c>
      <c r="Y494" s="14" t="s">
        <v>73</v>
      </c>
      <c r="Z494" s="14" t="s">
        <v>225</v>
      </c>
      <c r="AA494" s="79">
        <v>4.0</v>
      </c>
      <c r="AB494" s="14" t="s">
        <v>225</v>
      </c>
      <c r="AC494" s="16" t="s">
        <v>229</v>
      </c>
      <c r="AD494" s="14" t="s">
        <v>225</v>
      </c>
      <c r="AE494" s="14" t="s">
        <v>229</v>
      </c>
      <c r="AF494" s="14" t="s">
        <v>225</v>
      </c>
      <c r="AG494" s="14" t="s">
        <v>229</v>
      </c>
      <c r="AH494" s="14" t="s">
        <v>73</v>
      </c>
      <c r="AI494" s="14" t="s">
        <v>225</v>
      </c>
      <c r="AJ494" s="14" t="s">
        <v>73</v>
      </c>
      <c r="AK494" s="14" t="s">
        <v>264</v>
      </c>
      <c r="AL494" s="14" t="s">
        <v>396</v>
      </c>
      <c r="AM494" s="14" t="s">
        <v>225</v>
      </c>
      <c r="AN494" s="14"/>
      <c r="AO494" s="14"/>
      <c r="AP494" s="14" t="s">
        <v>442</v>
      </c>
      <c r="AQ494" s="14" t="s">
        <v>5158</v>
      </c>
      <c r="AR494" s="14" t="s">
        <v>5159</v>
      </c>
      <c r="AS494" s="14" t="s">
        <v>73</v>
      </c>
      <c r="AT494" s="14" t="s">
        <v>73</v>
      </c>
      <c r="AU494" s="16" t="s">
        <v>73</v>
      </c>
      <c r="AV494" s="14"/>
      <c r="AW494" s="14"/>
      <c r="AX494" s="76"/>
      <c r="AY494" s="79"/>
      <c r="AZ494" s="50"/>
      <c r="BA494" s="14"/>
      <c r="BB494" s="14"/>
      <c r="BC494" s="50"/>
      <c r="BD494" s="14"/>
      <c r="BE494" s="14"/>
      <c r="BF494" s="14"/>
      <c r="BG494" s="14"/>
      <c r="BH494" s="204"/>
    </row>
    <row r="495" ht="15.75" hidden="1" customHeight="1">
      <c r="A495" s="74">
        <v>2025538.0</v>
      </c>
      <c r="B495" s="14"/>
      <c r="C495" s="14">
        <v>36.0</v>
      </c>
      <c r="D495" s="50" t="s">
        <v>1229</v>
      </c>
      <c r="E495" s="50" t="s">
        <v>5160</v>
      </c>
      <c r="F495" s="50" t="s">
        <v>5161</v>
      </c>
      <c r="G495" s="14" t="s">
        <v>430</v>
      </c>
      <c r="H495" s="101" t="s">
        <v>5162</v>
      </c>
      <c r="I495" s="14" t="s">
        <v>237</v>
      </c>
      <c r="J495" s="50" t="s">
        <v>3594</v>
      </c>
      <c r="K495" s="103" t="s">
        <v>5163</v>
      </c>
      <c r="L495" s="14" t="s">
        <v>108</v>
      </c>
      <c r="M495" s="75" t="s">
        <v>4</v>
      </c>
      <c r="N495" s="14" t="s">
        <v>557</v>
      </c>
      <c r="O495" s="14" t="s">
        <v>286</v>
      </c>
      <c r="P495" s="75"/>
      <c r="Q495" s="14" t="s">
        <v>61</v>
      </c>
      <c r="R495" s="14" t="s">
        <v>225</v>
      </c>
      <c r="S495" s="104" t="s">
        <v>5164</v>
      </c>
      <c r="T495" s="104" t="s">
        <v>5164</v>
      </c>
      <c r="U495" s="104" t="s">
        <v>5165</v>
      </c>
      <c r="V495" s="79" t="s">
        <v>5166</v>
      </c>
      <c r="W495" s="14" t="s">
        <v>73</v>
      </c>
      <c r="X495" s="14" t="s">
        <v>225</v>
      </c>
      <c r="Y495" s="14" t="s">
        <v>225</v>
      </c>
      <c r="Z495" s="14" t="s">
        <v>225</v>
      </c>
      <c r="AA495" s="79">
        <v>5.0</v>
      </c>
      <c r="AB495" s="14" t="s">
        <v>225</v>
      </c>
      <c r="AC495" s="14" t="s">
        <v>229</v>
      </c>
      <c r="AD495" s="14" t="s">
        <v>225</v>
      </c>
      <c r="AE495" s="14" t="s">
        <v>229</v>
      </c>
      <c r="AF495" s="14" t="s">
        <v>225</v>
      </c>
      <c r="AG495" s="14" t="s">
        <v>229</v>
      </c>
      <c r="AH495" s="14" t="s">
        <v>225</v>
      </c>
      <c r="AI495" s="14" t="s">
        <v>225</v>
      </c>
      <c r="AJ495" s="14" t="s">
        <v>225</v>
      </c>
      <c r="AK495" s="14" t="s">
        <v>291</v>
      </c>
      <c r="AL495" s="14" t="s">
        <v>396</v>
      </c>
      <c r="AM495" s="14" t="s">
        <v>73</v>
      </c>
      <c r="AN495" s="14" t="s">
        <v>5167</v>
      </c>
      <c r="AO495" s="14"/>
      <c r="AP495" s="14" t="s">
        <v>1657</v>
      </c>
      <c r="AQ495" s="14" t="s">
        <v>4634</v>
      </c>
      <c r="AR495" s="14" t="s">
        <v>1669</v>
      </c>
      <c r="AS495" s="14" t="s">
        <v>73</v>
      </c>
      <c r="AT495" s="14" t="s">
        <v>73</v>
      </c>
      <c r="AU495" s="14" t="s">
        <v>73</v>
      </c>
      <c r="AV495" s="14"/>
      <c r="AW495" s="16" t="s">
        <v>232</v>
      </c>
      <c r="AX495" s="76"/>
      <c r="AY495" s="106">
        <v>2.3129064E8</v>
      </c>
      <c r="AZ495" s="106">
        <v>19653.0</v>
      </c>
      <c r="BA495" s="14"/>
      <c r="BB495" s="14"/>
      <c r="BC495" s="50"/>
      <c r="BD495" s="14"/>
      <c r="BE495" s="14"/>
      <c r="BF495" s="14"/>
      <c r="BG495" s="14"/>
      <c r="BH495" s="204"/>
    </row>
    <row r="496" ht="15.75" hidden="1" customHeight="1">
      <c r="A496" s="74">
        <v>2025400.0</v>
      </c>
      <c r="B496" s="14"/>
      <c r="C496" s="14">
        <v>42.0</v>
      </c>
      <c r="D496" s="50" t="s">
        <v>1229</v>
      </c>
      <c r="E496" s="53" t="s">
        <v>5168</v>
      </c>
      <c r="F496" s="50" t="s">
        <v>5169</v>
      </c>
      <c r="G496" s="14" t="s">
        <v>430</v>
      </c>
      <c r="H496" s="101" t="s">
        <v>5170</v>
      </c>
      <c r="I496" s="14" t="s">
        <v>221</v>
      </c>
      <c r="J496" s="50" t="s">
        <v>5171</v>
      </c>
      <c r="K496" s="103" t="s">
        <v>5172</v>
      </c>
      <c r="L496" s="14" t="s">
        <v>90</v>
      </c>
      <c r="M496" s="75" t="s">
        <v>4</v>
      </c>
      <c r="N496" s="14" t="s">
        <v>475</v>
      </c>
      <c r="O496" s="14" t="s">
        <v>259</v>
      </c>
      <c r="P496" s="14" t="s">
        <v>225</v>
      </c>
      <c r="Q496" s="14" t="s">
        <v>59</v>
      </c>
      <c r="R496" s="14" t="s">
        <v>225</v>
      </c>
      <c r="S496" s="78" t="s">
        <v>5173</v>
      </c>
      <c r="T496" s="78" t="s">
        <v>5173</v>
      </c>
      <c r="U496" s="104" t="s">
        <v>5174</v>
      </c>
      <c r="V496" s="99" t="s">
        <v>5175</v>
      </c>
      <c r="W496" s="14" t="s">
        <v>73</v>
      </c>
      <c r="X496" s="14" t="s">
        <v>73</v>
      </c>
      <c r="Y496" s="14" t="s">
        <v>73</v>
      </c>
      <c r="Z496" s="14" t="s">
        <v>225</v>
      </c>
      <c r="AA496" s="79">
        <v>3.0</v>
      </c>
      <c r="AB496" s="14" t="s">
        <v>73</v>
      </c>
      <c r="AC496" s="14"/>
      <c r="AD496" s="14" t="s">
        <v>225</v>
      </c>
      <c r="AE496" s="14" t="s">
        <v>229</v>
      </c>
      <c r="AF496" s="14" t="s">
        <v>225</v>
      </c>
      <c r="AG496" s="14" t="s">
        <v>229</v>
      </c>
      <c r="AH496" s="14" t="s">
        <v>73</v>
      </c>
      <c r="AI496" s="14" t="s">
        <v>225</v>
      </c>
      <c r="AJ496" s="14" t="s">
        <v>225</v>
      </c>
      <c r="AK496" s="14" t="s">
        <v>230</v>
      </c>
      <c r="AL496" s="14" t="s">
        <v>396</v>
      </c>
      <c r="AM496" s="14" t="s">
        <v>73</v>
      </c>
      <c r="AN496" s="14" t="s">
        <v>5176</v>
      </c>
      <c r="AO496" s="14"/>
      <c r="AP496" s="14" t="s">
        <v>5177</v>
      </c>
      <c r="AQ496" s="14" t="s">
        <v>266</v>
      </c>
      <c r="AR496" s="14"/>
      <c r="AS496" s="14" t="s">
        <v>73</v>
      </c>
      <c r="AT496" s="14" t="s">
        <v>73</v>
      </c>
      <c r="AU496" s="16" t="s">
        <v>73</v>
      </c>
      <c r="AV496" s="14"/>
      <c r="AW496" s="16" t="s">
        <v>232</v>
      </c>
      <c r="AX496" s="76"/>
      <c r="AY496" s="106">
        <v>2.31646879E8</v>
      </c>
      <c r="AZ496" s="106">
        <v>49293.0</v>
      </c>
      <c r="BA496" s="14"/>
      <c r="BB496" s="14"/>
      <c r="BC496" s="14"/>
      <c r="BD496" s="14"/>
      <c r="BE496" s="14"/>
      <c r="BF496" s="14"/>
      <c r="BG496" s="14"/>
      <c r="BH496" s="204"/>
    </row>
    <row r="497" ht="15.75" hidden="1" customHeight="1">
      <c r="A497" s="74">
        <v>2025819.0</v>
      </c>
      <c r="B497" s="14"/>
      <c r="C497" s="14">
        <v>40.0</v>
      </c>
      <c r="D497" s="50" t="s">
        <v>2049</v>
      </c>
      <c r="E497" s="50" t="s">
        <v>5178</v>
      </c>
      <c r="F497" s="50" t="s">
        <v>5179</v>
      </c>
      <c r="G497" s="14" t="s">
        <v>430</v>
      </c>
      <c r="H497" s="101" t="s">
        <v>5180</v>
      </c>
      <c r="I497" s="14" t="s">
        <v>221</v>
      </c>
      <c r="J497" s="84">
        <v>38879.0</v>
      </c>
      <c r="K497" s="103" t="s">
        <v>5181</v>
      </c>
      <c r="L497" s="79" t="s">
        <v>99</v>
      </c>
      <c r="M497" s="76" t="s">
        <v>4</v>
      </c>
      <c r="N497" s="14"/>
      <c r="O497" s="14" t="s">
        <v>490</v>
      </c>
      <c r="P497" s="14" t="s">
        <v>73</v>
      </c>
      <c r="Q497" s="14" t="s">
        <v>53</v>
      </c>
      <c r="R497" s="14" t="s">
        <v>225</v>
      </c>
      <c r="S497" s="104" t="s">
        <v>5182</v>
      </c>
      <c r="T497" s="104" t="s">
        <v>5182</v>
      </c>
      <c r="U497" s="104" t="s">
        <v>5183</v>
      </c>
      <c r="V497" s="79" t="s">
        <v>5184</v>
      </c>
      <c r="W497" s="14" t="s">
        <v>73</v>
      </c>
      <c r="X497" s="14" t="s">
        <v>73</v>
      </c>
      <c r="Y497" s="14" t="s">
        <v>73</v>
      </c>
      <c r="Z497" s="14" t="s">
        <v>225</v>
      </c>
      <c r="AA497" s="79">
        <v>7.0</v>
      </c>
      <c r="AB497" s="14" t="s">
        <v>225</v>
      </c>
      <c r="AC497" s="14" t="s">
        <v>1667</v>
      </c>
      <c r="AD497" s="14" t="s">
        <v>73</v>
      </c>
      <c r="AE497" s="14" t="s">
        <v>5185</v>
      </c>
      <c r="AF497" s="14" t="s">
        <v>73</v>
      </c>
      <c r="AG497" s="14" t="s">
        <v>5185</v>
      </c>
      <c r="AH497" s="14" t="s">
        <v>73</v>
      </c>
      <c r="AI497" s="14" t="s">
        <v>73</v>
      </c>
      <c r="AJ497" s="14" t="s">
        <v>225</v>
      </c>
      <c r="AK497" s="14" t="s">
        <v>230</v>
      </c>
      <c r="AL497" s="14" t="s">
        <v>396</v>
      </c>
      <c r="AM497" s="14" t="s">
        <v>73</v>
      </c>
      <c r="AN497" s="14" t="s">
        <v>4455</v>
      </c>
      <c r="AO497" s="14"/>
      <c r="AP497" s="14" t="s">
        <v>5186</v>
      </c>
      <c r="AQ497" s="14" t="s">
        <v>5187</v>
      </c>
      <c r="AR497" s="14"/>
      <c r="AS497" s="14" t="s">
        <v>73</v>
      </c>
      <c r="AT497" s="14" t="s">
        <v>73</v>
      </c>
      <c r="AU497" s="14" t="s">
        <v>73</v>
      </c>
      <c r="AV497" s="14"/>
      <c r="AW497" s="14"/>
      <c r="AX497" s="76"/>
      <c r="AY497" s="79"/>
      <c r="AZ497" s="50"/>
      <c r="BA497" s="14"/>
      <c r="BB497" s="14"/>
      <c r="BC497" s="50"/>
      <c r="BD497" s="14"/>
      <c r="BE497" s="14"/>
      <c r="BF497" s="14"/>
      <c r="BG497" s="14"/>
      <c r="BH497" s="204"/>
    </row>
    <row r="498" ht="15.75" hidden="1" customHeight="1">
      <c r="A498" s="74">
        <v>2025650.0</v>
      </c>
      <c r="B498" s="14"/>
      <c r="C498" s="14">
        <v>38.0</v>
      </c>
      <c r="D498" s="50" t="s">
        <v>5188</v>
      </c>
      <c r="E498" s="50" t="s">
        <v>5189</v>
      </c>
      <c r="F498" s="50" t="s">
        <v>5190</v>
      </c>
      <c r="G498" s="14" t="s">
        <v>430</v>
      </c>
      <c r="H498" s="101" t="s">
        <v>5191</v>
      </c>
      <c r="I498" s="14" t="s">
        <v>221</v>
      </c>
      <c r="J498" s="50" t="s">
        <v>1634</v>
      </c>
      <c r="K498" s="103" t="s">
        <v>5192</v>
      </c>
      <c r="L498" s="79" t="s">
        <v>99</v>
      </c>
      <c r="M498" s="76" t="s">
        <v>4</v>
      </c>
      <c r="N498" s="14" t="s">
        <v>323</v>
      </c>
      <c r="O498" s="14" t="s">
        <v>490</v>
      </c>
      <c r="P498" s="14" t="s">
        <v>73</v>
      </c>
      <c r="Q498" s="14" t="s">
        <v>53</v>
      </c>
      <c r="R498" s="14" t="s">
        <v>225</v>
      </c>
      <c r="S498" s="104" t="s">
        <v>5193</v>
      </c>
      <c r="T498" s="104" t="s">
        <v>5193</v>
      </c>
      <c r="U498" s="104" t="s">
        <v>278</v>
      </c>
      <c r="V498" s="79" t="s">
        <v>5194</v>
      </c>
      <c r="W498" s="14" t="s">
        <v>73</v>
      </c>
      <c r="X498" s="14" t="s">
        <v>73</v>
      </c>
      <c r="Y498" s="14" t="s">
        <v>73</v>
      </c>
      <c r="Z498" s="14" t="s">
        <v>225</v>
      </c>
      <c r="AA498" s="79">
        <v>5.0</v>
      </c>
      <c r="AB498" s="14" t="s">
        <v>73</v>
      </c>
      <c r="AC498" s="14"/>
      <c r="AD498" s="14" t="s">
        <v>225</v>
      </c>
      <c r="AE498" s="14" t="s">
        <v>229</v>
      </c>
      <c r="AF498" s="14" t="s">
        <v>225</v>
      </c>
      <c r="AG498" s="14" t="s">
        <v>229</v>
      </c>
      <c r="AH498" s="14" t="s">
        <v>73</v>
      </c>
      <c r="AI498" s="14" t="s">
        <v>225</v>
      </c>
      <c r="AJ498" s="14" t="s">
        <v>225</v>
      </c>
      <c r="AK498" s="14" t="s">
        <v>291</v>
      </c>
      <c r="AL498" s="14" t="s">
        <v>396</v>
      </c>
      <c r="AM498" s="14" t="s">
        <v>73</v>
      </c>
      <c r="AN498" s="14" t="s">
        <v>29</v>
      </c>
      <c r="AO498" s="14"/>
      <c r="AP498" s="14"/>
      <c r="AQ498" s="14"/>
      <c r="AR498" s="14"/>
      <c r="AS498" s="14" t="s">
        <v>73</v>
      </c>
      <c r="AT498" s="14" t="s">
        <v>73</v>
      </c>
      <c r="AU498" s="14" t="s">
        <v>73</v>
      </c>
      <c r="AV498" s="14"/>
      <c r="AW498" s="14"/>
      <c r="AX498" s="76"/>
      <c r="AY498" s="79"/>
      <c r="AZ498" s="50"/>
      <c r="BA498" s="14"/>
      <c r="BB498" s="14"/>
      <c r="BC498" s="50"/>
      <c r="BD498" s="14"/>
      <c r="BE498" s="14"/>
      <c r="BF498" s="14"/>
      <c r="BG498" s="14"/>
      <c r="BH498" s="1"/>
    </row>
    <row r="499" ht="15.75" hidden="1" customHeight="1">
      <c r="A499" s="74">
        <v>2025392.0</v>
      </c>
      <c r="B499" s="14"/>
      <c r="C499" s="14">
        <v>37.0</v>
      </c>
      <c r="D499" s="50" t="s">
        <v>3243</v>
      </c>
      <c r="E499" s="53" t="s">
        <v>5195</v>
      </c>
      <c r="F499" s="50" t="s">
        <v>5196</v>
      </c>
      <c r="G499" s="14" t="s">
        <v>430</v>
      </c>
      <c r="H499" s="101" t="s">
        <v>5197</v>
      </c>
      <c r="I499" s="14" t="s">
        <v>237</v>
      </c>
      <c r="J499" s="120">
        <v>38970.0</v>
      </c>
      <c r="K499" s="86" t="s">
        <v>5198</v>
      </c>
      <c r="L499" s="14" t="s">
        <v>90</v>
      </c>
      <c r="M499" s="75" t="s">
        <v>4</v>
      </c>
      <c r="N499" s="14" t="s">
        <v>1752</v>
      </c>
      <c r="O499" s="14" t="s">
        <v>259</v>
      </c>
      <c r="P499" s="14" t="s">
        <v>225</v>
      </c>
      <c r="Q499" s="14" t="s">
        <v>59</v>
      </c>
      <c r="R499" s="14" t="s">
        <v>225</v>
      </c>
      <c r="S499" s="78" t="s">
        <v>5199</v>
      </c>
      <c r="T499" s="78" t="s">
        <v>5199</v>
      </c>
      <c r="U499" s="78" t="s">
        <v>5200</v>
      </c>
      <c r="V499" s="79" t="s">
        <v>5201</v>
      </c>
      <c r="W499" s="14" t="s">
        <v>73</v>
      </c>
      <c r="X499" s="14" t="s">
        <v>225</v>
      </c>
      <c r="Y499" s="14" t="s">
        <v>73</v>
      </c>
      <c r="Z499" s="14" t="s">
        <v>225</v>
      </c>
      <c r="AA499" s="79">
        <v>3.0</v>
      </c>
      <c r="AB499" s="14" t="s">
        <v>73</v>
      </c>
      <c r="AC499" s="14" t="s">
        <v>5202</v>
      </c>
      <c r="AD499" s="14" t="s">
        <v>225</v>
      </c>
      <c r="AE499" s="14" t="s">
        <v>229</v>
      </c>
      <c r="AF499" s="14" t="s">
        <v>225</v>
      </c>
      <c r="AG499" s="14" t="s">
        <v>229</v>
      </c>
      <c r="AH499" s="14" t="s">
        <v>73</v>
      </c>
      <c r="AI499" s="14" t="s">
        <v>225</v>
      </c>
      <c r="AJ499" s="14" t="s">
        <v>225</v>
      </c>
      <c r="AK499" s="14" t="s">
        <v>230</v>
      </c>
      <c r="AL499" s="14" t="s">
        <v>396</v>
      </c>
      <c r="AM499" s="14" t="s">
        <v>73</v>
      </c>
      <c r="AN499" s="14" t="s">
        <v>5203</v>
      </c>
      <c r="AO499" s="14"/>
      <c r="AP499" s="14" t="s">
        <v>5204</v>
      </c>
      <c r="AQ499" s="14" t="s">
        <v>292</v>
      </c>
      <c r="AR499" s="14" t="s">
        <v>5205</v>
      </c>
      <c r="AS499" s="14" t="s">
        <v>73</v>
      </c>
      <c r="AT499" s="14" t="s">
        <v>73</v>
      </c>
      <c r="AU499" s="16" t="s">
        <v>73</v>
      </c>
      <c r="AV499" s="14"/>
      <c r="AW499" s="16" t="s">
        <v>232</v>
      </c>
      <c r="AX499" s="76"/>
      <c r="AY499" s="106">
        <v>2.31813805E8</v>
      </c>
      <c r="AZ499" s="106">
        <v>54132.0</v>
      </c>
      <c r="BA499" s="14"/>
      <c r="BB499" s="14"/>
      <c r="BC499" s="14"/>
      <c r="BD499" s="14"/>
      <c r="BE499" s="14"/>
      <c r="BF499" s="14"/>
      <c r="BG499" s="14"/>
      <c r="BH499" s="1"/>
    </row>
    <row r="500" ht="15.75" hidden="1" customHeight="1">
      <c r="A500" s="74">
        <v>2025549.0</v>
      </c>
      <c r="B500" s="14"/>
      <c r="C500" s="14">
        <v>36.0</v>
      </c>
      <c r="D500" s="50" t="s">
        <v>3243</v>
      </c>
      <c r="E500" s="50" t="s">
        <v>5206</v>
      </c>
      <c r="F500" s="50" t="s">
        <v>5207</v>
      </c>
      <c r="G500" s="14" t="s">
        <v>430</v>
      </c>
      <c r="H500" s="101" t="s">
        <v>5208</v>
      </c>
      <c r="I500" s="14" t="s">
        <v>221</v>
      </c>
      <c r="J500" s="50" t="s">
        <v>4087</v>
      </c>
      <c r="K500" s="103" t="s">
        <v>5209</v>
      </c>
      <c r="L500" s="14" t="s">
        <v>108</v>
      </c>
      <c r="M500" s="75" t="s">
        <v>4</v>
      </c>
      <c r="N500" s="14" t="s">
        <v>1978</v>
      </c>
      <c r="O500" s="14" t="s">
        <v>286</v>
      </c>
      <c r="P500" s="75"/>
      <c r="Q500" s="14" t="s">
        <v>61</v>
      </c>
      <c r="R500" s="14" t="s">
        <v>225</v>
      </c>
      <c r="S500" s="104" t="s">
        <v>5210</v>
      </c>
      <c r="T500" s="104" t="s">
        <v>5210</v>
      </c>
      <c r="U500" s="104" t="s">
        <v>5211</v>
      </c>
      <c r="V500" s="79" t="s">
        <v>5212</v>
      </c>
      <c r="W500" s="14" t="s">
        <v>73</v>
      </c>
      <c r="X500" s="14" t="s">
        <v>73</v>
      </c>
      <c r="Y500" s="14" t="s">
        <v>73</v>
      </c>
      <c r="Z500" s="14" t="s">
        <v>73</v>
      </c>
      <c r="AA500" s="79">
        <v>6.0</v>
      </c>
      <c r="AB500" s="14" t="s">
        <v>225</v>
      </c>
      <c r="AC500" s="14" t="s">
        <v>229</v>
      </c>
      <c r="AD500" s="14" t="s">
        <v>225</v>
      </c>
      <c r="AE500" s="14" t="s">
        <v>229</v>
      </c>
      <c r="AF500" s="14" t="s">
        <v>225</v>
      </c>
      <c r="AG500" s="14" t="s">
        <v>229</v>
      </c>
      <c r="AH500" s="14" t="s">
        <v>225</v>
      </c>
      <c r="AI500" s="14" t="s">
        <v>225</v>
      </c>
      <c r="AJ500" s="14" t="s">
        <v>73</v>
      </c>
      <c r="AK500" s="14" t="s">
        <v>264</v>
      </c>
      <c r="AL500" s="14" t="s">
        <v>396</v>
      </c>
      <c r="AM500" s="14" t="s">
        <v>225</v>
      </c>
      <c r="AN500" s="14"/>
      <c r="AO500" s="14"/>
      <c r="AP500" s="14" t="s">
        <v>424</v>
      </c>
      <c r="AQ500" s="14" t="s">
        <v>1657</v>
      </c>
      <c r="AR500" s="14" t="s">
        <v>454</v>
      </c>
      <c r="AS500" s="14" t="s">
        <v>73</v>
      </c>
      <c r="AT500" s="14" t="s">
        <v>73</v>
      </c>
      <c r="AU500" s="14" t="s">
        <v>73</v>
      </c>
      <c r="AV500" s="14"/>
      <c r="AW500" s="16" t="s">
        <v>232</v>
      </c>
      <c r="AX500" s="76"/>
      <c r="AY500" s="79"/>
      <c r="AZ500" s="50"/>
      <c r="BA500" s="14"/>
      <c r="BB500" s="14"/>
      <c r="BC500" s="50"/>
      <c r="BD500" s="14"/>
      <c r="BE500" s="14"/>
      <c r="BF500" s="14"/>
      <c r="BG500" s="14"/>
      <c r="BH500" s="1"/>
    </row>
    <row r="501" ht="15.75" hidden="1" customHeight="1">
      <c r="A501" s="74">
        <v>2025525.0</v>
      </c>
      <c r="B501" s="14"/>
      <c r="C501" s="14">
        <v>35.0</v>
      </c>
      <c r="D501" s="50" t="s">
        <v>5213</v>
      </c>
      <c r="E501" s="206" t="s">
        <v>5214</v>
      </c>
      <c r="F501" s="50" t="s">
        <v>5215</v>
      </c>
      <c r="G501" s="14" t="s">
        <v>430</v>
      </c>
      <c r="H501" s="101" t="s">
        <v>5216</v>
      </c>
      <c r="I501" s="14" t="s">
        <v>221</v>
      </c>
      <c r="J501" s="207">
        <v>39333.0</v>
      </c>
      <c r="K501" s="103" t="s">
        <v>5217</v>
      </c>
      <c r="L501" s="14" t="s">
        <v>108</v>
      </c>
      <c r="M501" s="14" t="s">
        <v>4</v>
      </c>
      <c r="N501" s="14" t="s">
        <v>323</v>
      </c>
      <c r="O501" s="14" t="s">
        <v>286</v>
      </c>
      <c r="P501" s="14"/>
      <c r="Q501" s="14" t="s">
        <v>61</v>
      </c>
      <c r="R501" s="14" t="s">
        <v>225</v>
      </c>
      <c r="S501" s="104" t="s">
        <v>5218</v>
      </c>
      <c r="T501" s="104" t="s">
        <v>5218</v>
      </c>
      <c r="U501" s="104" t="s">
        <v>5219</v>
      </c>
      <c r="V501" s="79" t="s">
        <v>5220</v>
      </c>
      <c r="W501" s="14" t="s">
        <v>73</v>
      </c>
      <c r="X501" s="14" t="s">
        <v>73</v>
      </c>
      <c r="Y501" s="14" t="s">
        <v>73</v>
      </c>
      <c r="Z501" s="14" t="s">
        <v>225</v>
      </c>
      <c r="AA501" s="79">
        <v>6.0</v>
      </c>
      <c r="AB501" s="14" t="s">
        <v>73</v>
      </c>
      <c r="AC501" s="14"/>
      <c r="AD501" s="14" t="s">
        <v>225</v>
      </c>
      <c r="AE501" s="14" t="s">
        <v>229</v>
      </c>
      <c r="AF501" s="14" t="s">
        <v>225</v>
      </c>
      <c r="AG501" s="14" t="s">
        <v>229</v>
      </c>
      <c r="AH501" s="14" t="s">
        <v>73</v>
      </c>
      <c r="AI501" s="14" t="s">
        <v>225</v>
      </c>
      <c r="AJ501" s="14" t="s">
        <v>225</v>
      </c>
      <c r="AK501" s="14" t="s">
        <v>230</v>
      </c>
      <c r="AL501" s="14" t="s">
        <v>396</v>
      </c>
      <c r="AM501" s="14" t="s">
        <v>73</v>
      </c>
      <c r="AN501" s="14"/>
      <c r="AO501" s="14"/>
      <c r="AP501" s="14" t="s">
        <v>1434</v>
      </c>
      <c r="AQ501" s="14" t="s">
        <v>5221</v>
      </c>
      <c r="AR501" s="14" t="s">
        <v>1330</v>
      </c>
      <c r="AS501" s="14" t="s">
        <v>73</v>
      </c>
      <c r="AT501" s="14" t="s">
        <v>73</v>
      </c>
      <c r="AU501" s="14" t="s">
        <v>73</v>
      </c>
      <c r="AV501" s="14"/>
      <c r="AW501" s="14"/>
      <c r="AX501" s="85"/>
      <c r="AY501" s="79"/>
      <c r="AZ501" s="50"/>
      <c r="BA501" s="14"/>
      <c r="BB501" s="14"/>
      <c r="BC501" s="50"/>
      <c r="BD501" s="14"/>
      <c r="BE501" s="14"/>
      <c r="BF501" s="14"/>
      <c r="BG501" s="14"/>
      <c r="BH501" s="1"/>
    </row>
    <row r="502" ht="15.75" hidden="1" customHeight="1">
      <c r="A502" s="74">
        <v>2025391.0</v>
      </c>
      <c r="B502" s="14"/>
      <c r="C502" s="11">
        <v>40.0</v>
      </c>
      <c r="D502" s="194" t="s">
        <v>5222</v>
      </c>
      <c r="E502" s="175" t="s">
        <v>5223</v>
      </c>
      <c r="F502" s="50" t="s">
        <v>5224</v>
      </c>
      <c r="G502" s="14" t="s">
        <v>430</v>
      </c>
      <c r="H502" s="101" t="s">
        <v>5225</v>
      </c>
      <c r="I502" s="11" t="s">
        <v>221</v>
      </c>
      <c r="J502" s="175" t="s">
        <v>1404</v>
      </c>
      <c r="K502" s="103" t="s">
        <v>5226</v>
      </c>
      <c r="L502" s="14" t="s">
        <v>90</v>
      </c>
      <c r="M502" s="75" t="s">
        <v>4</v>
      </c>
      <c r="N502" s="14" t="s">
        <v>1773</v>
      </c>
      <c r="O502" s="14" t="s">
        <v>259</v>
      </c>
      <c r="P502" s="14" t="s">
        <v>225</v>
      </c>
      <c r="Q502" s="14" t="s">
        <v>59</v>
      </c>
      <c r="R502" s="14" t="s">
        <v>225</v>
      </c>
      <c r="S502" s="78" t="s">
        <v>5227</v>
      </c>
      <c r="T502" s="78" t="s">
        <v>5227</v>
      </c>
      <c r="U502" s="104" t="s">
        <v>5228</v>
      </c>
      <c r="V502" s="79" t="s">
        <v>5229</v>
      </c>
      <c r="W502" s="14" t="s">
        <v>73</v>
      </c>
      <c r="X502" s="14" t="s">
        <v>73</v>
      </c>
      <c r="Y502" s="14" t="s">
        <v>225</v>
      </c>
      <c r="Z502" s="14" t="s">
        <v>73</v>
      </c>
      <c r="AA502" s="79">
        <v>5.0</v>
      </c>
      <c r="AB502" s="14" t="s">
        <v>225</v>
      </c>
      <c r="AC502" s="14"/>
      <c r="AD502" s="14" t="s">
        <v>73</v>
      </c>
      <c r="AE502" s="14" t="s">
        <v>5230</v>
      </c>
      <c r="AF502" s="14" t="s">
        <v>225</v>
      </c>
      <c r="AG502" s="14" t="s">
        <v>229</v>
      </c>
      <c r="AH502" s="14" t="s">
        <v>225</v>
      </c>
      <c r="AI502" s="14" t="s">
        <v>73</v>
      </c>
      <c r="AJ502" s="14" t="s">
        <v>225</v>
      </c>
      <c r="AK502" s="14" t="s">
        <v>230</v>
      </c>
      <c r="AL502" s="14" t="s">
        <v>396</v>
      </c>
      <c r="AM502" s="14" t="s">
        <v>73</v>
      </c>
      <c r="AN502" s="14" t="s">
        <v>5203</v>
      </c>
      <c r="AO502" s="14"/>
      <c r="AP502" s="14" t="s">
        <v>2996</v>
      </c>
      <c r="AQ502" s="14" t="s">
        <v>526</v>
      </c>
      <c r="AR502" s="14" t="s">
        <v>304</v>
      </c>
      <c r="AS502" s="14" t="s">
        <v>73</v>
      </c>
      <c r="AT502" s="14" t="s">
        <v>73</v>
      </c>
      <c r="AU502" s="16" t="s">
        <v>73</v>
      </c>
      <c r="AV502" s="14"/>
      <c r="AW502" s="16" t="s">
        <v>232</v>
      </c>
      <c r="AX502" s="76"/>
      <c r="AY502" s="106">
        <v>2.31798032E8</v>
      </c>
      <c r="AZ502" s="106">
        <v>24572.0</v>
      </c>
      <c r="BA502" s="14"/>
      <c r="BB502" s="14"/>
      <c r="BC502" s="14"/>
      <c r="BD502" s="14"/>
      <c r="BE502" s="14"/>
      <c r="BF502" s="14"/>
      <c r="BG502" s="14"/>
      <c r="BH502" s="1"/>
    </row>
    <row r="503" ht="15.75" hidden="1" customHeight="1">
      <c r="A503" s="74">
        <v>2025357.0</v>
      </c>
      <c r="B503" s="14"/>
      <c r="C503" s="11">
        <v>37.0</v>
      </c>
      <c r="D503" s="194" t="s">
        <v>5231</v>
      </c>
      <c r="E503" s="175" t="s">
        <v>5232</v>
      </c>
      <c r="F503" s="50" t="s">
        <v>5233</v>
      </c>
      <c r="G503" s="14" t="s">
        <v>430</v>
      </c>
      <c r="H503" s="101" t="s">
        <v>5234</v>
      </c>
      <c r="I503" s="11" t="s">
        <v>237</v>
      </c>
      <c r="J503" s="167">
        <v>39143.0</v>
      </c>
      <c r="K503" s="86" t="s">
        <v>5235</v>
      </c>
      <c r="L503" s="14" t="s">
        <v>114</v>
      </c>
      <c r="M503" s="75" t="s">
        <v>4</v>
      </c>
      <c r="N503" s="14" t="s">
        <v>240</v>
      </c>
      <c r="O503" s="14" t="s">
        <v>476</v>
      </c>
      <c r="P503" s="75"/>
      <c r="Q503" s="14" t="s">
        <v>57</v>
      </c>
      <c r="R503" s="14" t="s">
        <v>225</v>
      </c>
      <c r="S503" s="78" t="s">
        <v>5236</v>
      </c>
      <c r="T503" s="78" t="s">
        <v>5236</v>
      </c>
      <c r="U503" s="78" t="s">
        <v>5237</v>
      </c>
      <c r="V503" s="79" t="s">
        <v>5238</v>
      </c>
      <c r="W503" s="14" t="s">
        <v>73</v>
      </c>
      <c r="X503" s="14" t="s">
        <v>73</v>
      </c>
      <c r="Y503" s="14" t="s">
        <v>225</v>
      </c>
      <c r="Z503" s="14" t="s">
        <v>225</v>
      </c>
      <c r="AA503" s="79">
        <v>5.0</v>
      </c>
      <c r="AB503" s="14" t="s">
        <v>73</v>
      </c>
      <c r="AC503" s="14" t="s">
        <v>5239</v>
      </c>
      <c r="AD503" s="14" t="s">
        <v>225</v>
      </c>
      <c r="AE503" s="14" t="s">
        <v>229</v>
      </c>
      <c r="AF503" s="14" t="s">
        <v>73</v>
      </c>
      <c r="AG503" s="14" t="s">
        <v>480</v>
      </c>
      <c r="AH503" s="14" t="s">
        <v>73</v>
      </c>
      <c r="AI503" s="14" t="s">
        <v>225</v>
      </c>
      <c r="AJ503" s="14" t="s">
        <v>73</v>
      </c>
      <c r="AK503" s="14" t="s">
        <v>264</v>
      </c>
      <c r="AL503" s="14" t="s">
        <v>396</v>
      </c>
      <c r="AM503" s="14" t="s">
        <v>73</v>
      </c>
      <c r="AN503" s="14" t="s">
        <v>5240</v>
      </c>
      <c r="AO503" s="14"/>
      <c r="AP503" s="14" t="s">
        <v>5241</v>
      </c>
      <c r="AQ503" s="14" t="s">
        <v>292</v>
      </c>
      <c r="AR503" s="14" t="s">
        <v>331</v>
      </c>
      <c r="AS503" s="14" t="s">
        <v>73</v>
      </c>
      <c r="AT503" s="14" t="s">
        <v>73</v>
      </c>
      <c r="AU503" s="14" t="s">
        <v>73</v>
      </c>
      <c r="AV503" s="14"/>
      <c r="AW503" s="76" t="s">
        <v>232</v>
      </c>
      <c r="AX503" s="76"/>
      <c r="AY503" s="50">
        <v>2.31738358E8</v>
      </c>
      <c r="AZ503" s="50">
        <v>65301.0</v>
      </c>
      <c r="BA503" s="14"/>
      <c r="BB503" s="14"/>
      <c r="BC503" s="14"/>
      <c r="BD503" s="14"/>
      <c r="BE503" s="14"/>
      <c r="BF503" s="14"/>
      <c r="BG503" s="14"/>
      <c r="BH503" s="1"/>
    </row>
    <row r="504" ht="15.75" hidden="1" customHeight="1">
      <c r="A504" s="74">
        <v>2025815.0</v>
      </c>
      <c r="B504" s="14"/>
      <c r="C504" s="14">
        <v>44.0</v>
      </c>
      <c r="D504" s="50" t="s">
        <v>456</v>
      </c>
      <c r="E504" s="206" t="s">
        <v>5242</v>
      </c>
      <c r="F504" s="50" t="s">
        <v>5243</v>
      </c>
      <c r="G504" s="14" t="s">
        <v>430</v>
      </c>
      <c r="H504" s="101" t="s">
        <v>5244</v>
      </c>
      <c r="I504" s="14" t="s">
        <v>237</v>
      </c>
      <c r="J504" s="207" t="s">
        <v>3647</v>
      </c>
      <c r="K504" s="208" t="s">
        <v>5245</v>
      </c>
      <c r="L504" s="79" t="s">
        <v>99</v>
      </c>
      <c r="M504" s="76" t="s">
        <v>4</v>
      </c>
      <c r="N504" s="14"/>
      <c r="O504" s="14" t="s">
        <v>490</v>
      </c>
      <c r="P504" s="14" t="s">
        <v>73</v>
      </c>
      <c r="Q504" s="14" t="s">
        <v>53</v>
      </c>
      <c r="R504" s="14" t="s">
        <v>225</v>
      </c>
      <c r="S504" s="104" t="s">
        <v>5246</v>
      </c>
      <c r="T504" s="104" t="s">
        <v>5246</v>
      </c>
      <c r="U504" s="104" t="s">
        <v>5247</v>
      </c>
      <c r="V504" s="79" t="s">
        <v>5248</v>
      </c>
      <c r="W504" s="14" t="s">
        <v>73</v>
      </c>
      <c r="X504" s="14" t="s">
        <v>225</v>
      </c>
      <c r="Y504" s="14" t="s">
        <v>73</v>
      </c>
      <c r="Z504" s="14" t="s">
        <v>225</v>
      </c>
      <c r="AA504" s="79">
        <v>7.0</v>
      </c>
      <c r="AB504" s="14" t="s">
        <v>225</v>
      </c>
      <c r="AC504" s="14" t="s">
        <v>229</v>
      </c>
      <c r="AD504" s="14" t="s">
        <v>225</v>
      </c>
      <c r="AE504" s="14" t="s">
        <v>229</v>
      </c>
      <c r="AF504" s="14" t="s">
        <v>225</v>
      </c>
      <c r="AG504" s="14" t="s">
        <v>229</v>
      </c>
      <c r="AH504" s="14" t="s">
        <v>73</v>
      </c>
      <c r="AI504" s="14" t="s">
        <v>225</v>
      </c>
      <c r="AJ504" s="14" t="s">
        <v>225</v>
      </c>
      <c r="AK504" s="14" t="s">
        <v>230</v>
      </c>
      <c r="AL504" s="14" t="s">
        <v>396</v>
      </c>
      <c r="AM504" s="14" t="s">
        <v>73</v>
      </c>
      <c r="AN504" s="14"/>
      <c r="AO504" s="14"/>
      <c r="AP504" s="14" t="s">
        <v>1692</v>
      </c>
      <c r="AQ504" s="14" t="s">
        <v>1657</v>
      </c>
      <c r="AR504" s="14"/>
      <c r="AS504" s="14" t="s">
        <v>73</v>
      </c>
      <c r="AT504" s="14" t="s">
        <v>73</v>
      </c>
      <c r="AU504" s="14" t="s">
        <v>73</v>
      </c>
      <c r="AV504" s="14"/>
      <c r="AW504" s="14"/>
      <c r="AX504" s="76"/>
      <c r="AY504" s="79"/>
      <c r="AZ504" s="50"/>
      <c r="BA504" s="14"/>
      <c r="BB504" s="14"/>
      <c r="BC504" s="50"/>
      <c r="BD504" s="14"/>
      <c r="BE504" s="14"/>
      <c r="BF504" s="14"/>
      <c r="BG504" s="14"/>
      <c r="BH504" s="1"/>
    </row>
    <row r="505" ht="15.75" hidden="1" customHeight="1">
      <c r="A505" s="74">
        <v>2025735.0</v>
      </c>
      <c r="B505" s="14"/>
      <c r="C505" s="14">
        <v>41.0</v>
      </c>
      <c r="D505" s="194" t="s">
        <v>1250</v>
      </c>
      <c r="E505" s="175" t="s">
        <v>5249</v>
      </c>
      <c r="F505" s="50" t="s">
        <v>5250</v>
      </c>
      <c r="G505" s="14" t="s">
        <v>430</v>
      </c>
      <c r="H505" s="101" t="s">
        <v>5251</v>
      </c>
      <c r="I505" s="11" t="s">
        <v>237</v>
      </c>
      <c r="J505" s="195" t="s">
        <v>5252</v>
      </c>
      <c r="K505" s="168" t="s">
        <v>5253</v>
      </c>
      <c r="L505" s="14" t="s">
        <v>93</v>
      </c>
      <c r="M505" s="76" t="s">
        <v>4</v>
      </c>
      <c r="N505" s="14" t="s">
        <v>5254</v>
      </c>
      <c r="O505" s="14" t="s">
        <v>286</v>
      </c>
      <c r="P505" s="75"/>
      <c r="Q505" s="14" t="s">
        <v>55</v>
      </c>
      <c r="R505" s="14" t="s">
        <v>225</v>
      </c>
      <c r="S505" s="78" t="s">
        <v>5255</v>
      </c>
      <c r="T505" s="78" t="s">
        <v>5255</v>
      </c>
      <c r="U505" s="78" t="s">
        <v>5255</v>
      </c>
      <c r="V505" s="79" t="s">
        <v>5256</v>
      </c>
      <c r="W505" s="14" t="s">
        <v>73</v>
      </c>
      <c r="X505" s="14" t="s">
        <v>73</v>
      </c>
      <c r="Y505" s="14" t="s">
        <v>73</v>
      </c>
      <c r="Z505" s="14" t="s">
        <v>225</v>
      </c>
      <c r="AA505" s="79">
        <v>4.0</v>
      </c>
      <c r="AB505" s="14" t="s">
        <v>225</v>
      </c>
      <c r="AC505" s="14" t="s">
        <v>924</v>
      </c>
      <c r="AD505" s="14" t="s">
        <v>73</v>
      </c>
      <c r="AE505" s="14" t="s">
        <v>278</v>
      </c>
      <c r="AF505" s="14" t="s">
        <v>225</v>
      </c>
      <c r="AG505" s="14" t="s">
        <v>229</v>
      </c>
      <c r="AH505" s="14" t="s">
        <v>225</v>
      </c>
      <c r="AI505" s="14" t="s">
        <v>225</v>
      </c>
      <c r="AJ505" s="14" t="s">
        <v>225</v>
      </c>
      <c r="AK505" s="14" t="s">
        <v>230</v>
      </c>
      <c r="AL505" s="14" t="s">
        <v>396</v>
      </c>
      <c r="AM505" s="14" t="s">
        <v>73</v>
      </c>
      <c r="AN505" s="14" t="s">
        <v>5257</v>
      </c>
      <c r="AO505" s="14"/>
      <c r="AP505" s="14" t="s">
        <v>1196</v>
      </c>
      <c r="AQ505" s="14" t="s">
        <v>4184</v>
      </c>
      <c r="AR505" s="14" t="s">
        <v>370</v>
      </c>
      <c r="AS505" s="14" t="s">
        <v>73</v>
      </c>
      <c r="AT505" s="14" t="s">
        <v>73</v>
      </c>
      <c r="AU505" s="16" t="s">
        <v>73</v>
      </c>
      <c r="AV505" s="14"/>
      <c r="AW505" s="14"/>
      <c r="AX505" s="76"/>
      <c r="AY505" s="106">
        <v>2.31605404E8</v>
      </c>
      <c r="AZ505" s="50"/>
      <c r="BA505" s="14"/>
      <c r="BB505" s="14"/>
      <c r="BC505" s="50"/>
      <c r="BD505" s="14"/>
      <c r="BE505" s="14"/>
      <c r="BF505" s="14"/>
      <c r="BG505" s="14"/>
      <c r="BH505" s="1"/>
    </row>
    <row r="506" ht="15.75" hidden="1" customHeight="1">
      <c r="A506" s="74">
        <v>2025542.0</v>
      </c>
      <c r="B506" s="14"/>
      <c r="C506" s="14">
        <v>37.0</v>
      </c>
      <c r="D506" s="50" t="s">
        <v>1250</v>
      </c>
      <c r="E506" s="50" t="s">
        <v>5258</v>
      </c>
      <c r="F506" s="50" t="s">
        <v>5259</v>
      </c>
      <c r="G506" s="14" t="s">
        <v>430</v>
      </c>
      <c r="H506" s="101" t="s">
        <v>5260</v>
      </c>
      <c r="I506" s="14" t="s">
        <v>221</v>
      </c>
      <c r="J506" s="50" t="s">
        <v>5261</v>
      </c>
      <c r="K506" s="103" t="s">
        <v>5262</v>
      </c>
      <c r="L506" s="14" t="s">
        <v>108</v>
      </c>
      <c r="M506" s="14" t="s">
        <v>4</v>
      </c>
      <c r="N506" s="14" t="s">
        <v>557</v>
      </c>
      <c r="O506" s="14" t="s">
        <v>286</v>
      </c>
      <c r="P506" s="14"/>
      <c r="Q506" s="14" t="s">
        <v>61</v>
      </c>
      <c r="R506" s="14" t="s">
        <v>225</v>
      </c>
      <c r="S506" s="104" t="s">
        <v>5263</v>
      </c>
      <c r="T506" s="104" t="s">
        <v>5263</v>
      </c>
      <c r="U506" s="104" t="s">
        <v>5264</v>
      </c>
      <c r="V506" s="79" t="s">
        <v>5265</v>
      </c>
      <c r="W506" s="14" t="s">
        <v>73</v>
      </c>
      <c r="X506" s="14" t="s">
        <v>73</v>
      </c>
      <c r="Y506" s="14" t="s">
        <v>73</v>
      </c>
      <c r="Z506" s="14" t="s">
        <v>225</v>
      </c>
      <c r="AA506" s="79">
        <v>2.0</v>
      </c>
      <c r="AB506" s="14" t="s">
        <v>225</v>
      </c>
      <c r="AC506" s="14" t="s">
        <v>229</v>
      </c>
      <c r="AD506" s="14" t="s">
        <v>225</v>
      </c>
      <c r="AE506" s="14" t="s">
        <v>229</v>
      </c>
      <c r="AF506" s="14" t="s">
        <v>225</v>
      </c>
      <c r="AG506" s="14" t="s">
        <v>229</v>
      </c>
      <c r="AH506" s="14" t="s">
        <v>73</v>
      </c>
      <c r="AI506" s="14" t="s">
        <v>225</v>
      </c>
      <c r="AJ506" s="14" t="s">
        <v>225</v>
      </c>
      <c r="AK506" s="14" t="s">
        <v>230</v>
      </c>
      <c r="AL506" s="14" t="s">
        <v>396</v>
      </c>
      <c r="AM506" s="14" t="s">
        <v>73</v>
      </c>
      <c r="AN506" s="14" t="s">
        <v>5266</v>
      </c>
      <c r="AO506" s="14"/>
      <c r="AP506" s="14" t="s">
        <v>5267</v>
      </c>
      <c r="AQ506" s="14" t="s">
        <v>4322</v>
      </c>
      <c r="AR506" s="14" t="s">
        <v>3504</v>
      </c>
      <c r="AS506" s="14" t="s">
        <v>73</v>
      </c>
      <c r="AT506" s="14" t="s">
        <v>73</v>
      </c>
      <c r="AU506" s="14" t="s">
        <v>73</v>
      </c>
      <c r="AV506" s="14"/>
      <c r="AW506" s="14"/>
      <c r="AX506" s="85"/>
      <c r="AY506" s="79"/>
      <c r="AZ506" s="50"/>
      <c r="BA506" s="14"/>
      <c r="BB506" s="14"/>
      <c r="BC506" s="50"/>
      <c r="BD506" s="14"/>
      <c r="BE506" s="14"/>
      <c r="BF506" s="14"/>
      <c r="BG506" s="14"/>
      <c r="BH506" s="204"/>
    </row>
    <row r="507" ht="15.75" hidden="1" customHeight="1">
      <c r="A507" s="74">
        <v>2025390.0</v>
      </c>
      <c r="B507" s="14"/>
      <c r="C507" s="14">
        <v>36.0</v>
      </c>
      <c r="D507" s="50" t="s">
        <v>1250</v>
      </c>
      <c r="E507" s="50" t="s">
        <v>5268</v>
      </c>
      <c r="F507" s="50" t="s">
        <v>5269</v>
      </c>
      <c r="G507" s="14" t="s">
        <v>430</v>
      </c>
      <c r="H507" s="101" t="s">
        <v>5270</v>
      </c>
      <c r="I507" s="14" t="s">
        <v>237</v>
      </c>
      <c r="J507" s="50" t="s">
        <v>5271</v>
      </c>
      <c r="K507" s="103" t="s">
        <v>5272</v>
      </c>
      <c r="L507" s="14" t="s">
        <v>90</v>
      </c>
      <c r="M507" s="75" t="s">
        <v>4</v>
      </c>
      <c r="N507" s="14" t="s">
        <v>1752</v>
      </c>
      <c r="O507" s="14" t="s">
        <v>259</v>
      </c>
      <c r="P507" s="14" t="s">
        <v>225</v>
      </c>
      <c r="Q507" s="14" t="s">
        <v>59</v>
      </c>
      <c r="R507" s="14" t="s">
        <v>225</v>
      </c>
      <c r="S507" s="78" t="s">
        <v>5273</v>
      </c>
      <c r="T507" s="104" t="s">
        <v>5273</v>
      </c>
      <c r="U507" s="104" t="s">
        <v>5274</v>
      </c>
      <c r="V507" s="79" t="s">
        <v>5275</v>
      </c>
      <c r="W507" s="14" t="s">
        <v>73</v>
      </c>
      <c r="X507" s="14" t="s">
        <v>73</v>
      </c>
      <c r="Y507" s="14" t="s">
        <v>73</v>
      </c>
      <c r="Z507" s="14" t="s">
        <v>73</v>
      </c>
      <c r="AA507" s="79">
        <v>5.0</v>
      </c>
      <c r="AB507" s="14" t="s">
        <v>225</v>
      </c>
      <c r="AC507" s="14"/>
      <c r="AD507" s="14" t="s">
        <v>225</v>
      </c>
      <c r="AE507" s="14" t="s">
        <v>229</v>
      </c>
      <c r="AF507" s="75"/>
      <c r="AG507" s="14"/>
      <c r="AH507" s="14" t="s">
        <v>73</v>
      </c>
      <c r="AI507" s="14" t="s">
        <v>242</v>
      </c>
      <c r="AJ507" s="14"/>
      <c r="AK507" s="14"/>
      <c r="AL507" s="14" t="s">
        <v>396</v>
      </c>
      <c r="AM507" s="14" t="s">
        <v>73</v>
      </c>
      <c r="AN507" s="14" t="s">
        <v>5276</v>
      </c>
      <c r="AO507" s="14"/>
      <c r="AP507" s="14" t="s">
        <v>5277</v>
      </c>
      <c r="AQ507" s="14" t="s">
        <v>331</v>
      </c>
      <c r="AR507" s="14"/>
      <c r="AS507" s="14" t="s">
        <v>73</v>
      </c>
      <c r="AT507" s="14" t="s">
        <v>73</v>
      </c>
      <c r="AU507" s="16" t="s">
        <v>73</v>
      </c>
      <c r="AV507" s="14"/>
      <c r="AW507" s="16" t="s">
        <v>73</v>
      </c>
      <c r="AX507" s="76"/>
      <c r="AY507" s="106">
        <v>2.32096058E8</v>
      </c>
      <c r="AZ507" s="106">
        <v>96494.0</v>
      </c>
      <c r="BA507" s="14"/>
      <c r="BB507" s="14"/>
      <c r="BC507" s="14"/>
      <c r="BD507" s="14"/>
      <c r="BE507" s="14"/>
      <c r="BF507" s="14"/>
      <c r="BG507" s="14"/>
      <c r="BH507" s="1"/>
    </row>
    <row r="508" ht="15.75" hidden="1" customHeight="1">
      <c r="A508" s="74">
        <v>2025570.0</v>
      </c>
      <c r="B508" s="136"/>
      <c r="C508" s="136">
        <v>36.0</v>
      </c>
      <c r="D508" s="137" t="s">
        <v>1250</v>
      </c>
      <c r="E508" s="137" t="s">
        <v>5278</v>
      </c>
      <c r="F508" s="50" t="s">
        <v>5279</v>
      </c>
      <c r="G508" s="14" t="s">
        <v>430</v>
      </c>
      <c r="H508" s="101" t="s">
        <v>5280</v>
      </c>
      <c r="I508" s="136" t="s">
        <v>221</v>
      </c>
      <c r="J508" s="138" t="s">
        <v>5281</v>
      </c>
      <c r="K508" s="209" t="s">
        <v>5282</v>
      </c>
      <c r="L508" s="136" t="s">
        <v>98</v>
      </c>
      <c r="M508" s="136" t="s">
        <v>4</v>
      </c>
      <c r="N508" s="136" t="s">
        <v>5254</v>
      </c>
      <c r="O508" s="136" t="s">
        <v>286</v>
      </c>
      <c r="P508" s="136"/>
      <c r="Q508" s="14" t="s">
        <v>51</v>
      </c>
      <c r="R508" s="14" t="s">
        <v>225</v>
      </c>
      <c r="S508" s="210" t="s">
        <v>5283</v>
      </c>
      <c r="T508" s="210" t="s">
        <v>5283</v>
      </c>
      <c r="U508" s="210" t="s">
        <v>5284</v>
      </c>
      <c r="V508" s="211" t="s">
        <v>5285</v>
      </c>
      <c r="W508" s="14" t="s">
        <v>73</v>
      </c>
      <c r="X508" s="136" t="s">
        <v>73</v>
      </c>
      <c r="Y508" s="136" t="s">
        <v>225</v>
      </c>
      <c r="Z508" s="136" t="s">
        <v>225</v>
      </c>
      <c r="AA508" s="211">
        <v>4.0</v>
      </c>
      <c r="AB508" s="14" t="s">
        <v>225</v>
      </c>
      <c r="AC508" s="136"/>
      <c r="AD508" s="14" t="s">
        <v>73</v>
      </c>
      <c r="AE508" s="136" t="s">
        <v>278</v>
      </c>
      <c r="AF508" s="14" t="s">
        <v>225</v>
      </c>
      <c r="AG508" s="14" t="s">
        <v>229</v>
      </c>
      <c r="AH508" s="14" t="s">
        <v>73</v>
      </c>
      <c r="AI508" s="14" t="s">
        <v>225</v>
      </c>
      <c r="AJ508" s="14" t="s">
        <v>225</v>
      </c>
      <c r="AK508" s="14" t="s">
        <v>230</v>
      </c>
      <c r="AL508" s="136" t="s">
        <v>396</v>
      </c>
      <c r="AM508" s="136" t="s">
        <v>225</v>
      </c>
      <c r="AN508" s="136"/>
      <c r="AO508" s="136"/>
      <c r="AP508" s="136" t="s">
        <v>1196</v>
      </c>
      <c r="AQ508" s="136" t="s">
        <v>4949</v>
      </c>
      <c r="AR508" s="136" t="s">
        <v>5286</v>
      </c>
      <c r="AS508" s="14" t="s">
        <v>73</v>
      </c>
      <c r="AT508" s="14" t="s">
        <v>73</v>
      </c>
      <c r="AU508" s="212" t="s">
        <v>73</v>
      </c>
      <c r="AV508" s="136"/>
      <c r="AW508" s="14"/>
      <c r="AX508" s="76"/>
      <c r="AY508" s="211"/>
      <c r="AZ508" s="137"/>
      <c r="BA508" s="136"/>
      <c r="BB508" s="136"/>
      <c r="BC508" s="137"/>
      <c r="BD508" s="136"/>
      <c r="BE508" s="136"/>
      <c r="BF508" s="136"/>
      <c r="BG508" s="136"/>
      <c r="BH508" s="1"/>
    </row>
    <row r="509" ht="15.75" hidden="1" customHeight="1">
      <c r="A509" s="74">
        <v>2025719.0</v>
      </c>
      <c r="B509" s="14"/>
      <c r="C509" s="14">
        <v>40.0</v>
      </c>
      <c r="D509" s="50" t="s">
        <v>3311</v>
      </c>
      <c r="E509" s="50" t="s">
        <v>5287</v>
      </c>
      <c r="F509" s="50" t="s">
        <v>5288</v>
      </c>
      <c r="G509" s="14" t="s">
        <v>430</v>
      </c>
      <c r="H509" s="101" t="s">
        <v>5289</v>
      </c>
      <c r="I509" s="14" t="s">
        <v>237</v>
      </c>
      <c r="J509" s="50" t="s">
        <v>4087</v>
      </c>
      <c r="K509" s="103" t="s">
        <v>5290</v>
      </c>
      <c r="L509" s="14" t="s">
        <v>77</v>
      </c>
      <c r="M509" s="76" t="s">
        <v>4</v>
      </c>
      <c r="N509" s="14" t="s">
        <v>5291</v>
      </c>
      <c r="O509" s="14" t="s">
        <v>286</v>
      </c>
      <c r="P509" s="75"/>
      <c r="Q509" s="14" t="s">
        <v>55</v>
      </c>
      <c r="R509" s="14" t="s">
        <v>225</v>
      </c>
      <c r="S509" s="104" t="s">
        <v>5292</v>
      </c>
      <c r="T509" s="104" t="s">
        <v>5292</v>
      </c>
      <c r="U509" s="104" t="s">
        <v>5293</v>
      </c>
      <c r="V509" s="79" t="s">
        <v>5294</v>
      </c>
      <c r="W509" s="14" t="s">
        <v>73</v>
      </c>
      <c r="X509" s="14" t="s">
        <v>73</v>
      </c>
      <c r="Y509" s="14" t="s">
        <v>73</v>
      </c>
      <c r="Z509" s="14" t="s">
        <v>225</v>
      </c>
      <c r="AA509" s="79">
        <v>5.0</v>
      </c>
      <c r="AB509" s="14" t="s">
        <v>225</v>
      </c>
      <c r="AC509" s="14"/>
      <c r="AD509" s="14" t="s">
        <v>225</v>
      </c>
      <c r="AE509" s="14" t="s">
        <v>229</v>
      </c>
      <c r="AF509" s="14" t="s">
        <v>225</v>
      </c>
      <c r="AG509" s="14" t="s">
        <v>229</v>
      </c>
      <c r="AH509" s="14" t="s">
        <v>73</v>
      </c>
      <c r="AI509" s="14" t="s">
        <v>225</v>
      </c>
      <c r="AJ509" s="14" t="s">
        <v>225</v>
      </c>
      <c r="AK509" s="14" t="s">
        <v>230</v>
      </c>
      <c r="AL509" s="14" t="s">
        <v>396</v>
      </c>
      <c r="AM509" s="14" t="s">
        <v>225</v>
      </c>
      <c r="AN509" s="14"/>
      <c r="AO509" s="14"/>
      <c r="AP509" s="14" t="s">
        <v>398</v>
      </c>
      <c r="AQ509" s="14" t="s">
        <v>5295</v>
      </c>
      <c r="AR509" s="14" t="s">
        <v>292</v>
      </c>
      <c r="AS509" s="14" t="s">
        <v>73</v>
      </c>
      <c r="AT509" s="14" t="s">
        <v>73</v>
      </c>
      <c r="AU509" s="16" t="s">
        <v>73</v>
      </c>
      <c r="AV509" s="14"/>
      <c r="AW509" s="14"/>
      <c r="AX509" s="76"/>
      <c r="AY509" s="79"/>
      <c r="AZ509" s="50"/>
      <c r="BA509" s="14"/>
      <c r="BB509" s="14"/>
      <c r="BC509" s="50"/>
      <c r="BD509" s="14"/>
      <c r="BE509" s="14"/>
      <c r="BF509" s="14"/>
      <c r="BG509" s="14"/>
      <c r="BH509" s="1"/>
    </row>
    <row r="510" ht="15.75" hidden="1" customHeight="1">
      <c r="A510" s="74">
        <v>2025395.0</v>
      </c>
      <c r="B510" s="14"/>
      <c r="C510" s="14">
        <v>37.0</v>
      </c>
      <c r="D510" s="50" t="s">
        <v>5296</v>
      </c>
      <c r="E510" s="53" t="s">
        <v>5297</v>
      </c>
      <c r="F510" s="50" t="s">
        <v>5298</v>
      </c>
      <c r="G510" s="14" t="s">
        <v>430</v>
      </c>
      <c r="H510" s="101" t="s">
        <v>5299</v>
      </c>
      <c r="I510" s="14" t="s">
        <v>221</v>
      </c>
      <c r="J510" s="50" t="s">
        <v>1932</v>
      </c>
      <c r="K510" s="103" t="s">
        <v>5300</v>
      </c>
      <c r="L510" s="14" t="s">
        <v>90</v>
      </c>
      <c r="M510" s="75" t="s">
        <v>4</v>
      </c>
      <c r="N510" s="14" t="s">
        <v>1752</v>
      </c>
      <c r="O510" s="14" t="s">
        <v>259</v>
      </c>
      <c r="P510" s="14" t="s">
        <v>225</v>
      </c>
      <c r="Q510" s="14" t="s">
        <v>59</v>
      </c>
      <c r="R510" s="14" t="s">
        <v>225</v>
      </c>
      <c r="S510" s="78" t="s">
        <v>5301</v>
      </c>
      <c r="T510" s="78" t="s">
        <v>5301</v>
      </c>
      <c r="U510" s="104" t="s">
        <v>5302</v>
      </c>
      <c r="V510" s="79" t="s">
        <v>5303</v>
      </c>
      <c r="W510" s="14" t="s">
        <v>73</v>
      </c>
      <c r="X510" s="14" t="s">
        <v>225</v>
      </c>
      <c r="Y510" s="14" t="s">
        <v>73</v>
      </c>
      <c r="Z510" s="14" t="s">
        <v>225</v>
      </c>
      <c r="AA510" s="79">
        <v>2.0</v>
      </c>
      <c r="AB510" s="14" t="s">
        <v>225</v>
      </c>
      <c r="AC510" s="14"/>
      <c r="AD510" s="14" t="s">
        <v>225</v>
      </c>
      <c r="AE510" s="14" t="s">
        <v>229</v>
      </c>
      <c r="AF510" s="14" t="s">
        <v>225</v>
      </c>
      <c r="AG510" s="14" t="s">
        <v>229</v>
      </c>
      <c r="AH510" s="14" t="s">
        <v>73</v>
      </c>
      <c r="AI510" s="14" t="s">
        <v>225</v>
      </c>
      <c r="AJ510" s="14" t="s">
        <v>225</v>
      </c>
      <c r="AK510" s="14" t="s">
        <v>230</v>
      </c>
      <c r="AL510" s="14" t="s">
        <v>396</v>
      </c>
      <c r="AM510" s="14" t="s">
        <v>225</v>
      </c>
      <c r="AN510" s="14"/>
      <c r="AO510" s="14"/>
      <c r="AP510" s="14" t="s">
        <v>442</v>
      </c>
      <c r="AQ510" s="14" t="s">
        <v>4434</v>
      </c>
      <c r="AR510" s="14" t="s">
        <v>331</v>
      </c>
      <c r="AS510" s="14" t="s">
        <v>73</v>
      </c>
      <c r="AT510" s="14" t="s">
        <v>73</v>
      </c>
      <c r="AU510" s="16" t="s">
        <v>73</v>
      </c>
      <c r="AV510" s="14"/>
      <c r="AW510" s="16" t="s">
        <v>232</v>
      </c>
      <c r="AX510" s="76"/>
      <c r="AY510" s="50"/>
      <c r="AZ510" s="50"/>
      <c r="BA510" s="14"/>
      <c r="BB510" s="14"/>
      <c r="BC510" s="14"/>
      <c r="BD510" s="14"/>
      <c r="BE510" s="14"/>
      <c r="BF510" s="14"/>
      <c r="BG510" s="14"/>
      <c r="BH510" s="1"/>
    </row>
    <row r="511" ht="15.75" hidden="1" customHeight="1">
      <c r="A511" s="74">
        <v>2025812.0</v>
      </c>
      <c r="B511" s="14"/>
      <c r="C511" s="14">
        <v>35.0</v>
      </c>
      <c r="D511" s="50" t="s">
        <v>5304</v>
      </c>
      <c r="E511" s="50" t="s">
        <v>5305</v>
      </c>
      <c r="F511" s="50" t="s">
        <v>5306</v>
      </c>
      <c r="G511" s="14" t="s">
        <v>430</v>
      </c>
      <c r="H511" s="101" t="s">
        <v>5307</v>
      </c>
      <c r="I511" s="14" t="s">
        <v>221</v>
      </c>
      <c r="J511" s="50" t="s">
        <v>5308</v>
      </c>
      <c r="K511" s="103" t="s">
        <v>5309</v>
      </c>
      <c r="L511" s="79" t="s">
        <v>99</v>
      </c>
      <c r="M511" s="76" t="s">
        <v>4</v>
      </c>
      <c r="N511" s="14"/>
      <c r="O511" s="14" t="s">
        <v>490</v>
      </c>
      <c r="P511" s="14" t="s">
        <v>73</v>
      </c>
      <c r="Q511" s="14" t="s">
        <v>53</v>
      </c>
      <c r="R511" s="14" t="s">
        <v>225</v>
      </c>
      <c r="S511" s="104" t="s">
        <v>5310</v>
      </c>
      <c r="T511" s="104" t="s">
        <v>5310</v>
      </c>
      <c r="U511" s="104" t="s">
        <v>5311</v>
      </c>
      <c r="V511" s="79" t="s">
        <v>5312</v>
      </c>
      <c r="W511" s="14" t="s">
        <v>73</v>
      </c>
      <c r="X511" s="14" t="s">
        <v>73</v>
      </c>
      <c r="Y511" s="14" t="s">
        <v>225</v>
      </c>
      <c r="Z511" s="14" t="s">
        <v>225</v>
      </c>
      <c r="AA511" s="79">
        <v>6.0</v>
      </c>
      <c r="AB511" s="14" t="s">
        <v>225</v>
      </c>
      <c r="AC511" s="14" t="s">
        <v>1667</v>
      </c>
      <c r="AD511" s="14" t="s">
        <v>73</v>
      </c>
      <c r="AE511" s="14" t="s">
        <v>5313</v>
      </c>
      <c r="AF511" s="14" t="s">
        <v>225</v>
      </c>
      <c r="AG511" s="14" t="s">
        <v>229</v>
      </c>
      <c r="AH511" s="14" t="s">
        <v>73</v>
      </c>
      <c r="AI511" s="14" t="s">
        <v>73</v>
      </c>
      <c r="AJ511" s="14" t="s">
        <v>225</v>
      </c>
      <c r="AK511" s="14" t="s">
        <v>230</v>
      </c>
      <c r="AL511" s="14" t="s">
        <v>396</v>
      </c>
      <c r="AM511" s="14" t="s">
        <v>73</v>
      </c>
      <c r="AN511" s="14" t="s">
        <v>5314</v>
      </c>
      <c r="AO511" s="14"/>
      <c r="AP511" s="14"/>
      <c r="AQ511" s="14"/>
      <c r="AR511" s="14"/>
      <c r="AS511" s="14" t="s">
        <v>73</v>
      </c>
      <c r="AT511" s="14" t="s">
        <v>73</v>
      </c>
      <c r="AU511" s="14" t="s">
        <v>73</v>
      </c>
      <c r="AV511" s="14"/>
      <c r="AW511" s="14"/>
      <c r="AX511" s="76"/>
      <c r="AY511" s="79"/>
      <c r="AZ511" s="50"/>
      <c r="BA511" s="14"/>
      <c r="BB511" s="14"/>
      <c r="BC511" s="50"/>
      <c r="BD511" s="14"/>
      <c r="BE511" s="14"/>
      <c r="BF511" s="14"/>
      <c r="BG511" s="14"/>
      <c r="BH511" s="1"/>
    </row>
    <row r="512" ht="15.75" hidden="1" customHeight="1">
      <c r="A512" s="74">
        <v>2025502.0</v>
      </c>
      <c r="B512" s="14"/>
      <c r="C512" s="14">
        <v>35.0</v>
      </c>
      <c r="D512" s="50" t="s">
        <v>5315</v>
      </c>
      <c r="E512" s="50" t="s">
        <v>5316</v>
      </c>
      <c r="F512" s="50" t="s">
        <v>5317</v>
      </c>
      <c r="G512" s="14" t="s">
        <v>430</v>
      </c>
      <c r="H512" s="101" t="s">
        <v>5318</v>
      </c>
      <c r="I512" s="14" t="s">
        <v>237</v>
      </c>
      <c r="J512" s="50" t="s">
        <v>5319</v>
      </c>
      <c r="K512" s="86" t="s">
        <v>5320</v>
      </c>
      <c r="L512" s="14" t="s">
        <v>94</v>
      </c>
      <c r="M512" s="14" t="s">
        <v>4</v>
      </c>
      <c r="N512" s="14" t="s">
        <v>791</v>
      </c>
      <c r="O512" s="14" t="s">
        <v>286</v>
      </c>
      <c r="P512" s="14" t="s">
        <v>73</v>
      </c>
      <c r="Q512" s="14" t="s">
        <v>61</v>
      </c>
      <c r="R512" s="14" t="s">
        <v>225</v>
      </c>
      <c r="S512" s="78" t="s">
        <v>5321</v>
      </c>
      <c r="T512" s="78" t="s">
        <v>5321</v>
      </c>
      <c r="U512" s="78" t="s">
        <v>5322</v>
      </c>
      <c r="V512" s="79" t="s">
        <v>5323</v>
      </c>
      <c r="W512" s="14" t="s">
        <v>73</v>
      </c>
      <c r="X512" s="14" t="s">
        <v>225</v>
      </c>
      <c r="Y512" s="14" t="s">
        <v>73</v>
      </c>
      <c r="Z512" s="14" t="s">
        <v>225</v>
      </c>
      <c r="AA512" s="79"/>
      <c r="AB512" s="14" t="s">
        <v>225</v>
      </c>
      <c r="AC512" s="14"/>
      <c r="AD512" s="14" t="s">
        <v>225</v>
      </c>
      <c r="AE512" s="14" t="s">
        <v>229</v>
      </c>
      <c r="AF512" s="14" t="s">
        <v>225</v>
      </c>
      <c r="AG512" s="14" t="s">
        <v>229</v>
      </c>
      <c r="AH512" s="14" t="s">
        <v>73</v>
      </c>
      <c r="AI512" s="14" t="s">
        <v>225</v>
      </c>
      <c r="AJ512" s="14" t="s">
        <v>73</v>
      </c>
      <c r="AK512" s="14" t="s">
        <v>264</v>
      </c>
      <c r="AL512" s="14" t="s">
        <v>396</v>
      </c>
      <c r="AM512" s="14" t="s">
        <v>225</v>
      </c>
      <c r="AN512" s="14"/>
      <c r="AO512" s="14"/>
      <c r="AP512" s="14" t="s">
        <v>483</v>
      </c>
      <c r="AQ512" s="14" t="s">
        <v>588</v>
      </c>
      <c r="AR512" s="14" t="s">
        <v>1051</v>
      </c>
      <c r="AS512" s="14" t="s">
        <v>73</v>
      </c>
      <c r="AT512" s="14" t="s">
        <v>73</v>
      </c>
      <c r="AU512" s="14" t="s">
        <v>73</v>
      </c>
      <c r="AV512" s="14"/>
      <c r="AW512" s="85" t="s">
        <v>232</v>
      </c>
      <c r="AX512" s="85"/>
      <c r="AY512" s="14"/>
      <c r="AZ512" s="50"/>
      <c r="BA512" s="14"/>
      <c r="BB512" s="14"/>
      <c r="BC512" s="14"/>
      <c r="BD512" s="14"/>
      <c r="BE512" s="14"/>
      <c r="BF512" s="14"/>
      <c r="BG512" s="14"/>
      <c r="BH512" s="1"/>
    </row>
    <row r="513" ht="15.75" hidden="1" customHeight="1">
      <c r="A513" s="74">
        <v>2025826.0</v>
      </c>
      <c r="B513" s="14"/>
      <c r="C513" s="14">
        <v>36.0</v>
      </c>
      <c r="D513" s="50" t="s">
        <v>5324</v>
      </c>
      <c r="E513" s="50" t="s">
        <v>5325</v>
      </c>
      <c r="F513" s="50" t="s">
        <v>5326</v>
      </c>
      <c r="G513" s="14" t="s">
        <v>430</v>
      </c>
      <c r="H513" s="101" t="s">
        <v>5327</v>
      </c>
      <c r="I513" s="14" t="s">
        <v>237</v>
      </c>
      <c r="J513" s="84" t="s">
        <v>5328</v>
      </c>
      <c r="K513" s="103" t="s">
        <v>5329</v>
      </c>
      <c r="L513" s="79" t="s">
        <v>99</v>
      </c>
      <c r="M513" s="76" t="s">
        <v>4</v>
      </c>
      <c r="N513" s="14"/>
      <c r="O513" s="14" t="s">
        <v>490</v>
      </c>
      <c r="P513" s="14" t="s">
        <v>73</v>
      </c>
      <c r="Q513" s="14" t="s">
        <v>53</v>
      </c>
      <c r="R513" s="14" t="s">
        <v>225</v>
      </c>
      <c r="S513" s="104" t="s">
        <v>5330</v>
      </c>
      <c r="T513" s="104" t="s">
        <v>5330</v>
      </c>
      <c r="U513" s="104" t="s">
        <v>5331</v>
      </c>
      <c r="V513" s="79" t="s">
        <v>5332</v>
      </c>
      <c r="W513" s="14" t="s">
        <v>73</v>
      </c>
      <c r="X513" s="14" t="s">
        <v>73</v>
      </c>
      <c r="Y513" s="14" t="s">
        <v>225</v>
      </c>
      <c r="Z513" s="14" t="s">
        <v>73</v>
      </c>
      <c r="AA513" s="79">
        <v>3.0</v>
      </c>
      <c r="AB513" s="14" t="s">
        <v>225</v>
      </c>
      <c r="AC513" s="14" t="s">
        <v>1667</v>
      </c>
      <c r="AD513" s="14" t="s">
        <v>73</v>
      </c>
      <c r="AE513" s="14" t="s">
        <v>5333</v>
      </c>
      <c r="AF513" s="14" t="s">
        <v>225</v>
      </c>
      <c r="AG513" s="14" t="s">
        <v>229</v>
      </c>
      <c r="AH513" s="14" t="s">
        <v>225</v>
      </c>
      <c r="AI513" s="14" t="s">
        <v>225</v>
      </c>
      <c r="AJ513" s="14" t="s">
        <v>73</v>
      </c>
      <c r="AK513" s="14" t="s">
        <v>264</v>
      </c>
      <c r="AL513" s="14" t="s">
        <v>396</v>
      </c>
      <c r="AM513" s="14" t="s">
        <v>225</v>
      </c>
      <c r="AN513" s="14"/>
      <c r="AO513" s="14"/>
      <c r="AP513" s="14" t="s">
        <v>442</v>
      </c>
      <c r="AQ513" s="14" t="s">
        <v>454</v>
      </c>
      <c r="AR513" s="14" t="s">
        <v>3747</v>
      </c>
      <c r="AS513" s="14" t="s">
        <v>73</v>
      </c>
      <c r="AT513" s="14" t="s">
        <v>73</v>
      </c>
      <c r="AU513" s="14" t="s">
        <v>73</v>
      </c>
      <c r="AV513" s="14"/>
      <c r="AW513" s="14"/>
      <c r="AX513" s="76"/>
      <c r="AY513" s="79"/>
      <c r="AZ513" s="50"/>
      <c r="BA513" s="14"/>
      <c r="BB513" s="14"/>
      <c r="BC513" s="50"/>
      <c r="BD513" s="14"/>
      <c r="BE513" s="14"/>
      <c r="BF513" s="14"/>
      <c r="BG513" s="14"/>
      <c r="BH513" s="1"/>
    </row>
    <row r="514" ht="15.75" customHeight="1">
      <c r="A514" s="74">
        <v>2025796.0</v>
      </c>
      <c r="B514" s="14"/>
      <c r="C514" s="14">
        <v>28.0</v>
      </c>
      <c r="D514" s="50" t="s">
        <v>5334</v>
      </c>
      <c r="E514" s="50" t="s">
        <v>3655</v>
      </c>
      <c r="F514" s="50" t="s">
        <v>5335</v>
      </c>
      <c r="G514" s="14" t="s">
        <v>430</v>
      </c>
      <c r="H514" s="101" t="s">
        <v>5336</v>
      </c>
      <c r="I514" s="14" t="s">
        <v>237</v>
      </c>
      <c r="J514" s="84">
        <v>39238.0</v>
      </c>
      <c r="K514" s="86" t="s">
        <v>5337</v>
      </c>
      <c r="L514" s="14" t="s">
        <v>104</v>
      </c>
      <c r="M514" s="76" t="s">
        <v>49</v>
      </c>
      <c r="N514" s="14" t="s">
        <v>1773</v>
      </c>
      <c r="O514" s="14" t="s">
        <v>4018</v>
      </c>
      <c r="P514" s="14" t="s">
        <v>73</v>
      </c>
      <c r="Q514" s="14" t="s">
        <v>57</v>
      </c>
      <c r="R514" s="14" t="s">
        <v>225</v>
      </c>
      <c r="S514" s="78" t="s">
        <v>5338</v>
      </c>
      <c r="T514" s="78" t="s">
        <v>5339</v>
      </c>
      <c r="U514" s="78" t="s">
        <v>5340</v>
      </c>
      <c r="V514" s="79" t="s">
        <v>5341</v>
      </c>
      <c r="W514" s="14" t="s">
        <v>73</v>
      </c>
      <c r="X514" s="14" t="s">
        <v>73</v>
      </c>
      <c r="Y514" s="14" t="s">
        <v>73</v>
      </c>
      <c r="Z514" s="14" t="s">
        <v>73</v>
      </c>
      <c r="AA514" s="79">
        <v>5.0</v>
      </c>
      <c r="AB514" s="14" t="s">
        <v>225</v>
      </c>
      <c r="AC514" s="14" t="s">
        <v>229</v>
      </c>
      <c r="AD514" s="14" t="s">
        <v>225</v>
      </c>
      <c r="AE514" s="14" t="s">
        <v>229</v>
      </c>
      <c r="AF514" s="14" t="s">
        <v>225</v>
      </c>
      <c r="AG514" s="14" t="s">
        <v>229</v>
      </c>
      <c r="AH514" s="14" t="s">
        <v>225</v>
      </c>
      <c r="AI514" s="14" t="s">
        <v>225</v>
      </c>
      <c r="AJ514" s="14" t="s">
        <v>225</v>
      </c>
      <c r="AK514" s="14" t="s">
        <v>230</v>
      </c>
      <c r="AL514" s="14" t="s">
        <v>396</v>
      </c>
      <c r="AM514" s="14" t="s">
        <v>225</v>
      </c>
      <c r="AN514" s="14"/>
      <c r="AO514" s="14"/>
      <c r="AP514" s="14" t="s">
        <v>1961</v>
      </c>
      <c r="AQ514" s="14" t="s">
        <v>588</v>
      </c>
      <c r="AR514" s="14" t="s">
        <v>5342</v>
      </c>
      <c r="AS514" s="14" t="s">
        <v>73</v>
      </c>
      <c r="AT514" s="14" t="s">
        <v>73</v>
      </c>
      <c r="AU514" s="14" t="s">
        <v>73</v>
      </c>
      <c r="AV514" s="14"/>
      <c r="AW514" s="16" t="s">
        <v>73</v>
      </c>
      <c r="AX514" s="76"/>
      <c r="AY514" s="106">
        <v>2.32133611E8</v>
      </c>
      <c r="AZ514" s="106">
        <v>65157.0</v>
      </c>
      <c r="BA514" s="14"/>
      <c r="BB514" s="14"/>
      <c r="BC514" s="50"/>
      <c r="BD514" s="14"/>
      <c r="BE514" s="14"/>
      <c r="BF514" s="14"/>
      <c r="BG514" s="14"/>
      <c r="BH514" s="1"/>
    </row>
    <row r="515" ht="15.75" hidden="1" customHeight="1">
      <c r="A515" s="74">
        <v>2025841.0</v>
      </c>
      <c r="B515" s="14"/>
      <c r="C515" s="118">
        <v>41.0</v>
      </c>
      <c r="D515" s="50" t="s">
        <v>553</v>
      </c>
      <c r="E515" s="50" t="s">
        <v>5343</v>
      </c>
      <c r="F515" s="50" t="s">
        <v>5344</v>
      </c>
      <c r="G515" s="14" t="s">
        <v>430</v>
      </c>
      <c r="H515" s="101" t="s">
        <v>5345</v>
      </c>
      <c r="I515" s="14" t="s">
        <v>237</v>
      </c>
      <c r="J515" s="50" t="s">
        <v>5346</v>
      </c>
      <c r="K515" s="104" t="s">
        <v>5347</v>
      </c>
      <c r="L515" s="14" t="s">
        <v>93</v>
      </c>
      <c r="M515" s="75" t="s">
        <v>4</v>
      </c>
      <c r="N515" s="16" t="s">
        <v>240</v>
      </c>
      <c r="O515" s="14" t="s">
        <v>286</v>
      </c>
      <c r="P515" s="14"/>
      <c r="Q515" s="14" t="s">
        <v>55</v>
      </c>
      <c r="R515" s="14" t="s">
        <v>225</v>
      </c>
      <c r="S515" s="104" t="s">
        <v>5348</v>
      </c>
      <c r="T515" s="104" t="s">
        <v>5348</v>
      </c>
      <c r="U515" s="104" t="s">
        <v>5349</v>
      </c>
      <c r="V515" s="16" t="s">
        <v>5350</v>
      </c>
      <c r="W515" s="14" t="s">
        <v>73</v>
      </c>
      <c r="X515" s="14" t="s">
        <v>73</v>
      </c>
      <c r="Y515" s="14" t="s">
        <v>73</v>
      </c>
      <c r="Z515" s="14" t="s">
        <v>225</v>
      </c>
      <c r="AA515" s="104" t="s">
        <v>5351</v>
      </c>
      <c r="AB515" s="14" t="s">
        <v>225</v>
      </c>
      <c r="AC515" s="14"/>
      <c r="AD515" s="14" t="s">
        <v>225</v>
      </c>
      <c r="AE515" s="14" t="s">
        <v>229</v>
      </c>
      <c r="AF515" s="14" t="s">
        <v>73</v>
      </c>
      <c r="AG515" s="14" t="s">
        <v>480</v>
      </c>
      <c r="AH515" s="14" t="s">
        <v>73</v>
      </c>
      <c r="AI515" s="14" t="s">
        <v>225</v>
      </c>
      <c r="AJ515" s="14" t="s">
        <v>225</v>
      </c>
      <c r="AK515" s="14" t="s">
        <v>291</v>
      </c>
      <c r="AL515" s="14" t="s">
        <v>396</v>
      </c>
      <c r="AM515" s="14" t="s">
        <v>73</v>
      </c>
      <c r="AN515" s="14" t="s">
        <v>23</v>
      </c>
      <c r="AO515" s="14"/>
      <c r="AP515" s="14" t="s">
        <v>5352</v>
      </c>
      <c r="AQ515" s="14" t="s">
        <v>5353</v>
      </c>
      <c r="AR515" s="14" t="s">
        <v>5354</v>
      </c>
      <c r="AS515" s="14" t="s">
        <v>73</v>
      </c>
      <c r="AT515" s="14" t="s">
        <v>73</v>
      </c>
      <c r="AU515" s="16" t="s">
        <v>73</v>
      </c>
      <c r="AV515" s="14"/>
      <c r="AW515" s="14"/>
      <c r="AX515" s="76"/>
      <c r="AY515" s="14"/>
      <c r="AZ515" s="14"/>
      <c r="BA515" s="14"/>
      <c r="BB515" s="14"/>
      <c r="BC515" s="14"/>
      <c r="BD515" s="14"/>
      <c r="BE515" s="14"/>
      <c r="BF515" s="14"/>
      <c r="BG515" s="14"/>
      <c r="BH515" s="1"/>
    </row>
    <row r="516" ht="15.75" hidden="1" customHeight="1">
      <c r="A516" s="74">
        <v>2025550.0</v>
      </c>
      <c r="B516" s="14"/>
      <c r="C516" s="14">
        <v>38.0</v>
      </c>
      <c r="D516" s="50" t="s">
        <v>553</v>
      </c>
      <c r="E516" s="50" t="s">
        <v>5355</v>
      </c>
      <c r="F516" s="50" t="s">
        <v>5356</v>
      </c>
      <c r="G516" s="14" t="s">
        <v>430</v>
      </c>
      <c r="H516" s="101" t="s">
        <v>5357</v>
      </c>
      <c r="I516" s="14" t="s">
        <v>237</v>
      </c>
      <c r="J516" s="50" t="s">
        <v>5358</v>
      </c>
      <c r="K516" s="86" t="s">
        <v>5359</v>
      </c>
      <c r="L516" s="14" t="s">
        <v>108</v>
      </c>
      <c r="M516" s="75" t="s">
        <v>4</v>
      </c>
      <c r="N516" s="14" t="s">
        <v>667</v>
      </c>
      <c r="O516" s="14" t="s">
        <v>286</v>
      </c>
      <c r="P516" s="75"/>
      <c r="Q516" s="14" t="s">
        <v>61</v>
      </c>
      <c r="R516" s="14" t="s">
        <v>225</v>
      </c>
      <c r="S516" s="129" t="s">
        <v>5360</v>
      </c>
      <c r="T516" s="129" t="s">
        <v>5360</v>
      </c>
      <c r="U516" s="104"/>
      <c r="V516" s="79" t="s">
        <v>5361</v>
      </c>
      <c r="W516" s="14" t="s">
        <v>73</v>
      </c>
      <c r="X516" s="14" t="s">
        <v>73</v>
      </c>
      <c r="Y516" s="14" t="s">
        <v>73</v>
      </c>
      <c r="Z516" s="14" t="s">
        <v>73</v>
      </c>
      <c r="AA516" s="79">
        <v>5.0</v>
      </c>
      <c r="AB516" s="14" t="s">
        <v>225</v>
      </c>
      <c r="AC516" s="14"/>
      <c r="AD516" s="14" t="s">
        <v>225</v>
      </c>
      <c r="AE516" s="14" t="s">
        <v>229</v>
      </c>
      <c r="AF516" s="14" t="s">
        <v>225</v>
      </c>
      <c r="AG516" s="14" t="s">
        <v>229</v>
      </c>
      <c r="AH516" s="14" t="s">
        <v>73</v>
      </c>
      <c r="AI516" s="14" t="s">
        <v>73</v>
      </c>
      <c r="AJ516" s="14" t="s">
        <v>73</v>
      </c>
      <c r="AK516" s="14" t="s">
        <v>264</v>
      </c>
      <c r="AL516" s="14" t="s">
        <v>396</v>
      </c>
      <c r="AM516" s="14" t="s">
        <v>73</v>
      </c>
      <c r="AN516" s="14" t="s">
        <v>4391</v>
      </c>
      <c r="AO516" s="14"/>
      <c r="AP516" s="14" t="s">
        <v>5089</v>
      </c>
      <c r="AQ516" s="14" t="s">
        <v>331</v>
      </c>
      <c r="AR516" s="14" t="s">
        <v>424</v>
      </c>
      <c r="AS516" s="14" t="s">
        <v>73</v>
      </c>
      <c r="AT516" s="14" t="s">
        <v>73</v>
      </c>
      <c r="AU516" s="14" t="s">
        <v>73</v>
      </c>
      <c r="AV516" s="14"/>
      <c r="AW516" s="16" t="s">
        <v>232</v>
      </c>
      <c r="AX516" s="76"/>
      <c r="AY516" s="106">
        <v>2.31441304E8</v>
      </c>
      <c r="AZ516" s="50"/>
      <c r="BA516" s="14"/>
      <c r="BB516" s="14"/>
      <c r="BC516" s="50"/>
      <c r="BD516" s="14"/>
      <c r="BE516" s="14"/>
      <c r="BF516" s="14"/>
      <c r="BG516" s="14"/>
      <c r="BH516" s="204"/>
    </row>
    <row r="517" ht="15.75" hidden="1" customHeight="1">
      <c r="A517" s="74">
        <v>2025648.0</v>
      </c>
      <c r="B517" s="14"/>
      <c r="C517" s="14">
        <v>34.0</v>
      </c>
      <c r="D517" s="50" t="s">
        <v>3346</v>
      </c>
      <c r="E517" s="50" t="s">
        <v>5362</v>
      </c>
      <c r="F517" s="50" t="s">
        <v>5363</v>
      </c>
      <c r="G517" s="14" t="s">
        <v>430</v>
      </c>
      <c r="H517" s="101" t="s">
        <v>5364</v>
      </c>
      <c r="I517" s="14" t="s">
        <v>237</v>
      </c>
      <c r="J517" s="50" t="s">
        <v>812</v>
      </c>
      <c r="K517" s="103" t="s">
        <v>5365</v>
      </c>
      <c r="L517" s="79" t="s">
        <v>99</v>
      </c>
      <c r="M517" s="76" t="s">
        <v>4</v>
      </c>
      <c r="N517" s="14" t="s">
        <v>323</v>
      </c>
      <c r="O517" s="14" t="s">
        <v>490</v>
      </c>
      <c r="P517" s="14" t="s">
        <v>73</v>
      </c>
      <c r="Q517" s="14" t="s">
        <v>53</v>
      </c>
      <c r="R517" s="14" t="s">
        <v>225</v>
      </c>
      <c r="S517" s="104" t="s">
        <v>5366</v>
      </c>
      <c r="T517" s="104" t="s">
        <v>5366</v>
      </c>
      <c r="U517" s="104" t="s">
        <v>278</v>
      </c>
      <c r="V517" s="79" t="s">
        <v>5367</v>
      </c>
      <c r="W517" s="14" t="s">
        <v>73</v>
      </c>
      <c r="X517" s="14" t="s">
        <v>73</v>
      </c>
      <c r="Y517" s="14" t="s">
        <v>73</v>
      </c>
      <c r="Z517" s="14" t="s">
        <v>73</v>
      </c>
      <c r="AA517" s="79">
        <v>4.0</v>
      </c>
      <c r="AB517" s="14" t="s">
        <v>225</v>
      </c>
      <c r="AC517" s="14" t="s">
        <v>1667</v>
      </c>
      <c r="AD517" s="14" t="s">
        <v>73</v>
      </c>
      <c r="AE517" s="14" t="s">
        <v>1363</v>
      </c>
      <c r="AF517" s="14" t="s">
        <v>225</v>
      </c>
      <c r="AG517" s="14" t="s">
        <v>229</v>
      </c>
      <c r="AH517" s="14" t="s">
        <v>225</v>
      </c>
      <c r="AI517" s="14" t="s">
        <v>73</v>
      </c>
      <c r="AJ517" s="14" t="s">
        <v>225</v>
      </c>
      <c r="AK517" s="14" t="s">
        <v>291</v>
      </c>
      <c r="AL517" s="14" t="s">
        <v>396</v>
      </c>
      <c r="AM517" s="14" t="s">
        <v>73</v>
      </c>
      <c r="AN517" s="14" t="s">
        <v>23</v>
      </c>
      <c r="AO517" s="14"/>
      <c r="AP517" s="14" t="s">
        <v>5368</v>
      </c>
      <c r="AQ517" s="14" t="s">
        <v>5369</v>
      </c>
      <c r="AR517" s="14" t="s">
        <v>5370</v>
      </c>
      <c r="AS517" s="14" t="s">
        <v>73</v>
      </c>
      <c r="AT517" s="14" t="s">
        <v>73</v>
      </c>
      <c r="AU517" s="14" t="s">
        <v>73</v>
      </c>
      <c r="AV517" s="14"/>
      <c r="AW517" s="14"/>
      <c r="AX517" s="76"/>
      <c r="AY517" s="79"/>
      <c r="AZ517" s="50"/>
      <c r="BA517" s="14"/>
      <c r="BB517" s="14"/>
      <c r="BC517" s="50"/>
      <c r="BD517" s="14"/>
      <c r="BE517" s="14"/>
      <c r="BF517" s="14"/>
      <c r="BG517" s="14"/>
      <c r="BH517" s="1"/>
    </row>
    <row r="518" ht="15.75" hidden="1" customHeight="1">
      <c r="A518" s="74">
        <v>2025806.0</v>
      </c>
      <c r="B518" s="14"/>
      <c r="C518" s="14">
        <v>36.0</v>
      </c>
      <c r="D518" s="50" t="s">
        <v>2780</v>
      </c>
      <c r="E518" s="50" t="s">
        <v>5371</v>
      </c>
      <c r="F518" s="50" t="s">
        <v>5372</v>
      </c>
      <c r="G518" s="14" t="s">
        <v>430</v>
      </c>
      <c r="H518" s="101" t="s">
        <v>5373</v>
      </c>
      <c r="I518" s="14" t="s">
        <v>237</v>
      </c>
      <c r="J518" s="84">
        <v>39178.0</v>
      </c>
      <c r="K518" s="103" t="s">
        <v>5374</v>
      </c>
      <c r="L518" s="79" t="s">
        <v>99</v>
      </c>
      <c r="M518" s="76" t="s">
        <v>4</v>
      </c>
      <c r="N518" s="14"/>
      <c r="O518" s="14" t="s">
        <v>490</v>
      </c>
      <c r="P518" s="14" t="s">
        <v>73</v>
      </c>
      <c r="Q518" s="14" t="s">
        <v>53</v>
      </c>
      <c r="R518" s="14" t="s">
        <v>225</v>
      </c>
      <c r="S518" s="104" t="s">
        <v>5375</v>
      </c>
      <c r="T518" s="104" t="s">
        <v>5375</v>
      </c>
      <c r="U518" s="104" t="s">
        <v>5376</v>
      </c>
      <c r="V518" s="79" t="s">
        <v>5377</v>
      </c>
      <c r="W518" s="14" t="s">
        <v>73</v>
      </c>
      <c r="X518" s="14" t="s">
        <v>73</v>
      </c>
      <c r="Y518" s="14" t="s">
        <v>73</v>
      </c>
      <c r="Z518" s="14" t="s">
        <v>225</v>
      </c>
      <c r="AA518" s="79">
        <v>9.0</v>
      </c>
      <c r="AB518" s="14" t="s">
        <v>225</v>
      </c>
      <c r="AC518" s="14" t="s">
        <v>229</v>
      </c>
      <c r="AD518" s="14" t="s">
        <v>225</v>
      </c>
      <c r="AE518" s="14" t="s">
        <v>229</v>
      </c>
      <c r="AF518" s="14" t="s">
        <v>225</v>
      </c>
      <c r="AG518" s="14" t="s">
        <v>229</v>
      </c>
      <c r="AH518" s="14" t="s">
        <v>225</v>
      </c>
      <c r="AI518" s="14" t="s">
        <v>225</v>
      </c>
      <c r="AJ518" s="14" t="s">
        <v>225</v>
      </c>
      <c r="AK518" s="14" t="s">
        <v>230</v>
      </c>
      <c r="AL518" s="14" t="s">
        <v>396</v>
      </c>
      <c r="AM518" s="14" t="s">
        <v>73</v>
      </c>
      <c r="AN518" s="14" t="s">
        <v>23</v>
      </c>
      <c r="AO518" s="14"/>
      <c r="AP518" s="14" t="s">
        <v>3914</v>
      </c>
      <c r="AQ518" s="14" t="s">
        <v>505</v>
      </c>
      <c r="AR518" s="14" t="s">
        <v>5378</v>
      </c>
      <c r="AS518" s="14" t="s">
        <v>73</v>
      </c>
      <c r="AT518" s="14" t="s">
        <v>73</v>
      </c>
      <c r="AU518" s="14" t="s">
        <v>73</v>
      </c>
      <c r="AV518" s="14"/>
      <c r="AW518" s="16" t="s">
        <v>232</v>
      </c>
      <c r="AX518" s="76"/>
      <c r="AY518" s="106">
        <v>2.31655487E8</v>
      </c>
      <c r="AZ518" s="106">
        <v>82141.0</v>
      </c>
      <c r="BA518" s="14"/>
      <c r="BB518" s="14"/>
      <c r="BC518" s="50"/>
      <c r="BD518" s="14"/>
      <c r="BE518" s="14"/>
      <c r="BF518" s="14"/>
      <c r="BG518" s="14"/>
      <c r="BH518" s="213"/>
    </row>
    <row r="519" ht="15.75" hidden="1" customHeight="1">
      <c r="A519" s="74">
        <v>2025526.0</v>
      </c>
      <c r="B519" s="14"/>
      <c r="C519" s="14">
        <v>38.0</v>
      </c>
      <c r="D519" s="50" t="s">
        <v>3346</v>
      </c>
      <c r="E519" s="50" t="s">
        <v>5379</v>
      </c>
      <c r="F519" s="50" t="s">
        <v>5380</v>
      </c>
      <c r="G519" s="14" t="s">
        <v>430</v>
      </c>
      <c r="H519" s="101" t="s">
        <v>5381</v>
      </c>
      <c r="I519" s="14" t="s">
        <v>237</v>
      </c>
      <c r="J519" s="84">
        <v>38938.0</v>
      </c>
      <c r="K519" s="103" t="s">
        <v>5382</v>
      </c>
      <c r="L519" s="14" t="s">
        <v>108</v>
      </c>
      <c r="M519" s="75" t="s">
        <v>4</v>
      </c>
      <c r="N519" s="14" t="s">
        <v>557</v>
      </c>
      <c r="O519" s="14" t="s">
        <v>286</v>
      </c>
      <c r="P519" s="75"/>
      <c r="Q519" s="14" t="s">
        <v>61</v>
      </c>
      <c r="R519" s="14" t="s">
        <v>225</v>
      </c>
      <c r="S519" s="104" t="s">
        <v>5383</v>
      </c>
      <c r="T519" s="104" t="s">
        <v>5383</v>
      </c>
      <c r="U519" s="104" t="s">
        <v>5384</v>
      </c>
      <c r="V519" s="79" t="s">
        <v>5385</v>
      </c>
      <c r="W519" s="14" t="s">
        <v>73</v>
      </c>
      <c r="X519" s="14" t="s">
        <v>73</v>
      </c>
      <c r="Y519" s="14" t="s">
        <v>73</v>
      </c>
      <c r="Z519" s="14" t="s">
        <v>73</v>
      </c>
      <c r="AA519" s="79">
        <v>5.0</v>
      </c>
      <c r="AB519" s="14" t="s">
        <v>225</v>
      </c>
      <c r="AC519" s="14" t="s">
        <v>229</v>
      </c>
      <c r="AD519" s="14" t="s">
        <v>225</v>
      </c>
      <c r="AE519" s="14" t="s">
        <v>229</v>
      </c>
      <c r="AF519" s="14" t="s">
        <v>225</v>
      </c>
      <c r="AG519" s="14" t="s">
        <v>229</v>
      </c>
      <c r="AH519" s="14" t="s">
        <v>73</v>
      </c>
      <c r="AI519" s="14" t="s">
        <v>73</v>
      </c>
      <c r="AJ519" s="14" t="s">
        <v>73</v>
      </c>
      <c r="AK519" s="14" t="s">
        <v>264</v>
      </c>
      <c r="AL519" s="14" t="s">
        <v>396</v>
      </c>
      <c r="AM519" s="14" t="s">
        <v>73</v>
      </c>
      <c r="AN519" s="14" t="s">
        <v>5386</v>
      </c>
      <c r="AO519" s="14"/>
      <c r="AP519" s="14" t="s">
        <v>454</v>
      </c>
      <c r="AQ519" s="14" t="s">
        <v>5387</v>
      </c>
      <c r="AR519" s="14" t="s">
        <v>5388</v>
      </c>
      <c r="AS519" s="14" t="s">
        <v>73</v>
      </c>
      <c r="AT519" s="14" t="s">
        <v>73</v>
      </c>
      <c r="AU519" s="14" t="s">
        <v>73</v>
      </c>
      <c r="AV519" s="14"/>
      <c r="AW519" s="16" t="s">
        <v>232</v>
      </c>
      <c r="AX519" s="76"/>
      <c r="AY519" s="106">
        <v>2.31559569E8</v>
      </c>
      <c r="AZ519" s="106">
        <v>94354.0</v>
      </c>
      <c r="BA519" s="14"/>
      <c r="BB519" s="14"/>
      <c r="BC519" s="50"/>
      <c r="BD519" s="14"/>
      <c r="BE519" s="14"/>
      <c r="BF519" s="14"/>
      <c r="BG519" s="14"/>
      <c r="BH519" s="14"/>
    </row>
    <row r="520" ht="15.75" hidden="1" customHeight="1">
      <c r="A520" s="74">
        <v>2025596.0</v>
      </c>
      <c r="B520" s="14"/>
      <c r="C520" s="14">
        <v>43.0</v>
      </c>
      <c r="D520" s="50" t="s">
        <v>3368</v>
      </c>
      <c r="E520" s="50" t="s">
        <v>5389</v>
      </c>
      <c r="F520" s="50" t="s">
        <v>5390</v>
      </c>
      <c r="G520" s="14" t="s">
        <v>430</v>
      </c>
      <c r="H520" s="101" t="s">
        <v>5391</v>
      </c>
      <c r="I520" s="14" t="s">
        <v>237</v>
      </c>
      <c r="J520" s="84">
        <v>39000.0</v>
      </c>
      <c r="K520" s="103" t="s">
        <v>5392</v>
      </c>
      <c r="L520" s="14" t="s">
        <v>88</v>
      </c>
      <c r="M520" s="75" t="s">
        <v>4</v>
      </c>
      <c r="N520" s="14" t="s">
        <v>223</v>
      </c>
      <c r="O520" s="14" t="s">
        <v>490</v>
      </c>
      <c r="P520" s="14" t="s">
        <v>225</v>
      </c>
      <c r="Q520" s="14" t="s">
        <v>53</v>
      </c>
      <c r="R520" s="14" t="s">
        <v>225</v>
      </c>
      <c r="S520" s="104" t="s">
        <v>5393</v>
      </c>
      <c r="T520" s="104" t="s">
        <v>5393</v>
      </c>
      <c r="U520" s="104" t="s">
        <v>5394</v>
      </c>
      <c r="V520" s="79" t="s">
        <v>5395</v>
      </c>
      <c r="W520" s="14" t="s">
        <v>73</v>
      </c>
      <c r="X520" s="14" t="s">
        <v>73</v>
      </c>
      <c r="Y520" s="14" t="s">
        <v>73</v>
      </c>
      <c r="Z520" s="14" t="s">
        <v>225</v>
      </c>
      <c r="AA520" s="79">
        <v>4.0</v>
      </c>
      <c r="AB520" s="14" t="s">
        <v>225</v>
      </c>
      <c r="AC520" s="14" t="s">
        <v>229</v>
      </c>
      <c r="AD520" s="14" t="s">
        <v>225</v>
      </c>
      <c r="AE520" s="14" t="s">
        <v>229</v>
      </c>
      <c r="AF520" s="14" t="s">
        <v>225</v>
      </c>
      <c r="AG520" s="14" t="s">
        <v>229</v>
      </c>
      <c r="AH520" s="14" t="s">
        <v>73</v>
      </c>
      <c r="AI520" s="14" t="s">
        <v>225</v>
      </c>
      <c r="AJ520" s="14" t="s">
        <v>225</v>
      </c>
      <c r="AK520" s="14" t="s">
        <v>230</v>
      </c>
      <c r="AL520" s="14" t="s">
        <v>396</v>
      </c>
      <c r="AM520" s="14" t="s">
        <v>73</v>
      </c>
      <c r="AN520" s="14" t="s">
        <v>5396</v>
      </c>
      <c r="AO520" s="14"/>
      <c r="AP520" s="14" t="s">
        <v>424</v>
      </c>
      <c r="AQ520" s="14"/>
      <c r="AR520" s="14"/>
      <c r="AS520" s="14" t="s">
        <v>73</v>
      </c>
      <c r="AT520" s="14" t="s">
        <v>73</v>
      </c>
      <c r="AU520" s="14" t="s">
        <v>73</v>
      </c>
      <c r="AV520" s="14"/>
      <c r="AW520" s="14"/>
      <c r="AX520" s="76"/>
      <c r="AY520" s="79"/>
      <c r="AZ520" s="50"/>
      <c r="BA520" s="14"/>
      <c r="BB520" s="14"/>
      <c r="BC520" s="50"/>
      <c r="BD520" s="14"/>
      <c r="BE520" s="14"/>
      <c r="BF520" s="14"/>
      <c r="BG520" s="14"/>
      <c r="BH520" s="14"/>
    </row>
    <row r="521" ht="15.75" hidden="1" customHeight="1">
      <c r="A521" s="74">
        <v>2025840.0</v>
      </c>
      <c r="B521" s="14"/>
      <c r="C521" s="118">
        <v>41.0</v>
      </c>
      <c r="D521" s="50" t="s">
        <v>3379</v>
      </c>
      <c r="E521" s="50" t="s">
        <v>5397</v>
      </c>
      <c r="F521" s="50" t="s">
        <v>5398</v>
      </c>
      <c r="G521" s="14" t="s">
        <v>430</v>
      </c>
      <c r="H521" s="101" t="s">
        <v>5399</v>
      </c>
      <c r="I521" s="14" t="s">
        <v>237</v>
      </c>
      <c r="J521" s="84">
        <v>38395.0</v>
      </c>
      <c r="K521" s="104" t="s">
        <v>5400</v>
      </c>
      <c r="L521" s="14" t="s">
        <v>93</v>
      </c>
      <c r="M521" s="75" t="s">
        <v>4</v>
      </c>
      <c r="N521" s="16" t="s">
        <v>667</v>
      </c>
      <c r="O521" s="14" t="s">
        <v>286</v>
      </c>
      <c r="P521" s="14"/>
      <c r="Q521" s="14" t="s">
        <v>55</v>
      </c>
      <c r="R521" s="14" t="s">
        <v>225</v>
      </c>
      <c r="S521" s="104" t="s">
        <v>5401</v>
      </c>
      <c r="T521" s="104" t="s">
        <v>5402</v>
      </c>
      <c r="U521" s="104" t="s">
        <v>5401</v>
      </c>
      <c r="V521" s="14" t="s">
        <v>5403</v>
      </c>
      <c r="W521" s="14" t="s">
        <v>73</v>
      </c>
      <c r="X521" s="14" t="s">
        <v>73</v>
      </c>
      <c r="Y521" s="14" t="s">
        <v>73</v>
      </c>
      <c r="Z521" s="14" t="s">
        <v>225</v>
      </c>
      <c r="AA521" s="104" t="s">
        <v>5404</v>
      </c>
      <c r="AB521" s="14" t="s">
        <v>225</v>
      </c>
      <c r="AC521" s="16" t="s">
        <v>229</v>
      </c>
      <c r="AD521" s="14" t="s">
        <v>225</v>
      </c>
      <c r="AE521" s="14" t="s">
        <v>229</v>
      </c>
      <c r="AF521" s="14" t="s">
        <v>225</v>
      </c>
      <c r="AG521" s="14" t="s">
        <v>229</v>
      </c>
      <c r="AH521" s="14" t="s">
        <v>73</v>
      </c>
      <c r="AI521" s="14" t="s">
        <v>225</v>
      </c>
      <c r="AJ521" s="14" t="s">
        <v>225</v>
      </c>
      <c r="AK521" s="14" t="s">
        <v>291</v>
      </c>
      <c r="AL521" s="14" t="s">
        <v>396</v>
      </c>
      <c r="AM521" s="14" t="s">
        <v>73</v>
      </c>
      <c r="AN521" s="14" t="s">
        <v>23</v>
      </c>
      <c r="AO521" s="14"/>
      <c r="AP521" s="14" t="s">
        <v>1501</v>
      </c>
      <c r="AQ521" s="14" t="s">
        <v>1310</v>
      </c>
      <c r="AR521" s="14" t="s">
        <v>1095</v>
      </c>
      <c r="AS521" s="14" t="s">
        <v>73</v>
      </c>
      <c r="AT521" s="14" t="s">
        <v>73</v>
      </c>
      <c r="AU521" s="16" t="s">
        <v>73</v>
      </c>
      <c r="AV521" s="14"/>
      <c r="AW521" s="16" t="s">
        <v>232</v>
      </c>
      <c r="AX521" s="76"/>
      <c r="AY521" s="106">
        <v>2.31065353E8</v>
      </c>
      <c r="AZ521" s="14"/>
      <c r="BA521" s="14"/>
      <c r="BB521" s="14"/>
      <c r="BC521" s="14"/>
      <c r="BD521" s="14"/>
      <c r="BE521" s="14"/>
      <c r="BF521" s="14"/>
      <c r="BG521" s="14"/>
      <c r="BH521" s="14"/>
    </row>
    <row r="522" ht="15.75" hidden="1" customHeight="1">
      <c r="A522" s="74">
        <v>2025371.0</v>
      </c>
      <c r="B522" s="14"/>
      <c r="C522" s="14">
        <v>37.0</v>
      </c>
      <c r="D522" s="50" t="s">
        <v>3379</v>
      </c>
      <c r="E522" s="50" t="s">
        <v>5405</v>
      </c>
      <c r="F522" s="50" t="s">
        <v>5406</v>
      </c>
      <c r="G522" s="14" t="s">
        <v>430</v>
      </c>
      <c r="H522" s="101" t="s">
        <v>5407</v>
      </c>
      <c r="I522" s="14" t="s">
        <v>221</v>
      </c>
      <c r="J522" s="50" t="s">
        <v>5408</v>
      </c>
      <c r="K522" s="86" t="s">
        <v>5409</v>
      </c>
      <c r="L522" s="14" t="s">
        <v>114</v>
      </c>
      <c r="M522" s="14" t="s">
        <v>4</v>
      </c>
      <c r="N522" s="14" t="s">
        <v>475</v>
      </c>
      <c r="O522" s="14" t="s">
        <v>476</v>
      </c>
      <c r="P522" s="14" t="s">
        <v>73</v>
      </c>
      <c r="Q522" s="14" t="s">
        <v>57</v>
      </c>
      <c r="R522" s="14" t="s">
        <v>225</v>
      </c>
      <c r="S522" s="104" t="s">
        <v>5410</v>
      </c>
      <c r="T522" s="104" t="s">
        <v>5410</v>
      </c>
      <c r="U522" s="129" t="s">
        <v>5411</v>
      </c>
      <c r="V522" s="79" t="s">
        <v>5412</v>
      </c>
      <c r="W522" s="14" t="s">
        <v>73</v>
      </c>
      <c r="X522" s="14" t="s">
        <v>73</v>
      </c>
      <c r="Y522" s="14" t="s">
        <v>73</v>
      </c>
      <c r="Z522" s="14" t="s">
        <v>73</v>
      </c>
      <c r="AA522" s="79"/>
      <c r="AB522" s="14" t="s">
        <v>225</v>
      </c>
      <c r="AC522" s="14" t="s">
        <v>924</v>
      </c>
      <c r="AD522" s="14" t="s">
        <v>73</v>
      </c>
      <c r="AE522" s="14" t="s">
        <v>5413</v>
      </c>
      <c r="AF522" s="14" t="s">
        <v>225</v>
      </c>
      <c r="AG522" s="14" t="s">
        <v>229</v>
      </c>
      <c r="AH522" s="14" t="s">
        <v>73</v>
      </c>
      <c r="AI522" s="14" t="s">
        <v>73</v>
      </c>
      <c r="AJ522" s="14" t="s">
        <v>225</v>
      </c>
      <c r="AK522" s="14" t="s">
        <v>230</v>
      </c>
      <c r="AL522" s="14" t="s">
        <v>396</v>
      </c>
      <c r="AM522" s="14" t="s">
        <v>73</v>
      </c>
      <c r="AN522" s="14" t="s">
        <v>4342</v>
      </c>
      <c r="AO522" s="14"/>
      <c r="AP522" s="14" t="s">
        <v>292</v>
      </c>
      <c r="AQ522" s="14" t="s">
        <v>588</v>
      </c>
      <c r="AR522" s="14" t="s">
        <v>5414</v>
      </c>
      <c r="AS522" s="14" t="s">
        <v>73</v>
      </c>
      <c r="AT522" s="14" t="s">
        <v>73</v>
      </c>
      <c r="AU522" s="14" t="s">
        <v>225</v>
      </c>
      <c r="AV522" s="14"/>
      <c r="AW522" s="14"/>
      <c r="AX522" s="85"/>
      <c r="AY522" s="50"/>
      <c r="AZ522" s="50"/>
      <c r="BA522" s="14"/>
      <c r="BB522" s="14"/>
      <c r="BC522" s="14"/>
      <c r="BD522" s="14"/>
      <c r="BE522" s="14"/>
      <c r="BF522" s="14"/>
      <c r="BG522" s="14"/>
      <c r="BH522" s="14"/>
    </row>
    <row r="523" ht="15.75" hidden="1" customHeight="1">
      <c r="A523" s="74">
        <v>2025600.0</v>
      </c>
      <c r="B523" s="14"/>
      <c r="C523" s="14">
        <v>35.0</v>
      </c>
      <c r="D523" s="50" t="s">
        <v>3379</v>
      </c>
      <c r="E523" s="50" t="s">
        <v>5415</v>
      </c>
      <c r="F523" s="50" t="s">
        <v>5416</v>
      </c>
      <c r="G523" s="14" t="s">
        <v>430</v>
      </c>
      <c r="H523" s="101" t="s">
        <v>5417</v>
      </c>
      <c r="I523" s="14" t="s">
        <v>237</v>
      </c>
      <c r="J523" s="84">
        <v>39054.0</v>
      </c>
      <c r="K523" s="103" t="s">
        <v>5418</v>
      </c>
      <c r="L523" s="14" t="s">
        <v>88</v>
      </c>
      <c r="M523" s="75" t="s">
        <v>4</v>
      </c>
      <c r="N523" s="14" t="s">
        <v>223</v>
      </c>
      <c r="O523" s="14" t="s">
        <v>490</v>
      </c>
      <c r="P523" s="14" t="s">
        <v>225</v>
      </c>
      <c r="Q523" s="14" t="s">
        <v>53</v>
      </c>
      <c r="R523" s="14" t="s">
        <v>225</v>
      </c>
      <c r="S523" s="104" t="s">
        <v>5419</v>
      </c>
      <c r="T523" s="104" t="s">
        <v>5419</v>
      </c>
      <c r="U523" s="104" t="s">
        <v>5420</v>
      </c>
      <c r="V523" s="79" t="s">
        <v>5421</v>
      </c>
      <c r="W523" s="14" t="s">
        <v>73</v>
      </c>
      <c r="X523" s="14" t="s">
        <v>225</v>
      </c>
      <c r="Y523" s="14" t="s">
        <v>73</v>
      </c>
      <c r="Z523" s="14" t="s">
        <v>225</v>
      </c>
      <c r="AA523" s="79">
        <v>4.0</v>
      </c>
      <c r="AB523" s="14" t="s">
        <v>225</v>
      </c>
      <c r="AC523" s="14" t="s">
        <v>229</v>
      </c>
      <c r="AD523" s="14" t="s">
        <v>225</v>
      </c>
      <c r="AE523" s="14" t="s">
        <v>229</v>
      </c>
      <c r="AF523" s="14" t="s">
        <v>225</v>
      </c>
      <c r="AG523" s="14" t="s">
        <v>229</v>
      </c>
      <c r="AH523" s="14" t="s">
        <v>225</v>
      </c>
      <c r="AI523" s="14" t="s">
        <v>225</v>
      </c>
      <c r="AJ523" s="14" t="s">
        <v>225</v>
      </c>
      <c r="AK523" s="14" t="s">
        <v>230</v>
      </c>
      <c r="AL523" s="14" t="s">
        <v>396</v>
      </c>
      <c r="AM523" s="14"/>
      <c r="AN523" s="14"/>
      <c r="AO523" s="14"/>
      <c r="AP523" s="14" t="s">
        <v>1468</v>
      </c>
      <c r="AQ523" s="14"/>
      <c r="AR523" s="14"/>
      <c r="AS523" s="14" t="s">
        <v>73</v>
      </c>
      <c r="AT523" s="14" t="s">
        <v>73</v>
      </c>
      <c r="AU523" s="14" t="s">
        <v>73</v>
      </c>
      <c r="AV523" s="14"/>
      <c r="AW523" s="14"/>
      <c r="AX523" s="76"/>
      <c r="AY523" s="79"/>
      <c r="AZ523" s="50"/>
      <c r="BA523" s="14"/>
      <c r="BB523" s="14"/>
      <c r="BC523" s="50"/>
      <c r="BD523" s="14"/>
      <c r="BE523" s="14"/>
      <c r="BF523" s="14"/>
      <c r="BG523" s="14"/>
      <c r="BH523" s="213"/>
    </row>
    <row r="524" ht="15.75" hidden="1" customHeight="1">
      <c r="A524" s="74">
        <v>2025362.0</v>
      </c>
      <c r="B524" s="14"/>
      <c r="C524" s="14">
        <v>39.0</v>
      </c>
      <c r="D524" s="50" t="s">
        <v>3379</v>
      </c>
      <c r="E524" s="50" t="s">
        <v>5422</v>
      </c>
      <c r="F524" s="50" t="s">
        <v>5423</v>
      </c>
      <c r="G524" s="14" t="s">
        <v>430</v>
      </c>
      <c r="H524" s="101" t="s">
        <v>5424</v>
      </c>
      <c r="I524" s="14" t="s">
        <v>237</v>
      </c>
      <c r="J524" s="119" t="s">
        <v>5425</v>
      </c>
      <c r="K524" s="86" t="s">
        <v>5426</v>
      </c>
      <c r="L524" s="14" t="s">
        <v>114</v>
      </c>
      <c r="M524" s="75" t="s">
        <v>4</v>
      </c>
      <c r="N524" s="14" t="s">
        <v>240</v>
      </c>
      <c r="O524" s="14" t="s">
        <v>476</v>
      </c>
      <c r="P524" s="75"/>
      <c r="Q524" s="14" t="s">
        <v>57</v>
      </c>
      <c r="R524" s="14" t="s">
        <v>225</v>
      </c>
      <c r="S524" s="78" t="s">
        <v>5427</v>
      </c>
      <c r="T524" s="78" t="s">
        <v>5428</v>
      </c>
      <c r="U524" s="78" t="s">
        <v>5428</v>
      </c>
      <c r="V524" s="79" t="s">
        <v>5429</v>
      </c>
      <c r="W524" s="14" t="s">
        <v>73</v>
      </c>
      <c r="X524" s="14" t="s">
        <v>73</v>
      </c>
      <c r="Y524" s="14" t="s">
        <v>73</v>
      </c>
      <c r="Z524" s="14" t="s">
        <v>225</v>
      </c>
      <c r="AA524" s="79">
        <v>5.0</v>
      </c>
      <c r="AB524" s="14" t="s">
        <v>73</v>
      </c>
      <c r="AC524" s="14"/>
      <c r="AD524" s="14" t="s">
        <v>225</v>
      </c>
      <c r="AE524" s="14" t="s">
        <v>229</v>
      </c>
      <c r="AF524" s="14" t="s">
        <v>225</v>
      </c>
      <c r="AG524" s="14" t="s">
        <v>229</v>
      </c>
      <c r="AH524" s="14" t="s">
        <v>225</v>
      </c>
      <c r="AI524" s="14" t="s">
        <v>225</v>
      </c>
      <c r="AJ524" s="14" t="s">
        <v>225</v>
      </c>
      <c r="AK524" s="14" t="s">
        <v>291</v>
      </c>
      <c r="AL524" s="14" t="s">
        <v>396</v>
      </c>
      <c r="AM524" s="14" t="s">
        <v>73</v>
      </c>
      <c r="AN524" s="14" t="s">
        <v>1598</v>
      </c>
      <c r="AO524" s="14"/>
      <c r="AP524" s="14" t="s">
        <v>343</v>
      </c>
      <c r="AQ524" s="14" t="s">
        <v>398</v>
      </c>
      <c r="AR524" s="14" t="s">
        <v>292</v>
      </c>
      <c r="AS524" s="14" t="s">
        <v>73</v>
      </c>
      <c r="AT524" s="14" t="s">
        <v>73</v>
      </c>
      <c r="AU524" s="14" t="s">
        <v>73</v>
      </c>
      <c r="AV524" s="14"/>
      <c r="AW524" s="76" t="s">
        <v>232</v>
      </c>
      <c r="AX524" s="76"/>
      <c r="AY524" s="50">
        <v>2.3173825E8</v>
      </c>
      <c r="AZ524" s="50">
        <v>53267.0</v>
      </c>
      <c r="BA524" s="14"/>
      <c r="BB524" s="14"/>
      <c r="BC524" s="14"/>
      <c r="BD524" s="14"/>
      <c r="BE524" s="14"/>
      <c r="BF524" s="14"/>
      <c r="BG524" s="14"/>
      <c r="BH524" s="14"/>
    </row>
    <row r="525" ht="15.75" hidden="1" customHeight="1">
      <c r="A525" s="74">
        <v>2025589.0</v>
      </c>
      <c r="B525" s="14"/>
      <c r="C525" s="14">
        <v>36.0</v>
      </c>
      <c r="D525" s="50" t="s">
        <v>1647</v>
      </c>
      <c r="E525" s="50" t="s">
        <v>5430</v>
      </c>
      <c r="F525" s="50" t="s">
        <v>5431</v>
      </c>
      <c r="G525" s="14" t="s">
        <v>430</v>
      </c>
      <c r="H525" s="101" t="s">
        <v>5432</v>
      </c>
      <c r="I525" s="14" t="s">
        <v>237</v>
      </c>
      <c r="J525" s="112" t="s">
        <v>5433</v>
      </c>
      <c r="K525" s="103" t="s">
        <v>5434</v>
      </c>
      <c r="L525" s="14" t="s">
        <v>88</v>
      </c>
      <c r="M525" s="75" t="s">
        <v>4</v>
      </c>
      <c r="N525" s="14" t="s">
        <v>223</v>
      </c>
      <c r="O525" s="14" t="s">
        <v>490</v>
      </c>
      <c r="P525" s="14" t="s">
        <v>225</v>
      </c>
      <c r="Q525" s="14" t="s">
        <v>53</v>
      </c>
      <c r="R525" s="14" t="s">
        <v>225</v>
      </c>
      <c r="S525" s="104" t="s">
        <v>5435</v>
      </c>
      <c r="T525" s="104" t="s">
        <v>5435</v>
      </c>
      <c r="U525" s="104" t="s">
        <v>5436</v>
      </c>
      <c r="V525" s="79" t="s">
        <v>5437</v>
      </c>
      <c r="W525" s="14" t="s">
        <v>73</v>
      </c>
      <c r="X525" s="14" t="s">
        <v>73</v>
      </c>
      <c r="Y525" s="14" t="s">
        <v>73</v>
      </c>
      <c r="Z525" s="14" t="s">
        <v>225</v>
      </c>
      <c r="AA525" s="79">
        <v>4.0</v>
      </c>
      <c r="AB525" s="14" t="s">
        <v>225</v>
      </c>
      <c r="AC525" s="14" t="s">
        <v>1667</v>
      </c>
      <c r="AD525" s="14" t="s">
        <v>73</v>
      </c>
      <c r="AE525" s="14" t="s">
        <v>278</v>
      </c>
      <c r="AF525" s="14" t="s">
        <v>73</v>
      </c>
      <c r="AG525" s="14" t="s">
        <v>278</v>
      </c>
      <c r="AH525" s="14" t="s">
        <v>73</v>
      </c>
      <c r="AI525" s="14" t="s">
        <v>225</v>
      </c>
      <c r="AJ525" s="14" t="s">
        <v>73</v>
      </c>
      <c r="AK525" s="14" t="s">
        <v>291</v>
      </c>
      <c r="AL525" s="14" t="s">
        <v>396</v>
      </c>
      <c r="AM525" s="14" t="s">
        <v>225</v>
      </c>
      <c r="AN525" s="14"/>
      <c r="AO525" s="14"/>
      <c r="AP525" s="14" t="s">
        <v>4276</v>
      </c>
      <c r="AQ525" s="14" t="s">
        <v>2927</v>
      </c>
      <c r="AR525" s="14" t="s">
        <v>278</v>
      </c>
      <c r="AS525" s="14" t="s">
        <v>73</v>
      </c>
      <c r="AT525" s="14" t="s">
        <v>73</v>
      </c>
      <c r="AU525" s="14" t="s">
        <v>73</v>
      </c>
      <c r="AV525" s="14"/>
      <c r="AW525" s="14"/>
      <c r="AX525" s="76"/>
      <c r="AY525" s="50"/>
      <c r="AZ525" s="50"/>
      <c r="BA525" s="14"/>
      <c r="BB525" s="14"/>
      <c r="BC525" s="50"/>
      <c r="BD525" s="14"/>
      <c r="BE525" s="14"/>
      <c r="BF525" s="14"/>
      <c r="BG525" s="14"/>
      <c r="BH525" s="14"/>
    </row>
    <row r="526" ht="15.75" hidden="1" customHeight="1">
      <c r="A526" s="74">
        <v>2025476.0</v>
      </c>
      <c r="B526" s="14"/>
      <c r="C526" s="100">
        <v>38.0</v>
      </c>
      <c r="D526" s="82" t="s">
        <v>5438</v>
      </c>
      <c r="E526" s="82" t="s">
        <v>5439</v>
      </c>
      <c r="F526" s="50" t="s">
        <v>5440</v>
      </c>
      <c r="G526" s="14" t="s">
        <v>430</v>
      </c>
      <c r="H526" s="101" t="s">
        <v>5441</v>
      </c>
      <c r="I526" s="85" t="s">
        <v>237</v>
      </c>
      <c r="J526" s="82" t="s">
        <v>5442</v>
      </c>
      <c r="K526" s="103" t="s">
        <v>5443</v>
      </c>
      <c r="L526" s="85" t="s">
        <v>76</v>
      </c>
      <c r="M526" s="75" t="s">
        <v>4</v>
      </c>
      <c r="N526" s="16" t="s">
        <v>791</v>
      </c>
      <c r="O526" s="85" t="s">
        <v>286</v>
      </c>
      <c r="P526" s="75"/>
      <c r="Q526" s="14" t="s">
        <v>59</v>
      </c>
      <c r="R526" s="14" t="s">
        <v>225</v>
      </c>
      <c r="S526" s="104" t="s">
        <v>5444</v>
      </c>
      <c r="T526" s="104" t="s">
        <v>5445</v>
      </c>
      <c r="U526" s="104" t="s">
        <v>5445</v>
      </c>
      <c r="V526" s="79" t="s">
        <v>5446</v>
      </c>
      <c r="W526" s="14" t="s">
        <v>73</v>
      </c>
      <c r="X526" s="14" t="s">
        <v>73</v>
      </c>
      <c r="Y526" s="14" t="s">
        <v>73</v>
      </c>
      <c r="Z526" s="14" t="s">
        <v>73</v>
      </c>
      <c r="AA526" s="79">
        <v>5.0</v>
      </c>
      <c r="AB526" s="14" t="s">
        <v>73</v>
      </c>
      <c r="AC526" s="14" t="s">
        <v>480</v>
      </c>
      <c r="AD526" s="14" t="s">
        <v>225</v>
      </c>
      <c r="AE526" s="14" t="s">
        <v>229</v>
      </c>
      <c r="AF526" s="14" t="s">
        <v>225</v>
      </c>
      <c r="AG526" s="14" t="s">
        <v>229</v>
      </c>
      <c r="AH526" s="14" t="s">
        <v>73</v>
      </c>
      <c r="AI526" s="14" t="s">
        <v>225</v>
      </c>
      <c r="AJ526" s="14" t="s">
        <v>73</v>
      </c>
      <c r="AK526" s="14" t="s">
        <v>264</v>
      </c>
      <c r="AL526" s="14" t="s">
        <v>396</v>
      </c>
      <c r="AM526" s="14" t="s">
        <v>73</v>
      </c>
      <c r="AN526" s="14" t="s">
        <v>5447</v>
      </c>
      <c r="AO526" s="135"/>
      <c r="AP526" s="14" t="s">
        <v>577</v>
      </c>
      <c r="AQ526" s="14" t="s">
        <v>370</v>
      </c>
      <c r="AR526" s="14" t="s">
        <v>1172</v>
      </c>
      <c r="AS526" s="14" t="s">
        <v>73</v>
      </c>
      <c r="AT526" s="14" t="s">
        <v>73</v>
      </c>
      <c r="AU526" s="16" t="s">
        <v>73</v>
      </c>
      <c r="AV526" s="14"/>
      <c r="AW526" s="16" t="s">
        <v>232</v>
      </c>
      <c r="AX526" s="76"/>
      <c r="AY526" s="106">
        <v>2.31719175E8</v>
      </c>
      <c r="AZ526" s="106">
        <v>42963.0</v>
      </c>
      <c r="BA526" s="14"/>
      <c r="BB526" s="14"/>
      <c r="BC526" s="14"/>
      <c r="BD526" s="14"/>
      <c r="BE526" s="14"/>
      <c r="BF526" s="14"/>
      <c r="BG526" s="14"/>
      <c r="BH526" s="14"/>
    </row>
    <row r="527" ht="15.75" hidden="1" customHeight="1">
      <c r="A527" s="74">
        <v>2025827.0</v>
      </c>
      <c r="B527" s="14"/>
      <c r="C527" s="14">
        <v>36.0</v>
      </c>
      <c r="D527" s="50" t="s">
        <v>5448</v>
      </c>
      <c r="E527" s="50" t="s">
        <v>5449</v>
      </c>
      <c r="F527" s="50" t="s">
        <v>5450</v>
      </c>
      <c r="G527" s="14" t="s">
        <v>430</v>
      </c>
      <c r="H527" s="101" t="s">
        <v>5451</v>
      </c>
      <c r="I527" s="14" t="s">
        <v>237</v>
      </c>
      <c r="J527" s="84" t="s">
        <v>5452</v>
      </c>
      <c r="K527" s="103" t="s">
        <v>5453</v>
      </c>
      <c r="L527" s="79" t="s">
        <v>99</v>
      </c>
      <c r="M527" s="76" t="s">
        <v>4</v>
      </c>
      <c r="N527" s="14"/>
      <c r="O527" s="14" t="s">
        <v>490</v>
      </c>
      <c r="P527" s="14" t="s">
        <v>73</v>
      </c>
      <c r="Q527" s="14" t="s">
        <v>53</v>
      </c>
      <c r="R527" s="14" t="s">
        <v>225</v>
      </c>
      <c r="S527" s="104" t="s">
        <v>5454</v>
      </c>
      <c r="T527" s="104" t="s">
        <v>5455</v>
      </c>
      <c r="U527" s="104" t="s">
        <v>5456</v>
      </c>
      <c r="V527" s="79" t="s">
        <v>5457</v>
      </c>
      <c r="W527" s="14" t="s">
        <v>73</v>
      </c>
      <c r="X527" s="14" t="s">
        <v>73</v>
      </c>
      <c r="Y527" s="14" t="s">
        <v>73</v>
      </c>
      <c r="Z527" s="14" t="s">
        <v>73</v>
      </c>
      <c r="AA527" s="79">
        <v>5.0</v>
      </c>
      <c r="AB527" s="14" t="s">
        <v>225</v>
      </c>
      <c r="AC527" s="14" t="s">
        <v>229</v>
      </c>
      <c r="AD527" s="14" t="s">
        <v>225</v>
      </c>
      <c r="AE527" s="14" t="s">
        <v>229</v>
      </c>
      <c r="AF527" s="14" t="s">
        <v>225</v>
      </c>
      <c r="AG527" s="14" t="s">
        <v>229</v>
      </c>
      <c r="AH527" s="14" t="s">
        <v>73</v>
      </c>
      <c r="AI527" s="14" t="s">
        <v>225</v>
      </c>
      <c r="AJ527" s="14" t="s">
        <v>225</v>
      </c>
      <c r="AK527" s="14" t="s">
        <v>230</v>
      </c>
      <c r="AL527" s="14" t="s">
        <v>396</v>
      </c>
      <c r="AM527" s="14" t="s">
        <v>73</v>
      </c>
      <c r="AN527" s="14" t="s">
        <v>5458</v>
      </c>
      <c r="AO527" s="14"/>
      <c r="AP527" s="14" t="s">
        <v>5459</v>
      </c>
      <c r="AQ527" s="14" t="s">
        <v>5460</v>
      </c>
      <c r="AR527" s="14" t="s">
        <v>2604</v>
      </c>
      <c r="AS527" s="14" t="s">
        <v>73</v>
      </c>
      <c r="AT527" s="14" t="s">
        <v>73</v>
      </c>
      <c r="AU527" s="14" t="s">
        <v>73</v>
      </c>
      <c r="AV527" s="14"/>
      <c r="AW527" s="16" t="s">
        <v>232</v>
      </c>
      <c r="AX527" s="76"/>
      <c r="AY527" s="106">
        <v>2.31086105E8</v>
      </c>
      <c r="AZ527" s="106">
        <v>19706.0</v>
      </c>
      <c r="BA527" s="14"/>
      <c r="BB527" s="14"/>
      <c r="BC527" s="50"/>
      <c r="BD527" s="14"/>
      <c r="BE527" s="14"/>
      <c r="BF527" s="14"/>
      <c r="BG527" s="14"/>
      <c r="BH527" s="14"/>
    </row>
    <row r="528" ht="15.75" hidden="1" customHeight="1">
      <c r="A528" s="74">
        <v>2025687.0</v>
      </c>
      <c r="B528" s="14"/>
      <c r="C528" s="14">
        <v>34.0</v>
      </c>
      <c r="D528" s="50" t="s">
        <v>5461</v>
      </c>
      <c r="E528" s="50" t="s">
        <v>5462</v>
      </c>
      <c r="F528" s="50" t="s">
        <v>5463</v>
      </c>
      <c r="G528" s="14" t="s">
        <v>430</v>
      </c>
      <c r="H528" s="101" t="s">
        <v>5464</v>
      </c>
      <c r="I528" s="14" t="s">
        <v>221</v>
      </c>
      <c r="J528" s="50" t="s">
        <v>5465</v>
      </c>
      <c r="K528" s="86" t="s">
        <v>5466</v>
      </c>
      <c r="L528" s="85" t="s">
        <v>80</v>
      </c>
      <c r="M528" s="85" t="s">
        <v>4</v>
      </c>
      <c r="N528" s="14" t="s">
        <v>602</v>
      </c>
      <c r="O528" s="14" t="s">
        <v>5467</v>
      </c>
      <c r="P528" s="14" t="s">
        <v>73</v>
      </c>
      <c r="Q528" s="14" t="s">
        <v>61</v>
      </c>
      <c r="R528" s="14" t="s">
        <v>225</v>
      </c>
      <c r="S528" s="78" t="s">
        <v>5468</v>
      </c>
      <c r="T528" s="78" t="s">
        <v>5468</v>
      </c>
      <c r="U528" s="78" t="s">
        <v>5468</v>
      </c>
      <c r="V528" s="79" t="s">
        <v>5469</v>
      </c>
      <c r="W528" s="14" t="s">
        <v>73</v>
      </c>
      <c r="X528" s="14" t="s">
        <v>73</v>
      </c>
      <c r="Y528" s="14" t="s">
        <v>73</v>
      </c>
      <c r="Z528" s="14" t="s">
        <v>225</v>
      </c>
      <c r="AA528" s="79">
        <v>7.0</v>
      </c>
      <c r="AB528" s="14" t="s">
        <v>225</v>
      </c>
      <c r="AC528" s="14"/>
      <c r="AD528" s="14" t="s">
        <v>225</v>
      </c>
      <c r="AE528" s="14" t="s">
        <v>229</v>
      </c>
      <c r="AF528" s="14" t="s">
        <v>225</v>
      </c>
      <c r="AG528" s="14" t="s">
        <v>229</v>
      </c>
      <c r="AH528" s="14" t="s">
        <v>73</v>
      </c>
      <c r="AI528" s="14" t="s">
        <v>225</v>
      </c>
      <c r="AJ528" s="14" t="s">
        <v>225</v>
      </c>
      <c r="AK528" s="14" t="s">
        <v>230</v>
      </c>
      <c r="AL528" s="14" t="s">
        <v>396</v>
      </c>
      <c r="AM528" s="14" t="s">
        <v>73</v>
      </c>
      <c r="AN528" s="14" t="s">
        <v>23</v>
      </c>
      <c r="AO528" s="14"/>
      <c r="AP528" s="14" t="s">
        <v>266</v>
      </c>
      <c r="AQ528" s="14" t="s">
        <v>250</v>
      </c>
      <c r="AR528" s="14" t="s">
        <v>5470</v>
      </c>
      <c r="AS528" s="14" t="s">
        <v>73</v>
      </c>
      <c r="AT528" s="14" t="s">
        <v>73</v>
      </c>
      <c r="AU528" s="14" t="s">
        <v>73</v>
      </c>
      <c r="AV528" s="14"/>
      <c r="AW528" s="85" t="s">
        <v>232</v>
      </c>
      <c r="AX528" s="85"/>
      <c r="AY528" s="50">
        <v>2.31094302E8</v>
      </c>
      <c r="AZ528" s="50">
        <v>40294.0</v>
      </c>
      <c r="BA528" s="14"/>
      <c r="BB528" s="14"/>
      <c r="BC528" s="50"/>
      <c r="BD528" s="14"/>
      <c r="BE528" s="14"/>
      <c r="BF528" s="14"/>
      <c r="BG528" s="14"/>
      <c r="BH528" s="14"/>
    </row>
    <row r="529" ht="15.75" hidden="1" customHeight="1">
      <c r="A529" s="74">
        <v>2025617.0</v>
      </c>
      <c r="B529" s="14"/>
      <c r="C529" s="14">
        <v>38.0</v>
      </c>
      <c r="D529" s="50" t="s">
        <v>3492</v>
      </c>
      <c r="E529" s="50" t="s">
        <v>5471</v>
      </c>
      <c r="F529" s="50" t="s">
        <v>5472</v>
      </c>
      <c r="G529" s="14" t="s">
        <v>430</v>
      </c>
      <c r="H529" s="101" t="s">
        <v>5473</v>
      </c>
      <c r="I529" s="14" t="s">
        <v>237</v>
      </c>
      <c r="J529" s="50" t="s">
        <v>5474</v>
      </c>
      <c r="K529" s="103" t="s">
        <v>5475</v>
      </c>
      <c r="L529" s="14" t="s">
        <v>88</v>
      </c>
      <c r="M529" s="75" t="s">
        <v>4</v>
      </c>
      <c r="N529" s="14" t="s">
        <v>223</v>
      </c>
      <c r="O529" s="14" t="s">
        <v>490</v>
      </c>
      <c r="P529" s="14" t="s">
        <v>225</v>
      </c>
      <c r="Q529" s="14" t="s">
        <v>53</v>
      </c>
      <c r="R529" s="14" t="s">
        <v>225</v>
      </c>
      <c r="S529" s="104" t="s">
        <v>5476</v>
      </c>
      <c r="T529" s="104" t="s">
        <v>5476</v>
      </c>
      <c r="U529" s="104" t="s">
        <v>5477</v>
      </c>
      <c r="V529" s="79" t="s">
        <v>5478</v>
      </c>
      <c r="W529" s="14" t="s">
        <v>73</v>
      </c>
      <c r="X529" s="14" t="s">
        <v>73</v>
      </c>
      <c r="Y529" s="14" t="s">
        <v>225</v>
      </c>
      <c r="Z529" s="14" t="s">
        <v>225</v>
      </c>
      <c r="AA529" s="79">
        <v>5.0</v>
      </c>
      <c r="AB529" s="14" t="s">
        <v>225</v>
      </c>
      <c r="AC529" s="14" t="s">
        <v>229</v>
      </c>
      <c r="AD529" s="14" t="s">
        <v>225</v>
      </c>
      <c r="AE529" s="14" t="s">
        <v>229</v>
      </c>
      <c r="AF529" s="14" t="s">
        <v>73</v>
      </c>
      <c r="AG529" s="14" t="s">
        <v>5479</v>
      </c>
      <c r="AH529" s="14" t="s">
        <v>225</v>
      </c>
      <c r="AI529" s="14" t="s">
        <v>225</v>
      </c>
      <c r="AJ529" s="14" t="s">
        <v>73</v>
      </c>
      <c r="AK529" s="14" t="s">
        <v>291</v>
      </c>
      <c r="AL529" s="14" t="s">
        <v>396</v>
      </c>
      <c r="AM529" s="14" t="s">
        <v>73</v>
      </c>
      <c r="AN529" s="14" t="s">
        <v>5480</v>
      </c>
      <c r="AO529" s="14"/>
      <c r="AP529" s="14" t="s">
        <v>5481</v>
      </c>
      <c r="AQ529" s="14" t="s">
        <v>5482</v>
      </c>
      <c r="AR529" s="14" t="s">
        <v>5483</v>
      </c>
      <c r="AS529" s="14" t="s">
        <v>73</v>
      </c>
      <c r="AT529" s="14" t="s">
        <v>73</v>
      </c>
      <c r="AU529" s="14" t="s">
        <v>73</v>
      </c>
      <c r="AV529" s="14"/>
      <c r="AW529" s="14"/>
      <c r="AX529" s="76"/>
      <c r="AY529" s="79"/>
      <c r="AZ529" s="50"/>
      <c r="BA529" s="14"/>
      <c r="BB529" s="14"/>
      <c r="BC529" s="50"/>
      <c r="BD529" s="14"/>
      <c r="BE529" s="14"/>
      <c r="BF529" s="14"/>
      <c r="BG529" s="14"/>
      <c r="BH529" s="14"/>
    </row>
    <row r="530" ht="15.75" hidden="1" customHeight="1">
      <c r="A530" s="74">
        <v>2025791.0</v>
      </c>
      <c r="B530" s="14"/>
      <c r="C530" s="14">
        <v>36.0</v>
      </c>
      <c r="D530" s="50" t="s">
        <v>3492</v>
      </c>
      <c r="E530" s="50" t="s">
        <v>5484</v>
      </c>
      <c r="F530" s="50" t="s">
        <v>5485</v>
      </c>
      <c r="G530" s="14" t="s">
        <v>430</v>
      </c>
      <c r="H530" s="101" t="s">
        <v>5486</v>
      </c>
      <c r="I530" s="14" t="s">
        <v>237</v>
      </c>
      <c r="J530" s="84" t="s">
        <v>1265</v>
      </c>
      <c r="K530" s="103" t="s">
        <v>5487</v>
      </c>
      <c r="L530" s="79" t="s">
        <v>99</v>
      </c>
      <c r="M530" s="76" t="s">
        <v>4</v>
      </c>
      <c r="N530" s="14" t="s">
        <v>791</v>
      </c>
      <c r="O530" s="14" t="s">
        <v>490</v>
      </c>
      <c r="P530" s="14" t="s">
        <v>73</v>
      </c>
      <c r="Q530" s="14" t="s">
        <v>53</v>
      </c>
      <c r="R530" s="14" t="s">
        <v>225</v>
      </c>
      <c r="S530" s="104" t="s">
        <v>5488</v>
      </c>
      <c r="T530" s="104" t="s">
        <v>5488</v>
      </c>
      <c r="U530" s="104"/>
      <c r="V530" s="79" t="s">
        <v>5489</v>
      </c>
      <c r="W530" s="14" t="s">
        <v>73</v>
      </c>
      <c r="X530" s="14" t="s">
        <v>73</v>
      </c>
      <c r="Y530" s="14" t="s">
        <v>73</v>
      </c>
      <c r="Z530" s="14" t="s">
        <v>225</v>
      </c>
      <c r="AA530" s="79">
        <v>10.0</v>
      </c>
      <c r="AB530" s="14" t="s">
        <v>73</v>
      </c>
      <c r="AC530" s="14" t="s">
        <v>5490</v>
      </c>
      <c r="AD530" s="14" t="s">
        <v>225</v>
      </c>
      <c r="AE530" s="14" t="s">
        <v>229</v>
      </c>
      <c r="AF530" s="14" t="s">
        <v>225</v>
      </c>
      <c r="AG530" s="14" t="s">
        <v>229</v>
      </c>
      <c r="AH530" s="14" t="s">
        <v>73</v>
      </c>
      <c r="AI530" s="14" t="s">
        <v>73</v>
      </c>
      <c r="AJ530" s="14" t="s">
        <v>73</v>
      </c>
      <c r="AK530" s="14" t="s">
        <v>264</v>
      </c>
      <c r="AL530" s="14" t="s">
        <v>396</v>
      </c>
      <c r="AM530" s="14" t="s">
        <v>73</v>
      </c>
      <c r="AN530" s="14" t="s">
        <v>5491</v>
      </c>
      <c r="AO530" s="14"/>
      <c r="AP530" s="14" t="s">
        <v>1434</v>
      </c>
      <c r="AQ530" s="14" t="s">
        <v>1657</v>
      </c>
      <c r="AR530" s="14" t="s">
        <v>732</v>
      </c>
      <c r="AS530" s="14" t="s">
        <v>73</v>
      </c>
      <c r="AT530" s="14" t="s">
        <v>73</v>
      </c>
      <c r="AU530" s="14" t="s">
        <v>73</v>
      </c>
      <c r="AV530" s="14"/>
      <c r="AW530" s="14"/>
      <c r="AX530" s="76"/>
      <c r="AY530" s="79"/>
      <c r="AZ530" s="50"/>
      <c r="BA530" s="14"/>
      <c r="BB530" s="14"/>
      <c r="BC530" s="50"/>
      <c r="BD530" s="14"/>
      <c r="BE530" s="14"/>
      <c r="BF530" s="14"/>
      <c r="BG530" s="14"/>
      <c r="BH530" s="14"/>
    </row>
    <row r="531" ht="15.75" hidden="1" customHeight="1">
      <c r="A531" s="74">
        <v>2025386.0</v>
      </c>
      <c r="B531" s="14"/>
      <c r="C531" s="14">
        <v>35.0</v>
      </c>
      <c r="D531" s="50" t="s">
        <v>5492</v>
      </c>
      <c r="E531" s="50" t="s">
        <v>5493</v>
      </c>
      <c r="F531" s="50" t="s">
        <v>5494</v>
      </c>
      <c r="G531" s="14" t="s">
        <v>430</v>
      </c>
      <c r="H531" s="101" t="s">
        <v>5495</v>
      </c>
      <c r="I531" s="14" t="s">
        <v>237</v>
      </c>
      <c r="J531" s="50" t="s">
        <v>403</v>
      </c>
      <c r="K531" s="86" t="s">
        <v>5496</v>
      </c>
      <c r="L531" s="14" t="s">
        <v>111</v>
      </c>
      <c r="M531" s="75" t="s">
        <v>4</v>
      </c>
      <c r="N531" s="14" t="s">
        <v>533</v>
      </c>
      <c r="O531" s="14" t="s">
        <v>4327</v>
      </c>
      <c r="P531" s="75"/>
      <c r="Q531" s="14" t="s">
        <v>59</v>
      </c>
      <c r="R531" s="14" t="s">
        <v>225</v>
      </c>
      <c r="S531" s="78" t="s">
        <v>5497</v>
      </c>
      <c r="T531" s="78" t="s">
        <v>5497</v>
      </c>
      <c r="U531" s="78" t="s">
        <v>5498</v>
      </c>
      <c r="V531" s="79" t="s">
        <v>5499</v>
      </c>
      <c r="W531" s="14" t="s">
        <v>73</v>
      </c>
      <c r="X531" s="14" t="s">
        <v>73</v>
      </c>
      <c r="Y531" s="14" t="s">
        <v>73</v>
      </c>
      <c r="Z531" s="14" t="s">
        <v>73</v>
      </c>
      <c r="AA531" s="79">
        <v>3.0</v>
      </c>
      <c r="AB531" s="14" t="s">
        <v>73</v>
      </c>
      <c r="AC531" s="14" t="s">
        <v>5500</v>
      </c>
      <c r="AD531" s="14" t="s">
        <v>225</v>
      </c>
      <c r="AE531" s="14" t="s">
        <v>229</v>
      </c>
      <c r="AF531" s="14" t="s">
        <v>225</v>
      </c>
      <c r="AG531" s="14" t="s">
        <v>229</v>
      </c>
      <c r="AH531" s="14" t="s">
        <v>73</v>
      </c>
      <c r="AI531" s="14" t="s">
        <v>73</v>
      </c>
      <c r="AJ531" s="14" t="s">
        <v>73</v>
      </c>
      <c r="AK531" s="14" t="s">
        <v>291</v>
      </c>
      <c r="AL531" s="14" t="s">
        <v>396</v>
      </c>
      <c r="AM531" s="14" t="s">
        <v>73</v>
      </c>
      <c r="AN531" s="14" t="s">
        <v>5501</v>
      </c>
      <c r="AO531" s="14"/>
      <c r="AP531" s="14" t="s">
        <v>1434</v>
      </c>
      <c r="AQ531" s="14" t="s">
        <v>330</v>
      </c>
      <c r="AR531" s="14" t="s">
        <v>483</v>
      </c>
      <c r="AS531" s="14" t="s">
        <v>73</v>
      </c>
      <c r="AT531" s="14" t="s">
        <v>73</v>
      </c>
      <c r="AU531" s="16" t="s">
        <v>73</v>
      </c>
      <c r="AV531" s="14"/>
      <c r="AW531" s="16" t="s">
        <v>232</v>
      </c>
      <c r="AX531" s="76"/>
      <c r="AY531" s="106">
        <v>2.3150108E8</v>
      </c>
      <c r="AZ531" s="106">
        <v>24598.0</v>
      </c>
      <c r="BA531" s="14"/>
      <c r="BB531" s="14"/>
      <c r="BC531" s="14"/>
      <c r="BD531" s="14"/>
      <c r="BE531" s="14"/>
      <c r="BF531" s="14"/>
      <c r="BG531" s="14"/>
      <c r="BH531" s="14"/>
    </row>
    <row r="532" ht="15.75" hidden="1" customHeight="1">
      <c r="A532" s="74">
        <v>2025663.0</v>
      </c>
      <c r="B532" s="14"/>
      <c r="C532" s="14">
        <v>38.0</v>
      </c>
      <c r="D532" s="50" t="s">
        <v>5502</v>
      </c>
      <c r="E532" s="50" t="s">
        <v>5503</v>
      </c>
      <c r="F532" s="50" t="s">
        <v>5504</v>
      </c>
      <c r="G532" s="14" t="s">
        <v>430</v>
      </c>
      <c r="H532" s="101" t="s">
        <v>5505</v>
      </c>
      <c r="I532" s="14" t="s">
        <v>237</v>
      </c>
      <c r="J532" s="50" t="s">
        <v>5506</v>
      </c>
      <c r="K532" s="86" t="s">
        <v>5507</v>
      </c>
      <c r="L532" s="14" t="s">
        <v>86</v>
      </c>
      <c r="M532" s="76" t="s">
        <v>4</v>
      </c>
      <c r="N532" s="14" t="s">
        <v>533</v>
      </c>
      <c r="O532" s="14" t="s">
        <v>603</v>
      </c>
      <c r="P532" s="75"/>
      <c r="Q532" s="14" t="s">
        <v>51</v>
      </c>
      <c r="R532" s="14" t="s">
        <v>225</v>
      </c>
      <c r="S532" s="78" t="s">
        <v>5508</v>
      </c>
      <c r="T532" s="78" t="s">
        <v>5508</v>
      </c>
      <c r="U532" s="78" t="s">
        <v>5509</v>
      </c>
      <c r="V532" s="79" t="s">
        <v>5510</v>
      </c>
      <c r="W532" s="14" t="s">
        <v>73</v>
      </c>
      <c r="X532" s="14" t="s">
        <v>73</v>
      </c>
      <c r="Y532" s="14" t="s">
        <v>73</v>
      </c>
      <c r="Z532" s="14" t="s">
        <v>225</v>
      </c>
      <c r="AA532" s="79">
        <v>8.0</v>
      </c>
      <c r="AB532" s="14" t="s">
        <v>225</v>
      </c>
      <c r="AC532" s="14" t="s">
        <v>229</v>
      </c>
      <c r="AD532" s="14" t="s">
        <v>225</v>
      </c>
      <c r="AE532" s="14" t="s">
        <v>229</v>
      </c>
      <c r="AF532" s="14" t="s">
        <v>225</v>
      </c>
      <c r="AG532" s="14" t="s">
        <v>229</v>
      </c>
      <c r="AH532" s="14" t="s">
        <v>73</v>
      </c>
      <c r="AI532" s="14" t="s">
        <v>225</v>
      </c>
      <c r="AJ532" s="14" t="s">
        <v>225</v>
      </c>
      <c r="AK532" s="14" t="s">
        <v>230</v>
      </c>
      <c r="AL532" s="14" t="s">
        <v>396</v>
      </c>
      <c r="AM532" s="14" t="s">
        <v>225</v>
      </c>
      <c r="AN532" s="14"/>
      <c r="AO532" s="14"/>
      <c r="AP532" s="14" t="s">
        <v>441</v>
      </c>
      <c r="AQ532" s="14" t="s">
        <v>540</v>
      </c>
      <c r="AR532" s="14" t="s">
        <v>1172</v>
      </c>
      <c r="AS532" s="14" t="s">
        <v>73</v>
      </c>
      <c r="AT532" s="14" t="s">
        <v>73</v>
      </c>
      <c r="AU532" s="16" t="s">
        <v>73</v>
      </c>
      <c r="AV532" s="14"/>
      <c r="AW532" s="14"/>
      <c r="AX532" s="76"/>
      <c r="AY532" s="79"/>
      <c r="AZ532" s="50"/>
      <c r="BA532" s="14"/>
      <c r="BB532" s="14"/>
      <c r="BC532" s="50"/>
      <c r="BD532" s="14"/>
      <c r="BE532" s="14"/>
      <c r="BF532" s="14"/>
      <c r="BG532" s="14"/>
      <c r="BH532" s="14"/>
    </row>
    <row r="533" ht="15.75" hidden="1" customHeight="1">
      <c r="A533" s="74">
        <v>2025355.0</v>
      </c>
      <c r="B533" s="14"/>
      <c r="C533" s="14">
        <v>43.0</v>
      </c>
      <c r="D533" s="50" t="s">
        <v>5511</v>
      </c>
      <c r="E533" s="50" t="s">
        <v>5512</v>
      </c>
      <c r="F533" s="50" t="s">
        <v>5513</v>
      </c>
      <c r="G533" s="14" t="s">
        <v>430</v>
      </c>
      <c r="H533" s="101" t="s">
        <v>5514</v>
      </c>
      <c r="I533" s="14" t="s">
        <v>221</v>
      </c>
      <c r="J533" s="84">
        <v>38208.0</v>
      </c>
      <c r="K533" s="103" t="s">
        <v>5515</v>
      </c>
      <c r="L533" s="14" t="s">
        <v>114</v>
      </c>
      <c r="M533" s="75" t="s">
        <v>4</v>
      </c>
      <c r="N533" s="14" t="s">
        <v>475</v>
      </c>
      <c r="O533" s="14" t="s">
        <v>476</v>
      </c>
      <c r="P533" s="14" t="s">
        <v>73</v>
      </c>
      <c r="Q533" s="14" t="s">
        <v>57</v>
      </c>
      <c r="R533" s="14" t="s">
        <v>225</v>
      </c>
      <c r="S533" s="104" t="s">
        <v>5516</v>
      </c>
      <c r="T533" s="104" t="s">
        <v>5516</v>
      </c>
      <c r="U533" s="104" t="s">
        <v>5517</v>
      </c>
      <c r="V533" s="79" t="s">
        <v>5518</v>
      </c>
      <c r="W533" s="14" t="s">
        <v>73</v>
      </c>
      <c r="X533" s="14" t="s">
        <v>73</v>
      </c>
      <c r="Y533" s="14" t="s">
        <v>73</v>
      </c>
      <c r="Z533" s="14" t="s">
        <v>225</v>
      </c>
      <c r="AA533" s="79">
        <v>4.0</v>
      </c>
      <c r="AB533" s="14" t="s">
        <v>73</v>
      </c>
      <c r="AC533" s="14" t="s">
        <v>480</v>
      </c>
      <c r="AD533" s="14" t="s">
        <v>225</v>
      </c>
      <c r="AE533" s="14" t="s">
        <v>229</v>
      </c>
      <c r="AF533" s="14" t="s">
        <v>225</v>
      </c>
      <c r="AG533" s="14" t="s">
        <v>229</v>
      </c>
      <c r="AH533" s="14" t="s">
        <v>73</v>
      </c>
      <c r="AI533" s="14" t="s">
        <v>225</v>
      </c>
      <c r="AJ533" s="14" t="s">
        <v>225</v>
      </c>
      <c r="AK533" s="14" t="s">
        <v>230</v>
      </c>
      <c r="AL533" s="14" t="s">
        <v>396</v>
      </c>
      <c r="AM533" s="14" t="s">
        <v>73</v>
      </c>
      <c r="AN533" s="14" t="s">
        <v>5519</v>
      </c>
      <c r="AO533" s="14"/>
      <c r="AP533" s="14" t="s">
        <v>370</v>
      </c>
      <c r="AQ533" s="14" t="s">
        <v>526</v>
      </c>
      <c r="AR533" s="14" t="s">
        <v>292</v>
      </c>
      <c r="AS533" s="14" t="s">
        <v>73</v>
      </c>
      <c r="AT533" s="14" t="s">
        <v>73</v>
      </c>
      <c r="AU533" s="14" t="s">
        <v>73</v>
      </c>
      <c r="AV533" s="14"/>
      <c r="AW533" s="76" t="s">
        <v>232</v>
      </c>
      <c r="AX533" s="76"/>
      <c r="AY533" s="50">
        <v>2.31612702E8</v>
      </c>
      <c r="AZ533" s="50">
        <v>80365.0</v>
      </c>
      <c r="BA533" s="14"/>
      <c r="BB533" s="14"/>
      <c r="BC533" s="14"/>
      <c r="BD533" s="14"/>
      <c r="BE533" s="14"/>
      <c r="BF533" s="14"/>
      <c r="BG533" s="14"/>
      <c r="BH533" s="14"/>
    </row>
    <row r="534" ht="15.75" hidden="1" customHeight="1">
      <c r="A534" s="74">
        <v>2025689.0</v>
      </c>
      <c r="B534" s="14"/>
      <c r="C534" s="14">
        <v>35.0</v>
      </c>
      <c r="D534" s="50" t="s">
        <v>5520</v>
      </c>
      <c r="E534" s="50" t="s">
        <v>5521</v>
      </c>
      <c r="F534" s="50" t="s">
        <v>5522</v>
      </c>
      <c r="G534" s="14" t="s">
        <v>430</v>
      </c>
      <c r="H534" s="101" t="s">
        <v>5523</v>
      </c>
      <c r="I534" s="14" t="s">
        <v>221</v>
      </c>
      <c r="J534" s="84" t="s">
        <v>5524</v>
      </c>
      <c r="K534" s="86" t="s">
        <v>5525</v>
      </c>
      <c r="L534" s="14" t="s">
        <v>94</v>
      </c>
      <c r="M534" s="85" t="s">
        <v>4</v>
      </c>
      <c r="N534" s="14" t="s">
        <v>1752</v>
      </c>
      <c r="O534" s="14" t="s">
        <v>286</v>
      </c>
      <c r="P534" s="14" t="s">
        <v>73</v>
      </c>
      <c r="Q534" s="14" t="s">
        <v>61</v>
      </c>
      <c r="R534" s="14" t="s">
        <v>225</v>
      </c>
      <c r="S534" s="78" t="s">
        <v>5526</v>
      </c>
      <c r="T534" s="78" t="s">
        <v>5526</v>
      </c>
      <c r="U534" s="78" t="s">
        <v>5527</v>
      </c>
      <c r="V534" s="79" t="s">
        <v>5528</v>
      </c>
      <c r="W534" s="14" t="s">
        <v>73</v>
      </c>
      <c r="X534" s="14" t="s">
        <v>73</v>
      </c>
      <c r="Y534" s="14" t="s">
        <v>225</v>
      </c>
      <c r="Z534" s="14" t="s">
        <v>225</v>
      </c>
      <c r="AA534" s="79">
        <v>3.0</v>
      </c>
      <c r="AB534" s="14" t="s">
        <v>225</v>
      </c>
      <c r="AC534" s="14"/>
      <c r="AD534" s="14" t="s">
        <v>225</v>
      </c>
      <c r="AE534" s="14" t="s">
        <v>229</v>
      </c>
      <c r="AF534" s="14" t="s">
        <v>73</v>
      </c>
      <c r="AG534" s="14" t="s">
        <v>3142</v>
      </c>
      <c r="AH534" s="14" t="s">
        <v>225</v>
      </c>
      <c r="AI534" s="14" t="s">
        <v>225</v>
      </c>
      <c r="AJ534" s="14" t="s">
        <v>225</v>
      </c>
      <c r="AK534" s="14" t="s">
        <v>230</v>
      </c>
      <c r="AL534" s="14" t="s">
        <v>396</v>
      </c>
      <c r="AM534" s="14" t="s">
        <v>73</v>
      </c>
      <c r="AN534" s="14" t="s">
        <v>5529</v>
      </c>
      <c r="AO534" s="14"/>
      <c r="AP534" s="14" t="s">
        <v>370</v>
      </c>
      <c r="AQ534" s="14" t="s">
        <v>292</v>
      </c>
      <c r="AR534" s="14" t="s">
        <v>588</v>
      </c>
      <c r="AS534" s="14" t="s">
        <v>73</v>
      </c>
      <c r="AT534" s="14" t="s">
        <v>73</v>
      </c>
      <c r="AU534" s="14" t="s">
        <v>73</v>
      </c>
      <c r="AV534" s="14"/>
      <c r="AW534" s="85" t="s">
        <v>232</v>
      </c>
      <c r="AX534" s="85"/>
      <c r="AY534" s="79"/>
      <c r="AZ534" s="50"/>
      <c r="BA534" s="14"/>
      <c r="BB534" s="14"/>
      <c r="BC534" s="50"/>
      <c r="BD534" s="14"/>
      <c r="BE534" s="14"/>
      <c r="BF534" s="14"/>
      <c r="BG534" s="14"/>
      <c r="BH534" s="14"/>
    </row>
    <row r="535" ht="15.75" hidden="1" customHeight="1">
      <c r="A535" s="74">
        <v>2025361.0</v>
      </c>
      <c r="B535" s="14"/>
      <c r="C535" s="14">
        <v>36.0</v>
      </c>
      <c r="D535" s="50" t="s">
        <v>5530</v>
      </c>
      <c r="E535" s="50" t="s">
        <v>5531</v>
      </c>
      <c r="F535" s="50" t="s">
        <v>5532</v>
      </c>
      <c r="G535" s="14" t="s">
        <v>430</v>
      </c>
      <c r="H535" s="101" t="s">
        <v>5533</v>
      </c>
      <c r="I535" s="14" t="s">
        <v>237</v>
      </c>
      <c r="J535" s="50" t="s">
        <v>5534</v>
      </c>
      <c r="K535" s="86" t="s">
        <v>5535</v>
      </c>
      <c r="L535" s="14" t="s">
        <v>114</v>
      </c>
      <c r="M535" s="75" t="s">
        <v>4</v>
      </c>
      <c r="N535" s="14" t="s">
        <v>475</v>
      </c>
      <c r="O535" s="14" t="s">
        <v>476</v>
      </c>
      <c r="P535" s="14" t="s">
        <v>73</v>
      </c>
      <c r="Q535" s="14" t="s">
        <v>57</v>
      </c>
      <c r="R535" s="14" t="s">
        <v>225</v>
      </c>
      <c r="S535" s="78" t="s">
        <v>5536</v>
      </c>
      <c r="T535" s="78" t="s">
        <v>5536</v>
      </c>
      <c r="U535" s="78" t="s">
        <v>5537</v>
      </c>
      <c r="V535" s="79" t="s">
        <v>5538</v>
      </c>
      <c r="W535" s="14" t="s">
        <v>73</v>
      </c>
      <c r="X535" s="14" t="s">
        <v>225</v>
      </c>
      <c r="Y535" s="14" t="s">
        <v>73</v>
      </c>
      <c r="Z535" s="14" t="s">
        <v>225</v>
      </c>
      <c r="AA535" s="79">
        <v>7.0</v>
      </c>
      <c r="AB535" s="14" t="s">
        <v>225</v>
      </c>
      <c r="AC535" s="14" t="s">
        <v>229</v>
      </c>
      <c r="AD535" s="14" t="s">
        <v>225</v>
      </c>
      <c r="AE535" s="14" t="s">
        <v>229</v>
      </c>
      <c r="AF535" s="14" t="s">
        <v>225</v>
      </c>
      <c r="AG535" s="14" t="s">
        <v>229</v>
      </c>
      <c r="AH535" s="14" t="s">
        <v>73</v>
      </c>
      <c r="AI535" s="14" t="s">
        <v>225</v>
      </c>
      <c r="AJ535" s="14" t="s">
        <v>225</v>
      </c>
      <c r="AK535" s="14" t="s">
        <v>230</v>
      </c>
      <c r="AL535" s="14" t="s">
        <v>396</v>
      </c>
      <c r="AM535" s="14" t="s">
        <v>225</v>
      </c>
      <c r="AN535" s="14"/>
      <c r="AO535" s="14"/>
      <c r="AP535" s="14" t="s">
        <v>292</v>
      </c>
      <c r="AQ535" s="14" t="s">
        <v>5539</v>
      </c>
      <c r="AR535" s="14" t="s">
        <v>5540</v>
      </c>
      <c r="AS535" s="14" t="s">
        <v>73</v>
      </c>
      <c r="AT535" s="14" t="s">
        <v>73</v>
      </c>
      <c r="AU535" s="14" t="s">
        <v>73</v>
      </c>
      <c r="AV535" s="14"/>
      <c r="AW535" s="14" t="s">
        <v>73</v>
      </c>
      <c r="AX535" s="76"/>
      <c r="AY535" s="50">
        <v>2.32043264E8</v>
      </c>
      <c r="AZ535" s="50">
        <v>64362.0</v>
      </c>
      <c r="BA535" s="14"/>
      <c r="BB535" s="14"/>
      <c r="BC535" s="14"/>
      <c r="BD535" s="14"/>
      <c r="BE535" s="14"/>
      <c r="BF535" s="14"/>
      <c r="BG535" s="14"/>
      <c r="BH535" s="14"/>
    </row>
    <row r="536" ht="15.75" hidden="1" customHeight="1">
      <c r="A536" s="74">
        <v>2025337.0</v>
      </c>
      <c r="B536" s="14"/>
      <c r="C536" s="14">
        <v>41.0</v>
      </c>
      <c r="D536" s="50" t="s">
        <v>597</v>
      </c>
      <c r="E536" s="50" t="s">
        <v>5541</v>
      </c>
      <c r="F536" s="50" t="s">
        <v>5542</v>
      </c>
      <c r="G536" s="14" t="s">
        <v>430</v>
      </c>
      <c r="H536" s="14" t="s">
        <v>5543</v>
      </c>
      <c r="I536" s="14" t="s">
        <v>237</v>
      </c>
      <c r="J536" s="84">
        <v>39970.0</v>
      </c>
      <c r="K536" s="86" t="s">
        <v>5544</v>
      </c>
      <c r="L536" s="14" t="s">
        <v>83</v>
      </c>
      <c r="M536" s="14" t="s">
        <v>49</v>
      </c>
      <c r="N536" s="14" t="s">
        <v>850</v>
      </c>
      <c r="O536" s="14" t="s">
        <v>324</v>
      </c>
      <c r="P536" s="14" t="s">
        <v>225</v>
      </c>
      <c r="Q536" s="14" t="s">
        <v>57</v>
      </c>
      <c r="R536" s="14" t="s">
        <v>225</v>
      </c>
      <c r="S536" s="78" t="s">
        <v>5545</v>
      </c>
      <c r="T536" s="78" t="s">
        <v>5545</v>
      </c>
      <c r="U536" s="14"/>
      <c r="V536" s="79" t="s">
        <v>5546</v>
      </c>
      <c r="W536" s="14" t="s">
        <v>73</v>
      </c>
      <c r="X536" s="14" t="s">
        <v>73</v>
      </c>
      <c r="Y536" s="14" t="s">
        <v>73</v>
      </c>
      <c r="Z536" s="14" t="s">
        <v>225</v>
      </c>
      <c r="AA536" s="79">
        <v>6.0</v>
      </c>
      <c r="AB536" s="14" t="s">
        <v>73</v>
      </c>
      <c r="AC536" s="14" t="s">
        <v>3570</v>
      </c>
      <c r="AD536" s="14" t="s">
        <v>73</v>
      </c>
      <c r="AE536" s="14" t="s">
        <v>3288</v>
      </c>
      <c r="AF536" s="14" t="s">
        <v>225</v>
      </c>
      <c r="AG536" s="14" t="s">
        <v>229</v>
      </c>
      <c r="AH536" s="14" t="s">
        <v>225</v>
      </c>
      <c r="AI536" s="14" t="s">
        <v>225</v>
      </c>
      <c r="AJ536" s="14" t="s">
        <v>225</v>
      </c>
      <c r="AK536" s="14" t="s">
        <v>230</v>
      </c>
      <c r="AL536" s="14" t="s">
        <v>396</v>
      </c>
      <c r="AM536" s="14" t="s">
        <v>225</v>
      </c>
      <c r="AN536" s="14"/>
      <c r="AO536" s="14"/>
      <c r="AP536" s="14" t="s">
        <v>588</v>
      </c>
      <c r="AQ536" s="14" t="s">
        <v>3570</v>
      </c>
      <c r="AR536" s="14"/>
      <c r="AS536" s="14" t="s">
        <v>73</v>
      </c>
      <c r="AT536" s="14" t="s">
        <v>73</v>
      </c>
      <c r="AU536" s="14" t="s">
        <v>225</v>
      </c>
      <c r="AV536" s="14"/>
      <c r="AW536" s="14"/>
      <c r="AX536" s="85"/>
      <c r="AY536" s="50"/>
      <c r="AZ536" s="50"/>
      <c r="BA536" s="14"/>
      <c r="BB536" s="14"/>
      <c r="BC536" s="14"/>
      <c r="BD536" s="14"/>
      <c r="BE536" s="14"/>
      <c r="BF536" s="14"/>
      <c r="BG536" s="14"/>
      <c r="BH536" s="213"/>
    </row>
    <row r="537" ht="15.75" hidden="1" customHeight="1">
      <c r="A537" s="74">
        <v>2025813.0</v>
      </c>
      <c r="B537" s="14"/>
      <c r="C537" s="14">
        <v>36.0</v>
      </c>
      <c r="D537" s="50" t="s">
        <v>1229</v>
      </c>
      <c r="E537" s="50" t="s">
        <v>5547</v>
      </c>
      <c r="F537" s="50" t="s">
        <v>5548</v>
      </c>
      <c r="G537" s="14" t="s">
        <v>430</v>
      </c>
      <c r="H537" s="101" t="s">
        <v>5549</v>
      </c>
      <c r="I537" s="14" t="s">
        <v>237</v>
      </c>
      <c r="J537" s="50" t="s">
        <v>5506</v>
      </c>
      <c r="K537" s="103" t="s">
        <v>5550</v>
      </c>
      <c r="L537" s="79" t="s">
        <v>99</v>
      </c>
      <c r="M537" s="76" t="s">
        <v>4</v>
      </c>
      <c r="N537" s="14"/>
      <c r="O537" s="14" t="s">
        <v>490</v>
      </c>
      <c r="P537" s="14" t="s">
        <v>73</v>
      </c>
      <c r="Q537" s="14" t="s">
        <v>53</v>
      </c>
      <c r="R537" s="14" t="s">
        <v>225</v>
      </c>
      <c r="S537" s="104" t="s">
        <v>5551</v>
      </c>
      <c r="T537" s="104" t="s">
        <v>5551</v>
      </c>
      <c r="U537" s="104" t="s">
        <v>5552</v>
      </c>
      <c r="V537" s="79" t="s">
        <v>5553</v>
      </c>
      <c r="W537" s="14" t="s">
        <v>73</v>
      </c>
      <c r="X537" s="14" t="s">
        <v>73</v>
      </c>
      <c r="Y537" s="14" t="s">
        <v>73</v>
      </c>
      <c r="Z537" s="14" t="s">
        <v>73</v>
      </c>
      <c r="AA537" s="79">
        <v>5.0</v>
      </c>
      <c r="AB537" s="14" t="s">
        <v>225</v>
      </c>
      <c r="AC537" s="14" t="s">
        <v>229</v>
      </c>
      <c r="AD537" s="14" t="s">
        <v>225</v>
      </c>
      <c r="AE537" s="14" t="s">
        <v>229</v>
      </c>
      <c r="AF537" s="14" t="s">
        <v>225</v>
      </c>
      <c r="AG537" s="14" t="s">
        <v>229</v>
      </c>
      <c r="AH537" s="14" t="s">
        <v>73</v>
      </c>
      <c r="AI537" s="14" t="s">
        <v>73</v>
      </c>
      <c r="AJ537" s="14" t="s">
        <v>225</v>
      </c>
      <c r="AK537" s="14" t="s">
        <v>230</v>
      </c>
      <c r="AL537" s="14" t="s">
        <v>396</v>
      </c>
      <c r="AM537" s="14" t="s">
        <v>73</v>
      </c>
      <c r="AN537" s="14" t="s">
        <v>5108</v>
      </c>
      <c r="AO537" s="14"/>
      <c r="AP537" s="14" t="s">
        <v>5554</v>
      </c>
      <c r="AQ537" s="14" t="s">
        <v>5555</v>
      </c>
      <c r="AR537" s="14" t="s">
        <v>1434</v>
      </c>
      <c r="AS537" s="14" t="s">
        <v>73</v>
      </c>
      <c r="AT537" s="14" t="s">
        <v>73</v>
      </c>
      <c r="AU537" s="14" t="s">
        <v>73</v>
      </c>
      <c r="AV537" s="14"/>
      <c r="AW537" s="14"/>
      <c r="AX537" s="76"/>
      <c r="AY537" s="79"/>
      <c r="AZ537" s="50"/>
      <c r="BA537" s="14"/>
      <c r="BB537" s="14"/>
      <c r="BC537" s="50"/>
      <c r="BD537" s="14"/>
      <c r="BE537" s="14"/>
      <c r="BF537" s="14"/>
      <c r="BG537" s="14"/>
      <c r="BH537" s="14"/>
    </row>
    <row r="538" ht="15.75" hidden="1" customHeight="1">
      <c r="A538" s="74">
        <v>2025607.0</v>
      </c>
      <c r="B538" s="14"/>
      <c r="C538" s="14">
        <v>39.0</v>
      </c>
      <c r="D538" s="50" t="s">
        <v>5556</v>
      </c>
      <c r="E538" s="50" t="s">
        <v>5557</v>
      </c>
      <c r="F538" s="50" t="s">
        <v>5558</v>
      </c>
      <c r="G538" s="14" t="s">
        <v>430</v>
      </c>
      <c r="H538" s="101" t="s">
        <v>5559</v>
      </c>
      <c r="I538" s="14" t="s">
        <v>237</v>
      </c>
      <c r="J538" s="119" t="s">
        <v>5560</v>
      </c>
      <c r="K538" s="86" t="s">
        <v>5561</v>
      </c>
      <c r="L538" s="14" t="s">
        <v>89</v>
      </c>
      <c r="M538" s="75" t="s">
        <v>4</v>
      </c>
      <c r="N538" s="14" t="s">
        <v>240</v>
      </c>
      <c r="O538" s="14" t="s">
        <v>490</v>
      </c>
      <c r="P538" s="75"/>
      <c r="Q538" s="14" t="s">
        <v>51</v>
      </c>
      <c r="R538" s="14" t="s">
        <v>225</v>
      </c>
      <c r="S538" s="78" t="s">
        <v>5562</v>
      </c>
      <c r="T538" s="78" t="s">
        <v>5562</v>
      </c>
      <c r="U538" s="78" t="s">
        <v>5563</v>
      </c>
      <c r="V538" s="79" t="s">
        <v>5564</v>
      </c>
      <c r="W538" s="14" t="s">
        <v>73</v>
      </c>
      <c r="X538" s="14" t="s">
        <v>73</v>
      </c>
      <c r="Y538" s="14" t="s">
        <v>73</v>
      </c>
      <c r="Z538" s="14" t="s">
        <v>225</v>
      </c>
      <c r="AA538" s="79">
        <v>2.0</v>
      </c>
      <c r="AB538" s="14" t="s">
        <v>73</v>
      </c>
      <c r="AC538" s="14" t="s">
        <v>5565</v>
      </c>
      <c r="AD538" s="14" t="s">
        <v>225</v>
      </c>
      <c r="AE538" s="14" t="s">
        <v>229</v>
      </c>
      <c r="AF538" s="14" t="s">
        <v>225</v>
      </c>
      <c r="AG538" s="14" t="s">
        <v>229</v>
      </c>
      <c r="AH538" s="14" t="s">
        <v>73</v>
      </c>
      <c r="AI538" s="14" t="s">
        <v>225</v>
      </c>
      <c r="AJ538" s="14" t="s">
        <v>73</v>
      </c>
      <c r="AK538" s="14" t="s">
        <v>264</v>
      </c>
      <c r="AL538" s="14" t="s">
        <v>396</v>
      </c>
      <c r="AM538" s="14" t="s">
        <v>73</v>
      </c>
      <c r="AN538" s="14" t="s">
        <v>25</v>
      </c>
      <c r="AO538" s="14"/>
      <c r="AP538" s="14" t="s">
        <v>1039</v>
      </c>
      <c r="AQ538" s="14" t="s">
        <v>5566</v>
      </c>
      <c r="AR538" s="14" t="s">
        <v>424</v>
      </c>
      <c r="AS538" s="14" t="s">
        <v>73</v>
      </c>
      <c r="AT538" s="14" t="s">
        <v>73</v>
      </c>
      <c r="AU538" s="16" t="s">
        <v>73</v>
      </c>
      <c r="AV538" s="14"/>
      <c r="AW538" s="14"/>
      <c r="AX538" s="76"/>
      <c r="AY538" s="79"/>
      <c r="AZ538" s="50"/>
      <c r="BA538" s="14"/>
      <c r="BB538" s="14"/>
      <c r="BC538" s="50"/>
      <c r="BD538" s="14"/>
      <c r="BE538" s="14"/>
      <c r="BF538" s="14"/>
      <c r="BG538" s="14"/>
      <c r="BH538" s="14"/>
    </row>
    <row r="539" ht="15.75" hidden="1" customHeight="1">
      <c r="A539" s="74">
        <v>2025492.0</v>
      </c>
      <c r="B539" s="14"/>
      <c r="C539" s="14">
        <v>36.0</v>
      </c>
      <c r="D539" s="50" t="s">
        <v>5567</v>
      </c>
      <c r="E539" s="50" t="s">
        <v>5568</v>
      </c>
      <c r="F539" s="50" t="s">
        <v>5569</v>
      </c>
      <c r="G539" s="14" t="s">
        <v>430</v>
      </c>
      <c r="H539" s="101" t="s">
        <v>5570</v>
      </c>
      <c r="I539" s="14" t="s">
        <v>237</v>
      </c>
      <c r="J539" s="50" t="s">
        <v>5571</v>
      </c>
      <c r="K539" s="86" t="s">
        <v>5572</v>
      </c>
      <c r="L539" s="85" t="s">
        <v>80</v>
      </c>
      <c r="M539" s="75" t="s">
        <v>4</v>
      </c>
      <c r="N539" s="14" t="s">
        <v>602</v>
      </c>
      <c r="O539" s="14" t="s">
        <v>259</v>
      </c>
      <c r="P539" s="14" t="s">
        <v>73</v>
      </c>
      <c r="Q539" s="14" t="s">
        <v>61</v>
      </c>
      <c r="R539" s="14" t="s">
        <v>225</v>
      </c>
      <c r="S539" s="78" t="s">
        <v>5573</v>
      </c>
      <c r="T539" s="78" t="s">
        <v>5573</v>
      </c>
      <c r="U539" s="78" t="s">
        <v>5574</v>
      </c>
      <c r="V539" s="79" t="s">
        <v>5575</v>
      </c>
      <c r="W539" s="14" t="s">
        <v>73</v>
      </c>
      <c r="X539" s="14" t="s">
        <v>73</v>
      </c>
      <c r="Y539" s="14" t="s">
        <v>73</v>
      </c>
      <c r="Z539" s="14" t="s">
        <v>225</v>
      </c>
      <c r="AA539" s="79">
        <v>6.0</v>
      </c>
      <c r="AB539" s="14" t="s">
        <v>225</v>
      </c>
      <c r="AC539" s="14"/>
      <c r="AD539" s="14" t="s">
        <v>225</v>
      </c>
      <c r="AE539" s="14" t="s">
        <v>229</v>
      </c>
      <c r="AF539" s="14" t="s">
        <v>225</v>
      </c>
      <c r="AG539" s="14" t="s">
        <v>229</v>
      </c>
      <c r="AH539" s="14" t="s">
        <v>73</v>
      </c>
      <c r="AI539" s="14" t="s">
        <v>225</v>
      </c>
      <c r="AJ539" s="14" t="s">
        <v>225</v>
      </c>
      <c r="AK539" s="14" t="s">
        <v>230</v>
      </c>
      <c r="AL539" s="14" t="s">
        <v>396</v>
      </c>
      <c r="AM539" s="14" t="s">
        <v>73</v>
      </c>
      <c r="AN539" s="14" t="s">
        <v>513</v>
      </c>
      <c r="AO539" s="14"/>
      <c r="AP539" s="14" t="s">
        <v>442</v>
      </c>
      <c r="AQ539" s="14" t="s">
        <v>424</v>
      </c>
      <c r="AR539" s="14" t="s">
        <v>5576</v>
      </c>
      <c r="AS539" s="14" t="s">
        <v>73</v>
      </c>
      <c r="AT539" s="14" t="s">
        <v>73</v>
      </c>
      <c r="AU539" s="14" t="s">
        <v>73</v>
      </c>
      <c r="AV539" s="14"/>
      <c r="AW539" s="14" t="s">
        <v>73</v>
      </c>
      <c r="AX539" s="76"/>
      <c r="AY539" s="50">
        <v>2.32046964E8</v>
      </c>
      <c r="AZ539" s="50">
        <v>74875.0</v>
      </c>
      <c r="BA539" s="14"/>
      <c r="BB539" s="14"/>
      <c r="BC539" s="14"/>
      <c r="BD539" s="14"/>
      <c r="BE539" s="14"/>
      <c r="BF539" s="14"/>
      <c r="BG539" s="14"/>
      <c r="BH539" s="14"/>
    </row>
    <row r="540" ht="15.75" hidden="1" customHeight="1">
      <c r="A540" s="74">
        <v>2025671.0</v>
      </c>
      <c r="B540" s="14"/>
      <c r="C540" s="14">
        <v>38.0</v>
      </c>
      <c r="D540" s="50" t="s">
        <v>5577</v>
      </c>
      <c r="E540" s="50" t="s">
        <v>5578</v>
      </c>
      <c r="F540" s="50" t="s">
        <v>5579</v>
      </c>
      <c r="G540" s="14" t="s">
        <v>430</v>
      </c>
      <c r="H540" s="83" t="s">
        <v>5580</v>
      </c>
      <c r="I540" s="14" t="s">
        <v>237</v>
      </c>
      <c r="J540" s="84">
        <v>38697.0</v>
      </c>
      <c r="K540" s="103" t="s">
        <v>5581</v>
      </c>
      <c r="L540" s="14" t="s">
        <v>86</v>
      </c>
      <c r="M540" s="76" t="s">
        <v>4</v>
      </c>
      <c r="N540" s="14" t="s">
        <v>557</v>
      </c>
      <c r="O540" s="14" t="s">
        <v>603</v>
      </c>
      <c r="P540" s="75"/>
      <c r="Q540" s="14" t="s">
        <v>51</v>
      </c>
      <c r="R540" s="14" t="s">
        <v>225</v>
      </c>
      <c r="S540" s="104" t="s">
        <v>5582</v>
      </c>
      <c r="T540" s="104" t="s">
        <v>5582</v>
      </c>
      <c r="U540" s="104" t="s">
        <v>5583</v>
      </c>
      <c r="V540" s="79" t="s">
        <v>5584</v>
      </c>
      <c r="W540" s="14" t="s">
        <v>73</v>
      </c>
      <c r="X540" s="14" t="s">
        <v>73</v>
      </c>
      <c r="Y540" s="14" t="s">
        <v>73</v>
      </c>
      <c r="Z540" s="14" t="s">
        <v>73</v>
      </c>
      <c r="AA540" s="79">
        <v>7.0</v>
      </c>
      <c r="AB540" s="14" t="s">
        <v>73</v>
      </c>
      <c r="AC540" s="14" t="s">
        <v>4137</v>
      </c>
      <c r="AD540" s="14" t="s">
        <v>73</v>
      </c>
      <c r="AE540" s="14" t="s">
        <v>5585</v>
      </c>
      <c r="AF540" s="14" t="s">
        <v>225</v>
      </c>
      <c r="AG540" s="14" t="s">
        <v>229</v>
      </c>
      <c r="AH540" s="14" t="s">
        <v>73</v>
      </c>
      <c r="AI540" s="14" t="s">
        <v>73</v>
      </c>
      <c r="AJ540" s="14" t="s">
        <v>225</v>
      </c>
      <c r="AK540" s="14" t="s">
        <v>230</v>
      </c>
      <c r="AL540" s="14" t="s">
        <v>396</v>
      </c>
      <c r="AM540" s="14" t="s">
        <v>73</v>
      </c>
      <c r="AN540" s="14" t="s">
        <v>23</v>
      </c>
      <c r="AO540" s="14"/>
      <c r="AP540" s="14" t="s">
        <v>454</v>
      </c>
      <c r="AQ540" s="14" t="s">
        <v>4434</v>
      </c>
      <c r="AR540" s="14" t="s">
        <v>1172</v>
      </c>
      <c r="AS540" s="14" t="s">
        <v>73</v>
      </c>
      <c r="AT540" s="14" t="s">
        <v>73</v>
      </c>
      <c r="AU540" s="16" t="s">
        <v>73</v>
      </c>
      <c r="AV540" s="14"/>
      <c r="AW540" s="14"/>
      <c r="AX540" s="76"/>
      <c r="AY540" s="79"/>
      <c r="AZ540" s="50"/>
      <c r="BA540" s="14"/>
      <c r="BB540" s="14"/>
      <c r="BC540" s="50"/>
      <c r="BD540" s="14"/>
      <c r="BE540" s="14"/>
      <c r="BF540" s="14"/>
      <c r="BG540" s="14"/>
      <c r="BH540" s="14"/>
    </row>
    <row r="541" ht="15.75" hidden="1" customHeight="1">
      <c r="A541" s="74">
        <v>2025751.0</v>
      </c>
      <c r="B541" s="14"/>
      <c r="C541" s="14">
        <v>35.0</v>
      </c>
      <c r="D541" s="50" t="s">
        <v>5586</v>
      </c>
      <c r="E541" s="50" t="s">
        <v>5587</v>
      </c>
      <c r="F541" s="50" t="s">
        <v>5588</v>
      </c>
      <c r="G541" s="14" t="s">
        <v>430</v>
      </c>
      <c r="H541" s="101" t="s">
        <v>5589</v>
      </c>
      <c r="I541" s="14" t="s">
        <v>221</v>
      </c>
      <c r="J541" s="84">
        <v>38998.0</v>
      </c>
      <c r="K541" s="103" t="s">
        <v>5590</v>
      </c>
      <c r="L541" s="14" t="s">
        <v>462</v>
      </c>
      <c r="M541" s="76" t="s">
        <v>4</v>
      </c>
      <c r="N541" s="14" t="s">
        <v>463</v>
      </c>
      <c r="O541" s="14" t="s">
        <v>464</v>
      </c>
      <c r="P541" s="14" t="s">
        <v>73</v>
      </c>
      <c r="Q541" s="14" t="s">
        <v>53</v>
      </c>
      <c r="R541" s="14" t="s">
        <v>225</v>
      </c>
      <c r="S541" s="104" t="s">
        <v>5591</v>
      </c>
      <c r="T541" s="104" t="s">
        <v>5591</v>
      </c>
      <c r="U541" s="104" t="s">
        <v>5592</v>
      </c>
      <c r="V541" s="79" t="s">
        <v>5593</v>
      </c>
      <c r="W541" s="14" t="s">
        <v>73</v>
      </c>
      <c r="X541" s="14" t="s">
        <v>73</v>
      </c>
      <c r="Y541" s="14" t="s">
        <v>73</v>
      </c>
      <c r="Z541" s="14" t="s">
        <v>225</v>
      </c>
      <c r="AA541" s="79">
        <v>9.0</v>
      </c>
      <c r="AB541" s="14" t="s">
        <v>225</v>
      </c>
      <c r="AC541" s="14"/>
      <c r="AD541" s="14" t="s">
        <v>225</v>
      </c>
      <c r="AE541" s="14" t="s">
        <v>229</v>
      </c>
      <c r="AF541" s="14" t="s">
        <v>225</v>
      </c>
      <c r="AG541" s="14" t="s">
        <v>229</v>
      </c>
      <c r="AH541" s="14" t="s">
        <v>73</v>
      </c>
      <c r="AI541" s="14" t="s">
        <v>225</v>
      </c>
      <c r="AJ541" s="14" t="s">
        <v>225</v>
      </c>
      <c r="AK541" s="14" t="s">
        <v>230</v>
      </c>
      <c r="AL541" s="14" t="s">
        <v>396</v>
      </c>
      <c r="AM541" s="14" t="s">
        <v>73</v>
      </c>
      <c r="AN541" s="14" t="s">
        <v>5594</v>
      </c>
      <c r="AO541" s="14"/>
      <c r="AP541" s="14" t="s">
        <v>4758</v>
      </c>
      <c r="AQ541" s="14" t="s">
        <v>4276</v>
      </c>
      <c r="AR541" s="14" t="s">
        <v>2927</v>
      </c>
      <c r="AS541" s="14" t="s">
        <v>73</v>
      </c>
      <c r="AT541" s="14" t="s">
        <v>73</v>
      </c>
      <c r="AU541" s="14" t="s">
        <v>73</v>
      </c>
      <c r="AV541" s="14"/>
      <c r="AW541" s="14"/>
      <c r="AX541" s="76"/>
      <c r="AY541" s="79"/>
      <c r="AZ541" s="50"/>
      <c r="BA541" s="14"/>
      <c r="BB541" s="14"/>
      <c r="BC541" s="50"/>
      <c r="BD541" s="14"/>
      <c r="BE541" s="14"/>
      <c r="BF541" s="14"/>
      <c r="BG541" s="14"/>
      <c r="BH541" s="14"/>
    </row>
    <row r="542" ht="15.75" hidden="1" customHeight="1">
      <c r="A542" s="74">
        <v>2025508.0</v>
      </c>
      <c r="B542" s="14"/>
      <c r="C542" s="14">
        <v>37.0</v>
      </c>
      <c r="D542" s="50" t="s">
        <v>5586</v>
      </c>
      <c r="E542" s="50" t="s">
        <v>5595</v>
      </c>
      <c r="F542" s="50" t="s">
        <v>5596</v>
      </c>
      <c r="G542" s="14" t="s">
        <v>430</v>
      </c>
      <c r="H542" s="101" t="s">
        <v>5597</v>
      </c>
      <c r="I542" s="14" t="s">
        <v>237</v>
      </c>
      <c r="J542" s="50" t="s">
        <v>4955</v>
      </c>
      <c r="K542" s="86" t="s">
        <v>5598</v>
      </c>
      <c r="L542" s="14" t="s">
        <v>108</v>
      </c>
      <c r="M542" s="75" t="s">
        <v>4</v>
      </c>
      <c r="N542" s="14" t="s">
        <v>557</v>
      </c>
      <c r="O542" s="14" t="s">
        <v>286</v>
      </c>
      <c r="P542" s="75"/>
      <c r="Q542" s="14" t="s">
        <v>61</v>
      </c>
      <c r="R542" s="14" t="s">
        <v>225</v>
      </c>
      <c r="S542" s="78" t="s">
        <v>5599</v>
      </c>
      <c r="T542" s="78" t="s">
        <v>5599</v>
      </c>
      <c r="U542" s="78" t="s">
        <v>5600</v>
      </c>
      <c r="V542" s="79" t="s">
        <v>5601</v>
      </c>
      <c r="W542" s="14" t="s">
        <v>73</v>
      </c>
      <c r="X542" s="14" t="s">
        <v>225</v>
      </c>
      <c r="Y542" s="14" t="s">
        <v>73</v>
      </c>
      <c r="Z542" s="14" t="s">
        <v>225</v>
      </c>
      <c r="AA542" s="79">
        <v>5.0</v>
      </c>
      <c r="AB542" s="14" t="s">
        <v>225</v>
      </c>
      <c r="AC542" s="14" t="s">
        <v>229</v>
      </c>
      <c r="AD542" s="14" t="s">
        <v>225</v>
      </c>
      <c r="AE542" s="14" t="s">
        <v>229</v>
      </c>
      <c r="AF542" s="14" t="s">
        <v>225</v>
      </c>
      <c r="AG542" s="14" t="s">
        <v>229</v>
      </c>
      <c r="AH542" s="14" t="s">
        <v>73</v>
      </c>
      <c r="AI542" s="14" t="s">
        <v>225</v>
      </c>
      <c r="AJ542" s="14" t="s">
        <v>225</v>
      </c>
      <c r="AK542" s="14" t="s">
        <v>230</v>
      </c>
      <c r="AL542" s="14" t="s">
        <v>396</v>
      </c>
      <c r="AM542" s="14" t="s">
        <v>73</v>
      </c>
      <c r="AN542" s="14" t="s">
        <v>23</v>
      </c>
      <c r="AO542" s="14"/>
      <c r="AP542" s="14" t="s">
        <v>424</v>
      </c>
      <c r="AQ542" s="14" t="s">
        <v>483</v>
      </c>
      <c r="AR542" s="14" t="s">
        <v>331</v>
      </c>
      <c r="AS542" s="14" t="s">
        <v>73</v>
      </c>
      <c r="AT542" s="131" t="s">
        <v>73</v>
      </c>
      <c r="AU542" s="14" t="s">
        <v>73</v>
      </c>
      <c r="AV542" s="14"/>
      <c r="AW542" s="16" t="s">
        <v>232</v>
      </c>
      <c r="AX542" s="76"/>
      <c r="AY542" s="79"/>
      <c r="AZ542" s="50"/>
      <c r="BA542" s="14"/>
      <c r="BB542" s="14"/>
      <c r="BC542" s="120"/>
      <c r="BD542" s="14"/>
      <c r="BE542" s="14"/>
      <c r="BF542" s="14"/>
      <c r="BG542" s="14"/>
      <c r="BH542" s="14"/>
    </row>
    <row r="543" ht="15.75" hidden="1" customHeight="1">
      <c r="A543" s="74">
        <v>2025398.0</v>
      </c>
      <c r="B543" s="14"/>
      <c r="C543" s="14">
        <v>37.0</v>
      </c>
      <c r="D543" s="50" t="s">
        <v>1352</v>
      </c>
      <c r="E543" s="53" t="s">
        <v>799</v>
      </c>
      <c r="F543" s="50" t="s">
        <v>5602</v>
      </c>
      <c r="G543" s="14" t="s">
        <v>430</v>
      </c>
      <c r="H543" s="101" t="s">
        <v>5603</v>
      </c>
      <c r="I543" s="14" t="s">
        <v>237</v>
      </c>
      <c r="J543" s="50" t="s">
        <v>5604</v>
      </c>
      <c r="K543" s="86" t="s">
        <v>5605</v>
      </c>
      <c r="L543" s="14" t="s">
        <v>90</v>
      </c>
      <c r="M543" s="75" t="s">
        <v>4</v>
      </c>
      <c r="N543" s="14" t="s">
        <v>1978</v>
      </c>
      <c r="O543" s="14" t="s">
        <v>259</v>
      </c>
      <c r="P543" s="14" t="s">
        <v>225</v>
      </c>
      <c r="Q543" s="14" t="s">
        <v>59</v>
      </c>
      <c r="R543" s="14" t="s">
        <v>225</v>
      </c>
      <c r="S543" s="78" t="s">
        <v>5606</v>
      </c>
      <c r="T543" s="78" t="s">
        <v>5606</v>
      </c>
      <c r="U543" s="78" t="s">
        <v>5606</v>
      </c>
      <c r="V543" s="79" t="s">
        <v>5607</v>
      </c>
      <c r="W543" s="14" t="s">
        <v>73</v>
      </c>
      <c r="X543" s="14" t="s">
        <v>73</v>
      </c>
      <c r="Y543" s="14" t="s">
        <v>73</v>
      </c>
      <c r="Z543" s="14" t="s">
        <v>73</v>
      </c>
      <c r="AA543" s="79">
        <v>5.0</v>
      </c>
      <c r="AB543" s="14" t="s">
        <v>73</v>
      </c>
      <c r="AC543" s="14" t="s">
        <v>5608</v>
      </c>
      <c r="AD543" s="14" t="s">
        <v>225</v>
      </c>
      <c r="AE543" s="14" t="s">
        <v>229</v>
      </c>
      <c r="AF543" s="14" t="s">
        <v>225</v>
      </c>
      <c r="AG543" s="14" t="s">
        <v>229</v>
      </c>
      <c r="AH543" s="14" t="s">
        <v>73</v>
      </c>
      <c r="AI543" s="14" t="s">
        <v>225</v>
      </c>
      <c r="AJ543" s="14" t="s">
        <v>225</v>
      </c>
      <c r="AK543" s="14" t="s">
        <v>230</v>
      </c>
      <c r="AL543" s="14" t="s">
        <v>396</v>
      </c>
      <c r="AM543" s="14" t="s">
        <v>225</v>
      </c>
      <c r="AN543" s="14"/>
      <c r="AO543" s="14"/>
      <c r="AP543" s="14" t="s">
        <v>5342</v>
      </c>
      <c r="AQ543" s="14" t="s">
        <v>331</v>
      </c>
      <c r="AR543" s="14" t="s">
        <v>425</v>
      </c>
      <c r="AS543" s="14" t="s">
        <v>73</v>
      </c>
      <c r="AT543" s="14" t="s">
        <v>73</v>
      </c>
      <c r="AU543" s="16" t="s">
        <v>73</v>
      </c>
      <c r="AV543" s="14"/>
      <c r="AW543" s="16" t="s">
        <v>232</v>
      </c>
      <c r="AX543" s="76"/>
      <c r="AY543" s="14"/>
      <c r="AZ543" s="50"/>
      <c r="BA543" s="14"/>
      <c r="BB543" s="14"/>
      <c r="BC543" s="14"/>
      <c r="BD543" s="14"/>
      <c r="BE543" s="14"/>
      <c r="BF543" s="14"/>
      <c r="BG543" s="14"/>
      <c r="BH543" s="14"/>
    </row>
    <row r="544" ht="15.75" hidden="1" customHeight="1">
      <c r="A544" s="74">
        <v>2025785.0</v>
      </c>
      <c r="B544" s="14"/>
      <c r="C544" s="14">
        <v>36.0</v>
      </c>
      <c r="D544" s="50" t="s">
        <v>1390</v>
      </c>
      <c r="E544" s="50" t="s">
        <v>5609</v>
      </c>
      <c r="F544" s="50" t="s">
        <v>5610</v>
      </c>
      <c r="G544" s="14" t="s">
        <v>430</v>
      </c>
      <c r="H544" s="101" t="s">
        <v>5611</v>
      </c>
      <c r="I544" s="14" t="s">
        <v>237</v>
      </c>
      <c r="J544" s="84" t="s">
        <v>5612</v>
      </c>
      <c r="K544" s="103" t="s">
        <v>5613</v>
      </c>
      <c r="L544" s="79" t="s">
        <v>99</v>
      </c>
      <c r="M544" s="76" t="s">
        <v>4</v>
      </c>
      <c r="N544" s="14" t="s">
        <v>791</v>
      </c>
      <c r="O544" s="14" t="s">
        <v>490</v>
      </c>
      <c r="P544" s="14" t="s">
        <v>73</v>
      </c>
      <c r="Q544" s="14" t="s">
        <v>53</v>
      </c>
      <c r="R544" s="14" t="s">
        <v>225</v>
      </c>
      <c r="S544" s="104" t="s">
        <v>5614</v>
      </c>
      <c r="T544" s="104" t="s">
        <v>5614</v>
      </c>
      <c r="U544" s="104" t="s">
        <v>5615</v>
      </c>
      <c r="V544" s="79" t="s">
        <v>5616</v>
      </c>
      <c r="W544" s="14" t="s">
        <v>73</v>
      </c>
      <c r="X544" s="14" t="s">
        <v>73</v>
      </c>
      <c r="Y544" s="14" t="s">
        <v>73</v>
      </c>
      <c r="Z544" s="14" t="s">
        <v>225</v>
      </c>
      <c r="AA544" s="79">
        <v>3.0</v>
      </c>
      <c r="AB544" s="14" t="s">
        <v>225</v>
      </c>
      <c r="AC544" s="14" t="s">
        <v>229</v>
      </c>
      <c r="AD544" s="14" t="s">
        <v>225</v>
      </c>
      <c r="AE544" s="14" t="s">
        <v>229</v>
      </c>
      <c r="AF544" s="14" t="s">
        <v>225</v>
      </c>
      <c r="AG544" s="14" t="s">
        <v>229</v>
      </c>
      <c r="AH544" s="14" t="s">
        <v>225</v>
      </c>
      <c r="AI544" s="14" t="s">
        <v>225</v>
      </c>
      <c r="AJ544" s="14" t="s">
        <v>225</v>
      </c>
      <c r="AK544" s="14" t="s">
        <v>230</v>
      </c>
      <c r="AL544" s="14" t="s">
        <v>396</v>
      </c>
      <c r="AM544" s="14" t="s">
        <v>73</v>
      </c>
      <c r="AN544" s="14"/>
      <c r="AO544" s="14"/>
      <c r="AP544" s="14" t="s">
        <v>5617</v>
      </c>
      <c r="AQ544" s="14" t="s">
        <v>504</v>
      </c>
      <c r="AR544" s="14" t="s">
        <v>503</v>
      </c>
      <c r="AS544" s="14" t="s">
        <v>73</v>
      </c>
      <c r="AT544" s="14" t="s">
        <v>73</v>
      </c>
      <c r="AU544" s="14" t="s">
        <v>73</v>
      </c>
      <c r="AV544" s="14"/>
      <c r="AW544" s="14"/>
      <c r="AX544" s="76"/>
      <c r="AY544" s="79"/>
      <c r="AZ544" s="50"/>
      <c r="BA544" s="14"/>
      <c r="BB544" s="14"/>
      <c r="BC544" s="50"/>
      <c r="BD544" s="14"/>
      <c r="BE544" s="14"/>
      <c r="BF544" s="14"/>
      <c r="BG544" s="14"/>
      <c r="BH544" s="14"/>
    </row>
    <row r="545" ht="15.75" hidden="1" customHeight="1">
      <c r="A545" s="74">
        <v>2025597.0</v>
      </c>
      <c r="B545" s="14"/>
      <c r="C545" s="14">
        <v>34.0</v>
      </c>
      <c r="D545" s="50" t="s">
        <v>5618</v>
      </c>
      <c r="E545" s="50" t="s">
        <v>5619</v>
      </c>
      <c r="F545" s="50" t="s">
        <v>5620</v>
      </c>
      <c r="G545" s="14" t="s">
        <v>430</v>
      </c>
      <c r="H545" s="101" t="s">
        <v>5621</v>
      </c>
      <c r="I545" s="14" t="s">
        <v>237</v>
      </c>
      <c r="J545" s="84" t="s">
        <v>4443</v>
      </c>
      <c r="K545" s="103" t="s">
        <v>5622</v>
      </c>
      <c r="L545" s="14" t="s">
        <v>88</v>
      </c>
      <c r="M545" s="75" t="s">
        <v>4</v>
      </c>
      <c r="N545" s="14" t="s">
        <v>223</v>
      </c>
      <c r="O545" s="14" t="s">
        <v>490</v>
      </c>
      <c r="P545" s="14" t="s">
        <v>225</v>
      </c>
      <c r="Q545" s="14" t="s">
        <v>53</v>
      </c>
      <c r="R545" s="14" t="s">
        <v>225</v>
      </c>
      <c r="S545" s="104" t="s">
        <v>5623</v>
      </c>
      <c r="T545" s="104" t="s">
        <v>5623</v>
      </c>
      <c r="U545" s="104" t="s">
        <v>5624</v>
      </c>
      <c r="V545" s="79" t="s">
        <v>5625</v>
      </c>
      <c r="W545" s="14" t="s">
        <v>73</v>
      </c>
      <c r="X545" s="14" t="s">
        <v>73</v>
      </c>
      <c r="Y545" s="14" t="s">
        <v>73</v>
      </c>
      <c r="Z545" s="14" t="s">
        <v>225</v>
      </c>
      <c r="AA545" s="79">
        <v>4.0</v>
      </c>
      <c r="AB545" s="14" t="s">
        <v>225</v>
      </c>
      <c r="AC545" s="14" t="s">
        <v>229</v>
      </c>
      <c r="AD545" s="14" t="s">
        <v>225</v>
      </c>
      <c r="AE545" s="14" t="s">
        <v>229</v>
      </c>
      <c r="AF545" s="14" t="s">
        <v>225</v>
      </c>
      <c r="AG545" s="14" t="s">
        <v>229</v>
      </c>
      <c r="AH545" s="14" t="s">
        <v>73</v>
      </c>
      <c r="AI545" s="14" t="s">
        <v>225</v>
      </c>
      <c r="AJ545" s="14" t="s">
        <v>225</v>
      </c>
      <c r="AK545" s="14" t="s">
        <v>230</v>
      </c>
      <c r="AL545" s="14" t="s">
        <v>396</v>
      </c>
      <c r="AM545" s="14" t="s">
        <v>73</v>
      </c>
      <c r="AN545" s="14" t="s">
        <v>23</v>
      </c>
      <c r="AO545" s="14"/>
      <c r="AP545" s="14"/>
      <c r="AQ545" s="14"/>
      <c r="AR545" s="14"/>
      <c r="AS545" s="14" t="s">
        <v>73</v>
      </c>
      <c r="AT545" s="14" t="s">
        <v>73</v>
      </c>
      <c r="AU545" s="14" t="s">
        <v>73</v>
      </c>
      <c r="AV545" s="14"/>
      <c r="AW545" s="14"/>
      <c r="AX545" s="76"/>
      <c r="AY545" s="79"/>
      <c r="AZ545" s="50"/>
      <c r="BA545" s="14"/>
      <c r="BB545" s="14"/>
      <c r="BC545" s="50"/>
      <c r="BD545" s="14"/>
      <c r="BE545" s="14"/>
      <c r="BF545" s="14"/>
      <c r="BG545" s="14"/>
      <c r="BH545" s="14"/>
    </row>
    <row r="546" ht="15.75" hidden="1" customHeight="1">
      <c r="A546" s="74">
        <v>2025503.0</v>
      </c>
      <c r="B546" s="14"/>
      <c r="C546" s="14">
        <v>39.0</v>
      </c>
      <c r="D546" s="50" t="s">
        <v>3683</v>
      </c>
      <c r="E546" s="50" t="s">
        <v>5626</v>
      </c>
      <c r="F546" s="50" t="s">
        <v>5627</v>
      </c>
      <c r="G546" s="14" t="s">
        <v>430</v>
      </c>
      <c r="H546" s="101" t="s">
        <v>5628</v>
      </c>
      <c r="I546" s="14" t="s">
        <v>237</v>
      </c>
      <c r="J546" s="50" t="s">
        <v>5319</v>
      </c>
      <c r="K546" s="86" t="s">
        <v>5629</v>
      </c>
      <c r="L546" s="14" t="s">
        <v>94</v>
      </c>
      <c r="M546" s="14" t="s">
        <v>4</v>
      </c>
      <c r="N546" s="14" t="s">
        <v>791</v>
      </c>
      <c r="O546" s="14" t="s">
        <v>286</v>
      </c>
      <c r="P546" s="14" t="s">
        <v>73</v>
      </c>
      <c r="Q546" s="14" t="s">
        <v>61</v>
      </c>
      <c r="R546" s="14" t="s">
        <v>225</v>
      </c>
      <c r="S546" s="78" t="s">
        <v>5630</v>
      </c>
      <c r="T546" s="78" t="s">
        <v>5630</v>
      </c>
      <c r="U546" s="78" t="s">
        <v>5631</v>
      </c>
      <c r="V546" s="79" t="s">
        <v>5632</v>
      </c>
      <c r="W546" s="14" t="s">
        <v>73</v>
      </c>
      <c r="X546" s="14" t="s">
        <v>73</v>
      </c>
      <c r="Y546" s="14" t="s">
        <v>73</v>
      </c>
      <c r="Z546" s="14" t="s">
        <v>225</v>
      </c>
      <c r="AA546" s="79">
        <v>4.0</v>
      </c>
      <c r="AB546" s="14" t="s">
        <v>225</v>
      </c>
      <c r="AC546" s="14"/>
      <c r="AD546" s="14" t="s">
        <v>225</v>
      </c>
      <c r="AE546" s="14" t="s">
        <v>229</v>
      </c>
      <c r="AF546" s="14" t="s">
        <v>73</v>
      </c>
      <c r="AG546" s="14" t="s">
        <v>5633</v>
      </c>
      <c r="AH546" s="14" t="s">
        <v>73</v>
      </c>
      <c r="AI546" s="14" t="s">
        <v>73</v>
      </c>
      <c r="AJ546" s="14" t="s">
        <v>73</v>
      </c>
      <c r="AK546" s="14" t="s">
        <v>264</v>
      </c>
      <c r="AL546" s="14" t="s">
        <v>396</v>
      </c>
      <c r="AM546" s="14" t="s">
        <v>73</v>
      </c>
      <c r="AN546" s="14" t="s">
        <v>5634</v>
      </c>
      <c r="AO546" s="14"/>
      <c r="AP546" s="14" t="s">
        <v>2996</v>
      </c>
      <c r="AQ546" s="14" t="s">
        <v>730</v>
      </c>
      <c r="AR546" s="14" t="s">
        <v>588</v>
      </c>
      <c r="AS546" s="14" t="s">
        <v>73</v>
      </c>
      <c r="AT546" s="14" t="s">
        <v>73</v>
      </c>
      <c r="AU546" s="14" t="s">
        <v>73</v>
      </c>
      <c r="AV546" s="14"/>
      <c r="AW546" s="85" t="s">
        <v>232</v>
      </c>
      <c r="AX546" s="85"/>
      <c r="AY546" s="50">
        <v>2.3165692E8</v>
      </c>
      <c r="AZ546" s="50"/>
      <c r="BA546" s="14"/>
      <c r="BB546" s="14"/>
      <c r="BC546" s="14"/>
      <c r="BD546" s="14"/>
      <c r="BE546" s="14"/>
      <c r="BF546" s="14"/>
      <c r="BG546" s="14"/>
      <c r="BH546" s="14"/>
    </row>
    <row r="547" ht="15.75" hidden="1" customHeight="1">
      <c r="A547" s="74">
        <v>2025360.0</v>
      </c>
      <c r="B547" s="14"/>
      <c r="C547" s="14">
        <v>38.0</v>
      </c>
      <c r="D547" s="50" t="s">
        <v>5635</v>
      </c>
      <c r="E547" s="50" t="s">
        <v>5636</v>
      </c>
      <c r="F547" s="50" t="s">
        <v>5637</v>
      </c>
      <c r="G547" s="14" t="s">
        <v>430</v>
      </c>
      <c r="H547" s="101" t="s">
        <v>5638</v>
      </c>
      <c r="I547" s="14" t="s">
        <v>237</v>
      </c>
      <c r="J547" s="84">
        <v>39002.0</v>
      </c>
      <c r="K547" s="86" t="s">
        <v>5639</v>
      </c>
      <c r="L547" s="14" t="s">
        <v>114</v>
      </c>
      <c r="M547" s="75" t="s">
        <v>4</v>
      </c>
      <c r="N547" s="14" t="s">
        <v>475</v>
      </c>
      <c r="O547" s="14" t="s">
        <v>476</v>
      </c>
      <c r="P547" s="14" t="s">
        <v>73</v>
      </c>
      <c r="Q547" s="14" t="s">
        <v>57</v>
      </c>
      <c r="R547" s="14" t="s">
        <v>225</v>
      </c>
      <c r="S547" s="78" t="s">
        <v>5640</v>
      </c>
      <c r="T547" s="78" t="s">
        <v>5640</v>
      </c>
      <c r="U547" s="78" t="s">
        <v>5641</v>
      </c>
      <c r="V547" s="79" t="s">
        <v>5642</v>
      </c>
      <c r="W547" s="14" t="s">
        <v>73</v>
      </c>
      <c r="X547" s="14" t="s">
        <v>225</v>
      </c>
      <c r="Y547" s="14" t="s">
        <v>73</v>
      </c>
      <c r="Z547" s="14" t="s">
        <v>225</v>
      </c>
      <c r="AA547" s="79">
        <v>6.0</v>
      </c>
      <c r="AB547" s="14" t="s">
        <v>225</v>
      </c>
      <c r="AC547" s="14" t="s">
        <v>229</v>
      </c>
      <c r="AD547" s="14" t="s">
        <v>225</v>
      </c>
      <c r="AE547" s="14" t="s">
        <v>229</v>
      </c>
      <c r="AF547" s="14" t="s">
        <v>73</v>
      </c>
      <c r="AG547" s="14" t="s">
        <v>4412</v>
      </c>
      <c r="AH547" s="14" t="s">
        <v>225</v>
      </c>
      <c r="AI547" s="14" t="s">
        <v>225</v>
      </c>
      <c r="AJ547" s="14" t="s">
        <v>73</v>
      </c>
      <c r="AK547" s="14" t="s">
        <v>264</v>
      </c>
      <c r="AL547" s="14" t="s">
        <v>396</v>
      </c>
      <c r="AM547" s="14" t="s">
        <v>225</v>
      </c>
      <c r="AN547" s="14"/>
      <c r="AO547" s="14"/>
      <c r="AP547" s="14" t="s">
        <v>292</v>
      </c>
      <c r="AQ547" s="14" t="s">
        <v>5643</v>
      </c>
      <c r="AR547" s="14" t="s">
        <v>588</v>
      </c>
      <c r="AS547" s="14" t="s">
        <v>73</v>
      </c>
      <c r="AT547" s="14" t="s">
        <v>73</v>
      </c>
      <c r="AU547" s="14" t="s">
        <v>73</v>
      </c>
      <c r="AV547" s="14"/>
      <c r="AW547" s="14" t="s">
        <v>73</v>
      </c>
      <c r="AX547" s="76"/>
      <c r="AY547" s="50">
        <v>2.32043043E8</v>
      </c>
      <c r="AZ547" s="50">
        <v>23219.0</v>
      </c>
      <c r="BA547" s="14"/>
      <c r="BB547" s="14"/>
      <c r="BC547" s="14"/>
      <c r="BD547" s="14"/>
      <c r="BE547" s="14"/>
      <c r="BF547" s="14"/>
      <c r="BG547" s="14"/>
      <c r="BH547" s="14"/>
    </row>
    <row r="548" ht="15.75" hidden="1" customHeight="1">
      <c r="A548" s="74">
        <v>2025489.0</v>
      </c>
      <c r="B548" s="14"/>
      <c r="C548" s="14">
        <v>37.0</v>
      </c>
      <c r="D548" s="50" t="s">
        <v>5644</v>
      </c>
      <c r="E548" s="50" t="s">
        <v>5645</v>
      </c>
      <c r="F548" s="50" t="s">
        <v>5646</v>
      </c>
      <c r="G548" s="14" t="s">
        <v>430</v>
      </c>
      <c r="H548" s="111" t="s">
        <v>5647</v>
      </c>
      <c r="I548" s="14" t="s">
        <v>221</v>
      </c>
      <c r="J548" s="50" t="s">
        <v>2555</v>
      </c>
      <c r="K548" s="86" t="s">
        <v>5648</v>
      </c>
      <c r="L548" s="85" t="s">
        <v>80</v>
      </c>
      <c r="M548" s="75" t="s">
        <v>4</v>
      </c>
      <c r="N548" s="14" t="s">
        <v>557</v>
      </c>
      <c r="O548" s="14" t="s">
        <v>259</v>
      </c>
      <c r="P548" s="14" t="s">
        <v>73</v>
      </c>
      <c r="Q548" s="14" t="s">
        <v>61</v>
      </c>
      <c r="R548" s="14" t="s">
        <v>225</v>
      </c>
      <c r="S548" s="78" t="s">
        <v>5649</v>
      </c>
      <c r="T548" s="78" t="s">
        <v>5649</v>
      </c>
      <c r="U548" s="14"/>
      <c r="V548" s="79" t="s">
        <v>5650</v>
      </c>
      <c r="W548" s="14" t="s">
        <v>73</v>
      </c>
      <c r="X548" s="14" t="s">
        <v>73</v>
      </c>
      <c r="Y548" s="14" t="s">
        <v>225</v>
      </c>
      <c r="Z548" s="14" t="s">
        <v>225</v>
      </c>
      <c r="AA548" s="79">
        <v>2.0</v>
      </c>
      <c r="AB548" s="14" t="s">
        <v>73</v>
      </c>
      <c r="AC548" s="14" t="s">
        <v>3733</v>
      </c>
      <c r="AD548" s="14" t="s">
        <v>225</v>
      </c>
      <c r="AE548" s="14" t="s">
        <v>229</v>
      </c>
      <c r="AF548" s="14" t="s">
        <v>73</v>
      </c>
      <c r="AG548" s="14" t="s">
        <v>5651</v>
      </c>
      <c r="AH548" s="14" t="s">
        <v>73</v>
      </c>
      <c r="AI548" s="14" t="s">
        <v>73</v>
      </c>
      <c r="AJ548" s="14" t="s">
        <v>73</v>
      </c>
      <c r="AK548" s="14" t="s">
        <v>230</v>
      </c>
      <c r="AL548" s="14" t="s">
        <v>396</v>
      </c>
      <c r="AM548" s="14" t="s">
        <v>73</v>
      </c>
      <c r="AN548" s="14" t="s">
        <v>5652</v>
      </c>
      <c r="AO548" s="14"/>
      <c r="AP548" s="14" t="s">
        <v>5653</v>
      </c>
      <c r="AQ548" s="14" t="s">
        <v>1172</v>
      </c>
      <c r="AR548" s="14"/>
      <c r="AS548" s="14" t="s">
        <v>73</v>
      </c>
      <c r="AT548" s="14" t="s">
        <v>73</v>
      </c>
      <c r="AU548" s="14" t="s">
        <v>73</v>
      </c>
      <c r="AV548" s="14"/>
      <c r="AW548" s="76" t="s">
        <v>232</v>
      </c>
      <c r="AX548" s="76"/>
      <c r="AY548" s="14"/>
      <c r="AZ548" s="50"/>
      <c r="BA548" s="14"/>
      <c r="BB548" s="14"/>
      <c r="BC548" s="14"/>
      <c r="BD548" s="14"/>
      <c r="BE548" s="14"/>
      <c r="BF548" s="14"/>
      <c r="BG548" s="14"/>
      <c r="BH548" s="14"/>
    </row>
    <row r="549" ht="15.75" hidden="1" customHeight="1">
      <c r="A549" s="74">
        <v>2025466.0</v>
      </c>
      <c r="B549" s="14"/>
      <c r="C549" s="100">
        <v>36.0</v>
      </c>
      <c r="D549" s="82" t="s">
        <v>5654</v>
      </c>
      <c r="E549" s="82" t="s">
        <v>5655</v>
      </c>
      <c r="F549" s="50" t="s">
        <v>5656</v>
      </c>
      <c r="G549" s="14" t="s">
        <v>430</v>
      </c>
      <c r="H549" s="101" t="s">
        <v>5657</v>
      </c>
      <c r="I549" s="85" t="s">
        <v>237</v>
      </c>
      <c r="J549" s="82" t="s">
        <v>1045</v>
      </c>
      <c r="K549" s="103" t="s">
        <v>5658</v>
      </c>
      <c r="L549" s="85" t="s">
        <v>76</v>
      </c>
      <c r="M549" s="75" t="s">
        <v>4</v>
      </c>
      <c r="N549" s="16" t="s">
        <v>667</v>
      </c>
      <c r="O549" s="85" t="s">
        <v>286</v>
      </c>
      <c r="P549" s="75"/>
      <c r="Q549" s="14" t="s">
        <v>59</v>
      </c>
      <c r="R549" s="14" t="s">
        <v>225</v>
      </c>
      <c r="S549" s="104" t="s">
        <v>5659</v>
      </c>
      <c r="T549" s="104" t="s">
        <v>5659</v>
      </c>
      <c r="U549" s="104" t="s">
        <v>5660</v>
      </c>
      <c r="V549" s="79" t="s">
        <v>5661</v>
      </c>
      <c r="W549" s="14" t="s">
        <v>73</v>
      </c>
      <c r="X549" s="14" t="s">
        <v>225</v>
      </c>
      <c r="Y549" s="14" t="s">
        <v>73</v>
      </c>
      <c r="Z549" s="14" t="s">
        <v>225</v>
      </c>
      <c r="AA549" s="79">
        <v>5.0</v>
      </c>
      <c r="AB549" s="14" t="s">
        <v>225</v>
      </c>
      <c r="AC549" s="14"/>
      <c r="AD549" s="14" t="s">
        <v>225</v>
      </c>
      <c r="AE549" s="14" t="s">
        <v>229</v>
      </c>
      <c r="AF549" s="14" t="s">
        <v>225</v>
      </c>
      <c r="AG549" s="14" t="s">
        <v>229</v>
      </c>
      <c r="AH549" s="14" t="s">
        <v>73</v>
      </c>
      <c r="AI549" s="14" t="s">
        <v>225</v>
      </c>
      <c r="AJ549" s="14" t="s">
        <v>225</v>
      </c>
      <c r="AK549" s="14" t="s">
        <v>230</v>
      </c>
      <c r="AL549" s="14" t="s">
        <v>396</v>
      </c>
      <c r="AM549" s="14" t="s">
        <v>73</v>
      </c>
      <c r="AN549" s="14" t="s">
        <v>5662</v>
      </c>
      <c r="AO549" s="14"/>
      <c r="AP549" s="14" t="s">
        <v>424</v>
      </c>
      <c r="AQ549" s="14" t="s">
        <v>5663</v>
      </c>
      <c r="AR549" s="14" t="s">
        <v>1095</v>
      </c>
      <c r="AS549" s="14" t="s">
        <v>73</v>
      </c>
      <c r="AT549" s="14" t="s">
        <v>73</v>
      </c>
      <c r="AU549" s="16" t="s">
        <v>73</v>
      </c>
      <c r="AV549" s="14"/>
      <c r="AW549" s="16" t="s">
        <v>232</v>
      </c>
      <c r="AX549" s="76"/>
      <c r="AY549" s="14"/>
      <c r="AZ549" s="50"/>
      <c r="BA549" s="14"/>
      <c r="BB549" s="14"/>
      <c r="BC549" s="14"/>
      <c r="BD549" s="14"/>
      <c r="BE549" s="14"/>
      <c r="BF549" s="14"/>
      <c r="BG549" s="14"/>
      <c r="BH549" s="14"/>
    </row>
    <row r="550" ht="15.75" hidden="1" customHeight="1">
      <c r="A550" s="74">
        <v>2025670.0</v>
      </c>
      <c r="B550" s="14"/>
      <c r="C550" s="14">
        <v>41.0</v>
      </c>
      <c r="D550" s="50" t="s">
        <v>643</v>
      </c>
      <c r="E550" s="50" t="s">
        <v>5664</v>
      </c>
      <c r="F550" s="50" t="s">
        <v>5665</v>
      </c>
      <c r="G550" s="14" t="s">
        <v>430</v>
      </c>
      <c r="H550" s="101" t="s">
        <v>5666</v>
      </c>
      <c r="I550" s="14" t="s">
        <v>237</v>
      </c>
      <c r="J550" s="84">
        <v>38453.0</v>
      </c>
      <c r="K550" s="103" t="s">
        <v>5667</v>
      </c>
      <c r="L550" s="14" t="s">
        <v>86</v>
      </c>
      <c r="M550" s="76" t="s">
        <v>4</v>
      </c>
      <c r="N550" s="14" t="s">
        <v>791</v>
      </c>
      <c r="O550" s="14" t="s">
        <v>603</v>
      </c>
      <c r="P550" s="75"/>
      <c r="Q550" s="14" t="s">
        <v>51</v>
      </c>
      <c r="R550" s="14" t="s">
        <v>225</v>
      </c>
      <c r="S550" s="104" t="s">
        <v>5668</v>
      </c>
      <c r="T550" s="104" t="s">
        <v>5668</v>
      </c>
      <c r="U550" s="104" t="s">
        <v>5669</v>
      </c>
      <c r="V550" s="79" t="s">
        <v>5670</v>
      </c>
      <c r="W550" s="14" t="s">
        <v>73</v>
      </c>
      <c r="X550" s="14" t="s">
        <v>73</v>
      </c>
      <c r="Y550" s="14" t="s">
        <v>73</v>
      </c>
      <c r="Z550" s="14" t="s">
        <v>225</v>
      </c>
      <c r="AA550" s="79">
        <v>5.0</v>
      </c>
      <c r="AB550" s="14" t="s">
        <v>73</v>
      </c>
      <c r="AC550" s="14" t="s">
        <v>5671</v>
      </c>
      <c r="AD550" s="14" t="s">
        <v>225</v>
      </c>
      <c r="AE550" s="14" t="s">
        <v>229</v>
      </c>
      <c r="AF550" s="14" t="s">
        <v>225</v>
      </c>
      <c r="AG550" s="14" t="s">
        <v>229</v>
      </c>
      <c r="AH550" s="14" t="s">
        <v>73</v>
      </c>
      <c r="AI550" s="14" t="s">
        <v>225</v>
      </c>
      <c r="AJ550" s="14" t="s">
        <v>225</v>
      </c>
      <c r="AK550" s="14" t="s">
        <v>230</v>
      </c>
      <c r="AL550" s="14" t="s">
        <v>396</v>
      </c>
      <c r="AM550" s="14" t="s">
        <v>73</v>
      </c>
      <c r="AN550" s="14" t="s">
        <v>4455</v>
      </c>
      <c r="AO550" s="14"/>
      <c r="AP550" s="14" t="s">
        <v>1656</v>
      </c>
      <c r="AQ550" s="14" t="s">
        <v>331</v>
      </c>
      <c r="AR550" s="14" t="s">
        <v>424</v>
      </c>
      <c r="AS550" s="14" t="s">
        <v>73</v>
      </c>
      <c r="AT550" s="14" t="s">
        <v>73</v>
      </c>
      <c r="AU550" s="16" t="s">
        <v>73</v>
      </c>
      <c r="AV550" s="14"/>
      <c r="AW550" s="14"/>
      <c r="AX550" s="76"/>
      <c r="AY550" s="79"/>
      <c r="AZ550" s="50"/>
      <c r="BA550" s="14"/>
      <c r="BB550" s="14"/>
      <c r="BC550" s="50"/>
      <c r="BD550" s="14"/>
      <c r="BE550" s="14"/>
      <c r="BF550" s="14"/>
      <c r="BG550" s="14"/>
      <c r="BH550" s="14"/>
    </row>
    <row r="551" ht="15.75" customHeight="1">
      <c r="A551" s="74">
        <v>2025797.0</v>
      </c>
      <c r="B551" s="14"/>
      <c r="C551" s="14">
        <v>26.0</v>
      </c>
      <c r="D551" s="50" t="s">
        <v>5672</v>
      </c>
      <c r="E551" s="50" t="s">
        <v>5673</v>
      </c>
      <c r="F551" s="50" t="s">
        <v>5674</v>
      </c>
      <c r="G551" s="14" t="s">
        <v>430</v>
      </c>
      <c r="H551" s="101" t="s">
        <v>5675</v>
      </c>
      <c r="I551" s="14" t="s">
        <v>237</v>
      </c>
      <c r="J551" s="84">
        <v>39144.0</v>
      </c>
      <c r="K551" s="86" t="s">
        <v>5676</v>
      </c>
      <c r="L551" s="14" t="s">
        <v>104</v>
      </c>
      <c r="M551" s="76" t="s">
        <v>49</v>
      </c>
      <c r="N551" s="14" t="s">
        <v>240</v>
      </c>
      <c r="O551" s="14" t="s">
        <v>4018</v>
      </c>
      <c r="P551" s="14" t="s">
        <v>73</v>
      </c>
      <c r="Q551" s="14" t="s">
        <v>57</v>
      </c>
      <c r="R551" s="14" t="s">
        <v>225</v>
      </c>
      <c r="S551" s="78" t="s">
        <v>5677</v>
      </c>
      <c r="T551" s="78" t="s">
        <v>5678</v>
      </c>
      <c r="U551" s="78" t="s">
        <v>5679</v>
      </c>
      <c r="V551" s="79" t="s">
        <v>5680</v>
      </c>
      <c r="W551" s="14" t="s">
        <v>73</v>
      </c>
      <c r="X551" s="14" t="s">
        <v>73</v>
      </c>
      <c r="Y551" s="14" t="s">
        <v>73</v>
      </c>
      <c r="Z551" s="14" t="s">
        <v>225</v>
      </c>
      <c r="AA551" s="79">
        <v>5.0</v>
      </c>
      <c r="AB551" s="14" t="s">
        <v>73</v>
      </c>
      <c r="AC551" s="14" t="s">
        <v>5681</v>
      </c>
      <c r="AD551" s="14" t="s">
        <v>73</v>
      </c>
      <c r="AE551" s="14" t="s">
        <v>278</v>
      </c>
      <c r="AF551" s="14" t="s">
        <v>225</v>
      </c>
      <c r="AG551" s="14" t="s">
        <v>229</v>
      </c>
      <c r="AH551" s="14" t="s">
        <v>73</v>
      </c>
      <c r="AI551" s="14" t="s">
        <v>225</v>
      </c>
      <c r="AJ551" s="14" t="s">
        <v>225</v>
      </c>
      <c r="AK551" s="14" t="s">
        <v>230</v>
      </c>
      <c r="AL551" s="14" t="s">
        <v>396</v>
      </c>
      <c r="AM551" s="14" t="s">
        <v>73</v>
      </c>
      <c r="AN551" s="14" t="s">
        <v>1598</v>
      </c>
      <c r="AO551" s="14"/>
      <c r="AP551" s="14" t="s">
        <v>292</v>
      </c>
      <c r="AQ551" s="14" t="s">
        <v>1330</v>
      </c>
      <c r="AR551" s="14" t="s">
        <v>588</v>
      </c>
      <c r="AS551" s="14" t="s">
        <v>73</v>
      </c>
      <c r="AT551" s="14" t="s">
        <v>73</v>
      </c>
      <c r="AU551" s="14" t="s">
        <v>73</v>
      </c>
      <c r="AV551" s="14"/>
      <c r="AW551" s="14"/>
      <c r="AX551" s="76"/>
      <c r="AY551" s="79"/>
      <c r="AZ551" s="50"/>
      <c r="BA551" s="14"/>
      <c r="BB551" s="14"/>
      <c r="BC551" s="50"/>
      <c r="BD551" s="14"/>
      <c r="BE551" s="14"/>
      <c r="BF551" s="14"/>
      <c r="BG551" s="14"/>
      <c r="BH551" s="14"/>
    </row>
    <row r="552" ht="15.75" hidden="1" customHeight="1">
      <c r="A552" s="74">
        <v>2025491.0</v>
      </c>
      <c r="B552" s="14"/>
      <c r="C552" s="14">
        <v>35.0</v>
      </c>
      <c r="D552" s="50" t="s">
        <v>1718</v>
      </c>
      <c r="E552" s="50" t="s">
        <v>5682</v>
      </c>
      <c r="F552" s="50" t="s">
        <v>5683</v>
      </c>
      <c r="G552" s="14" t="s">
        <v>430</v>
      </c>
      <c r="H552" s="101" t="s">
        <v>5684</v>
      </c>
      <c r="I552" s="14" t="s">
        <v>221</v>
      </c>
      <c r="J552" s="120">
        <v>39143.0</v>
      </c>
      <c r="K552" s="86" t="s">
        <v>5685</v>
      </c>
      <c r="L552" s="85" t="s">
        <v>80</v>
      </c>
      <c r="M552" s="75" t="s">
        <v>4</v>
      </c>
      <c r="N552" s="14" t="s">
        <v>323</v>
      </c>
      <c r="O552" s="14" t="s">
        <v>259</v>
      </c>
      <c r="P552" s="14" t="s">
        <v>73</v>
      </c>
      <c r="Q552" s="14" t="s">
        <v>61</v>
      </c>
      <c r="R552" s="14" t="s">
        <v>225</v>
      </c>
      <c r="S552" s="78" t="s">
        <v>5686</v>
      </c>
      <c r="T552" s="78" t="s">
        <v>5686</v>
      </c>
      <c r="U552" s="78" t="s">
        <v>5687</v>
      </c>
      <c r="V552" s="79" t="s">
        <v>5688</v>
      </c>
      <c r="W552" s="14" t="s">
        <v>225</v>
      </c>
      <c r="X552" s="14" t="s">
        <v>73</v>
      </c>
      <c r="Y552" s="14" t="s">
        <v>225</v>
      </c>
      <c r="Z552" s="14" t="s">
        <v>225</v>
      </c>
      <c r="AA552" s="79">
        <v>6.0</v>
      </c>
      <c r="AB552" s="14" t="s">
        <v>225</v>
      </c>
      <c r="AC552" s="14"/>
      <c r="AD552" s="14" t="s">
        <v>73</v>
      </c>
      <c r="AE552" s="14"/>
      <c r="AF552" s="14" t="s">
        <v>73</v>
      </c>
      <c r="AG552" s="14"/>
      <c r="AH552" s="14" t="s">
        <v>225</v>
      </c>
      <c r="AI552" s="14" t="s">
        <v>5689</v>
      </c>
      <c r="AJ552" s="14" t="s">
        <v>5689</v>
      </c>
      <c r="AK552" s="14"/>
      <c r="AL552" s="14" t="s">
        <v>396</v>
      </c>
      <c r="AM552" s="14" t="s">
        <v>73</v>
      </c>
      <c r="AN552" s="14" t="s">
        <v>1467</v>
      </c>
      <c r="AO552" s="14"/>
      <c r="AP552" s="14" t="s">
        <v>1717</v>
      </c>
      <c r="AQ552" s="14" t="s">
        <v>1172</v>
      </c>
      <c r="AR552" s="14" t="s">
        <v>266</v>
      </c>
      <c r="AS552" s="14" t="s">
        <v>73</v>
      </c>
      <c r="AT552" s="14" t="s">
        <v>73</v>
      </c>
      <c r="AU552" s="14" t="s">
        <v>73</v>
      </c>
      <c r="AV552" s="14"/>
      <c r="AW552" s="14" t="s">
        <v>73</v>
      </c>
      <c r="AX552" s="76"/>
      <c r="AY552" s="50">
        <v>2.32046867E8</v>
      </c>
      <c r="AZ552" s="50">
        <v>52195.0</v>
      </c>
      <c r="BA552" s="14"/>
      <c r="BB552" s="14"/>
      <c r="BC552" s="14"/>
      <c r="BD552" s="14"/>
      <c r="BE552" s="14"/>
      <c r="BF552" s="14"/>
      <c r="BG552" s="14"/>
      <c r="BH552" s="14"/>
    </row>
    <row r="553" ht="15.75" hidden="1" customHeight="1">
      <c r="A553" s="74">
        <v>2025453.0</v>
      </c>
      <c r="B553" s="14"/>
      <c r="C553" s="100">
        <v>35.0</v>
      </c>
      <c r="D553" s="82" t="s">
        <v>746</v>
      </c>
      <c r="E553" s="80" t="s">
        <v>5690</v>
      </c>
      <c r="F553" s="50" t="s">
        <v>5691</v>
      </c>
      <c r="G553" s="14" t="s">
        <v>430</v>
      </c>
      <c r="H553" s="101" t="s">
        <v>5692</v>
      </c>
      <c r="I553" s="85" t="s">
        <v>221</v>
      </c>
      <c r="J553" s="82" t="s">
        <v>5693</v>
      </c>
      <c r="K553" s="103" t="s">
        <v>5694</v>
      </c>
      <c r="L553" s="85" t="s">
        <v>76</v>
      </c>
      <c r="M553" s="75" t="s">
        <v>4</v>
      </c>
      <c r="N553" s="16" t="s">
        <v>240</v>
      </c>
      <c r="O553" s="85" t="s">
        <v>286</v>
      </c>
      <c r="P553" s="75"/>
      <c r="Q553" s="14" t="s">
        <v>59</v>
      </c>
      <c r="R553" s="14" t="s">
        <v>225</v>
      </c>
      <c r="S553" s="104" t="s">
        <v>5695</v>
      </c>
      <c r="T553" s="104" t="s">
        <v>5695</v>
      </c>
      <c r="U553" s="104"/>
      <c r="V553" s="79" t="s">
        <v>5696</v>
      </c>
      <c r="W553" s="14" t="s">
        <v>225</v>
      </c>
      <c r="X553" s="14" t="s">
        <v>225</v>
      </c>
      <c r="Y553" s="14" t="s">
        <v>225</v>
      </c>
      <c r="Z553" s="14" t="s">
        <v>225</v>
      </c>
      <c r="AA553" s="79">
        <v>3.0</v>
      </c>
      <c r="AB553" s="14" t="s">
        <v>225</v>
      </c>
      <c r="AC553" s="14" t="s">
        <v>229</v>
      </c>
      <c r="AD553" s="14" t="s">
        <v>225</v>
      </c>
      <c r="AE553" s="14" t="s">
        <v>229</v>
      </c>
      <c r="AF553" s="14" t="s">
        <v>225</v>
      </c>
      <c r="AG553" s="14" t="s">
        <v>229</v>
      </c>
      <c r="AH553" s="14" t="s">
        <v>225</v>
      </c>
      <c r="AI553" s="14" t="s">
        <v>225</v>
      </c>
      <c r="AJ553" s="14" t="s">
        <v>73</v>
      </c>
      <c r="AK553" s="14" t="s">
        <v>291</v>
      </c>
      <c r="AL553" s="14" t="s">
        <v>396</v>
      </c>
      <c r="AM553" s="14" t="s">
        <v>225</v>
      </c>
      <c r="AN553" s="14"/>
      <c r="AO553" s="14"/>
      <c r="AP553" s="14" t="s">
        <v>279</v>
      </c>
      <c r="AQ553" s="14" t="s">
        <v>1387</v>
      </c>
      <c r="AR553" s="14" t="s">
        <v>588</v>
      </c>
      <c r="AS553" s="14" t="s">
        <v>73</v>
      </c>
      <c r="AT553" s="14" t="s">
        <v>73</v>
      </c>
      <c r="AU553" s="16" t="s">
        <v>73</v>
      </c>
      <c r="AV553" s="14"/>
      <c r="AW553" s="16" t="s">
        <v>73</v>
      </c>
      <c r="AX553" s="76"/>
      <c r="AY553" s="16">
        <v>2.32099863E8</v>
      </c>
      <c r="AZ553" s="106">
        <v>43716.0</v>
      </c>
      <c r="BA553" s="14"/>
      <c r="BB553" s="14"/>
      <c r="BC553" s="14"/>
      <c r="BD553" s="14"/>
      <c r="BE553" s="14"/>
      <c r="BF553" s="14"/>
      <c r="BG553" s="14"/>
      <c r="BH553" s="14"/>
    </row>
    <row r="554" ht="15.75" hidden="1" customHeight="1">
      <c r="A554" s="74">
        <v>2025373.0</v>
      </c>
      <c r="B554" s="14"/>
      <c r="C554" s="14">
        <v>35.0</v>
      </c>
      <c r="D554" s="50" t="s">
        <v>5697</v>
      </c>
      <c r="E554" s="50" t="s">
        <v>5698</v>
      </c>
      <c r="F554" s="50" t="s">
        <v>5699</v>
      </c>
      <c r="G554" s="14" t="s">
        <v>430</v>
      </c>
      <c r="H554" s="101" t="s">
        <v>5700</v>
      </c>
      <c r="I554" s="14" t="s">
        <v>237</v>
      </c>
      <c r="J554" s="50" t="s">
        <v>5701</v>
      </c>
      <c r="K554" s="79">
        <v>6.10200393086E11</v>
      </c>
      <c r="L554" s="14" t="s">
        <v>114</v>
      </c>
      <c r="M554" s="14" t="s">
        <v>4</v>
      </c>
      <c r="N554" s="14" t="s">
        <v>475</v>
      </c>
      <c r="O554" s="14" t="s">
        <v>476</v>
      </c>
      <c r="P554" s="14"/>
      <c r="Q554" s="14" t="s">
        <v>57</v>
      </c>
      <c r="R554" s="14" t="s">
        <v>225</v>
      </c>
      <c r="S554" s="104" t="s">
        <v>5702</v>
      </c>
      <c r="T554" s="104" t="s">
        <v>5703</v>
      </c>
      <c r="U554" s="104" t="s">
        <v>5703</v>
      </c>
      <c r="V554" s="79" t="s">
        <v>5704</v>
      </c>
      <c r="W554" s="14" t="s">
        <v>225</v>
      </c>
      <c r="X554" s="14" t="s">
        <v>73</v>
      </c>
      <c r="Y554" s="14"/>
      <c r="Z554" s="14" t="s">
        <v>225</v>
      </c>
      <c r="AA554" s="79">
        <v>4.0</v>
      </c>
      <c r="AB554" s="14" t="s">
        <v>225</v>
      </c>
      <c r="AC554" s="14"/>
      <c r="AD554" s="14" t="s">
        <v>73</v>
      </c>
      <c r="AE554" s="14" t="s">
        <v>5705</v>
      </c>
      <c r="AF554" s="14"/>
      <c r="AG554" s="14"/>
      <c r="AH554" s="14" t="s">
        <v>225</v>
      </c>
      <c r="AI554" s="14" t="s">
        <v>242</v>
      </c>
      <c r="AJ554" s="14" t="s">
        <v>242</v>
      </c>
      <c r="AK554" s="14"/>
      <c r="AL554" s="14" t="s">
        <v>396</v>
      </c>
      <c r="AM554" s="14" t="s">
        <v>73</v>
      </c>
      <c r="AN554" s="14" t="s">
        <v>5706</v>
      </c>
      <c r="AO554" s="14" t="s">
        <v>5707</v>
      </c>
      <c r="AP554" s="14" t="s">
        <v>1501</v>
      </c>
      <c r="AQ554" s="14" t="s">
        <v>292</v>
      </c>
      <c r="AR554" s="14"/>
      <c r="AS554" s="14" t="s">
        <v>73</v>
      </c>
      <c r="AT554" s="14" t="s">
        <v>73</v>
      </c>
      <c r="AU554" s="14" t="s">
        <v>225</v>
      </c>
      <c r="AV554" s="14"/>
      <c r="AW554" s="14"/>
      <c r="AX554" s="85"/>
      <c r="AY554" s="50"/>
      <c r="AZ554" s="50"/>
      <c r="BA554" s="14"/>
      <c r="BB554" s="14"/>
      <c r="BC554" s="14"/>
      <c r="BD554" s="14"/>
      <c r="BE554" s="14"/>
      <c r="BF554" s="14"/>
      <c r="BG554" s="14"/>
      <c r="BH554" s="14"/>
    </row>
    <row r="555" ht="15.75" hidden="1" customHeight="1">
      <c r="A555" s="74">
        <v>2025569.0</v>
      </c>
      <c r="B555" s="14"/>
      <c r="C555" s="14">
        <v>39.0</v>
      </c>
      <c r="D555" s="50" t="s">
        <v>5708</v>
      </c>
      <c r="E555" s="50" t="s">
        <v>5709</v>
      </c>
      <c r="F555" s="50" t="s">
        <v>5710</v>
      </c>
      <c r="G555" s="14" t="s">
        <v>430</v>
      </c>
      <c r="H555" s="101" t="s">
        <v>5711</v>
      </c>
      <c r="I555" s="14" t="s">
        <v>237</v>
      </c>
      <c r="J555" s="84" t="s">
        <v>5712</v>
      </c>
      <c r="K555" s="103" t="s">
        <v>5713</v>
      </c>
      <c r="L555" s="14" t="s">
        <v>98</v>
      </c>
      <c r="M555" s="75" t="s">
        <v>4</v>
      </c>
      <c r="N555" s="14" t="s">
        <v>240</v>
      </c>
      <c r="O555" s="14" t="s">
        <v>286</v>
      </c>
      <c r="P555" s="75"/>
      <c r="Q555" s="14" t="s">
        <v>51</v>
      </c>
      <c r="R555" s="14" t="s">
        <v>225</v>
      </c>
      <c r="S555" s="104" t="s">
        <v>5714</v>
      </c>
      <c r="T555" s="104" t="s">
        <v>5714</v>
      </c>
      <c r="U555" s="104" t="s">
        <v>5715</v>
      </c>
      <c r="V555" s="79" t="s">
        <v>5716</v>
      </c>
      <c r="W555" s="14" t="s">
        <v>225</v>
      </c>
      <c r="X555" s="14" t="s">
        <v>225</v>
      </c>
      <c r="Y555" s="14" t="s">
        <v>225</v>
      </c>
      <c r="Z555" s="14" t="s">
        <v>225</v>
      </c>
      <c r="AA555" s="79">
        <v>5.0</v>
      </c>
      <c r="AB555" s="14" t="s">
        <v>225</v>
      </c>
      <c r="AC555" s="14"/>
      <c r="AD555" s="14" t="s">
        <v>225</v>
      </c>
      <c r="AE555" s="14" t="s">
        <v>229</v>
      </c>
      <c r="AF555" s="14" t="s">
        <v>73</v>
      </c>
      <c r="AG555" s="14" t="s">
        <v>770</v>
      </c>
      <c r="AH555" s="14" t="s">
        <v>225</v>
      </c>
      <c r="AI555" s="14" t="s">
        <v>225</v>
      </c>
      <c r="AJ555" s="14" t="s">
        <v>73</v>
      </c>
      <c r="AK555" s="14" t="s">
        <v>291</v>
      </c>
      <c r="AL555" s="14" t="s">
        <v>396</v>
      </c>
      <c r="AM555" s="14" t="s">
        <v>225</v>
      </c>
      <c r="AN555" s="14"/>
      <c r="AO555" s="14"/>
      <c r="AP555" s="14" t="s">
        <v>5717</v>
      </c>
      <c r="AQ555" s="14" t="s">
        <v>588</v>
      </c>
      <c r="AR555" s="14"/>
      <c r="AS555" s="14" t="s">
        <v>73</v>
      </c>
      <c r="AT555" s="14" t="s">
        <v>73</v>
      </c>
      <c r="AU555" s="16" t="s">
        <v>73</v>
      </c>
      <c r="AV555" s="14"/>
      <c r="AW555" s="14"/>
      <c r="AX555" s="76"/>
      <c r="AY555" s="79"/>
      <c r="AZ555" s="50"/>
      <c r="BA555" s="14"/>
      <c r="BB555" s="14"/>
      <c r="BC555" s="50"/>
      <c r="BD555" s="14"/>
      <c r="BE555" s="14"/>
      <c r="BF555" s="14"/>
      <c r="BG555" s="14"/>
      <c r="BH555" s="14"/>
    </row>
    <row r="556" ht="15.75" hidden="1" customHeight="1">
      <c r="A556" s="74">
        <v>2025618.0</v>
      </c>
      <c r="B556" s="14"/>
      <c r="C556" s="14">
        <v>40.0</v>
      </c>
      <c r="D556" s="50" t="s">
        <v>2078</v>
      </c>
      <c r="E556" s="50" t="s">
        <v>5718</v>
      </c>
      <c r="F556" s="50" t="s">
        <v>5719</v>
      </c>
      <c r="G556" s="14" t="s">
        <v>430</v>
      </c>
      <c r="H556" s="101" t="s">
        <v>5720</v>
      </c>
      <c r="I556" s="14" t="s">
        <v>237</v>
      </c>
      <c r="J556" s="50" t="s">
        <v>1722</v>
      </c>
      <c r="K556" s="103" t="s">
        <v>5721</v>
      </c>
      <c r="L556" s="14" t="s">
        <v>88</v>
      </c>
      <c r="M556" s="75" t="s">
        <v>4</v>
      </c>
      <c r="N556" s="14" t="s">
        <v>223</v>
      </c>
      <c r="O556" s="14" t="s">
        <v>490</v>
      </c>
      <c r="P556" s="14" t="s">
        <v>225</v>
      </c>
      <c r="Q556" s="14" t="s">
        <v>53</v>
      </c>
      <c r="R556" s="14" t="s">
        <v>225</v>
      </c>
      <c r="S556" s="104" t="s">
        <v>5722</v>
      </c>
      <c r="T556" s="104" t="s">
        <v>5722</v>
      </c>
      <c r="U556" s="104" t="s">
        <v>5723</v>
      </c>
      <c r="V556" s="79" t="s">
        <v>5724</v>
      </c>
      <c r="W556" s="14" t="s">
        <v>225</v>
      </c>
      <c r="X556" s="14" t="s">
        <v>73</v>
      </c>
      <c r="Y556" s="14" t="s">
        <v>225</v>
      </c>
      <c r="Z556" s="14" t="s">
        <v>225</v>
      </c>
      <c r="AA556" s="79">
        <v>3.0</v>
      </c>
      <c r="AB556" s="14" t="s">
        <v>225</v>
      </c>
      <c r="AC556" s="14" t="s">
        <v>229</v>
      </c>
      <c r="AD556" s="14" t="s">
        <v>225</v>
      </c>
      <c r="AE556" s="14" t="s">
        <v>229</v>
      </c>
      <c r="AF556" s="14" t="s">
        <v>225</v>
      </c>
      <c r="AG556" s="14" t="s">
        <v>229</v>
      </c>
      <c r="AH556" s="14" t="s">
        <v>225</v>
      </c>
      <c r="AI556" s="14" t="s">
        <v>225</v>
      </c>
      <c r="AJ556" s="14" t="s">
        <v>225</v>
      </c>
      <c r="AK556" s="14" t="s">
        <v>230</v>
      </c>
      <c r="AL556" s="14" t="s">
        <v>396</v>
      </c>
      <c r="AM556" s="14" t="s">
        <v>225</v>
      </c>
      <c r="AN556" s="14"/>
      <c r="AO556" s="14"/>
      <c r="AP556" s="14" t="s">
        <v>504</v>
      </c>
      <c r="AQ556" s="14" t="s">
        <v>505</v>
      </c>
      <c r="AR556" s="14" t="s">
        <v>331</v>
      </c>
      <c r="AS556" s="14" t="s">
        <v>73</v>
      </c>
      <c r="AT556" s="14" t="s">
        <v>73</v>
      </c>
      <c r="AU556" s="14" t="s">
        <v>73</v>
      </c>
      <c r="AV556" s="14"/>
      <c r="AW556" s="14"/>
      <c r="AX556" s="76"/>
      <c r="AY556" s="79"/>
      <c r="AZ556" s="50"/>
      <c r="BA556" s="14"/>
      <c r="BB556" s="14"/>
      <c r="BC556" s="50"/>
      <c r="BD556" s="14"/>
      <c r="BE556" s="14"/>
      <c r="BF556" s="14"/>
      <c r="BG556" s="14"/>
      <c r="BH556" s="14"/>
    </row>
    <row r="557" ht="15.75" hidden="1" customHeight="1">
      <c r="A557" s="74">
        <v>2025456.0</v>
      </c>
      <c r="B557" s="14"/>
      <c r="C557" s="100">
        <v>34.0</v>
      </c>
      <c r="D557" s="82" t="s">
        <v>2078</v>
      </c>
      <c r="E557" s="80" t="s">
        <v>5725</v>
      </c>
      <c r="F557" s="50" t="s">
        <v>5726</v>
      </c>
      <c r="G557" s="14" t="s">
        <v>430</v>
      </c>
      <c r="H557" s="101" t="s">
        <v>5727</v>
      </c>
      <c r="I557" s="85" t="s">
        <v>237</v>
      </c>
      <c r="J557" s="82" t="s">
        <v>5701</v>
      </c>
      <c r="K557" s="86" t="s">
        <v>5728</v>
      </c>
      <c r="L557" s="85" t="s">
        <v>76</v>
      </c>
      <c r="M557" s="75" t="s">
        <v>4</v>
      </c>
      <c r="N557" s="16" t="s">
        <v>5729</v>
      </c>
      <c r="O557" s="85" t="s">
        <v>286</v>
      </c>
      <c r="P557" s="75"/>
      <c r="Q557" s="14" t="s">
        <v>59</v>
      </c>
      <c r="R557" s="14" t="s">
        <v>225</v>
      </c>
      <c r="S557" s="78" t="s">
        <v>5730</v>
      </c>
      <c r="T557" s="78" t="s">
        <v>5730</v>
      </c>
      <c r="U557" s="78" t="s">
        <v>5731</v>
      </c>
      <c r="V557" s="79" t="s">
        <v>5732</v>
      </c>
      <c r="W557" s="14" t="s">
        <v>225</v>
      </c>
      <c r="X557" s="14" t="s">
        <v>225</v>
      </c>
      <c r="Y557" s="14" t="s">
        <v>225</v>
      </c>
      <c r="Z557" s="14" t="s">
        <v>225</v>
      </c>
      <c r="AA557" s="79">
        <v>8.0</v>
      </c>
      <c r="AB557" s="14" t="s">
        <v>225</v>
      </c>
      <c r="AC557" s="14" t="s">
        <v>229</v>
      </c>
      <c r="AD557" s="14" t="s">
        <v>225</v>
      </c>
      <c r="AE557" s="14" t="s">
        <v>229</v>
      </c>
      <c r="AF557" s="14" t="s">
        <v>225</v>
      </c>
      <c r="AG557" s="14" t="s">
        <v>229</v>
      </c>
      <c r="AH557" s="14" t="s">
        <v>225</v>
      </c>
      <c r="AI557" s="14" t="s">
        <v>225</v>
      </c>
      <c r="AJ557" s="14" t="s">
        <v>225</v>
      </c>
      <c r="AK557" s="14" t="s">
        <v>230</v>
      </c>
      <c r="AL557" s="14" t="s">
        <v>396</v>
      </c>
      <c r="AM557" s="14" t="s">
        <v>225</v>
      </c>
      <c r="AN557" s="14"/>
      <c r="AO557" s="14"/>
      <c r="AP557" s="14" t="s">
        <v>1172</v>
      </c>
      <c r="AQ557" s="14" t="s">
        <v>1434</v>
      </c>
      <c r="AR557" s="14" t="s">
        <v>483</v>
      </c>
      <c r="AS557" s="14" t="s">
        <v>73</v>
      </c>
      <c r="AT557" s="14" t="s">
        <v>73</v>
      </c>
      <c r="AU557" s="16" t="s">
        <v>73</v>
      </c>
      <c r="AV557" s="14"/>
      <c r="AW557" s="16"/>
      <c r="AX557" s="76"/>
      <c r="AY557" s="14"/>
      <c r="AZ557" s="50"/>
      <c r="BA557" s="14"/>
      <c r="BB557" s="14"/>
      <c r="BC557" s="14"/>
      <c r="BD557" s="14"/>
      <c r="BE557" s="14"/>
      <c r="BF557" s="14"/>
      <c r="BG557" s="14"/>
      <c r="BH557" s="14"/>
    </row>
    <row r="558" ht="15.75" hidden="1" customHeight="1">
      <c r="A558" s="74">
        <v>2025385.0</v>
      </c>
      <c r="B558" s="14"/>
      <c r="C558" s="14">
        <v>39.0</v>
      </c>
      <c r="D558" s="50" t="s">
        <v>5733</v>
      </c>
      <c r="E558" s="50" t="s">
        <v>5734</v>
      </c>
      <c r="F558" s="50" t="s">
        <v>5735</v>
      </c>
      <c r="G558" s="14" t="s">
        <v>430</v>
      </c>
      <c r="H558" s="101" t="s">
        <v>5736</v>
      </c>
      <c r="I558" s="14" t="s">
        <v>221</v>
      </c>
      <c r="J558" s="50" t="s">
        <v>5737</v>
      </c>
      <c r="K558" s="86" t="s">
        <v>5738</v>
      </c>
      <c r="L558" s="14" t="s">
        <v>111</v>
      </c>
      <c r="M558" s="75" t="s">
        <v>4</v>
      </c>
      <c r="N558" s="14" t="s">
        <v>258</v>
      </c>
      <c r="O558" s="14" t="s">
        <v>4327</v>
      </c>
      <c r="P558" s="75"/>
      <c r="Q558" s="14" t="s">
        <v>59</v>
      </c>
      <c r="R558" s="14" t="s">
        <v>225</v>
      </c>
      <c r="S558" s="78" t="s">
        <v>5739</v>
      </c>
      <c r="T558" s="78" t="s">
        <v>5739</v>
      </c>
      <c r="U558" s="78" t="s">
        <v>5740</v>
      </c>
      <c r="V558" s="79" t="s">
        <v>5741</v>
      </c>
      <c r="W558" s="14" t="s">
        <v>225</v>
      </c>
      <c r="X558" s="14" t="s">
        <v>73</v>
      </c>
      <c r="Y558" s="14" t="s">
        <v>225</v>
      </c>
      <c r="Z558" s="14" t="s">
        <v>73</v>
      </c>
      <c r="AA558" s="79">
        <v>4.0</v>
      </c>
      <c r="AB558" s="14" t="s">
        <v>225</v>
      </c>
      <c r="AC558" s="14"/>
      <c r="AD558" s="14" t="s">
        <v>225</v>
      </c>
      <c r="AE558" s="14" t="s">
        <v>229</v>
      </c>
      <c r="AF558" s="14" t="s">
        <v>73</v>
      </c>
      <c r="AG558" s="14" t="s">
        <v>278</v>
      </c>
      <c r="AH558" s="14" t="s">
        <v>225</v>
      </c>
      <c r="AI558" s="14" t="s">
        <v>225</v>
      </c>
      <c r="AJ558" s="14" t="s">
        <v>225</v>
      </c>
      <c r="AK558" s="14" t="s">
        <v>230</v>
      </c>
      <c r="AL558" s="14" t="s">
        <v>396</v>
      </c>
      <c r="AM558" s="14" t="s">
        <v>73</v>
      </c>
      <c r="AN558" s="14" t="s">
        <v>23</v>
      </c>
      <c r="AO558" s="14"/>
      <c r="AP558" s="14" t="s">
        <v>772</v>
      </c>
      <c r="AQ558" s="14" t="s">
        <v>5742</v>
      </c>
      <c r="AR558" s="14" t="s">
        <v>384</v>
      </c>
      <c r="AS558" s="14" t="s">
        <v>73</v>
      </c>
      <c r="AT558" s="14" t="s">
        <v>73</v>
      </c>
      <c r="AU558" s="16" t="s">
        <v>73</v>
      </c>
      <c r="AV558" s="14"/>
      <c r="AW558" s="16" t="s">
        <v>73</v>
      </c>
      <c r="AX558" s="76"/>
      <c r="AY558" s="106">
        <v>2.31610602E8</v>
      </c>
      <c r="AZ558" s="106">
        <v>70747.0</v>
      </c>
      <c r="BA558" s="14"/>
      <c r="BB558" s="14"/>
      <c r="BC558" s="14"/>
      <c r="BD558" s="14"/>
      <c r="BE558" s="14"/>
      <c r="BF558" s="14"/>
      <c r="BG558" s="14"/>
      <c r="BH558" s="14"/>
    </row>
    <row r="559" ht="15.75" hidden="1" customHeight="1">
      <c r="A559" s="74">
        <v>2025608.0</v>
      </c>
      <c r="B559" s="14"/>
      <c r="C559" s="14">
        <v>36.0</v>
      </c>
      <c r="D559" s="50" t="s">
        <v>5743</v>
      </c>
      <c r="E559" s="50" t="s">
        <v>5744</v>
      </c>
      <c r="F559" s="50" t="s">
        <v>5745</v>
      </c>
      <c r="G559" s="14" t="s">
        <v>430</v>
      </c>
      <c r="H559" s="101" t="s">
        <v>5746</v>
      </c>
      <c r="I559" s="14" t="s">
        <v>237</v>
      </c>
      <c r="J559" s="84">
        <v>39329.0</v>
      </c>
      <c r="K559" s="79"/>
      <c r="L559" s="14" t="s">
        <v>89</v>
      </c>
      <c r="M559" s="75" t="s">
        <v>4</v>
      </c>
      <c r="N559" s="14" t="s">
        <v>475</v>
      </c>
      <c r="O559" s="14" t="s">
        <v>490</v>
      </c>
      <c r="P559" s="75"/>
      <c r="Q559" s="14" t="s">
        <v>51</v>
      </c>
      <c r="R559" s="14" t="s">
        <v>225</v>
      </c>
      <c r="S559" s="104" t="s">
        <v>5747</v>
      </c>
      <c r="T559" s="104" t="s">
        <v>5747</v>
      </c>
      <c r="U559" s="104" t="s">
        <v>5748</v>
      </c>
      <c r="V559" s="79" t="s">
        <v>5749</v>
      </c>
      <c r="W559" s="14" t="s">
        <v>225</v>
      </c>
      <c r="X559" s="14" t="s">
        <v>73</v>
      </c>
      <c r="Y559" s="14" t="s">
        <v>225</v>
      </c>
      <c r="Z559" s="14" t="s">
        <v>73</v>
      </c>
      <c r="AA559" s="79">
        <v>3.0</v>
      </c>
      <c r="AB559" s="14" t="s">
        <v>225</v>
      </c>
      <c r="AC559" s="14"/>
      <c r="AD559" s="14" t="s">
        <v>225</v>
      </c>
      <c r="AE559" s="14" t="s">
        <v>229</v>
      </c>
      <c r="AF559" s="14" t="s">
        <v>225</v>
      </c>
      <c r="AG559" s="14" t="s">
        <v>229</v>
      </c>
      <c r="AH559" s="14" t="s">
        <v>225</v>
      </c>
      <c r="AI559" s="14" t="s">
        <v>73</v>
      </c>
      <c r="AJ559" s="14" t="s">
        <v>73</v>
      </c>
      <c r="AK559" s="14" t="s">
        <v>264</v>
      </c>
      <c r="AL559" s="14" t="s">
        <v>396</v>
      </c>
      <c r="AM559" s="14" t="s">
        <v>73</v>
      </c>
      <c r="AN559" s="14" t="s">
        <v>5750</v>
      </c>
      <c r="AO559" s="14"/>
      <c r="AP559" s="14" t="s">
        <v>292</v>
      </c>
      <c r="AQ559" s="14" t="s">
        <v>2300</v>
      </c>
      <c r="AR559" s="14" t="s">
        <v>424</v>
      </c>
      <c r="AS559" s="14" t="s">
        <v>73</v>
      </c>
      <c r="AT559" s="14" t="s">
        <v>73</v>
      </c>
      <c r="AU559" s="16" t="s">
        <v>73</v>
      </c>
      <c r="AV559" s="14"/>
      <c r="AW559" s="14"/>
      <c r="AX559" s="76"/>
      <c r="AY559" s="79"/>
      <c r="AZ559" s="50"/>
      <c r="BA559" s="14"/>
      <c r="BB559" s="14"/>
      <c r="BC559" s="50"/>
      <c r="BD559" s="14"/>
      <c r="BE559" s="14"/>
      <c r="BF559" s="14"/>
      <c r="BG559" s="14"/>
      <c r="BH559" s="14"/>
    </row>
    <row r="560" ht="15.75" hidden="1" customHeight="1">
      <c r="A560" s="74">
        <v>2025490.0</v>
      </c>
      <c r="B560" s="14"/>
      <c r="C560" s="14">
        <v>34.0</v>
      </c>
      <c r="D560" s="50" t="s">
        <v>570</v>
      </c>
      <c r="E560" s="50" t="s">
        <v>5751</v>
      </c>
      <c r="F560" s="50" t="s">
        <v>5752</v>
      </c>
      <c r="G560" s="14" t="s">
        <v>430</v>
      </c>
      <c r="H560" s="101" t="s">
        <v>5753</v>
      </c>
      <c r="I560" s="14" t="s">
        <v>237</v>
      </c>
      <c r="J560" s="50" t="s">
        <v>1722</v>
      </c>
      <c r="K560" s="86" t="s">
        <v>5754</v>
      </c>
      <c r="L560" s="85" t="s">
        <v>80</v>
      </c>
      <c r="M560" s="75" t="s">
        <v>4</v>
      </c>
      <c r="N560" s="14" t="s">
        <v>323</v>
      </c>
      <c r="O560" s="14" t="s">
        <v>259</v>
      </c>
      <c r="P560" s="14" t="s">
        <v>73</v>
      </c>
      <c r="Q560" s="14" t="s">
        <v>61</v>
      </c>
      <c r="R560" s="14" t="s">
        <v>225</v>
      </c>
      <c r="S560" s="78" t="s">
        <v>5755</v>
      </c>
      <c r="T560" s="78" t="s">
        <v>5755</v>
      </c>
      <c r="U560" s="78" t="s">
        <v>5755</v>
      </c>
      <c r="V560" s="79" t="s">
        <v>5756</v>
      </c>
      <c r="W560" s="14" t="s">
        <v>225</v>
      </c>
      <c r="X560" s="14" t="s">
        <v>73</v>
      </c>
      <c r="Y560" s="14" t="s">
        <v>225</v>
      </c>
      <c r="Z560" s="14" t="s">
        <v>225</v>
      </c>
      <c r="AA560" s="79">
        <v>6.0</v>
      </c>
      <c r="AB560" s="14" t="s">
        <v>225</v>
      </c>
      <c r="AC560" s="14"/>
      <c r="AD560" s="14" t="s">
        <v>225</v>
      </c>
      <c r="AE560" s="14" t="s">
        <v>229</v>
      </c>
      <c r="AF560" s="14" t="s">
        <v>225</v>
      </c>
      <c r="AG560" s="14" t="s">
        <v>229</v>
      </c>
      <c r="AH560" s="14" t="s">
        <v>225</v>
      </c>
      <c r="AI560" s="14" t="s">
        <v>225</v>
      </c>
      <c r="AJ560" s="14" t="s">
        <v>225</v>
      </c>
      <c r="AK560" s="14" t="s">
        <v>230</v>
      </c>
      <c r="AL560" s="14" t="s">
        <v>396</v>
      </c>
      <c r="AM560" s="14" t="s">
        <v>225</v>
      </c>
      <c r="AN560" s="14"/>
      <c r="AO560" s="14"/>
      <c r="AP560" s="14" t="s">
        <v>331</v>
      </c>
      <c r="AQ560" s="14" t="s">
        <v>424</v>
      </c>
      <c r="AR560" s="14"/>
      <c r="AS560" s="14" t="s">
        <v>73</v>
      </c>
      <c r="AT560" s="14" t="s">
        <v>73</v>
      </c>
      <c r="AU560" s="14" t="s">
        <v>73</v>
      </c>
      <c r="AV560" s="14"/>
      <c r="AW560" s="14" t="s">
        <v>73</v>
      </c>
      <c r="AX560" s="76"/>
      <c r="AY560" s="14">
        <v>2.32044376E8</v>
      </c>
      <c r="AZ560" s="50">
        <v>37167.0</v>
      </c>
      <c r="BA560" s="14"/>
      <c r="BB560" s="14"/>
      <c r="BC560" s="14"/>
      <c r="BD560" s="14"/>
      <c r="BE560" s="14"/>
      <c r="BF560" s="14"/>
      <c r="BG560" s="14"/>
      <c r="BH560" s="14"/>
    </row>
    <row r="561" ht="15.75" hidden="1" customHeight="1">
      <c r="A561" s="74">
        <v>2025743.0</v>
      </c>
      <c r="B561" s="14"/>
      <c r="C561" s="14">
        <v>47.0</v>
      </c>
      <c r="D561" s="50" t="s">
        <v>5757</v>
      </c>
      <c r="E561" s="50" t="s">
        <v>5758</v>
      </c>
      <c r="F561" s="50" t="s">
        <v>5759</v>
      </c>
      <c r="G561" s="14" t="s">
        <v>430</v>
      </c>
      <c r="H561" s="101" t="s">
        <v>5760</v>
      </c>
      <c r="I561" s="14" t="s">
        <v>237</v>
      </c>
      <c r="J561" s="50" t="s">
        <v>2422</v>
      </c>
      <c r="K561" s="86" t="s">
        <v>5761</v>
      </c>
      <c r="L561" s="14" t="s">
        <v>93</v>
      </c>
      <c r="M561" s="76" t="s">
        <v>4</v>
      </c>
      <c r="N561" s="14" t="s">
        <v>1752</v>
      </c>
      <c r="O561" s="14" t="s">
        <v>286</v>
      </c>
      <c r="P561" s="75"/>
      <c r="Q561" s="14" t="s">
        <v>55</v>
      </c>
      <c r="R561" s="14" t="s">
        <v>225</v>
      </c>
      <c r="S561" s="78" t="s">
        <v>5762</v>
      </c>
      <c r="T561" s="78" t="s">
        <v>5762</v>
      </c>
      <c r="U561" s="78" t="s">
        <v>5763</v>
      </c>
      <c r="V561" s="79" t="s">
        <v>5764</v>
      </c>
      <c r="W561" s="14" t="s">
        <v>225</v>
      </c>
      <c r="X561" s="14" t="s">
        <v>73</v>
      </c>
      <c r="Y561" s="14" t="s">
        <v>225</v>
      </c>
      <c r="Z561" s="14" t="s">
        <v>225</v>
      </c>
      <c r="AA561" s="79">
        <v>3.0</v>
      </c>
      <c r="AB561" s="14" t="s">
        <v>225</v>
      </c>
      <c r="AC561" s="14" t="s">
        <v>924</v>
      </c>
      <c r="AD561" s="14" t="s">
        <v>73</v>
      </c>
      <c r="AE561" s="14" t="s">
        <v>278</v>
      </c>
      <c r="AF561" s="14" t="s">
        <v>73</v>
      </c>
      <c r="AG561" s="14" t="s">
        <v>5765</v>
      </c>
      <c r="AH561" s="14" t="s">
        <v>225</v>
      </c>
      <c r="AI561" s="14" t="s">
        <v>73</v>
      </c>
      <c r="AJ561" s="14" t="s">
        <v>73</v>
      </c>
      <c r="AK561" s="14" t="s">
        <v>264</v>
      </c>
      <c r="AL561" s="14" t="s">
        <v>396</v>
      </c>
      <c r="AM561" s="14" t="s">
        <v>225</v>
      </c>
      <c r="AN561" s="14"/>
      <c r="AO561" s="14"/>
      <c r="AP561" s="14" t="s">
        <v>442</v>
      </c>
      <c r="AQ561" s="14" t="s">
        <v>330</v>
      </c>
      <c r="AR561" s="14" t="s">
        <v>279</v>
      </c>
      <c r="AS561" s="14" t="s">
        <v>73</v>
      </c>
      <c r="AT561" s="14" t="s">
        <v>73</v>
      </c>
      <c r="AU561" s="16" t="s">
        <v>73</v>
      </c>
      <c r="AV561" s="14"/>
      <c r="AW561" s="16" t="s">
        <v>232</v>
      </c>
      <c r="AX561" s="76"/>
      <c r="AY561" s="214" t="s">
        <v>5766</v>
      </c>
      <c r="AZ561" s="106">
        <v>25814.0</v>
      </c>
      <c r="BA561" s="14"/>
      <c r="BB561" s="14"/>
      <c r="BC561" s="50"/>
      <c r="BD561" s="14"/>
      <c r="BE561" s="14"/>
      <c r="BF561" s="14"/>
      <c r="BG561" s="14"/>
      <c r="BH561" s="14"/>
    </row>
    <row r="562" ht="15.75" hidden="1" customHeight="1">
      <c r="A562" s="74">
        <v>2025463.0</v>
      </c>
      <c r="B562" s="14"/>
      <c r="C562" s="100">
        <v>40.0</v>
      </c>
      <c r="D562" s="82" t="s">
        <v>2366</v>
      </c>
      <c r="E562" s="82" t="s">
        <v>5767</v>
      </c>
      <c r="F562" s="50" t="s">
        <v>5768</v>
      </c>
      <c r="G562" s="14" t="s">
        <v>430</v>
      </c>
      <c r="H562" s="101" t="s">
        <v>5769</v>
      </c>
      <c r="I562" s="85" t="s">
        <v>237</v>
      </c>
      <c r="J562" s="82" t="s">
        <v>5770</v>
      </c>
      <c r="K562" s="103"/>
      <c r="L562" s="85" t="s">
        <v>76</v>
      </c>
      <c r="M562" s="75" t="s">
        <v>4</v>
      </c>
      <c r="N562" s="16" t="s">
        <v>475</v>
      </c>
      <c r="O562" s="85" t="s">
        <v>286</v>
      </c>
      <c r="P562" s="75"/>
      <c r="Q562" s="14" t="s">
        <v>59</v>
      </c>
      <c r="R562" s="14" t="s">
        <v>225</v>
      </c>
      <c r="S562" s="104" t="s">
        <v>5771</v>
      </c>
      <c r="T562" s="104" t="s">
        <v>5771</v>
      </c>
      <c r="U562" s="104" t="s">
        <v>5772</v>
      </c>
      <c r="V562" s="79" t="s">
        <v>5773</v>
      </c>
      <c r="W562" s="14" t="s">
        <v>225</v>
      </c>
      <c r="X562" s="14" t="s">
        <v>73</v>
      </c>
      <c r="Y562" s="14" t="s">
        <v>225</v>
      </c>
      <c r="Z562" s="14" t="s">
        <v>73</v>
      </c>
      <c r="AA562" s="79">
        <v>6.0</v>
      </c>
      <c r="AB562" s="14" t="s">
        <v>225</v>
      </c>
      <c r="AC562" s="14"/>
      <c r="AD562" s="14" t="s">
        <v>225</v>
      </c>
      <c r="AE562" s="14" t="s">
        <v>229</v>
      </c>
      <c r="AF562" s="14" t="s">
        <v>225</v>
      </c>
      <c r="AG562" s="14" t="s">
        <v>229</v>
      </c>
      <c r="AH562" s="14" t="s">
        <v>225</v>
      </c>
      <c r="AI562" s="14" t="s">
        <v>225</v>
      </c>
      <c r="AJ562" s="14" t="s">
        <v>225</v>
      </c>
      <c r="AK562" s="14" t="s">
        <v>230</v>
      </c>
      <c r="AL562" s="14" t="s">
        <v>396</v>
      </c>
      <c r="AM562" s="14" t="s">
        <v>225</v>
      </c>
      <c r="AN562" s="14"/>
      <c r="AO562" s="14"/>
      <c r="AP562" s="14" t="s">
        <v>424</v>
      </c>
      <c r="AQ562" s="14" t="s">
        <v>331</v>
      </c>
      <c r="AR562" s="14" t="s">
        <v>332</v>
      </c>
      <c r="AS562" s="14" t="s">
        <v>73</v>
      </c>
      <c r="AT562" s="14" t="s">
        <v>73</v>
      </c>
      <c r="AU562" s="16" t="s">
        <v>73</v>
      </c>
      <c r="AV562" s="14"/>
      <c r="AW562" s="16" t="s">
        <v>232</v>
      </c>
      <c r="AX562" s="76"/>
      <c r="AY562" s="14"/>
      <c r="AZ562" s="50"/>
      <c r="BA562" s="14"/>
      <c r="BB562" s="14"/>
      <c r="BC562" s="14"/>
      <c r="BD562" s="14"/>
      <c r="BE562" s="14"/>
      <c r="BF562" s="14"/>
      <c r="BG562" s="14"/>
      <c r="BH562" s="14"/>
    </row>
    <row r="563" ht="15.75" hidden="1" customHeight="1">
      <c r="A563" s="74">
        <v>2025497.0</v>
      </c>
      <c r="B563" s="14"/>
      <c r="C563" s="14">
        <v>34.0</v>
      </c>
      <c r="D563" s="50" t="s">
        <v>2437</v>
      </c>
      <c r="E563" s="50" t="s">
        <v>5774</v>
      </c>
      <c r="F563" s="50" t="s">
        <v>5775</v>
      </c>
      <c r="G563" s="14" t="s">
        <v>430</v>
      </c>
      <c r="H563" s="101" t="s">
        <v>5776</v>
      </c>
      <c r="I563" s="14" t="s">
        <v>237</v>
      </c>
      <c r="J563" s="120">
        <v>38357.0</v>
      </c>
      <c r="K563" s="86" t="s">
        <v>5777</v>
      </c>
      <c r="L563" s="14" t="s">
        <v>94</v>
      </c>
      <c r="M563" s="75" t="s">
        <v>4</v>
      </c>
      <c r="N563" s="14" t="s">
        <v>258</v>
      </c>
      <c r="O563" s="14" t="s">
        <v>286</v>
      </c>
      <c r="P563" s="14" t="s">
        <v>73</v>
      </c>
      <c r="Q563" s="14" t="s">
        <v>61</v>
      </c>
      <c r="R563" s="14" t="s">
        <v>225</v>
      </c>
      <c r="S563" s="78" t="s">
        <v>5778</v>
      </c>
      <c r="T563" s="78" t="s">
        <v>5778</v>
      </c>
      <c r="U563" s="14" t="s">
        <v>278</v>
      </c>
      <c r="V563" s="79" t="s">
        <v>5779</v>
      </c>
      <c r="W563" s="14" t="s">
        <v>225</v>
      </c>
      <c r="X563" s="14" t="s">
        <v>73</v>
      </c>
      <c r="Y563" s="14" t="s">
        <v>225</v>
      </c>
      <c r="Z563" s="14" t="s">
        <v>225</v>
      </c>
      <c r="AA563" s="79">
        <v>7.0</v>
      </c>
      <c r="AB563" s="14" t="s">
        <v>225</v>
      </c>
      <c r="AC563" s="14"/>
      <c r="AD563" s="14" t="s">
        <v>225</v>
      </c>
      <c r="AE563" s="14" t="s">
        <v>229</v>
      </c>
      <c r="AF563" s="14" t="s">
        <v>225</v>
      </c>
      <c r="AG563" s="14" t="s">
        <v>229</v>
      </c>
      <c r="AH563" s="14" t="s">
        <v>225</v>
      </c>
      <c r="AI563" s="14" t="s">
        <v>225</v>
      </c>
      <c r="AJ563" s="14" t="s">
        <v>225</v>
      </c>
      <c r="AK563" s="14" t="s">
        <v>230</v>
      </c>
      <c r="AL563" s="14" t="s">
        <v>396</v>
      </c>
      <c r="AM563" s="14" t="s">
        <v>73</v>
      </c>
      <c r="AN563" s="14"/>
      <c r="AO563" s="14"/>
      <c r="AP563" s="14" t="s">
        <v>588</v>
      </c>
      <c r="AQ563" s="14" t="s">
        <v>5780</v>
      </c>
      <c r="AR563" s="14" t="s">
        <v>292</v>
      </c>
      <c r="AS563" s="14" t="s">
        <v>73</v>
      </c>
      <c r="AT563" s="14" t="s">
        <v>73</v>
      </c>
      <c r="AU563" s="14" t="s">
        <v>73</v>
      </c>
      <c r="AV563" s="14"/>
      <c r="AW563" s="76" t="s">
        <v>232</v>
      </c>
      <c r="AX563" s="76"/>
      <c r="AY563" s="14"/>
      <c r="AZ563" s="50"/>
      <c r="BA563" s="14"/>
      <c r="BB563" s="14"/>
      <c r="BC563" s="14"/>
      <c r="BD563" s="14"/>
      <c r="BE563" s="14"/>
      <c r="BF563" s="14"/>
      <c r="BG563" s="14"/>
      <c r="BH563" s="14"/>
    </row>
    <row r="564" ht="15.75" hidden="1" customHeight="1">
      <c r="A564" s="74">
        <v>2025484.0</v>
      </c>
      <c r="B564" s="14"/>
      <c r="C564" s="100">
        <v>34.0</v>
      </c>
      <c r="D564" s="82" t="s">
        <v>5781</v>
      </c>
      <c r="E564" s="82" t="s">
        <v>5782</v>
      </c>
      <c r="F564" s="50" t="s">
        <v>5783</v>
      </c>
      <c r="G564" s="14" t="s">
        <v>430</v>
      </c>
      <c r="H564" s="101" t="s">
        <v>5784</v>
      </c>
      <c r="I564" s="85" t="s">
        <v>221</v>
      </c>
      <c r="J564" s="109">
        <v>38819.0</v>
      </c>
      <c r="K564" s="79"/>
      <c r="L564" s="85" t="s">
        <v>103</v>
      </c>
      <c r="M564" s="14" t="s">
        <v>4</v>
      </c>
      <c r="N564" s="14" t="s">
        <v>258</v>
      </c>
      <c r="O564" s="85" t="s">
        <v>464</v>
      </c>
      <c r="P564" s="14" t="s">
        <v>73</v>
      </c>
      <c r="Q564" s="14" t="s">
        <v>61</v>
      </c>
      <c r="R564" s="14" t="s">
        <v>225</v>
      </c>
      <c r="S564" s="78" t="s">
        <v>5785</v>
      </c>
      <c r="T564" s="78" t="s">
        <v>5785</v>
      </c>
      <c r="U564" s="78" t="s">
        <v>5786</v>
      </c>
      <c r="V564" s="85" t="s">
        <v>5787</v>
      </c>
      <c r="W564" s="14" t="s">
        <v>225</v>
      </c>
      <c r="X564" s="14" t="s">
        <v>73</v>
      </c>
      <c r="Y564" s="14" t="s">
        <v>225</v>
      </c>
      <c r="Z564" s="14" t="s">
        <v>225</v>
      </c>
      <c r="AA564" s="79">
        <v>5.0</v>
      </c>
      <c r="AB564" s="14" t="s">
        <v>225</v>
      </c>
      <c r="AC564" s="14"/>
      <c r="AD564" s="14" t="s">
        <v>225</v>
      </c>
      <c r="AE564" s="14" t="s">
        <v>229</v>
      </c>
      <c r="AF564" s="14" t="s">
        <v>73</v>
      </c>
      <c r="AG564" s="14" t="s">
        <v>5788</v>
      </c>
      <c r="AH564" s="14" t="s">
        <v>225</v>
      </c>
      <c r="AI564" s="14" t="s">
        <v>225</v>
      </c>
      <c r="AJ564" s="14" t="s">
        <v>73</v>
      </c>
      <c r="AK564" s="14" t="s">
        <v>264</v>
      </c>
      <c r="AL564" s="14" t="s">
        <v>396</v>
      </c>
      <c r="AM564" s="14" t="s">
        <v>73</v>
      </c>
      <c r="AN564" s="14" t="s">
        <v>73</v>
      </c>
      <c r="AO564" s="14" t="s">
        <v>29</v>
      </c>
      <c r="AP564" s="14" t="s">
        <v>292</v>
      </c>
      <c r="AQ564" s="14" t="s">
        <v>588</v>
      </c>
      <c r="AR564" s="14"/>
      <c r="AS564" s="14" t="s">
        <v>73</v>
      </c>
      <c r="AT564" s="14" t="s">
        <v>73</v>
      </c>
      <c r="AU564" s="14" t="s">
        <v>73</v>
      </c>
      <c r="AV564" s="14"/>
      <c r="AW564" s="85" t="s">
        <v>232</v>
      </c>
      <c r="AX564" s="85"/>
      <c r="AY564" s="14"/>
      <c r="AZ564" s="50"/>
      <c r="BA564" s="14"/>
      <c r="BB564" s="14"/>
      <c r="BC564" s="14"/>
      <c r="BD564" s="14"/>
      <c r="BE564" s="14"/>
      <c r="BF564" s="14"/>
      <c r="BG564" s="14"/>
      <c r="BH564" s="14"/>
    </row>
    <row r="565" ht="15.75" hidden="1" customHeight="1">
      <c r="A565" s="74">
        <v>2025396.0</v>
      </c>
      <c r="B565" s="14"/>
      <c r="C565" s="14">
        <v>41.0</v>
      </c>
      <c r="D565" s="50" t="s">
        <v>2824</v>
      </c>
      <c r="E565" s="53" t="s">
        <v>5789</v>
      </c>
      <c r="F565" s="50" t="s">
        <v>5790</v>
      </c>
      <c r="G565" s="14" t="s">
        <v>430</v>
      </c>
      <c r="H565" s="101" t="s">
        <v>5791</v>
      </c>
      <c r="I565" s="14" t="s">
        <v>221</v>
      </c>
      <c r="J565" s="50" t="s">
        <v>3021</v>
      </c>
      <c r="K565" s="86" t="s">
        <v>5792</v>
      </c>
      <c r="L565" s="14" t="s">
        <v>90</v>
      </c>
      <c r="M565" s="75" t="s">
        <v>4</v>
      </c>
      <c r="N565" s="14" t="s">
        <v>1752</v>
      </c>
      <c r="O565" s="14" t="s">
        <v>259</v>
      </c>
      <c r="P565" s="14" t="s">
        <v>225</v>
      </c>
      <c r="Q565" s="14" t="s">
        <v>59</v>
      </c>
      <c r="R565" s="14" t="s">
        <v>225</v>
      </c>
      <c r="S565" s="78" t="s">
        <v>5793</v>
      </c>
      <c r="T565" s="78" t="s">
        <v>5794</v>
      </c>
      <c r="U565" s="78" t="s">
        <v>5795</v>
      </c>
      <c r="V565" s="79" t="s">
        <v>5796</v>
      </c>
      <c r="W565" s="14" t="s">
        <v>225</v>
      </c>
      <c r="X565" s="14" t="s">
        <v>73</v>
      </c>
      <c r="Y565" s="14" t="s">
        <v>225</v>
      </c>
      <c r="Z565" s="14" t="s">
        <v>225</v>
      </c>
      <c r="AA565" s="79">
        <v>4.0</v>
      </c>
      <c r="AB565" s="14" t="s">
        <v>225</v>
      </c>
      <c r="AC565" s="14"/>
      <c r="AD565" s="14" t="s">
        <v>225</v>
      </c>
      <c r="AE565" s="14" t="s">
        <v>229</v>
      </c>
      <c r="AF565" s="14" t="s">
        <v>225</v>
      </c>
      <c r="AG565" s="14" t="s">
        <v>229</v>
      </c>
      <c r="AH565" s="14" t="s">
        <v>225</v>
      </c>
      <c r="AI565" s="14" t="s">
        <v>225</v>
      </c>
      <c r="AJ565" s="14" t="s">
        <v>225</v>
      </c>
      <c r="AK565" s="14" t="s">
        <v>230</v>
      </c>
      <c r="AL565" s="14" t="s">
        <v>396</v>
      </c>
      <c r="AM565" s="14" t="s">
        <v>73</v>
      </c>
      <c r="AN565" s="14" t="s">
        <v>5797</v>
      </c>
      <c r="AO565" s="14"/>
      <c r="AP565" s="14" t="s">
        <v>1444</v>
      </c>
      <c r="AQ565" s="14" t="s">
        <v>5205</v>
      </c>
      <c r="AR565" s="14" t="s">
        <v>5798</v>
      </c>
      <c r="AS565" s="14" t="s">
        <v>73</v>
      </c>
      <c r="AT565" s="14" t="s">
        <v>73</v>
      </c>
      <c r="AU565" s="16" t="s">
        <v>73</v>
      </c>
      <c r="AV565" s="14"/>
      <c r="AW565" s="16" t="s">
        <v>73</v>
      </c>
      <c r="AX565" s="76"/>
      <c r="AY565" s="106">
        <v>2.32169276E8</v>
      </c>
      <c r="AZ565" s="106">
        <v>39137.0</v>
      </c>
      <c r="BA565" s="14"/>
      <c r="BB565" s="14"/>
      <c r="BC565" s="14"/>
      <c r="BD565" s="14"/>
      <c r="BE565" s="14"/>
      <c r="BF565" s="14"/>
      <c r="BG565" s="14"/>
      <c r="BH565" s="14"/>
    </row>
    <row r="566" ht="15.75" hidden="1" customHeight="1">
      <c r="A566" s="74">
        <v>2025505.0</v>
      </c>
      <c r="B566" s="14"/>
      <c r="C566" s="14">
        <v>37.0</v>
      </c>
      <c r="D566" s="50" t="s">
        <v>5799</v>
      </c>
      <c r="E566" s="50" t="s">
        <v>5800</v>
      </c>
      <c r="F566" s="50" t="s">
        <v>5801</v>
      </c>
      <c r="G566" s="14" t="s">
        <v>430</v>
      </c>
      <c r="H566" s="101" t="s">
        <v>5802</v>
      </c>
      <c r="I566" s="14" t="s">
        <v>221</v>
      </c>
      <c r="J566" s="50" t="s">
        <v>5803</v>
      </c>
      <c r="K566" s="86" t="s">
        <v>5804</v>
      </c>
      <c r="L566" s="14" t="s">
        <v>94</v>
      </c>
      <c r="M566" s="14" t="s">
        <v>4</v>
      </c>
      <c r="N566" s="14" t="s">
        <v>1752</v>
      </c>
      <c r="O566" s="14" t="s">
        <v>286</v>
      </c>
      <c r="P566" s="14" t="s">
        <v>73</v>
      </c>
      <c r="Q566" s="14" t="s">
        <v>61</v>
      </c>
      <c r="R566" s="14" t="s">
        <v>225</v>
      </c>
      <c r="S566" s="78" t="s">
        <v>5805</v>
      </c>
      <c r="T566" s="78" t="s">
        <v>5805</v>
      </c>
      <c r="U566" s="14"/>
      <c r="V566" s="14" t="s">
        <v>5806</v>
      </c>
      <c r="W566" s="14" t="s">
        <v>225</v>
      </c>
      <c r="X566" s="14" t="s">
        <v>73</v>
      </c>
      <c r="Y566" s="14" t="s">
        <v>225</v>
      </c>
      <c r="Z566" s="14" t="s">
        <v>225</v>
      </c>
      <c r="AA566" s="79">
        <v>5.0</v>
      </c>
      <c r="AB566" s="14" t="s">
        <v>225</v>
      </c>
      <c r="AC566" s="14"/>
      <c r="AD566" s="14" t="s">
        <v>73</v>
      </c>
      <c r="AE566" s="14"/>
      <c r="AF566" s="14" t="s">
        <v>73</v>
      </c>
      <c r="AG566" s="14"/>
      <c r="AH566" s="14" t="s">
        <v>225</v>
      </c>
      <c r="AI566" s="14" t="s">
        <v>73</v>
      </c>
      <c r="AJ566" s="14" t="s">
        <v>225</v>
      </c>
      <c r="AK566" s="14"/>
      <c r="AL566" s="14" t="s">
        <v>396</v>
      </c>
      <c r="AM566" s="14" t="s">
        <v>73</v>
      </c>
      <c r="AN566" s="14" t="s">
        <v>5807</v>
      </c>
      <c r="AO566" s="14"/>
      <c r="AP566" s="14" t="s">
        <v>424</v>
      </c>
      <c r="AQ566" s="14" t="s">
        <v>292</v>
      </c>
      <c r="AR566" s="14" t="s">
        <v>588</v>
      </c>
      <c r="AS566" s="14" t="s">
        <v>73</v>
      </c>
      <c r="AT566" s="14" t="s">
        <v>73</v>
      </c>
      <c r="AU566" s="14" t="s">
        <v>73</v>
      </c>
      <c r="AV566" s="14"/>
      <c r="AW566" s="16" t="s">
        <v>232</v>
      </c>
      <c r="AX566" s="85"/>
      <c r="AY566" s="14"/>
      <c r="AZ566" s="50"/>
      <c r="BA566" s="14"/>
      <c r="BB566" s="14"/>
      <c r="BC566" s="14"/>
      <c r="BD566" s="14"/>
      <c r="BE566" s="14"/>
      <c r="BF566" s="14"/>
      <c r="BG566" s="14"/>
      <c r="BH566" s="14"/>
    </row>
    <row r="567" ht="15.75" hidden="1" customHeight="1">
      <c r="A567" s="74">
        <v>2025733.0</v>
      </c>
      <c r="B567" s="14"/>
      <c r="C567" s="14">
        <v>36.0</v>
      </c>
      <c r="D567" s="50" t="s">
        <v>5808</v>
      </c>
      <c r="E567" s="50" t="s">
        <v>5809</v>
      </c>
      <c r="F567" s="50" t="s">
        <v>5810</v>
      </c>
      <c r="G567" s="14" t="s">
        <v>430</v>
      </c>
      <c r="H567" s="101" t="s">
        <v>5811</v>
      </c>
      <c r="I567" s="14" t="s">
        <v>221</v>
      </c>
      <c r="J567" s="119" t="s">
        <v>5812</v>
      </c>
      <c r="K567" s="86" t="s">
        <v>5813</v>
      </c>
      <c r="L567" s="14" t="s">
        <v>93</v>
      </c>
      <c r="M567" s="76" t="s">
        <v>4</v>
      </c>
      <c r="N567" s="14" t="s">
        <v>791</v>
      </c>
      <c r="O567" s="14" t="s">
        <v>286</v>
      </c>
      <c r="P567" s="75"/>
      <c r="Q567" s="14" t="s">
        <v>55</v>
      </c>
      <c r="R567" s="14" t="s">
        <v>225</v>
      </c>
      <c r="S567" s="78" t="s">
        <v>5814</v>
      </c>
      <c r="T567" s="78" t="s">
        <v>5814</v>
      </c>
      <c r="U567" s="14"/>
      <c r="V567" s="79" t="s">
        <v>5815</v>
      </c>
      <c r="W567" s="14" t="s">
        <v>225</v>
      </c>
      <c r="X567" s="14" t="s">
        <v>225</v>
      </c>
      <c r="Y567" s="14" t="s">
        <v>225</v>
      </c>
      <c r="Z567" s="14" t="s">
        <v>225</v>
      </c>
      <c r="AA567" s="79">
        <v>8.0</v>
      </c>
      <c r="AB567" s="14" t="s">
        <v>225</v>
      </c>
      <c r="AC567" s="14" t="s">
        <v>229</v>
      </c>
      <c r="AD567" s="14" t="s">
        <v>225</v>
      </c>
      <c r="AE567" s="14" t="s">
        <v>229</v>
      </c>
      <c r="AF567" s="14" t="s">
        <v>225</v>
      </c>
      <c r="AG567" s="14" t="s">
        <v>229</v>
      </c>
      <c r="AH567" s="14" t="s">
        <v>225</v>
      </c>
      <c r="AI567" s="14" t="s">
        <v>225</v>
      </c>
      <c r="AJ567" s="14" t="s">
        <v>73</v>
      </c>
      <c r="AK567" s="14" t="s">
        <v>264</v>
      </c>
      <c r="AL567" s="14" t="s">
        <v>396</v>
      </c>
      <c r="AM567" s="14" t="s">
        <v>73</v>
      </c>
      <c r="AN567" s="14" t="s">
        <v>5816</v>
      </c>
      <c r="AO567" s="14"/>
      <c r="AP567" s="14" t="s">
        <v>330</v>
      </c>
      <c r="AQ567" s="14" t="s">
        <v>5817</v>
      </c>
      <c r="AR567" s="14" t="s">
        <v>796</v>
      </c>
      <c r="AS567" s="14" t="s">
        <v>73</v>
      </c>
      <c r="AT567" s="14" t="s">
        <v>73</v>
      </c>
      <c r="AU567" s="16" t="s">
        <v>73</v>
      </c>
      <c r="AV567" s="14"/>
      <c r="AW567" s="14"/>
      <c r="AX567" s="76"/>
      <c r="AY567" s="79"/>
      <c r="AZ567" s="50"/>
      <c r="BA567" s="14"/>
      <c r="BB567" s="14"/>
      <c r="BC567" s="50"/>
      <c r="BD567" s="14"/>
      <c r="BE567" s="14"/>
      <c r="BF567" s="14"/>
      <c r="BG567" s="14"/>
      <c r="BH567" s="14"/>
    </row>
    <row r="568" ht="15.75" hidden="1" customHeight="1">
      <c r="A568" s="74">
        <v>2025831.0</v>
      </c>
      <c r="B568" s="14"/>
      <c r="C568" s="14">
        <v>39.0</v>
      </c>
      <c r="D568" s="50" t="s">
        <v>5818</v>
      </c>
      <c r="E568" s="50" t="s">
        <v>5819</v>
      </c>
      <c r="F568" s="50" t="s">
        <v>5820</v>
      </c>
      <c r="G568" s="14" t="s">
        <v>430</v>
      </c>
      <c r="H568" s="101" t="s">
        <v>5821</v>
      </c>
      <c r="I568" s="14" t="s">
        <v>221</v>
      </c>
      <c r="J568" s="112" t="s">
        <v>5822</v>
      </c>
      <c r="K568" s="103" t="s">
        <v>5823</v>
      </c>
      <c r="L568" s="14" t="s">
        <v>118</v>
      </c>
      <c r="M568" s="76" t="s">
        <v>4</v>
      </c>
      <c r="N568" s="14" t="s">
        <v>779</v>
      </c>
      <c r="O568" s="14" t="s">
        <v>3891</v>
      </c>
      <c r="P568" s="75"/>
      <c r="Q568" s="14" t="s">
        <v>53</v>
      </c>
      <c r="R568" s="14" t="s">
        <v>225</v>
      </c>
      <c r="S568" s="104" t="s">
        <v>5824</v>
      </c>
      <c r="T568" s="104" t="s">
        <v>5824</v>
      </c>
      <c r="U568" s="104" t="s">
        <v>278</v>
      </c>
      <c r="V568" s="79" t="s">
        <v>5825</v>
      </c>
      <c r="W568" s="14" t="s">
        <v>225</v>
      </c>
      <c r="X568" s="14" t="s">
        <v>73</v>
      </c>
      <c r="Y568" s="14" t="s">
        <v>225</v>
      </c>
      <c r="Z568" s="14" t="s">
        <v>225</v>
      </c>
      <c r="AA568" s="79">
        <v>6.0</v>
      </c>
      <c r="AB568" s="14" t="s">
        <v>225</v>
      </c>
      <c r="AC568" s="14"/>
      <c r="AD568" s="14" t="s">
        <v>73</v>
      </c>
      <c r="AE568" s="14" t="s">
        <v>4362</v>
      </c>
      <c r="AF568" s="14" t="s">
        <v>73</v>
      </c>
      <c r="AG568" s="14" t="s">
        <v>4255</v>
      </c>
      <c r="AH568" s="14" t="s">
        <v>225</v>
      </c>
      <c r="AI568" s="14" t="s">
        <v>73</v>
      </c>
      <c r="AJ568" s="14" t="s">
        <v>225</v>
      </c>
      <c r="AK568" s="14" t="s">
        <v>291</v>
      </c>
      <c r="AL568" s="14" t="s">
        <v>396</v>
      </c>
      <c r="AM568" s="14" t="s">
        <v>73</v>
      </c>
      <c r="AN568" s="14" t="s">
        <v>5826</v>
      </c>
      <c r="AO568" s="14"/>
      <c r="AP568" s="14" t="s">
        <v>454</v>
      </c>
      <c r="AQ568" s="14" t="s">
        <v>424</v>
      </c>
      <c r="AR568" s="14" t="s">
        <v>1961</v>
      </c>
      <c r="AS568" s="14" t="s">
        <v>73</v>
      </c>
      <c r="AT568" s="14" t="s">
        <v>73</v>
      </c>
      <c r="AU568" s="14" t="s">
        <v>73</v>
      </c>
      <c r="AV568" s="14"/>
      <c r="AW568" s="14"/>
      <c r="AX568" s="76"/>
      <c r="AY568" s="79"/>
      <c r="AZ568" s="50"/>
      <c r="BA568" s="14"/>
      <c r="BB568" s="14"/>
      <c r="BC568" s="50"/>
      <c r="BD568" s="14"/>
      <c r="BE568" s="14"/>
      <c r="BF568" s="14"/>
      <c r="BG568" s="14"/>
      <c r="BH568" s="14"/>
    </row>
    <row r="569" ht="15.75" hidden="1" customHeight="1">
      <c r="A569" s="74">
        <v>2025448.0</v>
      </c>
      <c r="B569" s="14"/>
      <c r="C569" s="100">
        <v>36.0</v>
      </c>
      <c r="D569" s="82" t="s">
        <v>5827</v>
      </c>
      <c r="E569" s="80"/>
      <c r="F569" s="50" t="s">
        <v>5827</v>
      </c>
      <c r="G569" s="14" t="s">
        <v>430</v>
      </c>
      <c r="H569" s="101" t="s">
        <v>5828</v>
      </c>
      <c r="I569" s="14" t="s">
        <v>237</v>
      </c>
      <c r="J569" s="84">
        <v>39267.0</v>
      </c>
      <c r="K569" s="103" t="s">
        <v>5829</v>
      </c>
      <c r="L569" s="79" t="s">
        <v>79</v>
      </c>
      <c r="M569" s="76" t="s">
        <v>4</v>
      </c>
      <c r="N569" s="16" t="s">
        <v>475</v>
      </c>
      <c r="O569" s="14" t="s">
        <v>286</v>
      </c>
      <c r="P569" s="75"/>
      <c r="Q569" s="14" t="s">
        <v>59</v>
      </c>
      <c r="R569" s="14" t="s">
        <v>225</v>
      </c>
      <c r="S569" s="104" t="s">
        <v>5830</v>
      </c>
      <c r="T569" s="104" t="s">
        <v>5831</v>
      </c>
      <c r="U569" s="104" t="s">
        <v>5832</v>
      </c>
      <c r="V569" s="79" t="s">
        <v>5833</v>
      </c>
      <c r="W569" s="14" t="s">
        <v>225</v>
      </c>
      <c r="X569" s="14" t="s">
        <v>225</v>
      </c>
      <c r="Y569" s="14" t="s">
        <v>225</v>
      </c>
      <c r="Z569" s="14" t="s">
        <v>225</v>
      </c>
      <c r="AA569" s="79">
        <v>4.0</v>
      </c>
      <c r="AB569" s="14" t="s">
        <v>225</v>
      </c>
      <c r="AC569" s="14"/>
      <c r="AD569" s="14" t="s">
        <v>225</v>
      </c>
      <c r="AE569" s="14" t="s">
        <v>229</v>
      </c>
      <c r="AF569" s="14" t="s">
        <v>73</v>
      </c>
      <c r="AG569" s="14" t="s">
        <v>480</v>
      </c>
      <c r="AH569" s="14" t="s">
        <v>225</v>
      </c>
      <c r="AI569" s="14" t="s">
        <v>225</v>
      </c>
      <c r="AJ569" s="14" t="s">
        <v>73</v>
      </c>
      <c r="AK569" s="14" t="s">
        <v>264</v>
      </c>
      <c r="AL569" s="14" t="s">
        <v>396</v>
      </c>
      <c r="AM569" s="14" t="s">
        <v>73</v>
      </c>
      <c r="AN569" s="14" t="s">
        <v>5480</v>
      </c>
      <c r="AO569" s="14"/>
      <c r="AP569" s="14" t="s">
        <v>1599</v>
      </c>
      <c r="AQ569" s="14" t="s">
        <v>331</v>
      </c>
      <c r="AR569" s="14" t="s">
        <v>5834</v>
      </c>
      <c r="AS569" s="14" t="s">
        <v>73</v>
      </c>
      <c r="AT569" s="14" t="s">
        <v>73</v>
      </c>
      <c r="AU569" s="187" t="s">
        <v>225</v>
      </c>
      <c r="AV569" s="14"/>
      <c r="AW569" s="16" t="s">
        <v>225</v>
      </c>
      <c r="AX569" s="110" t="s">
        <v>685</v>
      </c>
      <c r="AY569" s="79"/>
      <c r="AZ569" s="50"/>
      <c r="BA569" s="14"/>
      <c r="BB569" s="14"/>
      <c r="BC569" s="50"/>
      <c r="BD569" s="14"/>
      <c r="BE569" s="14"/>
      <c r="BF569" s="14"/>
      <c r="BG569" s="14"/>
      <c r="BH569" s="14"/>
    </row>
    <row r="570" ht="15.75" hidden="1" customHeight="1">
      <c r="A570" s="74">
        <v>2025563.0</v>
      </c>
      <c r="B570" s="14"/>
      <c r="C570" s="14">
        <v>35.0</v>
      </c>
      <c r="D570" s="50" t="s">
        <v>5835</v>
      </c>
      <c r="E570" s="50" t="s">
        <v>5836</v>
      </c>
      <c r="F570" s="50" t="s">
        <v>5837</v>
      </c>
      <c r="G570" s="14" t="s">
        <v>430</v>
      </c>
      <c r="H570" s="101" t="s">
        <v>5838</v>
      </c>
      <c r="I570" s="14" t="s">
        <v>221</v>
      </c>
      <c r="J570" s="84" t="s">
        <v>5839</v>
      </c>
      <c r="K570" s="86" t="s">
        <v>5840</v>
      </c>
      <c r="L570" s="14" t="s">
        <v>106</v>
      </c>
      <c r="M570" s="75" t="s">
        <v>4</v>
      </c>
      <c r="N570" s="14" t="s">
        <v>1418</v>
      </c>
      <c r="O570" s="14" t="s">
        <v>490</v>
      </c>
      <c r="P570" s="14" t="s">
        <v>73</v>
      </c>
      <c r="Q570" s="14" t="s">
        <v>51</v>
      </c>
      <c r="R570" s="14" t="s">
        <v>225</v>
      </c>
      <c r="S570" s="78" t="s">
        <v>5841</v>
      </c>
      <c r="T570" s="78" t="s">
        <v>5842</v>
      </c>
      <c r="U570" s="78" t="s">
        <v>5842</v>
      </c>
      <c r="V570" s="79" t="s">
        <v>5843</v>
      </c>
      <c r="W570" s="14" t="s">
        <v>225</v>
      </c>
      <c r="X570" s="14" t="s">
        <v>73</v>
      </c>
      <c r="Y570" s="14" t="s">
        <v>225</v>
      </c>
      <c r="Z570" s="14" t="s">
        <v>225</v>
      </c>
      <c r="AA570" s="79">
        <v>8.0</v>
      </c>
      <c r="AB570" s="14" t="s">
        <v>225</v>
      </c>
      <c r="AC570" s="14" t="s">
        <v>229</v>
      </c>
      <c r="AD570" s="14" t="s">
        <v>225</v>
      </c>
      <c r="AE570" s="14" t="s">
        <v>229</v>
      </c>
      <c r="AF570" s="14" t="s">
        <v>225</v>
      </c>
      <c r="AG570" s="14" t="s">
        <v>229</v>
      </c>
      <c r="AH570" s="14" t="s">
        <v>225</v>
      </c>
      <c r="AI570" s="14" t="s">
        <v>73</v>
      </c>
      <c r="AJ570" s="14" t="s">
        <v>225</v>
      </c>
      <c r="AK570" s="14" t="s">
        <v>230</v>
      </c>
      <c r="AL570" s="14" t="s">
        <v>396</v>
      </c>
      <c r="AM570" s="14" t="s">
        <v>225</v>
      </c>
      <c r="AN570" s="14"/>
      <c r="AO570" s="14"/>
      <c r="AP570" s="14" t="s">
        <v>5844</v>
      </c>
      <c r="AQ570" s="14" t="s">
        <v>292</v>
      </c>
      <c r="AR570" s="14"/>
      <c r="AS570" s="14" t="s">
        <v>73</v>
      </c>
      <c r="AT570" s="14" t="s">
        <v>73</v>
      </c>
      <c r="AU570" s="14" t="s">
        <v>73</v>
      </c>
      <c r="AV570" s="14"/>
      <c r="AW570" s="14"/>
      <c r="AX570" s="76"/>
      <c r="AY570" s="79"/>
      <c r="AZ570" s="50"/>
      <c r="BA570" s="14"/>
      <c r="BB570" s="14"/>
      <c r="BC570" s="50"/>
      <c r="BD570" s="14"/>
      <c r="BE570" s="14"/>
      <c r="BF570" s="14"/>
      <c r="BG570" s="14"/>
      <c r="BH570" s="14"/>
    </row>
    <row r="571" ht="15.75" hidden="1" customHeight="1">
      <c r="A571" s="74">
        <v>2025688.0</v>
      </c>
      <c r="B571" s="14"/>
      <c r="C571" s="14">
        <v>34.0</v>
      </c>
      <c r="D571" s="50" t="s">
        <v>5845</v>
      </c>
      <c r="E571" s="50" t="s">
        <v>5846</v>
      </c>
      <c r="F571" s="50" t="s">
        <v>5847</v>
      </c>
      <c r="G571" s="14" t="s">
        <v>430</v>
      </c>
      <c r="H571" s="101" t="s">
        <v>5848</v>
      </c>
      <c r="I571" s="14" t="s">
        <v>221</v>
      </c>
      <c r="J571" s="50" t="s">
        <v>5849</v>
      </c>
      <c r="K571" s="86" t="s">
        <v>5850</v>
      </c>
      <c r="L571" s="85" t="s">
        <v>80</v>
      </c>
      <c r="M571" s="85" t="s">
        <v>4</v>
      </c>
      <c r="N571" s="14" t="s">
        <v>791</v>
      </c>
      <c r="O571" s="14" t="s">
        <v>5467</v>
      </c>
      <c r="P571" s="14" t="s">
        <v>73</v>
      </c>
      <c r="Q571" s="14" t="s">
        <v>61</v>
      </c>
      <c r="R571" s="14" t="s">
        <v>225</v>
      </c>
      <c r="S571" s="78" t="s">
        <v>5851</v>
      </c>
      <c r="T571" s="78" t="s">
        <v>5852</v>
      </c>
      <c r="U571" s="78" t="s">
        <v>5851</v>
      </c>
      <c r="V571" s="79" t="s">
        <v>5853</v>
      </c>
      <c r="W571" s="14" t="s">
        <v>225</v>
      </c>
      <c r="X571" s="14" t="s">
        <v>73</v>
      </c>
      <c r="Y571" s="14" t="s">
        <v>225</v>
      </c>
      <c r="Z571" s="14" t="s">
        <v>225</v>
      </c>
      <c r="AA571" s="79">
        <v>6.0</v>
      </c>
      <c r="AB571" s="14" t="s">
        <v>225</v>
      </c>
      <c r="AC571" s="14"/>
      <c r="AD571" s="14" t="s">
        <v>225</v>
      </c>
      <c r="AE571" s="14" t="s">
        <v>229</v>
      </c>
      <c r="AF571" s="14" t="s">
        <v>225</v>
      </c>
      <c r="AG571" s="14" t="s">
        <v>229</v>
      </c>
      <c r="AH571" s="14" t="s">
        <v>225</v>
      </c>
      <c r="AI571" s="14" t="s">
        <v>225</v>
      </c>
      <c r="AJ571" s="14" t="s">
        <v>225</v>
      </c>
      <c r="AK571" s="14" t="s">
        <v>230</v>
      </c>
      <c r="AL571" s="14" t="s">
        <v>396</v>
      </c>
      <c r="AM571" s="14" t="s">
        <v>73</v>
      </c>
      <c r="AN571" s="14" t="s">
        <v>23</v>
      </c>
      <c r="AO571" s="14"/>
      <c r="AP571" s="14" t="s">
        <v>5854</v>
      </c>
      <c r="AQ571" s="14" t="s">
        <v>1717</v>
      </c>
      <c r="AR571" s="14" t="s">
        <v>5855</v>
      </c>
      <c r="AS571" s="14" t="s">
        <v>73</v>
      </c>
      <c r="AT571" s="14" t="s">
        <v>73</v>
      </c>
      <c r="AU571" s="14" t="s">
        <v>73</v>
      </c>
      <c r="AV571" s="14"/>
      <c r="AW571" s="14" t="s">
        <v>73</v>
      </c>
      <c r="AX571" s="85"/>
      <c r="AY571" s="50">
        <v>2.32046816E8</v>
      </c>
      <c r="AZ571" s="50">
        <v>30717.0</v>
      </c>
      <c r="BA571" s="14"/>
      <c r="BB571" s="14"/>
      <c r="BC571" s="50"/>
      <c r="BD571" s="14"/>
      <c r="BE571" s="14"/>
      <c r="BF571" s="14"/>
      <c r="BG571" s="14"/>
      <c r="BH571" s="14"/>
    </row>
    <row r="572" ht="15.75" hidden="1" customHeight="1">
      <c r="A572" s="74">
        <v>2025495.0</v>
      </c>
      <c r="B572" s="14"/>
      <c r="C572" s="14">
        <v>40.0</v>
      </c>
      <c r="D572" s="50" t="s">
        <v>5856</v>
      </c>
      <c r="E572" s="50" t="s">
        <v>5857</v>
      </c>
      <c r="F572" s="50" t="s">
        <v>5858</v>
      </c>
      <c r="G572" s="14" t="s">
        <v>430</v>
      </c>
      <c r="H572" s="101" t="s">
        <v>5859</v>
      </c>
      <c r="I572" s="14" t="s">
        <v>221</v>
      </c>
      <c r="J572" s="50" t="s">
        <v>4536</v>
      </c>
      <c r="K572" s="86" t="s">
        <v>5860</v>
      </c>
      <c r="L572" s="14" t="s">
        <v>94</v>
      </c>
      <c r="M572" s="75" t="s">
        <v>4</v>
      </c>
      <c r="N572" s="14" t="s">
        <v>557</v>
      </c>
      <c r="O572" s="14" t="s">
        <v>286</v>
      </c>
      <c r="P572" s="14" t="s">
        <v>73</v>
      </c>
      <c r="Q572" s="14" t="s">
        <v>61</v>
      </c>
      <c r="R572" s="14" t="s">
        <v>225</v>
      </c>
      <c r="S572" s="78" t="s">
        <v>5861</v>
      </c>
      <c r="T572" s="78" t="s">
        <v>5861</v>
      </c>
      <c r="U572" s="14"/>
      <c r="V572" s="79" t="s">
        <v>5862</v>
      </c>
      <c r="W572" s="14" t="s">
        <v>225</v>
      </c>
      <c r="X572" s="14" t="s">
        <v>225</v>
      </c>
      <c r="Y572" s="14" t="s">
        <v>225</v>
      </c>
      <c r="Z572" s="14" t="s">
        <v>225</v>
      </c>
      <c r="AA572" s="79">
        <v>3.0</v>
      </c>
      <c r="AB572" s="14" t="s">
        <v>225</v>
      </c>
      <c r="AC572" s="14"/>
      <c r="AD572" s="14" t="s">
        <v>225</v>
      </c>
      <c r="AE572" s="14" t="s">
        <v>229</v>
      </c>
      <c r="AF572" s="14" t="s">
        <v>225</v>
      </c>
      <c r="AG572" s="14" t="s">
        <v>229</v>
      </c>
      <c r="AH572" s="14" t="s">
        <v>225</v>
      </c>
      <c r="AI572" s="14" t="s">
        <v>225</v>
      </c>
      <c r="AJ572" s="14" t="s">
        <v>225</v>
      </c>
      <c r="AK572" s="14" t="s">
        <v>230</v>
      </c>
      <c r="AL572" s="14" t="s">
        <v>396</v>
      </c>
      <c r="AM572" s="14" t="s">
        <v>225</v>
      </c>
      <c r="AN572" s="14"/>
      <c r="AO572" s="14"/>
      <c r="AP572" s="14" t="s">
        <v>424</v>
      </c>
      <c r="AQ572" s="14" t="s">
        <v>5863</v>
      </c>
      <c r="AR572" s="14" t="s">
        <v>331</v>
      </c>
      <c r="AS572" s="14" t="s">
        <v>73</v>
      </c>
      <c r="AT572" s="14" t="s">
        <v>73</v>
      </c>
      <c r="AU572" s="14" t="s">
        <v>73</v>
      </c>
      <c r="AV572" s="14"/>
      <c r="AW572" s="14" t="s">
        <v>73</v>
      </c>
      <c r="AX572" s="76"/>
      <c r="AY572" s="50">
        <v>2.32047472E8</v>
      </c>
      <c r="AZ572" s="50">
        <v>38364.0</v>
      </c>
      <c r="BA572" s="14"/>
      <c r="BB572" s="14"/>
      <c r="BC572" s="14"/>
      <c r="BD572" s="14"/>
      <c r="BE572" s="14"/>
      <c r="BF572" s="14"/>
      <c r="BG572" s="14"/>
      <c r="BH572" s="14"/>
    </row>
    <row r="573" ht="15.75" hidden="1" customHeight="1">
      <c r="A573" s="74">
        <v>2025667.0</v>
      </c>
      <c r="B573" s="14"/>
      <c r="C573" s="14">
        <v>34.0</v>
      </c>
      <c r="D573" s="50" t="s">
        <v>5864</v>
      </c>
      <c r="E573" s="50" t="s">
        <v>5865</v>
      </c>
      <c r="F573" s="50" t="s">
        <v>5866</v>
      </c>
      <c r="G573" s="14" t="s">
        <v>430</v>
      </c>
      <c r="H573" s="83" t="s">
        <v>5867</v>
      </c>
      <c r="I573" s="14" t="s">
        <v>237</v>
      </c>
      <c r="J573" s="84">
        <v>39173.0</v>
      </c>
      <c r="K573" s="86" t="s">
        <v>5868</v>
      </c>
      <c r="L573" s="14" t="s">
        <v>86</v>
      </c>
      <c r="M573" s="76" t="s">
        <v>4</v>
      </c>
      <c r="N573" s="14" t="s">
        <v>1978</v>
      </c>
      <c r="O573" s="14" t="s">
        <v>603</v>
      </c>
      <c r="P573" s="75"/>
      <c r="Q573" s="14" t="s">
        <v>51</v>
      </c>
      <c r="R573" s="14" t="s">
        <v>225</v>
      </c>
      <c r="S573" s="78" t="s">
        <v>5869</v>
      </c>
      <c r="T573" s="78" t="s">
        <v>5869</v>
      </c>
      <c r="U573" s="78" t="s">
        <v>5870</v>
      </c>
      <c r="V573" s="79" t="s">
        <v>5871</v>
      </c>
      <c r="W573" s="14" t="s">
        <v>225</v>
      </c>
      <c r="X573" s="14" t="s">
        <v>225</v>
      </c>
      <c r="Y573" s="14" t="s">
        <v>225</v>
      </c>
      <c r="Z573" s="14" t="s">
        <v>225</v>
      </c>
      <c r="AA573" s="79">
        <v>9.0</v>
      </c>
      <c r="AB573" s="14" t="s">
        <v>225</v>
      </c>
      <c r="AC573" s="14" t="s">
        <v>229</v>
      </c>
      <c r="AD573" s="14" t="s">
        <v>225</v>
      </c>
      <c r="AE573" s="14" t="s">
        <v>229</v>
      </c>
      <c r="AF573" s="14" t="s">
        <v>225</v>
      </c>
      <c r="AG573" s="14" t="s">
        <v>229</v>
      </c>
      <c r="AH573" s="14" t="s">
        <v>225</v>
      </c>
      <c r="AI573" s="14" t="s">
        <v>225</v>
      </c>
      <c r="AJ573" s="14" t="s">
        <v>73</v>
      </c>
      <c r="AK573" s="14" t="s">
        <v>264</v>
      </c>
      <c r="AL573" s="14" t="s">
        <v>396</v>
      </c>
      <c r="AM573" s="14" t="s">
        <v>225</v>
      </c>
      <c r="AN573" s="14"/>
      <c r="AO573" s="14"/>
      <c r="AP573" s="14" t="s">
        <v>5872</v>
      </c>
      <c r="AQ573" s="14" t="s">
        <v>1387</v>
      </c>
      <c r="AR573" s="14" t="s">
        <v>483</v>
      </c>
      <c r="AS573" s="14" t="s">
        <v>73</v>
      </c>
      <c r="AT573" s="14" t="s">
        <v>73</v>
      </c>
      <c r="AU573" s="16" t="s">
        <v>73</v>
      </c>
      <c r="AV573" s="14"/>
      <c r="AW573" s="14"/>
      <c r="AX573" s="76"/>
      <c r="AY573" s="79"/>
      <c r="AZ573" s="50"/>
      <c r="BA573" s="14"/>
      <c r="BB573" s="14"/>
      <c r="BC573" s="50"/>
      <c r="BD573" s="14"/>
      <c r="BE573" s="14"/>
      <c r="BF573" s="14"/>
      <c r="BG573" s="14"/>
      <c r="BH573" s="14"/>
    </row>
    <row r="574" ht="15.75" hidden="1" customHeight="1">
      <c r="A574" s="74">
        <v>2025741.0</v>
      </c>
      <c r="B574" s="14"/>
      <c r="C574" s="14">
        <v>44.0</v>
      </c>
      <c r="D574" s="50" t="s">
        <v>5032</v>
      </c>
      <c r="E574" s="50" t="s">
        <v>799</v>
      </c>
      <c r="F574" s="50" t="s">
        <v>5873</v>
      </c>
      <c r="G574" s="14" t="s">
        <v>430</v>
      </c>
      <c r="H574" s="101" t="s">
        <v>5874</v>
      </c>
      <c r="I574" s="14" t="s">
        <v>221</v>
      </c>
      <c r="J574" s="50" t="s">
        <v>1460</v>
      </c>
      <c r="K574" s="86" t="s">
        <v>5875</v>
      </c>
      <c r="L574" s="14" t="s">
        <v>93</v>
      </c>
      <c r="M574" s="76" t="s">
        <v>4</v>
      </c>
      <c r="N574" s="16" t="s">
        <v>910</v>
      </c>
      <c r="O574" s="14" t="s">
        <v>286</v>
      </c>
      <c r="P574" s="75"/>
      <c r="Q574" s="14" t="s">
        <v>55</v>
      </c>
      <c r="R574" s="14" t="s">
        <v>225</v>
      </c>
      <c r="S574" s="78" t="s">
        <v>3980</v>
      </c>
      <c r="T574" s="78" t="s">
        <v>3980</v>
      </c>
      <c r="U574" s="104" t="s">
        <v>5876</v>
      </c>
      <c r="V574" s="79" t="s">
        <v>5877</v>
      </c>
      <c r="W574" s="14" t="s">
        <v>225</v>
      </c>
      <c r="X574" s="14" t="s">
        <v>73</v>
      </c>
      <c r="Y574" s="14" t="s">
        <v>225</v>
      </c>
      <c r="Z574" s="14" t="s">
        <v>225</v>
      </c>
      <c r="AA574" s="79">
        <v>6.0</v>
      </c>
      <c r="AB574" s="14" t="s">
        <v>225</v>
      </c>
      <c r="AC574" s="14" t="s">
        <v>229</v>
      </c>
      <c r="AD574" s="14" t="s">
        <v>225</v>
      </c>
      <c r="AE574" s="14" t="s">
        <v>229</v>
      </c>
      <c r="AF574" s="14" t="s">
        <v>225</v>
      </c>
      <c r="AG574" s="14" t="s">
        <v>229</v>
      </c>
      <c r="AH574" s="14" t="s">
        <v>225</v>
      </c>
      <c r="AI574" s="14" t="s">
        <v>225</v>
      </c>
      <c r="AJ574" s="14" t="s">
        <v>225</v>
      </c>
      <c r="AK574" s="14" t="s">
        <v>230</v>
      </c>
      <c r="AL574" s="14" t="s">
        <v>396</v>
      </c>
      <c r="AM574" s="14" t="s">
        <v>225</v>
      </c>
      <c r="AN574" s="14"/>
      <c r="AO574" s="14"/>
      <c r="AP574" s="14" t="s">
        <v>4184</v>
      </c>
      <c r="AQ574" s="14" t="s">
        <v>5834</v>
      </c>
      <c r="AR574" s="14" t="s">
        <v>981</v>
      </c>
      <c r="AS574" s="14" t="s">
        <v>73</v>
      </c>
      <c r="AT574" s="14" t="s">
        <v>73</v>
      </c>
      <c r="AU574" s="16" t="s">
        <v>73</v>
      </c>
      <c r="AV574" s="14"/>
      <c r="AW574" s="14"/>
      <c r="AX574" s="76"/>
      <c r="AY574" s="79"/>
      <c r="AZ574" s="50"/>
      <c r="BA574" s="14"/>
      <c r="BB574" s="14"/>
      <c r="BC574" s="50"/>
      <c r="BD574" s="14"/>
      <c r="BE574" s="14"/>
      <c r="BF574" s="14"/>
      <c r="BG574" s="14"/>
      <c r="BH574" s="14"/>
    </row>
    <row r="575" ht="15.75" hidden="1" customHeight="1">
      <c r="A575" s="215">
        <v>2025380.0</v>
      </c>
      <c r="B575" s="75"/>
      <c r="C575" s="75">
        <v>38.0</v>
      </c>
      <c r="D575" s="53" t="s">
        <v>5878</v>
      </c>
      <c r="E575" s="53" t="s">
        <v>5879</v>
      </c>
      <c r="F575" s="53" t="s">
        <v>5880</v>
      </c>
      <c r="G575" s="75" t="s">
        <v>430</v>
      </c>
      <c r="H575" s="216" t="s">
        <v>5881</v>
      </c>
      <c r="I575" s="75" t="s">
        <v>237</v>
      </c>
      <c r="J575" s="53" t="s">
        <v>5882</v>
      </c>
      <c r="K575" s="88" t="s">
        <v>5883</v>
      </c>
      <c r="L575" s="75" t="s">
        <v>111</v>
      </c>
      <c r="M575" s="75" t="s">
        <v>4</v>
      </c>
      <c r="N575" s="75" t="s">
        <v>240</v>
      </c>
      <c r="O575" s="75" t="s">
        <v>4327</v>
      </c>
      <c r="P575" s="75"/>
      <c r="Q575" s="14" t="s">
        <v>59</v>
      </c>
      <c r="R575" s="14" t="s">
        <v>225</v>
      </c>
      <c r="S575" s="89" t="s">
        <v>5884</v>
      </c>
      <c r="T575" s="89" t="s">
        <v>5884</v>
      </c>
      <c r="U575" s="89" t="s">
        <v>4528</v>
      </c>
      <c r="V575" s="90" t="s">
        <v>5885</v>
      </c>
      <c r="W575" s="14" t="s">
        <v>225</v>
      </c>
      <c r="X575" s="75" t="s">
        <v>73</v>
      </c>
      <c r="Y575" s="75" t="s">
        <v>225</v>
      </c>
      <c r="Z575" s="75" t="s">
        <v>225</v>
      </c>
      <c r="AA575" s="90">
        <v>3.0</v>
      </c>
      <c r="AB575" s="14" t="s">
        <v>225</v>
      </c>
      <c r="AC575" s="75"/>
      <c r="AD575" s="14" t="s">
        <v>225</v>
      </c>
      <c r="AE575" s="14" t="s">
        <v>229</v>
      </c>
      <c r="AF575" s="14" t="s">
        <v>225</v>
      </c>
      <c r="AG575" s="14" t="s">
        <v>229</v>
      </c>
      <c r="AH575" s="14" t="s">
        <v>225</v>
      </c>
      <c r="AI575" s="14" t="s">
        <v>73</v>
      </c>
      <c r="AJ575" s="14" t="s">
        <v>225</v>
      </c>
      <c r="AK575" s="14" t="s">
        <v>230</v>
      </c>
      <c r="AL575" s="75" t="s">
        <v>396</v>
      </c>
      <c r="AM575" s="75" t="s">
        <v>73</v>
      </c>
      <c r="AN575" s="75" t="s">
        <v>5886</v>
      </c>
      <c r="AO575" s="75"/>
      <c r="AP575" s="75" t="s">
        <v>292</v>
      </c>
      <c r="AQ575" s="75" t="s">
        <v>398</v>
      </c>
      <c r="AR575" s="75" t="s">
        <v>4073</v>
      </c>
      <c r="AS575" s="14" t="s">
        <v>73</v>
      </c>
      <c r="AT575" s="14" t="s">
        <v>73</v>
      </c>
      <c r="AU575" s="217" t="s">
        <v>73</v>
      </c>
      <c r="AV575" s="75"/>
      <c r="AW575" s="16" t="s">
        <v>232</v>
      </c>
      <c r="AX575" s="76"/>
      <c r="AY575" s="218">
        <v>2.31602154E8</v>
      </c>
      <c r="AZ575" s="218">
        <v>89078.0</v>
      </c>
      <c r="BA575" s="75"/>
      <c r="BB575" s="75"/>
      <c r="BC575" s="75"/>
      <c r="BD575" s="75"/>
      <c r="BE575" s="75"/>
      <c r="BF575" s="75"/>
      <c r="BG575" s="75"/>
      <c r="BH575" s="14"/>
    </row>
    <row r="576" ht="15.75" hidden="1" customHeight="1">
      <c r="A576" s="74">
        <v>2025496.0</v>
      </c>
      <c r="B576" s="14"/>
      <c r="C576" s="14">
        <v>35.0</v>
      </c>
      <c r="D576" s="50" t="s">
        <v>1241</v>
      </c>
      <c r="E576" s="50" t="s">
        <v>5887</v>
      </c>
      <c r="F576" s="50" t="s">
        <v>5888</v>
      </c>
      <c r="G576" s="14" t="s">
        <v>430</v>
      </c>
      <c r="H576" s="101" t="s">
        <v>5889</v>
      </c>
      <c r="I576" s="14" t="s">
        <v>221</v>
      </c>
      <c r="J576" s="50" t="s">
        <v>5890</v>
      </c>
      <c r="K576" s="86" t="s">
        <v>5891</v>
      </c>
      <c r="L576" s="14" t="s">
        <v>94</v>
      </c>
      <c r="M576" s="75" t="s">
        <v>4</v>
      </c>
      <c r="N576" s="14" t="s">
        <v>791</v>
      </c>
      <c r="O576" s="14" t="s">
        <v>286</v>
      </c>
      <c r="P576" s="14" t="s">
        <v>73</v>
      </c>
      <c r="Q576" s="14" t="s">
        <v>61</v>
      </c>
      <c r="R576" s="14" t="s">
        <v>225</v>
      </c>
      <c r="S576" s="78" t="s">
        <v>5892</v>
      </c>
      <c r="T576" s="78" t="s">
        <v>5893</v>
      </c>
      <c r="U576" s="14"/>
      <c r="V576" s="79" t="s">
        <v>5894</v>
      </c>
      <c r="W576" s="14" t="s">
        <v>225</v>
      </c>
      <c r="X576" s="14" t="s">
        <v>73</v>
      </c>
      <c r="Y576" s="14" t="s">
        <v>225</v>
      </c>
      <c r="Z576" s="14" t="s">
        <v>225</v>
      </c>
      <c r="AA576" s="79">
        <v>4.0</v>
      </c>
      <c r="AB576" s="14" t="s">
        <v>225</v>
      </c>
      <c r="AC576" s="14"/>
      <c r="AD576" s="14" t="s">
        <v>225</v>
      </c>
      <c r="AE576" s="14" t="s">
        <v>229</v>
      </c>
      <c r="AF576" s="14" t="s">
        <v>225</v>
      </c>
      <c r="AG576" s="14" t="s">
        <v>229</v>
      </c>
      <c r="AH576" s="14" t="s">
        <v>225</v>
      </c>
      <c r="AI576" s="14" t="s">
        <v>225</v>
      </c>
      <c r="AJ576" s="14" t="s">
        <v>73</v>
      </c>
      <c r="AK576" s="14" t="s">
        <v>264</v>
      </c>
      <c r="AL576" s="14" t="s">
        <v>396</v>
      </c>
      <c r="AM576" s="14" t="s">
        <v>73</v>
      </c>
      <c r="AN576" s="14" t="s">
        <v>5013</v>
      </c>
      <c r="AO576" s="14"/>
      <c r="AP576" s="14" t="s">
        <v>5895</v>
      </c>
      <c r="AQ576" s="14" t="s">
        <v>424</v>
      </c>
      <c r="AR576" s="14" t="s">
        <v>5896</v>
      </c>
      <c r="AS576" s="14" t="s">
        <v>73</v>
      </c>
      <c r="AT576" s="14" t="s">
        <v>73</v>
      </c>
      <c r="AU576" s="14" t="s">
        <v>73</v>
      </c>
      <c r="AV576" s="14"/>
      <c r="AW576" s="76" t="s">
        <v>232</v>
      </c>
      <c r="AX576" s="76"/>
      <c r="AY576" s="14"/>
      <c r="AZ576" s="50"/>
      <c r="BA576" s="14"/>
      <c r="BB576" s="14"/>
      <c r="BC576" s="14"/>
      <c r="BD576" s="14"/>
      <c r="BE576" s="14"/>
      <c r="BF576" s="14"/>
      <c r="BG576" s="14"/>
      <c r="BH576" s="14"/>
    </row>
    <row r="577" ht="15.75" hidden="1" customHeight="1">
      <c r="A577" s="74">
        <v>2025507.0</v>
      </c>
      <c r="B577" s="14"/>
      <c r="C577" s="14">
        <v>36.0</v>
      </c>
      <c r="D577" s="50" t="s">
        <v>1241</v>
      </c>
      <c r="E577" s="50" t="s">
        <v>1631</v>
      </c>
      <c r="F577" s="50" t="s">
        <v>5897</v>
      </c>
      <c r="G577" s="14" t="s">
        <v>430</v>
      </c>
      <c r="H577" s="101" t="s">
        <v>5898</v>
      </c>
      <c r="I577" s="14" t="s">
        <v>237</v>
      </c>
      <c r="J577" s="50" t="s">
        <v>5899</v>
      </c>
      <c r="K577" s="86" t="s">
        <v>5900</v>
      </c>
      <c r="L577" s="14" t="s">
        <v>108</v>
      </c>
      <c r="M577" s="75" t="s">
        <v>4</v>
      </c>
      <c r="N577" s="14" t="s">
        <v>240</v>
      </c>
      <c r="O577" s="14" t="s">
        <v>286</v>
      </c>
      <c r="P577" s="75"/>
      <c r="Q577" s="14" t="s">
        <v>61</v>
      </c>
      <c r="R577" s="14" t="s">
        <v>73</v>
      </c>
      <c r="S577" s="78" t="s">
        <v>5901</v>
      </c>
      <c r="T577" s="78" t="s">
        <v>5901</v>
      </c>
      <c r="U577" s="14"/>
      <c r="V577" s="79" t="s">
        <v>5902</v>
      </c>
      <c r="W577" s="14" t="s">
        <v>225</v>
      </c>
      <c r="X577" s="14" t="s">
        <v>225</v>
      </c>
      <c r="Y577" s="14" t="s">
        <v>225</v>
      </c>
      <c r="Z577" s="14" t="s">
        <v>225</v>
      </c>
      <c r="AA577" s="79">
        <v>3.0</v>
      </c>
      <c r="AB577" s="14" t="s">
        <v>225</v>
      </c>
      <c r="AC577" s="14" t="s">
        <v>229</v>
      </c>
      <c r="AD577" s="14" t="s">
        <v>225</v>
      </c>
      <c r="AE577" s="14" t="s">
        <v>229</v>
      </c>
      <c r="AF577" s="14" t="s">
        <v>225</v>
      </c>
      <c r="AG577" s="14" t="s">
        <v>229</v>
      </c>
      <c r="AH577" s="14" t="s">
        <v>225</v>
      </c>
      <c r="AI577" s="14" t="s">
        <v>225</v>
      </c>
      <c r="AJ577" s="14" t="s">
        <v>225</v>
      </c>
      <c r="AK577" s="14" t="s">
        <v>230</v>
      </c>
      <c r="AL577" s="14" t="s">
        <v>396</v>
      </c>
      <c r="AM577" s="14" t="s">
        <v>225</v>
      </c>
      <c r="AN577" s="14"/>
      <c r="AO577" s="14"/>
      <c r="AP577" s="14" t="s">
        <v>292</v>
      </c>
      <c r="AQ577" s="14" t="s">
        <v>949</v>
      </c>
      <c r="AR577" s="14" t="s">
        <v>424</v>
      </c>
      <c r="AS577" s="14" t="s">
        <v>73</v>
      </c>
      <c r="AT577" s="14" t="s">
        <v>73</v>
      </c>
      <c r="AU577" s="14" t="s">
        <v>73</v>
      </c>
      <c r="AV577" s="14"/>
      <c r="AW577" s="16" t="s">
        <v>232</v>
      </c>
      <c r="AX577" s="76"/>
      <c r="AY577" s="79"/>
      <c r="AZ577" s="50"/>
      <c r="BA577" s="14"/>
      <c r="BB577" s="14"/>
      <c r="BC577" s="120"/>
      <c r="BD577" s="14"/>
      <c r="BE577" s="14"/>
      <c r="BF577" s="14"/>
      <c r="BG577" s="14"/>
      <c r="BH577" s="14"/>
    </row>
    <row r="578" ht="15.75" hidden="1" customHeight="1">
      <c r="A578" s="74">
        <v>2025680.0</v>
      </c>
      <c r="B578" s="14"/>
      <c r="C578" s="14">
        <v>36.0</v>
      </c>
      <c r="D578" s="50" t="s">
        <v>1241</v>
      </c>
      <c r="E578" s="50" t="s">
        <v>5903</v>
      </c>
      <c r="F578" s="50" t="s">
        <v>5904</v>
      </c>
      <c r="G578" s="14" t="s">
        <v>430</v>
      </c>
      <c r="H578" s="101" t="s">
        <v>5905</v>
      </c>
      <c r="I578" s="14" t="s">
        <v>237</v>
      </c>
      <c r="J578" s="50" t="s">
        <v>5906</v>
      </c>
      <c r="K578" s="86" t="s">
        <v>5907</v>
      </c>
      <c r="L578" s="14" t="s">
        <v>86</v>
      </c>
      <c r="M578" s="76" t="s">
        <v>4</v>
      </c>
      <c r="N578" s="14" t="s">
        <v>557</v>
      </c>
      <c r="O578" s="14" t="s">
        <v>603</v>
      </c>
      <c r="P578" s="75"/>
      <c r="Q578" s="14" t="s">
        <v>51</v>
      </c>
      <c r="R578" s="14" t="s">
        <v>225</v>
      </c>
      <c r="S578" s="78" t="s">
        <v>5908</v>
      </c>
      <c r="T578" s="78" t="s">
        <v>5908</v>
      </c>
      <c r="U578" s="78" t="s">
        <v>5909</v>
      </c>
      <c r="V578" s="79" t="s">
        <v>5910</v>
      </c>
      <c r="W578" s="14" t="s">
        <v>225</v>
      </c>
      <c r="X578" s="14" t="s">
        <v>225</v>
      </c>
      <c r="Y578" s="14" t="s">
        <v>225</v>
      </c>
      <c r="Z578" s="14" t="s">
        <v>225</v>
      </c>
      <c r="AA578" s="79">
        <v>3.0</v>
      </c>
      <c r="AB578" s="14" t="s">
        <v>225</v>
      </c>
      <c r="AC578" s="14"/>
      <c r="AD578" s="14" t="s">
        <v>225</v>
      </c>
      <c r="AE578" s="14" t="s">
        <v>229</v>
      </c>
      <c r="AF578" s="14" t="s">
        <v>73</v>
      </c>
      <c r="AG578" s="14" t="s">
        <v>5911</v>
      </c>
      <c r="AH578" s="14" t="s">
        <v>225</v>
      </c>
      <c r="AI578" s="14" t="s">
        <v>225</v>
      </c>
      <c r="AJ578" s="14" t="s">
        <v>73</v>
      </c>
      <c r="AK578" s="14" t="s">
        <v>291</v>
      </c>
      <c r="AL578" s="14" t="s">
        <v>396</v>
      </c>
      <c r="AM578" s="14" t="s">
        <v>225</v>
      </c>
      <c r="AN578" s="14"/>
      <c r="AO578" s="14"/>
      <c r="AP578" s="14" t="s">
        <v>588</v>
      </c>
      <c r="AQ578" s="14" t="s">
        <v>332</v>
      </c>
      <c r="AR578" s="14" t="s">
        <v>424</v>
      </c>
      <c r="AS578" s="14" t="s">
        <v>73</v>
      </c>
      <c r="AT578" s="14" t="s">
        <v>73</v>
      </c>
      <c r="AU578" s="16" t="s">
        <v>73</v>
      </c>
      <c r="AV578" s="14"/>
      <c r="AW578" s="14"/>
      <c r="AX578" s="76"/>
      <c r="AY578" s="79"/>
      <c r="AZ578" s="50"/>
      <c r="BA578" s="14"/>
      <c r="BB578" s="14"/>
      <c r="BC578" s="50"/>
      <c r="BD578" s="14"/>
      <c r="BE578" s="14"/>
      <c r="BF578" s="14"/>
      <c r="BG578" s="14"/>
      <c r="BH578" s="14"/>
    </row>
    <row r="579" ht="15.75" hidden="1" customHeight="1">
      <c r="A579" s="74">
        <v>2025745.0</v>
      </c>
      <c r="B579" s="14"/>
      <c r="C579" s="14">
        <v>41.0</v>
      </c>
      <c r="D579" s="50" t="s">
        <v>5912</v>
      </c>
      <c r="E579" s="50" t="s">
        <v>1425</v>
      </c>
      <c r="F579" s="50" t="s">
        <v>5913</v>
      </c>
      <c r="G579" s="14" t="s">
        <v>430</v>
      </c>
      <c r="H579" s="101" t="s">
        <v>5914</v>
      </c>
      <c r="I579" s="14" t="s">
        <v>237</v>
      </c>
      <c r="J579" s="119" t="s">
        <v>5915</v>
      </c>
      <c r="K579" s="103" t="s">
        <v>5916</v>
      </c>
      <c r="L579" s="14" t="s">
        <v>93</v>
      </c>
      <c r="M579" s="76" t="s">
        <v>4</v>
      </c>
      <c r="N579" s="14" t="s">
        <v>1112</v>
      </c>
      <c r="O579" s="14" t="s">
        <v>286</v>
      </c>
      <c r="P579" s="75"/>
      <c r="Q579" s="14" t="s">
        <v>55</v>
      </c>
      <c r="R579" s="14" t="s">
        <v>225</v>
      </c>
      <c r="S579" s="78" t="s">
        <v>5917</v>
      </c>
      <c r="T579" s="78" t="s">
        <v>5917</v>
      </c>
      <c r="U579" s="78" t="s">
        <v>5917</v>
      </c>
      <c r="V579" s="79" t="s">
        <v>5918</v>
      </c>
      <c r="W579" s="14" t="s">
        <v>225</v>
      </c>
      <c r="X579" s="14" t="s">
        <v>73</v>
      </c>
      <c r="Y579" s="14" t="s">
        <v>225</v>
      </c>
      <c r="Z579" s="14" t="s">
        <v>73</v>
      </c>
      <c r="AA579" s="79">
        <v>6.0</v>
      </c>
      <c r="AB579" s="14" t="s">
        <v>225</v>
      </c>
      <c r="AC579" s="14" t="s">
        <v>229</v>
      </c>
      <c r="AD579" s="14" t="s">
        <v>225</v>
      </c>
      <c r="AE579" s="14" t="s">
        <v>229</v>
      </c>
      <c r="AF579" s="14" t="s">
        <v>225</v>
      </c>
      <c r="AG579" s="14" t="s">
        <v>229</v>
      </c>
      <c r="AH579" s="14" t="s">
        <v>225</v>
      </c>
      <c r="AI579" s="14" t="s">
        <v>73</v>
      </c>
      <c r="AJ579" s="14" t="s">
        <v>73</v>
      </c>
      <c r="AK579" s="14" t="s">
        <v>264</v>
      </c>
      <c r="AL579" s="14" t="s">
        <v>396</v>
      </c>
      <c r="AM579" s="14" t="s">
        <v>73</v>
      </c>
      <c r="AN579" s="14" t="s">
        <v>5919</v>
      </c>
      <c r="AO579" s="14"/>
      <c r="AP579" s="14" t="s">
        <v>292</v>
      </c>
      <c r="AQ579" s="14" t="s">
        <v>588</v>
      </c>
      <c r="AR579" s="14" t="s">
        <v>4423</v>
      </c>
      <c r="AS579" s="14" t="s">
        <v>73</v>
      </c>
      <c r="AT579" s="14" t="s">
        <v>73</v>
      </c>
      <c r="AU579" s="16" t="s">
        <v>73</v>
      </c>
      <c r="AV579" s="14"/>
      <c r="AW579" s="14"/>
      <c r="AX579" s="76"/>
      <c r="AY579" s="79"/>
      <c r="AZ579" s="50"/>
      <c r="BA579" s="14"/>
      <c r="BB579" s="14"/>
      <c r="BC579" s="50"/>
      <c r="BD579" s="14"/>
      <c r="BE579" s="14"/>
      <c r="BF579" s="14"/>
      <c r="BG579" s="14"/>
      <c r="BH579" s="14"/>
    </row>
    <row r="580" ht="15.75" hidden="1" customHeight="1">
      <c r="A580" s="74">
        <v>2025612.0</v>
      </c>
      <c r="B580" s="14"/>
      <c r="C580" s="14">
        <v>42.0</v>
      </c>
      <c r="D580" s="50" t="s">
        <v>5231</v>
      </c>
      <c r="E580" s="50" t="s">
        <v>5920</v>
      </c>
      <c r="F580" s="50" t="s">
        <v>5921</v>
      </c>
      <c r="G580" s="14" t="s">
        <v>430</v>
      </c>
      <c r="H580" s="101" t="s">
        <v>5922</v>
      </c>
      <c r="I580" s="14" t="s">
        <v>237</v>
      </c>
      <c r="J580" s="50" t="s">
        <v>5923</v>
      </c>
      <c r="K580" s="103" t="s">
        <v>5924</v>
      </c>
      <c r="L580" s="14" t="s">
        <v>88</v>
      </c>
      <c r="M580" s="75" t="s">
        <v>4</v>
      </c>
      <c r="N580" s="14" t="s">
        <v>223</v>
      </c>
      <c r="O580" s="14" t="s">
        <v>490</v>
      </c>
      <c r="P580" s="14" t="s">
        <v>225</v>
      </c>
      <c r="Q580" s="14" t="s">
        <v>53</v>
      </c>
      <c r="R580" s="14" t="s">
        <v>225</v>
      </c>
      <c r="S580" s="104" t="s">
        <v>5925</v>
      </c>
      <c r="T580" s="104" t="s">
        <v>5925</v>
      </c>
      <c r="U580" s="104" t="s">
        <v>5926</v>
      </c>
      <c r="V580" s="79" t="s">
        <v>5927</v>
      </c>
      <c r="W580" s="14" t="s">
        <v>225</v>
      </c>
      <c r="X580" s="14" t="s">
        <v>73</v>
      </c>
      <c r="Y580" s="14" t="s">
        <v>225</v>
      </c>
      <c r="Z580" s="14" t="s">
        <v>225</v>
      </c>
      <c r="AA580" s="79">
        <v>6.0</v>
      </c>
      <c r="AB580" s="14" t="s">
        <v>225</v>
      </c>
      <c r="AC580" s="14" t="s">
        <v>229</v>
      </c>
      <c r="AD580" s="14" t="s">
        <v>225</v>
      </c>
      <c r="AE580" s="14" t="s">
        <v>229</v>
      </c>
      <c r="AF580" s="14" t="s">
        <v>225</v>
      </c>
      <c r="AG580" s="14" t="s">
        <v>229</v>
      </c>
      <c r="AH580" s="14" t="s">
        <v>225</v>
      </c>
      <c r="AI580" s="14" t="s">
        <v>73</v>
      </c>
      <c r="AJ580" s="14" t="s">
        <v>225</v>
      </c>
      <c r="AK580" s="14" t="s">
        <v>230</v>
      </c>
      <c r="AL580" s="14" t="s">
        <v>396</v>
      </c>
      <c r="AM580" s="14" t="s">
        <v>73</v>
      </c>
      <c r="AN580" s="14" t="s">
        <v>23</v>
      </c>
      <c r="AO580" s="14"/>
      <c r="AP580" s="14" t="s">
        <v>483</v>
      </c>
      <c r="AQ580" s="14" t="s">
        <v>5928</v>
      </c>
      <c r="AR580" s="14" t="s">
        <v>3950</v>
      </c>
      <c r="AS580" s="14" t="s">
        <v>73</v>
      </c>
      <c r="AT580" s="14" t="s">
        <v>73</v>
      </c>
      <c r="AU580" s="14" t="s">
        <v>73</v>
      </c>
      <c r="AV580" s="14"/>
      <c r="AW580" s="14"/>
      <c r="AX580" s="76"/>
      <c r="AY580" s="79"/>
      <c r="AZ580" s="50"/>
      <c r="BA580" s="14"/>
      <c r="BB580" s="14"/>
      <c r="BC580" s="50"/>
      <c r="BD580" s="14"/>
      <c r="BE580" s="14"/>
      <c r="BF580" s="14"/>
      <c r="BG580" s="14"/>
      <c r="BH580" s="14"/>
    </row>
    <row r="581" ht="15.75" hidden="1" customHeight="1">
      <c r="A581" s="74">
        <v>2025622.0</v>
      </c>
      <c r="B581" s="14"/>
      <c r="C581" s="14">
        <v>41.0</v>
      </c>
      <c r="D581" s="50" t="s">
        <v>3302</v>
      </c>
      <c r="E581" s="50" t="s">
        <v>5929</v>
      </c>
      <c r="F581" s="50" t="s">
        <v>5930</v>
      </c>
      <c r="G581" s="14" t="s">
        <v>430</v>
      </c>
      <c r="H581" s="101" t="s">
        <v>5931</v>
      </c>
      <c r="I581" s="14" t="s">
        <v>237</v>
      </c>
      <c r="J581" s="50" t="s">
        <v>5932</v>
      </c>
      <c r="K581" s="103" t="s">
        <v>5933</v>
      </c>
      <c r="L581" s="14" t="s">
        <v>88</v>
      </c>
      <c r="M581" s="75" t="s">
        <v>4</v>
      </c>
      <c r="N581" s="14" t="s">
        <v>223</v>
      </c>
      <c r="O581" s="14" t="s">
        <v>490</v>
      </c>
      <c r="P581" s="14" t="s">
        <v>225</v>
      </c>
      <c r="Q581" s="14" t="s">
        <v>53</v>
      </c>
      <c r="R581" s="14" t="s">
        <v>225</v>
      </c>
      <c r="S581" s="104" t="s">
        <v>5934</v>
      </c>
      <c r="T581" s="104" t="s">
        <v>5934</v>
      </c>
      <c r="U581" s="104" t="s">
        <v>5935</v>
      </c>
      <c r="V581" s="79" t="s">
        <v>5936</v>
      </c>
      <c r="W581" s="14" t="s">
        <v>225</v>
      </c>
      <c r="X581" s="14" t="s">
        <v>225</v>
      </c>
      <c r="Y581" s="14" t="s">
        <v>225</v>
      </c>
      <c r="Z581" s="14" t="s">
        <v>225</v>
      </c>
      <c r="AA581" s="79">
        <v>2.0</v>
      </c>
      <c r="AB581" s="14" t="s">
        <v>225</v>
      </c>
      <c r="AC581" s="14" t="s">
        <v>229</v>
      </c>
      <c r="AD581" s="14" t="s">
        <v>225</v>
      </c>
      <c r="AE581" s="14" t="s">
        <v>229</v>
      </c>
      <c r="AF581" s="14" t="s">
        <v>225</v>
      </c>
      <c r="AG581" s="14" t="s">
        <v>229</v>
      </c>
      <c r="AH581" s="14" t="s">
        <v>225</v>
      </c>
      <c r="AI581" s="14" t="s">
        <v>225</v>
      </c>
      <c r="AJ581" s="14" t="s">
        <v>73</v>
      </c>
      <c r="AK581" s="14" t="s">
        <v>264</v>
      </c>
      <c r="AL581" s="14" t="s">
        <v>396</v>
      </c>
      <c r="AM581" s="14" t="s">
        <v>73</v>
      </c>
      <c r="AN581" s="14" t="s">
        <v>23</v>
      </c>
      <c r="AO581" s="14"/>
      <c r="AP581" s="14" t="s">
        <v>1657</v>
      </c>
      <c r="AQ581" s="14" t="s">
        <v>279</v>
      </c>
      <c r="AR581" s="14" t="s">
        <v>5937</v>
      </c>
      <c r="AS581" s="14" t="s">
        <v>73</v>
      </c>
      <c r="AT581" s="14" t="s">
        <v>73</v>
      </c>
      <c r="AU581" s="14" t="s">
        <v>73</v>
      </c>
      <c r="AV581" s="14"/>
      <c r="AW581" s="14"/>
      <c r="AX581" s="76"/>
      <c r="AY581" s="79"/>
      <c r="AZ581" s="50"/>
      <c r="BA581" s="14"/>
      <c r="BB581" s="14"/>
      <c r="BC581" s="50"/>
      <c r="BD581" s="14"/>
      <c r="BE581" s="14"/>
      <c r="BF581" s="14"/>
      <c r="BG581" s="14"/>
      <c r="BH581" s="14"/>
    </row>
    <row r="582" ht="15.75" hidden="1" customHeight="1">
      <c r="A582" s="74">
        <v>2025690.0</v>
      </c>
      <c r="B582" s="14"/>
      <c r="C582" s="14">
        <v>38.0</v>
      </c>
      <c r="D582" s="50" t="s">
        <v>5938</v>
      </c>
      <c r="E582" s="50" t="s">
        <v>5939</v>
      </c>
      <c r="F582" s="50" t="s">
        <v>5940</v>
      </c>
      <c r="G582" s="14" t="s">
        <v>430</v>
      </c>
      <c r="H582" s="101" t="s">
        <v>5941</v>
      </c>
      <c r="I582" s="14" t="s">
        <v>221</v>
      </c>
      <c r="J582" s="84">
        <v>38843.0</v>
      </c>
      <c r="K582" s="103" t="s">
        <v>5942</v>
      </c>
      <c r="L582" s="14" t="s">
        <v>96</v>
      </c>
      <c r="M582" s="76" t="s">
        <v>4</v>
      </c>
      <c r="N582" s="14" t="s">
        <v>240</v>
      </c>
      <c r="O582" s="14" t="s">
        <v>286</v>
      </c>
      <c r="P582" s="75"/>
      <c r="Q582" s="14" t="s">
        <v>51</v>
      </c>
      <c r="R582" s="14" t="s">
        <v>225</v>
      </c>
      <c r="S582" s="104" t="s">
        <v>5943</v>
      </c>
      <c r="T582" s="104" t="s">
        <v>5944</v>
      </c>
      <c r="U582" s="104" t="s">
        <v>5945</v>
      </c>
      <c r="V582" s="79" t="s">
        <v>5946</v>
      </c>
      <c r="W582" s="14" t="s">
        <v>225</v>
      </c>
      <c r="X582" s="14" t="s">
        <v>73</v>
      </c>
      <c r="Y582" s="14" t="s">
        <v>225</v>
      </c>
      <c r="Z582" s="14" t="s">
        <v>225</v>
      </c>
      <c r="AA582" s="79">
        <v>4.0</v>
      </c>
      <c r="AB582" s="14" t="s">
        <v>225</v>
      </c>
      <c r="AC582" s="14"/>
      <c r="AD582" s="14" t="s">
        <v>225</v>
      </c>
      <c r="AE582" s="14" t="s">
        <v>229</v>
      </c>
      <c r="AF582" s="14" t="s">
        <v>73</v>
      </c>
      <c r="AG582" s="14" t="s">
        <v>707</v>
      </c>
      <c r="AH582" s="14" t="s">
        <v>225</v>
      </c>
      <c r="AI582" s="14" t="s">
        <v>225</v>
      </c>
      <c r="AJ582" s="14" t="s">
        <v>225</v>
      </c>
      <c r="AK582" s="14" t="s">
        <v>230</v>
      </c>
      <c r="AL582" s="14" t="s">
        <v>396</v>
      </c>
      <c r="AM582" s="14" t="s">
        <v>73</v>
      </c>
      <c r="AN582" s="14"/>
      <c r="AO582" s="14"/>
      <c r="AP582" s="14" t="s">
        <v>2237</v>
      </c>
      <c r="AQ582" s="14" t="s">
        <v>2927</v>
      </c>
      <c r="AR582" s="14" t="s">
        <v>1330</v>
      </c>
      <c r="AS582" s="14" t="s">
        <v>73</v>
      </c>
      <c r="AT582" s="14" t="s">
        <v>73</v>
      </c>
      <c r="AU582" s="16" t="s">
        <v>73</v>
      </c>
      <c r="AV582" s="14"/>
      <c r="AW582" s="14"/>
      <c r="AX582" s="76"/>
      <c r="AY582" s="79"/>
      <c r="AZ582" s="50"/>
      <c r="BA582" s="14"/>
      <c r="BB582" s="14"/>
      <c r="BC582" s="50"/>
      <c r="BD582" s="14"/>
      <c r="BE582" s="14"/>
      <c r="BF582" s="14"/>
      <c r="BG582" s="14"/>
      <c r="BH582" s="14"/>
    </row>
    <row r="583" ht="15.75" hidden="1" customHeight="1">
      <c r="A583" s="74">
        <v>2025333.0</v>
      </c>
      <c r="B583" s="14"/>
      <c r="C583" s="14">
        <v>35.0</v>
      </c>
      <c r="D583" s="50" t="s">
        <v>3408</v>
      </c>
      <c r="E583" s="50" t="s">
        <v>1862</v>
      </c>
      <c r="F583" s="50" t="s">
        <v>5947</v>
      </c>
      <c r="G583" s="14" t="s">
        <v>430</v>
      </c>
      <c r="H583" s="14" t="s">
        <v>5948</v>
      </c>
      <c r="I583" s="14" t="s">
        <v>237</v>
      </c>
      <c r="J583" s="120">
        <v>38808.0</v>
      </c>
      <c r="K583" s="86" t="s">
        <v>5949</v>
      </c>
      <c r="L583" s="14" t="s">
        <v>83</v>
      </c>
      <c r="M583" s="14" t="s">
        <v>49</v>
      </c>
      <c r="N583" s="14" t="s">
        <v>5950</v>
      </c>
      <c r="O583" s="14" t="s">
        <v>324</v>
      </c>
      <c r="P583" s="14" t="s">
        <v>225</v>
      </c>
      <c r="Q583" s="14" t="s">
        <v>57</v>
      </c>
      <c r="R583" s="14" t="s">
        <v>225</v>
      </c>
      <c r="S583" s="78" t="s">
        <v>5951</v>
      </c>
      <c r="T583" s="78" t="s">
        <v>5952</v>
      </c>
      <c r="U583" s="78" t="s">
        <v>5953</v>
      </c>
      <c r="V583" s="79" t="s">
        <v>5954</v>
      </c>
      <c r="W583" s="14" t="s">
        <v>225</v>
      </c>
      <c r="X583" s="14" t="s">
        <v>225</v>
      </c>
      <c r="Y583" s="14" t="s">
        <v>225</v>
      </c>
      <c r="Z583" s="14" t="s">
        <v>225</v>
      </c>
      <c r="AA583" s="79">
        <v>7.0</v>
      </c>
      <c r="AB583" s="14" t="s">
        <v>73</v>
      </c>
      <c r="AC583" s="14" t="s">
        <v>5955</v>
      </c>
      <c r="AD583" s="14" t="s">
        <v>225</v>
      </c>
      <c r="AE583" s="14" t="s">
        <v>229</v>
      </c>
      <c r="AF583" s="14" t="s">
        <v>225</v>
      </c>
      <c r="AG583" s="14" t="s">
        <v>229</v>
      </c>
      <c r="AH583" s="14" t="s">
        <v>73</v>
      </c>
      <c r="AI583" s="14" t="s">
        <v>225</v>
      </c>
      <c r="AJ583" s="14" t="s">
        <v>225</v>
      </c>
      <c r="AK583" s="14" t="s">
        <v>230</v>
      </c>
      <c r="AL583" s="14" t="s">
        <v>396</v>
      </c>
      <c r="AM583" s="14" t="s">
        <v>73</v>
      </c>
      <c r="AN583" s="14" t="s">
        <v>5956</v>
      </c>
      <c r="AO583" s="14"/>
      <c r="AP583" s="14" t="s">
        <v>5125</v>
      </c>
      <c r="AQ583" s="14" t="s">
        <v>5957</v>
      </c>
      <c r="AR583" s="14" t="s">
        <v>424</v>
      </c>
      <c r="AS583" s="14" t="s">
        <v>73</v>
      </c>
      <c r="AT583" s="14" t="s">
        <v>73</v>
      </c>
      <c r="AU583" s="14" t="s">
        <v>225</v>
      </c>
      <c r="AV583" s="14"/>
      <c r="AW583" s="14"/>
      <c r="AX583" s="85"/>
      <c r="AY583" s="50"/>
      <c r="AZ583" s="50"/>
      <c r="BA583" s="14"/>
      <c r="BB583" s="14"/>
      <c r="BC583" s="14"/>
      <c r="BD583" s="14"/>
      <c r="BE583" s="14"/>
      <c r="BF583" s="14"/>
      <c r="BG583" s="14"/>
      <c r="BH583" s="14"/>
    </row>
    <row r="584" ht="15.75" hidden="1" customHeight="1">
      <c r="A584" s="74">
        <v>2025558.0</v>
      </c>
      <c r="B584" s="14"/>
      <c r="C584" s="14">
        <v>34.0</v>
      </c>
      <c r="D584" s="50" t="s">
        <v>5958</v>
      </c>
      <c r="E584" s="50" t="s">
        <v>5959</v>
      </c>
      <c r="F584" s="50" t="s">
        <v>5960</v>
      </c>
      <c r="G584" s="14" t="s">
        <v>430</v>
      </c>
      <c r="H584" s="101" t="s">
        <v>5961</v>
      </c>
      <c r="I584" s="14" t="s">
        <v>237</v>
      </c>
      <c r="J584" s="84">
        <v>38873.0</v>
      </c>
      <c r="K584" s="103" t="s">
        <v>5962</v>
      </c>
      <c r="L584" s="14" t="s">
        <v>101</v>
      </c>
      <c r="M584" s="75" t="s">
        <v>4</v>
      </c>
      <c r="N584" s="14" t="s">
        <v>323</v>
      </c>
      <c r="O584" s="14" t="s">
        <v>490</v>
      </c>
      <c r="P584" s="14" t="s">
        <v>73</v>
      </c>
      <c r="Q584" s="14" t="s">
        <v>53</v>
      </c>
      <c r="R584" s="14" t="s">
        <v>225</v>
      </c>
      <c r="S584" s="85" t="s">
        <v>922</v>
      </c>
      <c r="T584" s="85" t="s">
        <v>922</v>
      </c>
      <c r="U584" s="85" t="s">
        <v>922</v>
      </c>
      <c r="V584" s="79" t="s">
        <v>5963</v>
      </c>
      <c r="W584" s="14" t="s">
        <v>225</v>
      </c>
      <c r="X584" s="14" t="s">
        <v>73</v>
      </c>
      <c r="Y584" s="14" t="s">
        <v>225</v>
      </c>
      <c r="Z584" s="14" t="s">
        <v>225</v>
      </c>
      <c r="AA584" s="79">
        <v>6.0</v>
      </c>
      <c r="AB584" s="14" t="s">
        <v>225</v>
      </c>
      <c r="AC584" s="14" t="s">
        <v>924</v>
      </c>
      <c r="AD584" s="14" t="s">
        <v>73</v>
      </c>
      <c r="AE584" s="14" t="s">
        <v>2886</v>
      </c>
      <c r="AF584" s="14" t="s">
        <v>225</v>
      </c>
      <c r="AG584" s="14" t="s">
        <v>229</v>
      </c>
      <c r="AH584" s="14" t="s">
        <v>225</v>
      </c>
      <c r="AI584" s="14" t="s">
        <v>225</v>
      </c>
      <c r="AJ584" s="14" t="s">
        <v>225</v>
      </c>
      <c r="AK584" s="14" t="s">
        <v>230</v>
      </c>
      <c r="AL584" s="14" t="s">
        <v>396</v>
      </c>
      <c r="AM584" s="14" t="s">
        <v>73</v>
      </c>
      <c r="AN584" s="14" t="s">
        <v>5964</v>
      </c>
      <c r="AO584" s="14"/>
      <c r="AP584" s="14" t="s">
        <v>454</v>
      </c>
      <c r="AQ584" s="14" t="s">
        <v>1558</v>
      </c>
      <c r="AR584" s="14" t="s">
        <v>3747</v>
      </c>
      <c r="AS584" s="14" t="s">
        <v>73</v>
      </c>
      <c r="AT584" s="14" t="s">
        <v>73</v>
      </c>
      <c r="AU584" s="14" t="s">
        <v>73</v>
      </c>
      <c r="AV584" s="14"/>
      <c r="AW584" s="14"/>
      <c r="AX584" s="76"/>
      <c r="AY584" s="79"/>
      <c r="AZ584" s="50"/>
      <c r="BA584" s="14"/>
      <c r="BB584" s="14"/>
      <c r="BC584" s="50"/>
      <c r="BD584" s="14"/>
      <c r="BE584" s="14"/>
      <c r="BF584" s="14"/>
      <c r="BG584" s="14"/>
      <c r="BH584" s="14"/>
    </row>
    <row r="585" ht="15.75" hidden="1" customHeight="1">
      <c r="A585" s="74">
        <v>2025501.0</v>
      </c>
      <c r="B585" s="14"/>
      <c r="C585" s="14">
        <v>36.0</v>
      </c>
      <c r="D585" s="50" t="s">
        <v>5461</v>
      </c>
      <c r="E585" s="50" t="s">
        <v>5965</v>
      </c>
      <c r="F585" s="50" t="s">
        <v>5966</v>
      </c>
      <c r="G585" s="14" t="s">
        <v>430</v>
      </c>
      <c r="H585" s="101" t="s">
        <v>5967</v>
      </c>
      <c r="I585" s="14" t="s">
        <v>237</v>
      </c>
      <c r="J585" s="50" t="s">
        <v>5968</v>
      </c>
      <c r="K585" s="86" t="s">
        <v>5969</v>
      </c>
      <c r="L585" s="14" t="s">
        <v>94</v>
      </c>
      <c r="M585" s="14" t="s">
        <v>4</v>
      </c>
      <c r="N585" s="14" t="s">
        <v>1752</v>
      </c>
      <c r="O585" s="14" t="s">
        <v>286</v>
      </c>
      <c r="P585" s="14" t="s">
        <v>73</v>
      </c>
      <c r="Q585" s="14" t="s">
        <v>61</v>
      </c>
      <c r="R585" s="14" t="s">
        <v>225</v>
      </c>
      <c r="S585" s="78" t="s">
        <v>5970</v>
      </c>
      <c r="T585" s="78" t="s">
        <v>5970</v>
      </c>
      <c r="U585" s="78" t="s">
        <v>5971</v>
      </c>
      <c r="V585" s="79" t="s">
        <v>5972</v>
      </c>
      <c r="W585" s="14" t="s">
        <v>225</v>
      </c>
      <c r="X585" s="14" t="s">
        <v>73</v>
      </c>
      <c r="Y585" s="14" t="s">
        <v>225</v>
      </c>
      <c r="Z585" s="14" t="s">
        <v>225</v>
      </c>
      <c r="AA585" s="79">
        <v>7.0</v>
      </c>
      <c r="AB585" s="14" t="s">
        <v>225</v>
      </c>
      <c r="AC585" s="14"/>
      <c r="AD585" s="14" t="s">
        <v>225</v>
      </c>
      <c r="AE585" s="14" t="s">
        <v>229</v>
      </c>
      <c r="AF585" s="14" t="s">
        <v>73</v>
      </c>
      <c r="AG585" s="14"/>
      <c r="AH585" s="14" t="s">
        <v>225</v>
      </c>
      <c r="AI585" s="14" t="s">
        <v>225</v>
      </c>
      <c r="AJ585" s="14" t="s">
        <v>225</v>
      </c>
      <c r="AK585" s="14"/>
      <c r="AL585" s="14" t="s">
        <v>396</v>
      </c>
      <c r="AM585" s="14" t="s">
        <v>73</v>
      </c>
      <c r="AN585" s="14" t="s">
        <v>5973</v>
      </c>
      <c r="AO585" s="14"/>
      <c r="AP585" s="14" t="s">
        <v>292</v>
      </c>
      <c r="AQ585" s="14" t="s">
        <v>5974</v>
      </c>
      <c r="AR585" s="14" t="s">
        <v>588</v>
      </c>
      <c r="AS585" s="14" t="s">
        <v>73</v>
      </c>
      <c r="AT585" s="14" t="s">
        <v>73</v>
      </c>
      <c r="AU585" s="14" t="s">
        <v>73</v>
      </c>
      <c r="AV585" s="14"/>
      <c r="AW585" s="85" t="s">
        <v>232</v>
      </c>
      <c r="AX585" s="85"/>
      <c r="AY585" s="50">
        <v>2.31726384E8</v>
      </c>
      <c r="AZ585" s="50">
        <v>36587.0</v>
      </c>
      <c r="BA585" s="14"/>
      <c r="BB585" s="14"/>
      <c r="BC585" s="14"/>
      <c r="BD585" s="14"/>
      <c r="BE585" s="14"/>
      <c r="BF585" s="14"/>
      <c r="BG585" s="14"/>
      <c r="BH585" s="14"/>
    </row>
    <row r="586" ht="15.75" hidden="1" customHeight="1">
      <c r="A586" s="74">
        <v>2025376.0</v>
      </c>
      <c r="B586" s="14"/>
      <c r="C586" s="14">
        <v>39.0</v>
      </c>
      <c r="D586" s="50" t="s">
        <v>5461</v>
      </c>
      <c r="E586" s="50" t="s">
        <v>5975</v>
      </c>
      <c r="F586" s="50" t="s">
        <v>5976</v>
      </c>
      <c r="G586" s="14" t="s">
        <v>430</v>
      </c>
      <c r="H586" s="101" t="s">
        <v>5977</v>
      </c>
      <c r="I586" s="14" t="s">
        <v>221</v>
      </c>
      <c r="J586" s="84">
        <v>38505.0</v>
      </c>
      <c r="K586" s="103" t="s">
        <v>5978</v>
      </c>
      <c r="L586" s="14" t="s">
        <v>114</v>
      </c>
      <c r="M586" s="75" t="s">
        <v>4</v>
      </c>
      <c r="N586" s="14" t="s">
        <v>475</v>
      </c>
      <c r="O586" s="14" t="s">
        <v>476</v>
      </c>
      <c r="P586" s="75"/>
      <c r="Q586" s="14" t="s">
        <v>57</v>
      </c>
      <c r="R586" s="14" t="s">
        <v>225</v>
      </c>
      <c r="S586" s="104" t="s">
        <v>5979</v>
      </c>
      <c r="T586" s="104" t="s">
        <v>5979</v>
      </c>
      <c r="U586" s="104" t="s">
        <v>5980</v>
      </c>
      <c r="V586" s="79" t="s">
        <v>5981</v>
      </c>
      <c r="W586" s="14" t="s">
        <v>225</v>
      </c>
      <c r="X586" s="14" t="s">
        <v>73</v>
      </c>
      <c r="Y586" s="14"/>
      <c r="Z586" s="14" t="s">
        <v>225</v>
      </c>
      <c r="AA586" s="79">
        <v>6.0</v>
      </c>
      <c r="AB586" s="14" t="s">
        <v>225</v>
      </c>
      <c r="AC586" s="14"/>
      <c r="AD586" s="14" t="s">
        <v>225</v>
      </c>
      <c r="AE586" s="14" t="s">
        <v>229</v>
      </c>
      <c r="AF586" s="14" t="s">
        <v>225</v>
      </c>
      <c r="AG586" s="14" t="s">
        <v>229</v>
      </c>
      <c r="AH586" s="14" t="s">
        <v>225</v>
      </c>
      <c r="AI586" s="14" t="s">
        <v>225</v>
      </c>
      <c r="AJ586" s="14" t="s">
        <v>73</v>
      </c>
      <c r="AK586" s="14" t="s">
        <v>264</v>
      </c>
      <c r="AL586" s="14" t="s">
        <v>396</v>
      </c>
      <c r="AM586" s="14" t="s">
        <v>73</v>
      </c>
      <c r="AN586" s="14" t="s">
        <v>5982</v>
      </c>
      <c r="AO586" s="14"/>
      <c r="AP586" s="14" t="s">
        <v>2300</v>
      </c>
      <c r="AQ586" s="14" t="s">
        <v>588</v>
      </c>
      <c r="AR586" s="14"/>
      <c r="AS586" s="14" t="s">
        <v>73</v>
      </c>
      <c r="AT586" s="14" t="s">
        <v>73</v>
      </c>
      <c r="AU586" s="14" t="s">
        <v>73</v>
      </c>
      <c r="AV586" s="14"/>
      <c r="AW586" s="76" t="s">
        <v>232</v>
      </c>
      <c r="AX586" s="76"/>
      <c r="AY586" s="50">
        <v>2.31612427E8</v>
      </c>
      <c r="AZ586" s="50">
        <v>12931.0</v>
      </c>
      <c r="BA586" s="14"/>
      <c r="BB586" s="14"/>
      <c r="BC586" s="14"/>
      <c r="BD586" s="14"/>
      <c r="BE586" s="14"/>
      <c r="BF586" s="14"/>
      <c r="BG586" s="14"/>
      <c r="BH586" s="14"/>
    </row>
    <row r="587" ht="15.75" hidden="1" customHeight="1">
      <c r="A587" s="74">
        <v>2025801.0</v>
      </c>
      <c r="B587" s="14"/>
      <c r="C587" s="14">
        <v>35.0</v>
      </c>
      <c r="D587" s="50" t="s">
        <v>5231</v>
      </c>
      <c r="E587" s="50" t="s">
        <v>5983</v>
      </c>
      <c r="F587" s="50" t="s">
        <v>5984</v>
      </c>
      <c r="G587" s="14" t="s">
        <v>430</v>
      </c>
      <c r="H587" s="101" t="s">
        <v>5985</v>
      </c>
      <c r="I587" s="14" t="s">
        <v>237</v>
      </c>
      <c r="J587" s="84" t="s">
        <v>5986</v>
      </c>
      <c r="K587" s="103" t="s">
        <v>5987</v>
      </c>
      <c r="L587" s="79" t="s">
        <v>99</v>
      </c>
      <c r="M587" s="76" t="s">
        <v>4</v>
      </c>
      <c r="N587" s="14"/>
      <c r="O587" s="14" t="s">
        <v>490</v>
      </c>
      <c r="P587" s="14" t="s">
        <v>73</v>
      </c>
      <c r="Q587" s="14" t="s">
        <v>53</v>
      </c>
      <c r="R587" s="14" t="s">
        <v>225</v>
      </c>
      <c r="S587" s="104" t="s">
        <v>5988</v>
      </c>
      <c r="T587" s="104" t="s">
        <v>5988</v>
      </c>
      <c r="U587" s="104" t="s">
        <v>5989</v>
      </c>
      <c r="V587" s="79" t="s">
        <v>5990</v>
      </c>
      <c r="W587" s="14" t="s">
        <v>73</v>
      </c>
      <c r="X587" s="14" t="s">
        <v>73</v>
      </c>
      <c r="Y587" s="14" t="s">
        <v>73</v>
      </c>
      <c r="Z587" s="14" t="s">
        <v>225</v>
      </c>
      <c r="AA587" s="79">
        <v>7.0</v>
      </c>
      <c r="AB587" s="14" t="s">
        <v>73</v>
      </c>
      <c r="AC587" s="14" t="s">
        <v>5991</v>
      </c>
      <c r="AD587" s="14" t="s">
        <v>73</v>
      </c>
      <c r="AE587" s="14" t="s">
        <v>5992</v>
      </c>
      <c r="AF587" s="14" t="s">
        <v>225</v>
      </c>
      <c r="AG587" s="14" t="s">
        <v>229</v>
      </c>
      <c r="AH587" s="14" t="s">
        <v>73</v>
      </c>
      <c r="AI587" s="14" t="s">
        <v>225</v>
      </c>
      <c r="AJ587" s="14" t="s">
        <v>225</v>
      </c>
      <c r="AK587" s="14" t="s">
        <v>230</v>
      </c>
      <c r="AL587" s="14" t="s">
        <v>396</v>
      </c>
      <c r="AM587" s="14"/>
      <c r="AN587" s="14"/>
      <c r="AO587" s="14"/>
      <c r="AP587" s="14" t="s">
        <v>5993</v>
      </c>
      <c r="AQ587" s="14" t="s">
        <v>1669</v>
      </c>
      <c r="AR587" s="14" t="s">
        <v>1172</v>
      </c>
      <c r="AS587" s="14" t="s">
        <v>73</v>
      </c>
      <c r="AT587" s="14" t="s">
        <v>73</v>
      </c>
      <c r="AU587" s="14" t="s">
        <v>73</v>
      </c>
      <c r="AV587" s="14"/>
      <c r="AW587" s="14"/>
      <c r="AX587" s="76"/>
      <c r="AY587" s="79"/>
      <c r="AZ587" s="50"/>
      <c r="BA587" s="14"/>
      <c r="BB587" s="14"/>
      <c r="BC587" s="50"/>
      <c r="BD587" s="14"/>
      <c r="BE587" s="14"/>
      <c r="BF587" s="14"/>
      <c r="BG587" s="14"/>
      <c r="BH587" s="14"/>
    </row>
    <row r="588" ht="15.75" hidden="1" customHeight="1">
      <c r="A588" s="74">
        <v>2025335.0</v>
      </c>
      <c r="B588" s="14"/>
      <c r="C588" s="14">
        <v>36.0</v>
      </c>
      <c r="D588" s="50" t="s">
        <v>3492</v>
      </c>
      <c r="E588" s="50" t="s">
        <v>5994</v>
      </c>
      <c r="F588" s="50" t="s">
        <v>5995</v>
      </c>
      <c r="G588" s="14" t="s">
        <v>430</v>
      </c>
      <c r="H588" s="14" t="s">
        <v>5996</v>
      </c>
      <c r="I588" s="14" t="s">
        <v>237</v>
      </c>
      <c r="J588" s="50" t="s">
        <v>1006</v>
      </c>
      <c r="K588" s="86" t="s">
        <v>5997</v>
      </c>
      <c r="L588" s="14" t="s">
        <v>83</v>
      </c>
      <c r="M588" s="75" t="s">
        <v>49</v>
      </c>
      <c r="N588" s="14" t="s">
        <v>1327</v>
      </c>
      <c r="O588" s="75" t="s">
        <v>324</v>
      </c>
      <c r="P588" s="14" t="s">
        <v>225</v>
      </c>
      <c r="Q588" s="14" t="s">
        <v>57</v>
      </c>
      <c r="R588" s="14" t="s">
        <v>225</v>
      </c>
      <c r="S588" s="78" t="s">
        <v>5998</v>
      </c>
      <c r="T588" s="78" t="s">
        <v>5998</v>
      </c>
      <c r="U588" s="78" t="s">
        <v>5999</v>
      </c>
      <c r="V588" s="79" t="s">
        <v>6000</v>
      </c>
      <c r="W588" s="14" t="s">
        <v>225</v>
      </c>
      <c r="X588" s="14" t="s">
        <v>73</v>
      </c>
      <c r="Y588" s="14" t="s">
        <v>225</v>
      </c>
      <c r="Z588" s="14" t="s">
        <v>225</v>
      </c>
      <c r="AA588" s="79">
        <v>6.0</v>
      </c>
      <c r="AB588" s="14" t="s">
        <v>225</v>
      </c>
      <c r="AC588" s="14" t="s">
        <v>229</v>
      </c>
      <c r="AD588" s="14" t="s">
        <v>225</v>
      </c>
      <c r="AE588" s="14" t="s">
        <v>229</v>
      </c>
      <c r="AF588" s="14" t="s">
        <v>73</v>
      </c>
      <c r="AG588" s="14" t="s">
        <v>6001</v>
      </c>
      <c r="AH588" s="14" t="s">
        <v>225</v>
      </c>
      <c r="AI588" s="14" t="s">
        <v>225</v>
      </c>
      <c r="AJ588" s="14" t="s">
        <v>73</v>
      </c>
      <c r="AK588" s="14" t="s">
        <v>264</v>
      </c>
      <c r="AL588" s="14" t="s">
        <v>396</v>
      </c>
      <c r="AM588" s="14" t="s">
        <v>73</v>
      </c>
      <c r="AN588" s="135" t="s">
        <v>6002</v>
      </c>
      <c r="AO588" s="14"/>
      <c r="AP588" s="14" t="s">
        <v>424</v>
      </c>
      <c r="AQ588" s="14" t="s">
        <v>949</v>
      </c>
      <c r="AR588" s="14" t="s">
        <v>331</v>
      </c>
      <c r="AS588" s="14" t="s">
        <v>73</v>
      </c>
      <c r="AT588" s="14" t="s">
        <v>73</v>
      </c>
      <c r="AU588" s="14" t="s">
        <v>73</v>
      </c>
      <c r="AV588" s="14"/>
      <c r="AW588" s="76" t="s">
        <v>232</v>
      </c>
      <c r="AX588" s="76"/>
      <c r="AY588" s="50">
        <v>2.31574568E8</v>
      </c>
      <c r="AZ588" s="50">
        <v>40904.0</v>
      </c>
      <c r="BA588" s="79" t="s">
        <v>6003</v>
      </c>
      <c r="BB588" s="14" t="s">
        <v>268</v>
      </c>
      <c r="BC588" s="14"/>
      <c r="BD588" s="14"/>
      <c r="BE588" s="14"/>
      <c r="BF588" s="14"/>
      <c r="BG588" s="14"/>
      <c r="BH588" s="14"/>
    </row>
    <row r="589" ht="15.75" hidden="1" customHeight="1">
      <c r="A589" s="74">
        <v>2025628.0</v>
      </c>
      <c r="B589" s="14"/>
      <c r="C589" s="14">
        <v>40.0</v>
      </c>
      <c r="D589" s="50" t="s">
        <v>6004</v>
      </c>
      <c r="E589" s="50" t="s">
        <v>6005</v>
      </c>
      <c r="F589" s="50" t="s">
        <v>6006</v>
      </c>
      <c r="G589" s="14" t="s">
        <v>430</v>
      </c>
      <c r="H589" s="101" t="s">
        <v>6007</v>
      </c>
      <c r="I589" s="14" t="s">
        <v>237</v>
      </c>
      <c r="J589" s="50" t="s">
        <v>1966</v>
      </c>
      <c r="K589" s="103" t="s">
        <v>6008</v>
      </c>
      <c r="L589" s="14" t="s">
        <v>88</v>
      </c>
      <c r="M589" s="75" t="s">
        <v>4</v>
      </c>
      <c r="N589" s="14" t="s">
        <v>223</v>
      </c>
      <c r="O589" s="14" t="s">
        <v>490</v>
      </c>
      <c r="P589" s="14" t="s">
        <v>225</v>
      </c>
      <c r="Q589" s="14" t="s">
        <v>53</v>
      </c>
      <c r="R589" s="14" t="s">
        <v>225</v>
      </c>
      <c r="S589" s="104" t="s">
        <v>6009</v>
      </c>
      <c r="T589" s="104" t="s">
        <v>6009</v>
      </c>
      <c r="U589" s="104" t="s">
        <v>6010</v>
      </c>
      <c r="V589" s="79" t="s">
        <v>6011</v>
      </c>
      <c r="W589" s="14" t="s">
        <v>225</v>
      </c>
      <c r="X589" s="14" t="s">
        <v>73</v>
      </c>
      <c r="Y589" s="14" t="s">
        <v>225</v>
      </c>
      <c r="Z589" s="14" t="s">
        <v>73</v>
      </c>
      <c r="AA589" s="79">
        <v>2.0</v>
      </c>
      <c r="AB589" s="14" t="s">
        <v>225</v>
      </c>
      <c r="AC589" s="14" t="s">
        <v>229</v>
      </c>
      <c r="AD589" s="14" t="s">
        <v>225</v>
      </c>
      <c r="AE589" s="14" t="s">
        <v>229</v>
      </c>
      <c r="AF589" s="14" t="s">
        <v>225</v>
      </c>
      <c r="AG589" s="14" t="s">
        <v>229</v>
      </c>
      <c r="AH589" s="14" t="s">
        <v>225</v>
      </c>
      <c r="AI589" s="14" t="s">
        <v>73</v>
      </c>
      <c r="AJ589" s="14" t="s">
        <v>225</v>
      </c>
      <c r="AK589" s="14" t="s">
        <v>230</v>
      </c>
      <c r="AL589" s="14" t="s">
        <v>396</v>
      </c>
      <c r="AM589" s="14" t="s">
        <v>225</v>
      </c>
      <c r="AN589" s="14"/>
      <c r="AO589" s="14"/>
      <c r="AP589" s="14" t="s">
        <v>1657</v>
      </c>
      <c r="AQ589" s="14" t="s">
        <v>6012</v>
      </c>
      <c r="AR589" s="14" t="s">
        <v>6013</v>
      </c>
      <c r="AS589" s="14" t="s">
        <v>73</v>
      </c>
      <c r="AT589" s="14" t="s">
        <v>73</v>
      </c>
      <c r="AU589" s="14" t="s">
        <v>73</v>
      </c>
      <c r="AV589" s="14"/>
      <c r="AW589" s="14"/>
      <c r="AX589" s="76"/>
      <c r="AY589" s="79"/>
      <c r="AZ589" s="50"/>
      <c r="BA589" s="14"/>
      <c r="BB589" s="14"/>
      <c r="BC589" s="50"/>
      <c r="BD589" s="14"/>
      <c r="BE589" s="14"/>
      <c r="BF589" s="14"/>
      <c r="BG589" s="14"/>
      <c r="BH589" s="14"/>
    </row>
    <row r="590" ht="15.75" hidden="1" customHeight="1">
      <c r="A590" s="74">
        <v>2025527.0</v>
      </c>
      <c r="B590" s="14"/>
      <c r="C590" s="14">
        <v>35.0</v>
      </c>
      <c r="D590" s="50" t="s">
        <v>597</v>
      </c>
      <c r="E590" s="50" t="s">
        <v>6014</v>
      </c>
      <c r="F590" s="50" t="s">
        <v>6015</v>
      </c>
      <c r="G590" s="14" t="s">
        <v>430</v>
      </c>
      <c r="H590" s="101" t="s">
        <v>6016</v>
      </c>
      <c r="I590" s="14" t="s">
        <v>237</v>
      </c>
      <c r="J590" s="120">
        <v>38996.0</v>
      </c>
      <c r="K590" s="219" t="s">
        <v>6017</v>
      </c>
      <c r="L590" s="14" t="s">
        <v>108</v>
      </c>
      <c r="M590" s="75" t="s">
        <v>4</v>
      </c>
      <c r="N590" s="14" t="s">
        <v>419</v>
      </c>
      <c r="O590" s="14" t="s">
        <v>286</v>
      </c>
      <c r="P590" s="75"/>
      <c r="Q590" s="14" t="s">
        <v>61</v>
      </c>
      <c r="R590" s="14" t="s">
        <v>225</v>
      </c>
      <c r="S590" s="129" t="s">
        <v>6018</v>
      </c>
      <c r="T590" s="129" t="s">
        <v>6019</v>
      </c>
      <c r="U590" s="104"/>
      <c r="V590" s="79" t="s">
        <v>6020</v>
      </c>
      <c r="W590" s="14" t="s">
        <v>225</v>
      </c>
      <c r="X590" s="14" t="s">
        <v>73</v>
      </c>
      <c r="Y590" s="14" t="s">
        <v>225</v>
      </c>
      <c r="Z590" s="14" t="s">
        <v>73</v>
      </c>
      <c r="AA590" s="79">
        <v>5.0</v>
      </c>
      <c r="AB590" s="14" t="s">
        <v>225</v>
      </c>
      <c r="AC590" s="14"/>
      <c r="AD590" s="14" t="s">
        <v>73</v>
      </c>
      <c r="AE590" s="14" t="s">
        <v>6021</v>
      </c>
      <c r="AF590" s="14" t="s">
        <v>225</v>
      </c>
      <c r="AG590" s="14" t="s">
        <v>229</v>
      </c>
      <c r="AH590" s="14" t="s">
        <v>73</v>
      </c>
      <c r="AI590" s="14" t="s">
        <v>73</v>
      </c>
      <c r="AJ590" s="14" t="s">
        <v>225</v>
      </c>
      <c r="AK590" s="14" t="s">
        <v>230</v>
      </c>
      <c r="AL590" s="14" t="s">
        <v>396</v>
      </c>
      <c r="AM590" s="14" t="s">
        <v>225</v>
      </c>
      <c r="AN590" s="14"/>
      <c r="AO590" s="14"/>
      <c r="AP590" s="14" t="s">
        <v>3240</v>
      </c>
      <c r="AQ590" s="14" t="s">
        <v>331</v>
      </c>
      <c r="AR590" s="14" t="s">
        <v>1961</v>
      </c>
      <c r="AS590" s="14" t="s">
        <v>73</v>
      </c>
      <c r="AT590" s="14" t="s">
        <v>73</v>
      </c>
      <c r="AU590" s="14" t="s">
        <v>73</v>
      </c>
      <c r="AV590" s="14"/>
      <c r="AW590" s="16" t="s">
        <v>232</v>
      </c>
      <c r="AX590" s="76"/>
      <c r="AY590" s="79"/>
      <c r="AZ590" s="50"/>
      <c r="BA590" s="14"/>
      <c r="BB590" s="14"/>
      <c r="BC590" s="50"/>
      <c r="BD590" s="14"/>
      <c r="BE590" s="14"/>
      <c r="BF590" s="14"/>
      <c r="BG590" s="14"/>
      <c r="BH590" s="14"/>
    </row>
    <row r="591" ht="15.75" hidden="1" customHeight="1">
      <c r="A591" s="74">
        <v>2025517.0</v>
      </c>
      <c r="B591" s="14"/>
      <c r="C591" s="14">
        <v>38.0</v>
      </c>
      <c r="D591" s="50" t="s">
        <v>6022</v>
      </c>
      <c r="E591" s="50" t="s">
        <v>6023</v>
      </c>
      <c r="F591" s="50" t="s">
        <v>6024</v>
      </c>
      <c r="G591" s="14" t="s">
        <v>430</v>
      </c>
      <c r="H591" s="101" t="s">
        <v>6025</v>
      </c>
      <c r="I591" s="14" t="s">
        <v>237</v>
      </c>
      <c r="J591" s="50" t="s">
        <v>2171</v>
      </c>
      <c r="K591" s="103" t="s">
        <v>6026</v>
      </c>
      <c r="L591" s="14" t="s">
        <v>108</v>
      </c>
      <c r="M591" s="75" t="s">
        <v>4</v>
      </c>
      <c r="N591" s="14" t="s">
        <v>557</v>
      </c>
      <c r="O591" s="14" t="s">
        <v>286</v>
      </c>
      <c r="P591" s="75"/>
      <c r="Q591" s="14" t="s">
        <v>61</v>
      </c>
      <c r="R591" s="14" t="s">
        <v>225</v>
      </c>
      <c r="S591" s="78" t="s">
        <v>6027</v>
      </c>
      <c r="T591" s="78" t="s">
        <v>6027</v>
      </c>
      <c r="U591" s="14" t="s">
        <v>278</v>
      </c>
      <c r="V591" s="79" t="s">
        <v>6028</v>
      </c>
      <c r="W591" s="14" t="s">
        <v>225</v>
      </c>
      <c r="X591" s="14" t="s">
        <v>73</v>
      </c>
      <c r="Y591" s="14" t="s">
        <v>225</v>
      </c>
      <c r="Z591" s="14" t="s">
        <v>225</v>
      </c>
      <c r="AA591" s="79">
        <v>11.0</v>
      </c>
      <c r="AB591" s="14" t="s">
        <v>225</v>
      </c>
      <c r="AC591" s="14" t="s">
        <v>229</v>
      </c>
      <c r="AD591" s="14" t="s">
        <v>225</v>
      </c>
      <c r="AE591" s="14" t="s">
        <v>229</v>
      </c>
      <c r="AF591" s="14" t="s">
        <v>225</v>
      </c>
      <c r="AG591" s="14" t="s">
        <v>229</v>
      </c>
      <c r="AH591" s="14" t="s">
        <v>225</v>
      </c>
      <c r="AI591" s="14" t="s">
        <v>225</v>
      </c>
      <c r="AJ591" s="14" t="s">
        <v>225</v>
      </c>
      <c r="AK591" s="14" t="s">
        <v>230</v>
      </c>
      <c r="AL591" s="14" t="s">
        <v>396</v>
      </c>
      <c r="AM591" s="14" t="s">
        <v>73</v>
      </c>
      <c r="AN591" s="14" t="s">
        <v>23</v>
      </c>
      <c r="AO591" s="14"/>
      <c r="AP591" s="14" t="s">
        <v>266</v>
      </c>
      <c r="AQ591" s="14" t="s">
        <v>3814</v>
      </c>
      <c r="AR591" s="14" t="s">
        <v>454</v>
      </c>
      <c r="AS591" s="14" t="s">
        <v>73</v>
      </c>
      <c r="AT591" s="14" t="s">
        <v>73</v>
      </c>
      <c r="AU591" s="14" t="s">
        <v>73</v>
      </c>
      <c r="AV591" s="14"/>
      <c r="AW591" s="14"/>
      <c r="AX591" s="76"/>
      <c r="AY591" s="79"/>
      <c r="AZ591" s="50"/>
      <c r="BA591" s="14"/>
      <c r="BB591" s="14"/>
      <c r="BC591" s="50"/>
      <c r="BD591" s="14"/>
      <c r="BE591" s="14"/>
      <c r="BF591" s="14"/>
      <c r="BG591" s="14"/>
      <c r="BH591" s="14"/>
    </row>
    <row r="592" ht="15.75" hidden="1" customHeight="1">
      <c r="A592" s="74">
        <v>2025668.0</v>
      </c>
      <c r="B592" s="14"/>
      <c r="C592" s="14">
        <v>41.0</v>
      </c>
      <c r="D592" s="50" t="s">
        <v>6029</v>
      </c>
      <c r="E592" s="50" t="s">
        <v>6030</v>
      </c>
      <c r="F592" s="50" t="s">
        <v>6031</v>
      </c>
      <c r="G592" s="14" t="s">
        <v>430</v>
      </c>
      <c r="H592" s="101" t="s">
        <v>6032</v>
      </c>
      <c r="I592" s="14" t="s">
        <v>237</v>
      </c>
      <c r="J592" s="50" t="s">
        <v>6033</v>
      </c>
      <c r="K592" s="86" t="s">
        <v>6034</v>
      </c>
      <c r="L592" s="14" t="s">
        <v>86</v>
      </c>
      <c r="M592" s="76" t="s">
        <v>4</v>
      </c>
      <c r="N592" s="14" t="s">
        <v>475</v>
      </c>
      <c r="O592" s="14" t="s">
        <v>603</v>
      </c>
      <c r="P592" s="75"/>
      <c r="Q592" s="14" t="s">
        <v>51</v>
      </c>
      <c r="R592" s="14" t="s">
        <v>225</v>
      </c>
      <c r="S592" s="78" t="s">
        <v>6035</v>
      </c>
      <c r="T592" s="78" t="s">
        <v>6035</v>
      </c>
      <c r="U592" s="78" t="s">
        <v>6036</v>
      </c>
      <c r="V592" s="79" t="s">
        <v>6037</v>
      </c>
      <c r="W592" s="14" t="s">
        <v>225</v>
      </c>
      <c r="X592" s="14" t="s">
        <v>225</v>
      </c>
      <c r="Y592" s="14" t="s">
        <v>225</v>
      </c>
      <c r="Z592" s="14" t="s">
        <v>225</v>
      </c>
      <c r="AA592" s="79">
        <v>6.0</v>
      </c>
      <c r="AB592" s="14" t="s">
        <v>225</v>
      </c>
      <c r="AC592" s="14"/>
      <c r="AD592" s="14" t="s">
        <v>225</v>
      </c>
      <c r="AE592" s="14" t="s">
        <v>229</v>
      </c>
      <c r="AF592" s="14" t="s">
        <v>73</v>
      </c>
      <c r="AG592" s="14" t="s">
        <v>278</v>
      </c>
      <c r="AH592" s="14" t="s">
        <v>225</v>
      </c>
      <c r="AI592" s="14" t="s">
        <v>225</v>
      </c>
      <c r="AJ592" s="14" t="s">
        <v>225</v>
      </c>
      <c r="AK592" s="14" t="s">
        <v>230</v>
      </c>
      <c r="AL592" s="14" t="s">
        <v>396</v>
      </c>
      <c r="AM592" s="14" t="s">
        <v>73</v>
      </c>
      <c r="AN592" s="14" t="s">
        <v>25</v>
      </c>
      <c r="AO592" s="14"/>
      <c r="AP592" s="14" t="s">
        <v>343</v>
      </c>
      <c r="AQ592" s="14" t="s">
        <v>370</v>
      </c>
      <c r="AR592" s="14" t="s">
        <v>1387</v>
      </c>
      <c r="AS592" s="14" t="s">
        <v>73</v>
      </c>
      <c r="AT592" s="14" t="s">
        <v>73</v>
      </c>
      <c r="AU592" s="16" t="s">
        <v>73</v>
      </c>
      <c r="AV592" s="14"/>
      <c r="AW592" s="14"/>
      <c r="AX592" s="76"/>
      <c r="AY592" s="79"/>
      <c r="AZ592" s="50"/>
      <c r="BA592" s="14"/>
      <c r="BB592" s="14"/>
      <c r="BC592" s="50"/>
      <c r="BD592" s="14"/>
      <c r="BE592" s="14"/>
      <c r="BF592" s="14"/>
      <c r="BG592" s="14"/>
      <c r="BH592" s="14"/>
    </row>
    <row r="593" ht="15.75" hidden="1" customHeight="1">
      <c r="A593" s="74">
        <v>2025673.0</v>
      </c>
      <c r="B593" s="14"/>
      <c r="C593" s="14">
        <v>37.0</v>
      </c>
      <c r="D593" s="50" t="s">
        <v>6038</v>
      </c>
      <c r="E593" s="50" t="s">
        <v>1057</v>
      </c>
      <c r="F593" s="50" t="s">
        <v>6039</v>
      </c>
      <c r="G593" s="14" t="s">
        <v>430</v>
      </c>
      <c r="H593" s="101" t="s">
        <v>6040</v>
      </c>
      <c r="I593" s="14" t="s">
        <v>237</v>
      </c>
      <c r="J593" s="50" t="s">
        <v>5442</v>
      </c>
      <c r="K593" s="86" t="s">
        <v>6041</v>
      </c>
      <c r="L593" s="14" t="s">
        <v>86</v>
      </c>
      <c r="M593" s="76" t="s">
        <v>4</v>
      </c>
      <c r="N593" s="14" t="s">
        <v>6042</v>
      </c>
      <c r="O593" s="14" t="s">
        <v>603</v>
      </c>
      <c r="P593" s="75"/>
      <c r="Q593" s="14" t="s">
        <v>51</v>
      </c>
      <c r="R593" s="14" t="s">
        <v>225</v>
      </c>
      <c r="S593" s="78" t="s">
        <v>6043</v>
      </c>
      <c r="T593" s="78" t="s">
        <v>6043</v>
      </c>
      <c r="U593" s="78" t="s">
        <v>6044</v>
      </c>
      <c r="V593" s="79" t="s">
        <v>6045</v>
      </c>
      <c r="W593" s="14" t="s">
        <v>225</v>
      </c>
      <c r="X593" s="14" t="s">
        <v>73</v>
      </c>
      <c r="Y593" s="14" t="s">
        <v>225</v>
      </c>
      <c r="Z593" s="14" t="s">
        <v>225</v>
      </c>
      <c r="AA593" s="79">
        <v>6.0</v>
      </c>
      <c r="AB593" s="14" t="s">
        <v>225</v>
      </c>
      <c r="AC593" s="14"/>
      <c r="AD593" s="14" t="s">
        <v>225</v>
      </c>
      <c r="AE593" s="14" t="s">
        <v>229</v>
      </c>
      <c r="AF593" s="14" t="s">
        <v>225</v>
      </c>
      <c r="AG593" s="14" t="s">
        <v>229</v>
      </c>
      <c r="AH593" s="14" t="s">
        <v>225</v>
      </c>
      <c r="AI593" s="14" t="s">
        <v>225</v>
      </c>
      <c r="AJ593" s="14" t="s">
        <v>73</v>
      </c>
      <c r="AK593" s="14" t="s">
        <v>264</v>
      </c>
      <c r="AL593" s="14" t="s">
        <v>396</v>
      </c>
      <c r="AM593" s="14" t="s">
        <v>225</v>
      </c>
      <c r="AN593" s="14"/>
      <c r="AO593" s="14"/>
      <c r="AP593" s="14" t="s">
        <v>370</v>
      </c>
      <c r="AQ593" s="14" t="s">
        <v>1548</v>
      </c>
      <c r="AR593" s="14" t="s">
        <v>1387</v>
      </c>
      <c r="AS593" s="14" t="s">
        <v>73</v>
      </c>
      <c r="AT593" s="14" t="s">
        <v>73</v>
      </c>
      <c r="AU593" s="16" t="s">
        <v>73</v>
      </c>
      <c r="AV593" s="14"/>
      <c r="AW593" s="14"/>
      <c r="AX593" s="76"/>
      <c r="AY593" s="79"/>
      <c r="AZ593" s="50"/>
      <c r="BA593" s="14"/>
      <c r="BB593" s="14"/>
      <c r="BC593" s="50"/>
      <c r="BD593" s="14"/>
      <c r="BE593" s="14"/>
      <c r="BF593" s="14"/>
      <c r="BG593" s="14"/>
      <c r="BH593" s="14"/>
    </row>
    <row r="594" ht="15.75" customHeight="1">
      <c r="A594" s="74">
        <v>2025565.0</v>
      </c>
      <c r="B594" s="14"/>
      <c r="C594" s="14">
        <v>28.0</v>
      </c>
      <c r="D594" s="50" t="s">
        <v>6046</v>
      </c>
      <c r="E594" s="50" t="s">
        <v>6047</v>
      </c>
      <c r="F594" s="50" t="s">
        <v>6048</v>
      </c>
      <c r="G594" s="14" t="s">
        <v>430</v>
      </c>
      <c r="H594" s="101" t="s">
        <v>6049</v>
      </c>
      <c r="I594" s="14" t="s">
        <v>221</v>
      </c>
      <c r="J594" s="50" t="s">
        <v>6050</v>
      </c>
      <c r="K594" s="86" t="s">
        <v>6051</v>
      </c>
      <c r="L594" s="14" t="s">
        <v>104</v>
      </c>
      <c r="M594" s="75" t="s">
        <v>49</v>
      </c>
      <c r="N594" s="14" t="s">
        <v>240</v>
      </c>
      <c r="O594" s="14" t="s">
        <v>4018</v>
      </c>
      <c r="P594" s="75"/>
      <c r="Q594" s="14" t="s">
        <v>57</v>
      </c>
      <c r="R594" s="14" t="s">
        <v>225</v>
      </c>
      <c r="S594" s="78" t="s">
        <v>6052</v>
      </c>
      <c r="T594" s="78" t="s">
        <v>6052</v>
      </c>
      <c r="U594" s="78" t="s">
        <v>6053</v>
      </c>
      <c r="V594" s="79" t="s">
        <v>6054</v>
      </c>
      <c r="W594" s="14" t="s">
        <v>225</v>
      </c>
      <c r="X594" s="14" t="s">
        <v>73</v>
      </c>
      <c r="Y594" s="14" t="s">
        <v>225</v>
      </c>
      <c r="Z594" s="14" t="s">
        <v>225</v>
      </c>
      <c r="AA594" s="79">
        <v>4.0</v>
      </c>
      <c r="AB594" s="14" t="s">
        <v>225</v>
      </c>
      <c r="AC594" s="14" t="s">
        <v>229</v>
      </c>
      <c r="AD594" s="14" t="s">
        <v>225</v>
      </c>
      <c r="AE594" s="14" t="s">
        <v>229</v>
      </c>
      <c r="AF594" s="14" t="s">
        <v>225</v>
      </c>
      <c r="AG594" s="14" t="s">
        <v>229</v>
      </c>
      <c r="AH594" s="14" t="s">
        <v>225</v>
      </c>
      <c r="AI594" s="14" t="s">
        <v>225</v>
      </c>
      <c r="AJ594" s="14" t="s">
        <v>73</v>
      </c>
      <c r="AK594" s="14" t="s">
        <v>264</v>
      </c>
      <c r="AL594" s="14" t="s">
        <v>396</v>
      </c>
      <c r="AM594" s="14" t="s">
        <v>225</v>
      </c>
      <c r="AN594" s="14"/>
      <c r="AO594" s="14"/>
      <c r="AP594" s="14" t="s">
        <v>292</v>
      </c>
      <c r="AQ594" s="14" t="s">
        <v>1538</v>
      </c>
      <c r="AR594" s="14" t="s">
        <v>6055</v>
      </c>
      <c r="AS594" s="14" t="s">
        <v>73</v>
      </c>
      <c r="AT594" s="14" t="s">
        <v>73</v>
      </c>
      <c r="AU594" s="14" t="s">
        <v>73</v>
      </c>
      <c r="AV594" s="14"/>
      <c r="AW594" s="14"/>
      <c r="AX594" s="76"/>
      <c r="AY594" s="79"/>
      <c r="AZ594" s="50"/>
      <c r="BA594" s="14"/>
      <c r="BB594" s="14"/>
      <c r="BC594" s="50"/>
      <c r="BD594" s="14"/>
      <c r="BE594" s="14"/>
      <c r="BF594" s="14"/>
      <c r="BG594" s="14"/>
      <c r="BH594" s="14"/>
    </row>
    <row r="595" ht="15.75" hidden="1" customHeight="1">
      <c r="A595" s="74">
        <v>2025209.0</v>
      </c>
      <c r="B595" s="14">
        <v>36.0</v>
      </c>
      <c r="C595" s="14"/>
      <c r="D595" s="50" t="s">
        <v>387</v>
      </c>
      <c r="E595" s="50" t="s">
        <v>6056</v>
      </c>
      <c r="F595" s="50" t="s">
        <v>6057</v>
      </c>
      <c r="G595" s="14" t="s">
        <v>219</v>
      </c>
      <c r="H595" s="14" t="s">
        <v>6058</v>
      </c>
      <c r="I595" s="14" t="s">
        <v>237</v>
      </c>
      <c r="J595" s="84">
        <v>39363.0</v>
      </c>
      <c r="K595" s="86" t="s">
        <v>6059</v>
      </c>
      <c r="L595" s="14" t="s">
        <v>98</v>
      </c>
      <c r="M595" s="14" t="s">
        <v>4</v>
      </c>
      <c r="N595" s="14" t="s">
        <v>240</v>
      </c>
      <c r="O595" s="14" t="s">
        <v>286</v>
      </c>
      <c r="P595" s="14" t="s">
        <v>242</v>
      </c>
      <c r="Q595" s="14" t="s">
        <v>51</v>
      </c>
      <c r="R595" s="14" t="s">
        <v>225</v>
      </c>
      <c r="S595" s="78" t="s">
        <v>6060</v>
      </c>
      <c r="T595" s="78" t="s">
        <v>6060</v>
      </c>
      <c r="U595" s="78" t="s">
        <v>6061</v>
      </c>
      <c r="V595" s="14" t="s">
        <v>6062</v>
      </c>
      <c r="W595" s="14" t="s">
        <v>73</v>
      </c>
      <c r="X595" s="14" t="s">
        <v>225</v>
      </c>
      <c r="Y595" s="14" t="s">
        <v>73</v>
      </c>
      <c r="Z595" s="14" t="s">
        <v>225</v>
      </c>
      <c r="AA595" s="91">
        <v>5.0</v>
      </c>
      <c r="AB595" s="14" t="s">
        <v>73</v>
      </c>
      <c r="AC595" s="14"/>
      <c r="AD595" s="14" t="s">
        <v>225</v>
      </c>
      <c r="AE595" s="14" t="s">
        <v>229</v>
      </c>
      <c r="AF595" s="14" t="s">
        <v>225</v>
      </c>
      <c r="AG595" s="14" t="s">
        <v>229</v>
      </c>
      <c r="AH595" s="14" t="s">
        <v>225</v>
      </c>
      <c r="AI595" s="14" t="s">
        <v>225</v>
      </c>
      <c r="AJ595" s="14" t="s">
        <v>225</v>
      </c>
      <c r="AK595" s="14" t="s">
        <v>230</v>
      </c>
      <c r="AL595" s="14" t="s">
        <v>617</v>
      </c>
      <c r="AM595" s="75" t="s">
        <v>225</v>
      </c>
      <c r="AN595" s="14"/>
      <c r="AO595" s="14"/>
      <c r="AP595" s="14" t="s">
        <v>608</v>
      </c>
      <c r="AQ595" s="14" t="s">
        <v>292</v>
      </c>
      <c r="AR595" s="14" t="s">
        <v>6063</v>
      </c>
      <c r="AS595" s="14" t="s">
        <v>73</v>
      </c>
      <c r="AT595" s="14" t="s">
        <v>73</v>
      </c>
      <c r="AU595" s="14" t="s">
        <v>73</v>
      </c>
      <c r="AV595" s="14" t="s">
        <v>73</v>
      </c>
      <c r="AW595" s="14" t="s">
        <v>73</v>
      </c>
      <c r="AX595" s="76"/>
      <c r="AY595" s="50">
        <v>2.31374828E8</v>
      </c>
      <c r="AZ595" s="50">
        <v>53195.0</v>
      </c>
      <c r="BA595" s="79" t="s">
        <v>6064</v>
      </c>
      <c r="BB595" s="14" t="s">
        <v>344</v>
      </c>
      <c r="BC595" s="14"/>
      <c r="BD595" s="14"/>
      <c r="BE595" s="14"/>
      <c r="BF595" s="85"/>
      <c r="BG595" s="85"/>
      <c r="BH595" s="14"/>
    </row>
    <row r="596" ht="15.75" hidden="1" customHeight="1">
      <c r="A596" s="74">
        <v>2025122.0</v>
      </c>
      <c r="B596" s="14">
        <v>40.0</v>
      </c>
      <c r="C596" s="118"/>
      <c r="D596" s="50" t="s">
        <v>3876</v>
      </c>
      <c r="E596" s="50" t="s">
        <v>6065</v>
      </c>
      <c r="F596" s="50" t="s">
        <v>6066</v>
      </c>
      <c r="G596" s="14" t="s">
        <v>219</v>
      </c>
      <c r="H596" s="83" t="s">
        <v>6067</v>
      </c>
      <c r="I596" s="14" t="s">
        <v>237</v>
      </c>
      <c r="J596" s="84">
        <v>38537.0</v>
      </c>
      <c r="K596" s="86" t="s">
        <v>6068</v>
      </c>
      <c r="L596" s="14" t="s">
        <v>103</v>
      </c>
      <c r="M596" s="14" t="s">
        <v>4</v>
      </c>
      <c r="N596" s="14" t="s">
        <v>1773</v>
      </c>
      <c r="O596" s="14" t="s">
        <v>464</v>
      </c>
      <c r="P596" s="14" t="s">
        <v>242</v>
      </c>
      <c r="Q596" s="14" t="s">
        <v>61</v>
      </c>
      <c r="R596" s="14" t="s">
        <v>225</v>
      </c>
      <c r="S596" s="78" t="s">
        <v>6069</v>
      </c>
      <c r="T596" s="78" t="s">
        <v>6069</v>
      </c>
      <c r="U596" s="78" t="s">
        <v>6070</v>
      </c>
      <c r="V596" s="14" t="s">
        <v>6071</v>
      </c>
      <c r="W596" s="14" t="s">
        <v>73</v>
      </c>
      <c r="X596" s="14" t="s">
        <v>73</v>
      </c>
      <c r="Y596" s="14" t="s">
        <v>73</v>
      </c>
      <c r="Z596" s="14" t="s">
        <v>73</v>
      </c>
      <c r="AA596" s="91">
        <v>6.0</v>
      </c>
      <c r="AB596" s="14" t="s">
        <v>225</v>
      </c>
      <c r="AC596" s="14" t="str">
        <f>IF(AB596="YES",YES,"Not Working")</f>
        <v>Not Working</v>
      </c>
      <c r="AD596" s="14" t="s">
        <v>73</v>
      </c>
      <c r="AE596" s="14" t="s">
        <v>1524</v>
      </c>
      <c r="AF596" s="14" t="s">
        <v>225</v>
      </c>
      <c r="AG596" s="14" t="s">
        <v>229</v>
      </c>
      <c r="AH596" s="14" t="s">
        <v>73</v>
      </c>
      <c r="AI596" s="14" t="s">
        <v>73</v>
      </c>
      <c r="AJ596" s="14" t="s">
        <v>73</v>
      </c>
      <c r="AK596" s="14" t="s">
        <v>264</v>
      </c>
      <c r="AL596" s="14" t="s">
        <v>617</v>
      </c>
      <c r="AM596" s="75" t="s">
        <v>225</v>
      </c>
      <c r="AN596" s="75"/>
      <c r="AO596" s="14"/>
      <c r="AP596" s="14" t="s">
        <v>6072</v>
      </c>
      <c r="AQ596" s="14" t="s">
        <v>424</v>
      </c>
      <c r="AR596" s="14" t="s">
        <v>5854</v>
      </c>
      <c r="AS596" s="14" t="s">
        <v>73</v>
      </c>
      <c r="AT596" s="14" t="s">
        <v>73</v>
      </c>
      <c r="AU596" s="14" t="s">
        <v>73</v>
      </c>
      <c r="AV596" s="14" t="s">
        <v>73</v>
      </c>
      <c r="AW596" s="14" t="s">
        <v>73</v>
      </c>
      <c r="AX596" s="76"/>
      <c r="AY596" s="50">
        <v>2.31143869E8</v>
      </c>
      <c r="AZ596" s="50">
        <v>37191.0</v>
      </c>
      <c r="BA596" s="79" t="s">
        <v>6073</v>
      </c>
      <c r="BB596" s="14" t="s">
        <v>268</v>
      </c>
      <c r="BC596" s="14"/>
      <c r="BD596" s="14"/>
      <c r="BE596" s="14"/>
      <c r="BF596" s="14"/>
      <c r="BG596" s="14"/>
      <c r="BH596" s="14"/>
    </row>
    <row r="597" ht="15.75" hidden="1" customHeight="1">
      <c r="A597" s="74">
        <v>2025225.0</v>
      </c>
      <c r="B597" s="14">
        <v>36.0</v>
      </c>
      <c r="C597" s="14"/>
      <c r="D597" s="50" t="s">
        <v>6074</v>
      </c>
      <c r="E597" s="50" t="s">
        <v>5609</v>
      </c>
      <c r="F597" s="50" t="s">
        <v>6075</v>
      </c>
      <c r="G597" s="14" t="s">
        <v>219</v>
      </c>
      <c r="H597" s="14" t="s">
        <v>6076</v>
      </c>
      <c r="I597" s="14" t="s">
        <v>237</v>
      </c>
      <c r="J597" s="84" t="s">
        <v>2231</v>
      </c>
      <c r="K597" s="86" t="s">
        <v>6077</v>
      </c>
      <c r="L597" s="79" t="s">
        <v>114</v>
      </c>
      <c r="M597" s="14" t="s">
        <v>4</v>
      </c>
      <c r="N597" s="14" t="s">
        <v>240</v>
      </c>
      <c r="O597" s="14" t="s">
        <v>476</v>
      </c>
      <c r="P597" s="14" t="s">
        <v>242</v>
      </c>
      <c r="Q597" s="75" t="s">
        <v>57</v>
      </c>
      <c r="R597" s="14" t="s">
        <v>225</v>
      </c>
      <c r="S597" s="78" t="s">
        <v>6078</v>
      </c>
      <c r="T597" s="78" t="s">
        <v>6079</v>
      </c>
      <c r="U597" s="78" t="s">
        <v>6078</v>
      </c>
      <c r="V597" s="14" t="s">
        <v>6080</v>
      </c>
      <c r="W597" s="14" t="s">
        <v>73</v>
      </c>
      <c r="X597" s="14" t="s">
        <v>73</v>
      </c>
      <c r="Y597" s="14" t="s">
        <v>73</v>
      </c>
      <c r="Z597" s="14" t="s">
        <v>225</v>
      </c>
      <c r="AA597" s="91">
        <v>5.0</v>
      </c>
      <c r="AB597" s="14" t="s">
        <v>225</v>
      </c>
      <c r="AC597" s="14" t="s">
        <v>924</v>
      </c>
      <c r="AD597" s="14" t="s">
        <v>73</v>
      </c>
      <c r="AE597" s="14" t="s">
        <v>938</v>
      </c>
      <c r="AF597" s="14" t="s">
        <v>225</v>
      </c>
      <c r="AG597" s="14" t="s">
        <v>229</v>
      </c>
      <c r="AH597" s="14" t="s">
        <v>225</v>
      </c>
      <c r="AI597" s="14" t="s">
        <v>225</v>
      </c>
      <c r="AJ597" s="14" t="s">
        <v>73</v>
      </c>
      <c r="AK597" s="14" t="s">
        <v>291</v>
      </c>
      <c r="AL597" s="14" t="s">
        <v>617</v>
      </c>
      <c r="AM597" s="75" t="s">
        <v>225</v>
      </c>
      <c r="AN597" s="75"/>
      <c r="AO597" s="14"/>
      <c r="AP597" s="14"/>
      <c r="AQ597" s="14"/>
      <c r="AR597" s="14"/>
      <c r="AS597" s="14" t="s">
        <v>73</v>
      </c>
      <c r="AT597" s="14" t="s">
        <v>73</v>
      </c>
      <c r="AU597" s="14" t="s">
        <v>73</v>
      </c>
      <c r="AV597" s="14" t="s">
        <v>73</v>
      </c>
      <c r="AW597" s="14" t="s">
        <v>73</v>
      </c>
      <c r="AX597" s="76"/>
      <c r="AY597" s="50">
        <v>2.31381263E8</v>
      </c>
      <c r="AZ597" s="50">
        <v>17836.0</v>
      </c>
      <c r="BA597" s="79" t="s">
        <v>6081</v>
      </c>
      <c r="BB597" s="14" t="s">
        <v>344</v>
      </c>
      <c r="BC597" s="14"/>
      <c r="BD597" s="14"/>
      <c r="BE597" s="14"/>
      <c r="BF597" s="85"/>
      <c r="BG597" s="85"/>
      <c r="BH597" s="14"/>
    </row>
    <row r="598" ht="15.75" hidden="1" customHeight="1">
      <c r="A598" s="74">
        <v>2025144.0</v>
      </c>
      <c r="B598" s="14">
        <v>48.0</v>
      </c>
      <c r="C598" s="14"/>
      <c r="D598" s="50" t="s">
        <v>1680</v>
      </c>
      <c r="E598" s="50" t="s">
        <v>6082</v>
      </c>
      <c r="F598" s="50" t="s">
        <v>6083</v>
      </c>
      <c r="G598" s="14" t="s">
        <v>219</v>
      </c>
      <c r="H598" s="83" t="s">
        <v>6084</v>
      </c>
      <c r="I598" s="14" t="s">
        <v>237</v>
      </c>
      <c r="J598" s="84" t="s">
        <v>5261</v>
      </c>
      <c r="K598" s="86" t="s">
        <v>6085</v>
      </c>
      <c r="L598" s="14" t="s">
        <v>108</v>
      </c>
      <c r="M598" s="14" t="s">
        <v>4</v>
      </c>
      <c r="N598" s="14" t="s">
        <v>602</v>
      </c>
      <c r="O598" s="14" t="s">
        <v>286</v>
      </c>
      <c r="P598" s="14" t="s">
        <v>242</v>
      </c>
      <c r="Q598" s="14" t="s">
        <v>61</v>
      </c>
      <c r="R598" s="14" t="s">
        <v>225</v>
      </c>
      <c r="S598" s="78" t="s">
        <v>6086</v>
      </c>
      <c r="T598" s="78" t="s">
        <v>6086</v>
      </c>
      <c r="U598" s="78" t="s">
        <v>6087</v>
      </c>
      <c r="V598" s="14" t="s">
        <v>6088</v>
      </c>
      <c r="W598" s="14" t="s">
        <v>73</v>
      </c>
      <c r="X598" s="14" t="s">
        <v>73</v>
      </c>
      <c r="Y598" s="14" t="s">
        <v>73</v>
      </c>
      <c r="Z598" s="14" t="s">
        <v>225</v>
      </c>
      <c r="AA598" s="79">
        <v>3.0</v>
      </c>
      <c r="AB598" s="14" t="s">
        <v>73</v>
      </c>
      <c r="AC598" s="14" t="s">
        <v>6089</v>
      </c>
      <c r="AD598" s="14" t="s">
        <v>225</v>
      </c>
      <c r="AE598" s="14" t="s">
        <v>229</v>
      </c>
      <c r="AF598" s="14" t="s">
        <v>225</v>
      </c>
      <c r="AG598" s="14" t="s">
        <v>229</v>
      </c>
      <c r="AH598" s="14" t="s">
        <v>73</v>
      </c>
      <c r="AI598" s="14" t="s">
        <v>73</v>
      </c>
      <c r="AJ598" s="14" t="s">
        <v>225</v>
      </c>
      <c r="AK598" s="14" t="s">
        <v>230</v>
      </c>
      <c r="AL598" s="14" t="s">
        <v>617</v>
      </c>
      <c r="AM598" s="75" t="s">
        <v>225</v>
      </c>
      <c r="AN598" s="75"/>
      <c r="AO598" s="14"/>
      <c r="AP598" s="14" t="s">
        <v>6090</v>
      </c>
      <c r="AQ598" s="14" t="s">
        <v>771</v>
      </c>
      <c r="AR598" s="14" t="s">
        <v>1039</v>
      </c>
      <c r="AS598" s="14" t="s">
        <v>73</v>
      </c>
      <c r="AT598" s="14" t="s">
        <v>73</v>
      </c>
      <c r="AU598" s="14" t="s">
        <v>73</v>
      </c>
      <c r="AV598" s="14" t="s">
        <v>73</v>
      </c>
      <c r="AW598" s="14" t="s">
        <v>73</v>
      </c>
      <c r="AX598" s="76"/>
      <c r="AY598" s="50">
        <v>2.31222432E8</v>
      </c>
      <c r="AZ598" s="50">
        <v>23749.0</v>
      </c>
      <c r="BA598" s="79" t="s">
        <v>6091</v>
      </c>
      <c r="BB598" s="14" t="s">
        <v>268</v>
      </c>
      <c r="BC598" s="14"/>
      <c r="BD598" s="14"/>
      <c r="BE598" s="14"/>
      <c r="BF598" s="85"/>
      <c r="BG598" s="85"/>
      <c r="BH598" s="14"/>
    </row>
    <row r="599" ht="15.75" hidden="1" customHeight="1">
      <c r="A599" s="74">
        <v>2025055.0</v>
      </c>
      <c r="B599" s="14">
        <v>37.0</v>
      </c>
      <c r="C599" s="118"/>
      <c r="D599" s="50" t="s">
        <v>4185</v>
      </c>
      <c r="E599" s="50" t="s">
        <v>6092</v>
      </c>
      <c r="F599" s="50" t="s">
        <v>6093</v>
      </c>
      <c r="G599" s="14" t="s">
        <v>219</v>
      </c>
      <c r="H599" s="83" t="s">
        <v>6094</v>
      </c>
      <c r="I599" s="14" t="s">
        <v>237</v>
      </c>
      <c r="J599" s="84" t="s">
        <v>6095</v>
      </c>
      <c r="K599" s="86" t="s">
        <v>6096</v>
      </c>
      <c r="L599" s="79" t="s">
        <v>79</v>
      </c>
      <c r="M599" s="14" t="s">
        <v>4</v>
      </c>
      <c r="N599" s="14" t="s">
        <v>240</v>
      </c>
      <c r="O599" s="85" t="s">
        <v>286</v>
      </c>
      <c r="P599" s="14" t="s">
        <v>242</v>
      </c>
      <c r="Q599" s="14" t="s">
        <v>59</v>
      </c>
      <c r="R599" s="14" t="s">
        <v>73</v>
      </c>
      <c r="S599" s="78" t="s">
        <v>6097</v>
      </c>
      <c r="T599" s="78" t="s">
        <v>6097</v>
      </c>
      <c r="U599" s="78" t="s">
        <v>6098</v>
      </c>
      <c r="V599" s="14" t="s">
        <v>6099</v>
      </c>
      <c r="W599" s="14" t="s">
        <v>73</v>
      </c>
      <c r="X599" s="14" t="s">
        <v>73</v>
      </c>
      <c r="Y599" s="14" t="s">
        <v>73</v>
      </c>
      <c r="Z599" s="14" t="s">
        <v>73</v>
      </c>
      <c r="AA599" s="79">
        <v>5.0</v>
      </c>
      <c r="AB599" s="14" t="s">
        <v>225</v>
      </c>
      <c r="AC599" s="14" t="s">
        <v>229</v>
      </c>
      <c r="AD599" s="14" t="s">
        <v>225</v>
      </c>
      <c r="AE599" s="14" t="s">
        <v>229</v>
      </c>
      <c r="AF599" s="14" t="s">
        <v>225</v>
      </c>
      <c r="AG599" s="14" t="s">
        <v>229</v>
      </c>
      <c r="AH599" s="14" t="s">
        <v>73</v>
      </c>
      <c r="AI599" s="14" t="s">
        <v>73</v>
      </c>
      <c r="AJ599" s="14" t="s">
        <v>73</v>
      </c>
      <c r="AK599" s="14" t="s">
        <v>264</v>
      </c>
      <c r="AL599" s="14" t="s">
        <v>617</v>
      </c>
      <c r="AM599" s="75" t="s">
        <v>225</v>
      </c>
      <c r="AN599" s="75"/>
      <c r="AO599" s="14"/>
      <c r="AP599" s="14" t="s">
        <v>6100</v>
      </c>
      <c r="AQ599" s="14" t="s">
        <v>6101</v>
      </c>
      <c r="AR599" s="14" t="s">
        <v>356</v>
      </c>
      <c r="AS599" s="14" t="s">
        <v>73</v>
      </c>
      <c r="AT599" s="14" t="s">
        <v>73</v>
      </c>
      <c r="AU599" s="14" t="s">
        <v>73</v>
      </c>
      <c r="AV599" s="14" t="s">
        <v>73</v>
      </c>
      <c r="AW599" s="76" t="s">
        <v>232</v>
      </c>
      <c r="AX599" s="76"/>
      <c r="AY599" s="50"/>
      <c r="AZ599" s="50"/>
      <c r="BA599" s="79"/>
      <c r="BB599" s="14"/>
      <c r="BC599" s="14"/>
      <c r="BD599" s="14"/>
      <c r="BE599" s="14"/>
      <c r="BF599" s="85"/>
      <c r="BG599" s="85"/>
      <c r="BH599" s="14"/>
    </row>
    <row r="600" ht="15.75" hidden="1" customHeight="1">
      <c r="A600" s="74">
        <v>2025111.0</v>
      </c>
      <c r="B600" s="14">
        <v>35.0</v>
      </c>
      <c r="C600" s="118"/>
      <c r="D600" s="50" t="s">
        <v>2513</v>
      </c>
      <c r="E600" s="50" t="s">
        <v>6102</v>
      </c>
      <c r="F600" s="50" t="s">
        <v>6103</v>
      </c>
      <c r="G600" s="14" t="s">
        <v>219</v>
      </c>
      <c r="H600" s="101" t="s">
        <v>6104</v>
      </c>
      <c r="I600" s="14" t="s">
        <v>237</v>
      </c>
      <c r="J600" s="84" t="s">
        <v>5712</v>
      </c>
      <c r="K600" s="86" t="s">
        <v>6105</v>
      </c>
      <c r="L600" s="79" t="s">
        <v>86</v>
      </c>
      <c r="M600" s="14" t="s">
        <v>4</v>
      </c>
      <c r="N600" s="14" t="s">
        <v>602</v>
      </c>
      <c r="O600" s="14" t="s">
        <v>2278</v>
      </c>
      <c r="P600" s="14" t="s">
        <v>242</v>
      </c>
      <c r="Q600" s="14" t="s">
        <v>51</v>
      </c>
      <c r="R600" s="14" t="s">
        <v>225</v>
      </c>
      <c r="S600" s="78" t="s">
        <v>6106</v>
      </c>
      <c r="T600" s="78" t="s">
        <v>6107</v>
      </c>
      <c r="U600" s="78" t="s">
        <v>6108</v>
      </c>
      <c r="V600" s="14" t="s">
        <v>6109</v>
      </c>
      <c r="W600" s="14" t="s">
        <v>73</v>
      </c>
      <c r="X600" s="14" t="s">
        <v>73</v>
      </c>
      <c r="Y600" s="14" t="s">
        <v>73</v>
      </c>
      <c r="Z600" s="14" t="s">
        <v>225</v>
      </c>
      <c r="AA600" s="91">
        <v>2.0</v>
      </c>
      <c r="AB600" s="14" t="s">
        <v>225</v>
      </c>
      <c r="AC600" s="14" t="s">
        <v>229</v>
      </c>
      <c r="AD600" s="14" t="s">
        <v>225</v>
      </c>
      <c r="AE600" s="14" t="s">
        <v>229</v>
      </c>
      <c r="AF600" s="14" t="s">
        <v>225</v>
      </c>
      <c r="AG600" s="14" t="s">
        <v>229</v>
      </c>
      <c r="AH600" s="14" t="s">
        <v>73</v>
      </c>
      <c r="AI600" s="14" t="s">
        <v>225</v>
      </c>
      <c r="AJ600" s="14" t="s">
        <v>73</v>
      </c>
      <c r="AK600" s="14" t="s">
        <v>264</v>
      </c>
      <c r="AL600" s="14" t="s">
        <v>617</v>
      </c>
      <c r="AM600" s="75" t="s">
        <v>225</v>
      </c>
      <c r="AN600" s="75"/>
      <c r="AO600" s="14"/>
      <c r="AP600" s="14" t="s">
        <v>384</v>
      </c>
      <c r="AQ600" s="14" t="s">
        <v>3046</v>
      </c>
      <c r="AR600" s="14" t="s">
        <v>266</v>
      </c>
      <c r="AS600" s="14" t="s">
        <v>73</v>
      </c>
      <c r="AT600" s="14" t="s">
        <v>73</v>
      </c>
      <c r="AU600" s="14" t="s">
        <v>73</v>
      </c>
      <c r="AV600" s="14" t="s">
        <v>73</v>
      </c>
      <c r="AW600" s="76" t="s">
        <v>232</v>
      </c>
      <c r="AX600" s="76"/>
      <c r="AY600" s="50">
        <v>2.31270186E8</v>
      </c>
      <c r="AZ600" s="50">
        <v>83474.0</v>
      </c>
      <c r="BA600" s="79" t="s">
        <v>6110</v>
      </c>
      <c r="BB600" s="14" t="s">
        <v>268</v>
      </c>
      <c r="BC600" s="14"/>
      <c r="BD600" s="14"/>
      <c r="BE600" s="14"/>
      <c r="BF600" s="14"/>
      <c r="BG600" s="14"/>
      <c r="BH600" s="14"/>
    </row>
    <row r="601" ht="15.75" hidden="1" customHeight="1">
      <c r="A601" s="215">
        <v>2025226.0</v>
      </c>
      <c r="B601" s="75">
        <v>35.0</v>
      </c>
      <c r="C601" s="75"/>
      <c r="D601" s="53" t="s">
        <v>2513</v>
      </c>
      <c r="E601" s="53" t="s">
        <v>6111</v>
      </c>
      <c r="F601" s="53" t="s">
        <v>6112</v>
      </c>
      <c r="G601" s="75" t="s">
        <v>219</v>
      </c>
      <c r="H601" s="75" t="s">
        <v>6113</v>
      </c>
      <c r="I601" s="75" t="s">
        <v>221</v>
      </c>
      <c r="J601" s="87">
        <v>39056.0</v>
      </c>
      <c r="K601" s="96"/>
      <c r="L601" s="90" t="s">
        <v>114</v>
      </c>
      <c r="M601" s="75" t="s">
        <v>4</v>
      </c>
      <c r="N601" s="75" t="s">
        <v>240</v>
      </c>
      <c r="O601" s="75" t="s">
        <v>476</v>
      </c>
      <c r="P601" s="14" t="s">
        <v>225</v>
      </c>
      <c r="Q601" s="75" t="s">
        <v>57</v>
      </c>
      <c r="R601" s="14" t="s">
        <v>225</v>
      </c>
      <c r="S601" s="95" t="s">
        <v>6114</v>
      </c>
      <c r="T601" s="95" t="s">
        <v>6114</v>
      </c>
      <c r="U601" s="76" t="s">
        <v>922</v>
      </c>
      <c r="V601" s="75" t="s">
        <v>278</v>
      </c>
      <c r="W601" s="76" t="s">
        <v>73</v>
      </c>
      <c r="X601" s="76" t="s">
        <v>73</v>
      </c>
      <c r="Y601" s="76" t="s">
        <v>73</v>
      </c>
      <c r="Z601" s="76" t="s">
        <v>73</v>
      </c>
      <c r="AA601" s="96">
        <v>5.0</v>
      </c>
      <c r="AB601" s="14" t="s">
        <v>73</v>
      </c>
      <c r="AC601" s="76" t="s">
        <v>494</v>
      </c>
      <c r="AD601" s="14" t="s">
        <v>73</v>
      </c>
      <c r="AE601" s="75" t="s">
        <v>6115</v>
      </c>
      <c r="AF601" s="14" t="s">
        <v>225</v>
      </c>
      <c r="AG601" s="14" t="s">
        <v>229</v>
      </c>
      <c r="AH601" s="14" t="s">
        <v>73</v>
      </c>
      <c r="AI601" s="14" t="s">
        <v>73</v>
      </c>
      <c r="AJ601" s="14" t="s">
        <v>73</v>
      </c>
      <c r="AK601" s="14" t="s">
        <v>264</v>
      </c>
      <c r="AL601" s="76" t="s">
        <v>617</v>
      </c>
      <c r="AM601" s="75" t="s">
        <v>225</v>
      </c>
      <c r="AN601" s="75"/>
      <c r="AO601" s="76"/>
      <c r="AP601" s="76" t="s">
        <v>1311</v>
      </c>
      <c r="AQ601" s="75" t="s">
        <v>6116</v>
      </c>
      <c r="AR601" s="75"/>
      <c r="AS601" s="75" t="s">
        <v>73</v>
      </c>
      <c r="AT601" s="76" t="s">
        <v>225</v>
      </c>
      <c r="AU601" s="76" t="s">
        <v>225</v>
      </c>
      <c r="AV601" s="75" t="s">
        <v>225</v>
      </c>
      <c r="AW601" s="14" t="s">
        <v>225</v>
      </c>
      <c r="AX601" s="76" t="s">
        <v>685</v>
      </c>
      <c r="AY601" s="53"/>
      <c r="AZ601" s="53"/>
      <c r="BA601" s="90"/>
      <c r="BB601" s="75"/>
      <c r="BC601" s="75"/>
      <c r="BD601" s="75"/>
      <c r="BE601" s="75"/>
      <c r="BF601" s="76"/>
      <c r="BG601" s="76"/>
      <c r="BH601" s="14"/>
    </row>
    <row r="602" ht="15.75" hidden="1" customHeight="1">
      <c r="A602" s="74">
        <v>2025004.0</v>
      </c>
      <c r="B602" s="14">
        <v>35.0</v>
      </c>
      <c r="C602" s="118"/>
      <c r="D602" s="50" t="s">
        <v>579</v>
      </c>
      <c r="E602" s="50" t="s">
        <v>5232</v>
      </c>
      <c r="F602" s="50" t="s">
        <v>6117</v>
      </c>
      <c r="G602" s="14" t="s">
        <v>219</v>
      </c>
      <c r="H602" s="14" t="s">
        <v>6118</v>
      </c>
      <c r="I602" s="14" t="s">
        <v>237</v>
      </c>
      <c r="J602" s="84">
        <v>38999.0</v>
      </c>
      <c r="K602" s="86" t="s">
        <v>6119</v>
      </c>
      <c r="L602" s="90" t="s">
        <v>93</v>
      </c>
      <c r="M602" s="14" t="s">
        <v>4</v>
      </c>
      <c r="N602" s="14" t="s">
        <v>240</v>
      </c>
      <c r="O602" s="14" t="s">
        <v>286</v>
      </c>
      <c r="P602" s="14" t="s">
        <v>73</v>
      </c>
      <c r="Q602" s="14" t="s">
        <v>55</v>
      </c>
      <c r="R602" s="14" t="s">
        <v>225</v>
      </c>
      <c r="S602" s="78" t="s">
        <v>6120</v>
      </c>
      <c r="T602" s="78" t="s">
        <v>6121</v>
      </c>
      <c r="U602" s="78" t="s">
        <v>6120</v>
      </c>
      <c r="V602" s="14" t="s">
        <v>6122</v>
      </c>
      <c r="W602" s="14" t="s">
        <v>73</v>
      </c>
      <c r="X602" s="14" t="s">
        <v>73</v>
      </c>
      <c r="Y602" s="14" t="s">
        <v>73</v>
      </c>
      <c r="Z602" s="14" t="s">
        <v>225</v>
      </c>
      <c r="AA602" s="79">
        <v>3.0</v>
      </c>
      <c r="AB602" s="14" t="s">
        <v>225</v>
      </c>
      <c r="AC602" s="14" t="s">
        <v>229</v>
      </c>
      <c r="AD602" s="14" t="s">
        <v>225</v>
      </c>
      <c r="AE602" s="14" t="s">
        <v>229</v>
      </c>
      <c r="AF602" s="14" t="s">
        <v>225</v>
      </c>
      <c r="AG602" s="14" t="s">
        <v>229</v>
      </c>
      <c r="AH602" s="14" t="s">
        <v>225</v>
      </c>
      <c r="AI602" s="14" t="s">
        <v>225</v>
      </c>
      <c r="AJ602" s="14" t="s">
        <v>225</v>
      </c>
      <c r="AK602" s="14" t="s">
        <v>230</v>
      </c>
      <c r="AL602" s="14" t="s">
        <v>617</v>
      </c>
      <c r="AM602" s="75" t="s">
        <v>225</v>
      </c>
      <c r="AN602" s="14"/>
      <c r="AO602" s="14"/>
      <c r="AP602" s="14" t="s">
        <v>1971</v>
      </c>
      <c r="AQ602" s="14" t="s">
        <v>6123</v>
      </c>
      <c r="AR602" s="14" t="s">
        <v>6124</v>
      </c>
      <c r="AS602" s="14" t="s">
        <v>73</v>
      </c>
      <c r="AT602" s="14" t="s">
        <v>73</v>
      </c>
      <c r="AU602" s="14" t="s">
        <v>73</v>
      </c>
      <c r="AV602" s="14" t="s">
        <v>73</v>
      </c>
      <c r="AW602" s="76" t="s">
        <v>232</v>
      </c>
      <c r="AX602" s="76"/>
      <c r="AY602" s="50"/>
      <c r="AZ602" s="50"/>
      <c r="BA602" s="14"/>
      <c r="BB602" s="14"/>
      <c r="BC602" s="14"/>
      <c r="BD602" s="14"/>
      <c r="BE602" s="14"/>
      <c r="BF602" s="14"/>
      <c r="BG602" s="14"/>
      <c r="BH602" s="14"/>
    </row>
    <row r="603" ht="15.75" hidden="1" customHeight="1">
      <c r="A603" s="74">
        <v>2025270.0</v>
      </c>
      <c r="B603" s="14">
        <v>43.0</v>
      </c>
      <c r="C603" s="14"/>
      <c r="D603" s="50" t="s">
        <v>6125</v>
      </c>
      <c r="E603" s="50" t="s">
        <v>6126</v>
      </c>
      <c r="F603" s="50" t="s">
        <v>6127</v>
      </c>
      <c r="G603" s="14" t="s">
        <v>219</v>
      </c>
      <c r="H603" s="14" t="s">
        <v>6128</v>
      </c>
      <c r="I603" s="14" t="s">
        <v>237</v>
      </c>
      <c r="J603" s="84">
        <v>39179.0</v>
      </c>
      <c r="K603" s="86" t="s">
        <v>6129</v>
      </c>
      <c r="L603" s="79" t="s">
        <v>83</v>
      </c>
      <c r="M603" s="14" t="s">
        <v>49</v>
      </c>
      <c r="N603" s="14" t="s">
        <v>751</v>
      </c>
      <c r="O603" s="75" t="s">
        <v>324</v>
      </c>
      <c r="P603" s="14" t="s">
        <v>242</v>
      </c>
      <c r="Q603" s="75" t="s">
        <v>57</v>
      </c>
      <c r="R603" s="14" t="s">
        <v>225</v>
      </c>
      <c r="S603" s="78" t="s">
        <v>6130</v>
      </c>
      <c r="T603" s="78" t="s">
        <v>6130</v>
      </c>
      <c r="U603" s="78" t="s">
        <v>6131</v>
      </c>
      <c r="V603" s="14" t="s">
        <v>6132</v>
      </c>
      <c r="W603" s="14" t="s">
        <v>73</v>
      </c>
      <c r="X603" s="14" t="s">
        <v>225</v>
      </c>
      <c r="Y603" s="14" t="s">
        <v>73</v>
      </c>
      <c r="Z603" s="14" t="s">
        <v>225</v>
      </c>
      <c r="AA603" s="79">
        <v>3.0</v>
      </c>
      <c r="AB603" s="14" t="s">
        <v>73</v>
      </c>
      <c r="AC603" s="14" t="s">
        <v>494</v>
      </c>
      <c r="AD603" s="14" t="s">
        <v>225</v>
      </c>
      <c r="AE603" s="14" t="s">
        <v>229</v>
      </c>
      <c r="AF603" s="14" t="s">
        <v>225</v>
      </c>
      <c r="AG603" s="14" t="s">
        <v>229</v>
      </c>
      <c r="AH603" s="14" t="s">
        <v>73</v>
      </c>
      <c r="AI603" s="14" t="s">
        <v>225</v>
      </c>
      <c r="AJ603" s="14" t="s">
        <v>73</v>
      </c>
      <c r="AK603" s="14" t="s">
        <v>291</v>
      </c>
      <c r="AL603" s="14" t="s">
        <v>617</v>
      </c>
      <c r="AM603" s="14" t="s">
        <v>225</v>
      </c>
      <c r="AN603" s="75"/>
      <c r="AO603" s="14"/>
      <c r="AP603" s="14" t="s">
        <v>744</v>
      </c>
      <c r="AQ603" s="14" t="s">
        <v>6133</v>
      </c>
      <c r="AR603" s="14" t="s">
        <v>6134</v>
      </c>
      <c r="AS603" s="14" t="s">
        <v>73</v>
      </c>
      <c r="AT603" s="14" t="s">
        <v>73</v>
      </c>
      <c r="AU603" s="14" t="s">
        <v>73</v>
      </c>
      <c r="AV603" s="14" t="s">
        <v>73</v>
      </c>
      <c r="AW603" s="14" t="s">
        <v>73</v>
      </c>
      <c r="AX603" s="76"/>
      <c r="AY603" s="50">
        <v>2.31285647E8</v>
      </c>
      <c r="AZ603" s="50">
        <v>52019.0</v>
      </c>
      <c r="BA603" s="79" t="s">
        <v>6135</v>
      </c>
      <c r="BB603" s="14" t="s">
        <v>386</v>
      </c>
      <c r="BC603" s="14"/>
      <c r="BD603" s="14"/>
      <c r="BE603" s="14"/>
      <c r="BF603" s="85"/>
      <c r="BG603" s="85"/>
      <c r="BH603" s="14"/>
    </row>
    <row r="604" ht="15.75" hidden="1" customHeight="1">
      <c r="A604" s="74">
        <v>2025018.0</v>
      </c>
      <c r="B604" s="14">
        <v>36.0</v>
      </c>
      <c r="C604" s="118"/>
      <c r="D604" s="50" t="s">
        <v>1022</v>
      </c>
      <c r="E604" s="50" t="s">
        <v>6136</v>
      </c>
      <c r="F604" s="50" t="s">
        <v>6137</v>
      </c>
      <c r="G604" s="14" t="s">
        <v>219</v>
      </c>
      <c r="H604" s="83" t="s">
        <v>6138</v>
      </c>
      <c r="I604" s="14" t="s">
        <v>237</v>
      </c>
      <c r="J604" s="84" t="s">
        <v>6139</v>
      </c>
      <c r="K604" s="86" t="s">
        <v>6140</v>
      </c>
      <c r="L604" s="79" t="s">
        <v>76</v>
      </c>
      <c r="M604" s="14" t="s">
        <v>4</v>
      </c>
      <c r="N604" s="14" t="s">
        <v>667</v>
      </c>
      <c r="O604" s="14" t="s">
        <v>286</v>
      </c>
      <c r="P604" s="14" t="s">
        <v>73</v>
      </c>
      <c r="Q604" s="14" t="s">
        <v>59</v>
      </c>
      <c r="R604" s="14" t="s">
        <v>225</v>
      </c>
      <c r="S604" s="78" t="s">
        <v>6141</v>
      </c>
      <c r="T604" s="78" t="s">
        <v>6141</v>
      </c>
      <c r="U604" s="78" t="s">
        <v>6142</v>
      </c>
      <c r="V604" s="14" t="s">
        <v>6143</v>
      </c>
      <c r="W604" s="14" t="s">
        <v>73</v>
      </c>
      <c r="X604" s="14" t="s">
        <v>73</v>
      </c>
      <c r="Y604" s="14" t="s">
        <v>73</v>
      </c>
      <c r="Z604" s="14" t="s">
        <v>225</v>
      </c>
      <c r="AA604" s="79">
        <v>3.0</v>
      </c>
      <c r="AB604" s="14" t="s">
        <v>73</v>
      </c>
      <c r="AC604" s="14" t="s">
        <v>1688</v>
      </c>
      <c r="AD604" s="14" t="s">
        <v>73</v>
      </c>
      <c r="AE604" s="14" t="s">
        <v>278</v>
      </c>
      <c r="AF604" s="14" t="s">
        <v>225</v>
      </c>
      <c r="AG604" s="14" t="s">
        <v>229</v>
      </c>
      <c r="AH604" s="14" t="s">
        <v>73</v>
      </c>
      <c r="AI604" s="14" t="s">
        <v>225</v>
      </c>
      <c r="AJ604" s="14" t="s">
        <v>73</v>
      </c>
      <c r="AK604" s="14" t="s">
        <v>264</v>
      </c>
      <c r="AL604" s="14" t="s">
        <v>617</v>
      </c>
      <c r="AM604" s="75" t="s">
        <v>225</v>
      </c>
      <c r="AN604" s="75" t="s">
        <v>23</v>
      </c>
      <c r="AO604" s="14"/>
      <c r="AP604" s="14" t="s">
        <v>672</v>
      </c>
      <c r="AQ604" s="14" t="s">
        <v>732</v>
      </c>
      <c r="AR604" s="14" t="s">
        <v>1095</v>
      </c>
      <c r="AS604" s="14" t="s">
        <v>73</v>
      </c>
      <c r="AT604" s="14" t="s">
        <v>73</v>
      </c>
      <c r="AU604" s="14" t="s">
        <v>73</v>
      </c>
      <c r="AV604" s="85" t="s">
        <v>73</v>
      </c>
      <c r="AW604" s="14" t="s">
        <v>73</v>
      </c>
      <c r="AX604" s="76"/>
      <c r="AY604" s="50">
        <v>2.31196296E8</v>
      </c>
      <c r="AZ604" s="50">
        <v>79301.0</v>
      </c>
      <c r="BA604" s="79" t="s">
        <v>6144</v>
      </c>
      <c r="BB604" s="14" t="s">
        <v>268</v>
      </c>
      <c r="BC604" s="14"/>
      <c r="BD604" s="14"/>
      <c r="BE604" s="14"/>
      <c r="BF604" s="91"/>
      <c r="BG604" s="91"/>
      <c r="BH604" s="14"/>
    </row>
    <row r="605" ht="15.75" hidden="1" customHeight="1">
      <c r="A605" s="74">
        <v>2025037.0</v>
      </c>
      <c r="B605" s="75">
        <v>37.0</v>
      </c>
      <c r="C605" s="75"/>
      <c r="D605" s="53" t="s">
        <v>2780</v>
      </c>
      <c r="E605" s="53" t="s">
        <v>6145</v>
      </c>
      <c r="F605" s="53" t="s">
        <v>6146</v>
      </c>
      <c r="G605" s="14" t="s">
        <v>219</v>
      </c>
      <c r="H605" s="75" t="s">
        <v>6147</v>
      </c>
      <c r="I605" s="75" t="s">
        <v>237</v>
      </c>
      <c r="J605" s="87">
        <v>38848.0</v>
      </c>
      <c r="K605" s="88" t="s">
        <v>6148</v>
      </c>
      <c r="L605" s="90" t="s">
        <v>113</v>
      </c>
      <c r="M605" s="75" t="s">
        <v>4</v>
      </c>
      <c r="N605" s="75" t="s">
        <v>240</v>
      </c>
      <c r="O605" s="75" t="s">
        <v>286</v>
      </c>
      <c r="P605" s="75" t="s">
        <v>242</v>
      </c>
      <c r="Q605" s="75" t="s">
        <v>59</v>
      </c>
      <c r="R605" s="14" t="s">
        <v>225</v>
      </c>
      <c r="S605" s="89" t="s">
        <v>6149</v>
      </c>
      <c r="T605" s="89" t="s">
        <v>6150</v>
      </c>
      <c r="U605" s="89" t="s">
        <v>6151</v>
      </c>
      <c r="V605" s="75" t="s">
        <v>6152</v>
      </c>
      <c r="W605" s="75" t="s">
        <v>73</v>
      </c>
      <c r="X605" s="75" t="s">
        <v>225</v>
      </c>
      <c r="Y605" s="75" t="s">
        <v>73</v>
      </c>
      <c r="Z605" s="75" t="s">
        <v>225</v>
      </c>
      <c r="AA605" s="90">
        <v>2.0</v>
      </c>
      <c r="AB605" s="14" t="s">
        <v>225</v>
      </c>
      <c r="AC605" s="14" t="s">
        <v>229</v>
      </c>
      <c r="AD605" s="14" t="s">
        <v>225</v>
      </c>
      <c r="AE605" s="14" t="s">
        <v>229</v>
      </c>
      <c r="AF605" s="14" t="s">
        <v>225</v>
      </c>
      <c r="AG605" s="14" t="s">
        <v>229</v>
      </c>
      <c r="AH605" s="14" t="s">
        <v>73</v>
      </c>
      <c r="AI605" s="14" t="s">
        <v>225</v>
      </c>
      <c r="AJ605" s="14" t="s">
        <v>73</v>
      </c>
      <c r="AK605" s="14" t="s">
        <v>264</v>
      </c>
      <c r="AL605" s="75" t="s">
        <v>617</v>
      </c>
      <c r="AM605" s="75" t="s">
        <v>225</v>
      </c>
      <c r="AN605" s="75"/>
      <c r="AO605" s="75"/>
      <c r="AP605" s="75" t="s">
        <v>384</v>
      </c>
      <c r="AQ605" s="75" t="s">
        <v>1330</v>
      </c>
      <c r="AR605" s="75" t="s">
        <v>577</v>
      </c>
      <c r="AS605" s="75" t="s">
        <v>73</v>
      </c>
      <c r="AT605" s="75" t="s">
        <v>73</v>
      </c>
      <c r="AU605" s="76" t="s">
        <v>73</v>
      </c>
      <c r="AV605" s="76" t="s">
        <v>73</v>
      </c>
      <c r="AW605" s="76" t="s">
        <v>232</v>
      </c>
      <c r="AX605" s="76"/>
      <c r="AY605" s="53">
        <v>2.31545851E8</v>
      </c>
      <c r="AZ605" s="53">
        <v>23096.0</v>
      </c>
      <c r="BA605" s="76" t="s">
        <v>2623</v>
      </c>
      <c r="BB605" s="75" t="s">
        <v>268</v>
      </c>
      <c r="BC605" s="75"/>
      <c r="BD605" s="75"/>
      <c r="BE605" s="75"/>
      <c r="BF605" s="76"/>
      <c r="BG605" s="76"/>
      <c r="BH605" s="14"/>
    </row>
    <row r="606" ht="15.75" hidden="1" customHeight="1">
      <c r="A606" s="74">
        <v>2025297.0</v>
      </c>
      <c r="B606" s="75">
        <v>31.0</v>
      </c>
      <c r="C606" s="75"/>
      <c r="D606" s="53" t="s">
        <v>6153</v>
      </c>
      <c r="E606" s="53" t="s">
        <v>6154</v>
      </c>
      <c r="F606" s="50" t="s">
        <v>6155</v>
      </c>
      <c r="G606" s="14" t="s">
        <v>219</v>
      </c>
      <c r="H606" s="14" t="s">
        <v>6156</v>
      </c>
      <c r="I606" s="75" t="s">
        <v>221</v>
      </c>
      <c r="J606" s="87">
        <v>38873.0</v>
      </c>
      <c r="K606" s="88" t="s">
        <v>6157</v>
      </c>
      <c r="L606" s="75" t="s">
        <v>91</v>
      </c>
      <c r="M606" s="75" t="s">
        <v>49</v>
      </c>
      <c r="N606" s="75" t="s">
        <v>258</v>
      </c>
      <c r="O606" s="75" t="s">
        <v>300</v>
      </c>
      <c r="P606" s="75" t="s">
        <v>242</v>
      </c>
      <c r="Q606" s="75" t="s">
        <v>57</v>
      </c>
      <c r="R606" s="14" t="s">
        <v>225</v>
      </c>
      <c r="S606" s="89" t="s">
        <v>6158</v>
      </c>
      <c r="T606" s="89" t="s">
        <v>6158</v>
      </c>
      <c r="U606" s="89" t="s">
        <v>6159</v>
      </c>
      <c r="V606" s="90" t="s">
        <v>6160</v>
      </c>
      <c r="W606" s="75" t="s">
        <v>225</v>
      </c>
      <c r="X606" s="75" t="s">
        <v>225</v>
      </c>
      <c r="Y606" s="75" t="s">
        <v>225</v>
      </c>
      <c r="Z606" s="75" t="s">
        <v>225</v>
      </c>
      <c r="AA606" s="90">
        <v>6.0</v>
      </c>
      <c r="AB606" s="14" t="s">
        <v>225</v>
      </c>
      <c r="AC606" s="14" t="s">
        <v>229</v>
      </c>
      <c r="AD606" s="14" t="s">
        <v>225</v>
      </c>
      <c r="AE606" s="14" t="s">
        <v>229</v>
      </c>
      <c r="AF606" s="14" t="s">
        <v>225</v>
      </c>
      <c r="AG606" s="14" t="s">
        <v>229</v>
      </c>
      <c r="AH606" s="14" t="s">
        <v>225</v>
      </c>
      <c r="AI606" s="14" t="s">
        <v>225</v>
      </c>
      <c r="AJ606" s="14" t="s">
        <v>73</v>
      </c>
      <c r="AK606" s="14" t="s">
        <v>264</v>
      </c>
      <c r="AL606" s="14" t="s">
        <v>617</v>
      </c>
      <c r="AM606" s="76" t="s">
        <v>225</v>
      </c>
      <c r="AN606" s="75"/>
      <c r="AO606" s="75"/>
      <c r="AP606" s="75" t="s">
        <v>6161</v>
      </c>
      <c r="AQ606" s="75" t="s">
        <v>772</v>
      </c>
      <c r="AR606" s="75"/>
      <c r="AS606" s="14" t="s">
        <v>73</v>
      </c>
      <c r="AT606" s="76" t="s">
        <v>73</v>
      </c>
      <c r="AU606" s="76" t="s">
        <v>73</v>
      </c>
      <c r="AV606" s="75" t="s">
        <v>73</v>
      </c>
      <c r="AW606" s="14" t="s">
        <v>73</v>
      </c>
      <c r="AX606" s="76"/>
      <c r="AY606" s="53">
        <v>2.31271328E8</v>
      </c>
      <c r="AZ606" s="53">
        <v>36245.0</v>
      </c>
      <c r="BA606" s="79" t="s">
        <v>6162</v>
      </c>
      <c r="BB606" s="75" t="s">
        <v>386</v>
      </c>
      <c r="BC606" s="75"/>
      <c r="BD606" s="75"/>
      <c r="BE606" s="75"/>
      <c r="BF606" s="75"/>
      <c r="BG606" s="75"/>
      <c r="BH606" s="14"/>
    </row>
    <row r="607" ht="15.75" hidden="1" customHeight="1">
      <c r="A607" s="74">
        <v>2025279.0</v>
      </c>
      <c r="B607" s="75">
        <v>40.0</v>
      </c>
      <c r="C607" s="75"/>
      <c r="D607" s="53" t="s">
        <v>6163</v>
      </c>
      <c r="E607" s="53" t="s">
        <v>6164</v>
      </c>
      <c r="F607" s="50" t="s">
        <v>6165</v>
      </c>
      <c r="G607" s="14" t="s">
        <v>219</v>
      </c>
      <c r="H607" s="14" t="s">
        <v>6166</v>
      </c>
      <c r="I607" s="76" t="s">
        <v>221</v>
      </c>
      <c r="J607" s="77" t="s">
        <v>6167</v>
      </c>
      <c r="K607" s="94" t="s">
        <v>6168</v>
      </c>
      <c r="L607" s="76" t="s">
        <v>88</v>
      </c>
      <c r="M607" s="76" t="s">
        <v>4</v>
      </c>
      <c r="N607" s="76" t="s">
        <v>1070</v>
      </c>
      <c r="O607" s="76" t="s">
        <v>490</v>
      </c>
      <c r="P607" s="14" t="s">
        <v>225</v>
      </c>
      <c r="Q607" s="14" t="s">
        <v>53</v>
      </c>
      <c r="R607" s="14" t="s">
        <v>225</v>
      </c>
      <c r="S607" s="95" t="s">
        <v>6169</v>
      </c>
      <c r="T607" s="95" t="s">
        <v>6169</v>
      </c>
      <c r="U607" s="95" t="s">
        <v>6170</v>
      </c>
      <c r="V607" s="96" t="s">
        <v>6171</v>
      </c>
      <c r="W607" s="76" t="s">
        <v>73</v>
      </c>
      <c r="X607" s="76" t="s">
        <v>73</v>
      </c>
      <c r="Y607" s="76" t="s">
        <v>73</v>
      </c>
      <c r="Z607" s="76" t="s">
        <v>225</v>
      </c>
      <c r="AA607" s="96">
        <v>4.0</v>
      </c>
      <c r="AB607" s="14" t="s">
        <v>225</v>
      </c>
      <c r="AC607" s="14" t="s">
        <v>229</v>
      </c>
      <c r="AD607" s="14" t="s">
        <v>225</v>
      </c>
      <c r="AE607" s="14" t="s">
        <v>229</v>
      </c>
      <c r="AF607" s="14" t="s">
        <v>225</v>
      </c>
      <c r="AG607" s="14" t="s">
        <v>229</v>
      </c>
      <c r="AH607" s="14" t="s">
        <v>73</v>
      </c>
      <c r="AI607" s="14" t="s">
        <v>225</v>
      </c>
      <c r="AJ607" s="14" t="s">
        <v>225</v>
      </c>
      <c r="AK607" s="14" t="s">
        <v>230</v>
      </c>
      <c r="AL607" s="76" t="s">
        <v>617</v>
      </c>
      <c r="AM607" s="75" t="s">
        <v>225</v>
      </c>
      <c r="AN607" s="76"/>
      <c r="AO607" s="76"/>
      <c r="AP607" s="76" t="s">
        <v>317</v>
      </c>
      <c r="AQ607" s="76" t="s">
        <v>526</v>
      </c>
      <c r="AR607" s="76" t="s">
        <v>962</v>
      </c>
      <c r="AS607" s="76" t="s">
        <v>73</v>
      </c>
      <c r="AT607" s="76" t="s">
        <v>73</v>
      </c>
      <c r="AU607" s="75" t="s">
        <v>73</v>
      </c>
      <c r="AV607" s="75" t="s">
        <v>73</v>
      </c>
      <c r="AW607" s="14" t="s">
        <v>73</v>
      </c>
      <c r="AX607" s="76"/>
      <c r="AY607" s="80">
        <v>2.31297122E8</v>
      </c>
      <c r="AZ607" s="80">
        <v>90719.0</v>
      </c>
      <c r="BA607" s="76"/>
      <c r="BB607" s="76"/>
      <c r="BC607" s="76"/>
      <c r="BD607" s="76"/>
      <c r="BE607" s="76"/>
      <c r="BF607" s="76"/>
      <c r="BG607" s="76"/>
      <c r="BH607" s="14"/>
    </row>
    <row r="608" ht="15.75" hidden="1" customHeight="1">
      <c r="A608" s="74">
        <v>2025131.0</v>
      </c>
      <c r="B608" s="14">
        <v>42.0</v>
      </c>
      <c r="C608" s="118"/>
      <c r="D608" s="50" t="s">
        <v>2928</v>
      </c>
      <c r="E608" s="50" t="s">
        <v>3868</v>
      </c>
      <c r="F608" s="50" t="s">
        <v>6172</v>
      </c>
      <c r="G608" s="14" t="s">
        <v>219</v>
      </c>
      <c r="H608" s="83" t="s">
        <v>6173</v>
      </c>
      <c r="I608" s="14" t="s">
        <v>237</v>
      </c>
      <c r="J608" s="84">
        <v>39356.0</v>
      </c>
      <c r="K608" s="86" t="s">
        <v>6174</v>
      </c>
      <c r="L608" s="14" t="s">
        <v>108</v>
      </c>
      <c r="M608" s="14" t="s">
        <v>4</v>
      </c>
      <c r="N608" s="14" t="s">
        <v>602</v>
      </c>
      <c r="O608" s="14" t="s">
        <v>286</v>
      </c>
      <c r="P608" s="14" t="s">
        <v>242</v>
      </c>
      <c r="Q608" s="14" t="s">
        <v>61</v>
      </c>
      <c r="R608" s="14" t="s">
        <v>225</v>
      </c>
      <c r="S608" s="78" t="s">
        <v>6175</v>
      </c>
      <c r="T608" s="78" t="s">
        <v>6175</v>
      </c>
      <c r="U608" s="78" t="s">
        <v>6176</v>
      </c>
      <c r="V608" s="14" t="s">
        <v>6177</v>
      </c>
      <c r="W608" s="14" t="s">
        <v>73</v>
      </c>
      <c r="X608" s="14" t="s">
        <v>73</v>
      </c>
      <c r="Y608" s="14" t="s">
        <v>73</v>
      </c>
      <c r="Z608" s="14" t="s">
        <v>225</v>
      </c>
      <c r="AA608" s="79">
        <v>2.0</v>
      </c>
      <c r="AB608" s="14" t="s">
        <v>225</v>
      </c>
      <c r="AC608" s="14" t="s">
        <v>229</v>
      </c>
      <c r="AD608" s="14" t="s">
        <v>225</v>
      </c>
      <c r="AE608" s="14" t="s">
        <v>229</v>
      </c>
      <c r="AF608" s="14" t="s">
        <v>73</v>
      </c>
      <c r="AG608" s="14" t="s">
        <v>278</v>
      </c>
      <c r="AH608" s="14" t="s">
        <v>73</v>
      </c>
      <c r="AI608" s="14" t="s">
        <v>225</v>
      </c>
      <c r="AJ608" s="14" t="s">
        <v>73</v>
      </c>
      <c r="AK608" s="14" t="s">
        <v>264</v>
      </c>
      <c r="AL608" s="14" t="s">
        <v>617</v>
      </c>
      <c r="AM608" s="75" t="s">
        <v>225</v>
      </c>
      <c r="AN608" s="75"/>
      <c r="AO608" s="14"/>
      <c r="AP608" s="14" t="s">
        <v>398</v>
      </c>
      <c r="AQ608" s="14" t="s">
        <v>3070</v>
      </c>
      <c r="AR608" s="14"/>
      <c r="AS608" s="14" t="s">
        <v>73</v>
      </c>
      <c r="AT608" s="14" t="s">
        <v>73</v>
      </c>
      <c r="AU608" s="14" t="s">
        <v>73</v>
      </c>
      <c r="AV608" s="14" t="s">
        <v>73</v>
      </c>
      <c r="AW608" s="14" t="s">
        <v>73</v>
      </c>
      <c r="AX608" s="76"/>
      <c r="AY608" s="50">
        <v>2.31219369E8</v>
      </c>
      <c r="AZ608" s="50">
        <v>17367.0</v>
      </c>
      <c r="BA608" s="79" t="s">
        <v>6178</v>
      </c>
      <c r="BB608" s="14" t="s">
        <v>386</v>
      </c>
      <c r="BC608" s="14"/>
      <c r="BD608" s="14"/>
      <c r="BE608" s="14"/>
      <c r="BF608" s="14"/>
      <c r="BG608" s="14"/>
      <c r="BH608" s="14"/>
    </row>
    <row r="609" ht="15.75" hidden="1" customHeight="1">
      <c r="A609" s="74">
        <v>2025174.0</v>
      </c>
      <c r="B609" s="14">
        <v>40.0</v>
      </c>
      <c r="C609" s="14"/>
      <c r="D609" s="50" t="s">
        <v>6179</v>
      </c>
      <c r="E609" s="50" t="s">
        <v>6180</v>
      </c>
      <c r="F609" s="50" t="s">
        <v>6181</v>
      </c>
      <c r="G609" s="14" t="s">
        <v>219</v>
      </c>
      <c r="H609" s="14" t="s">
        <v>6182</v>
      </c>
      <c r="I609" s="14" t="s">
        <v>237</v>
      </c>
      <c r="J609" s="84" t="s">
        <v>2892</v>
      </c>
      <c r="K609" s="79"/>
      <c r="L609" s="14" t="s">
        <v>108</v>
      </c>
      <c r="M609" s="14" t="s">
        <v>4</v>
      </c>
      <c r="N609" s="14" t="s">
        <v>557</v>
      </c>
      <c r="O609" s="14" t="s">
        <v>286</v>
      </c>
      <c r="P609" s="14" t="s">
        <v>225</v>
      </c>
      <c r="Q609" s="14" t="s">
        <v>61</v>
      </c>
      <c r="R609" s="14" t="s">
        <v>225</v>
      </c>
      <c r="S609" s="78" t="s">
        <v>6183</v>
      </c>
      <c r="T609" s="78" t="s">
        <v>6183</v>
      </c>
      <c r="U609" s="78" t="s">
        <v>2974</v>
      </c>
      <c r="V609" s="14" t="s">
        <v>6184</v>
      </c>
      <c r="W609" s="14" t="s">
        <v>73</v>
      </c>
      <c r="X609" s="14" t="s">
        <v>225</v>
      </c>
      <c r="Y609" s="14" t="s">
        <v>73</v>
      </c>
      <c r="Z609" s="14" t="s">
        <v>225</v>
      </c>
      <c r="AA609" s="79">
        <v>4.0</v>
      </c>
      <c r="AB609" s="14" t="s">
        <v>73</v>
      </c>
      <c r="AC609" s="14" t="s">
        <v>1767</v>
      </c>
      <c r="AD609" s="14"/>
      <c r="AE609" s="14" t="str">
        <f>IF(AD609="YES",YES,"Not Working")</f>
        <v>Not Working</v>
      </c>
      <c r="AF609" s="14" t="s">
        <v>225</v>
      </c>
      <c r="AG609" s="14" t="s">
        <v>229</v>
      </c>
      <c r="AH609" s="14" t="s">
        <v>73</v>
      </c>
      <c r="AI609" s="14" t="s">
        <v>225</v>
      </c>
      <c r="AJ609" s="14" t="s">
        <v>225</v>
      </c>
      <c r="AK609" s="14" t="s">
        <v>230</v>
      </c>
      <c r="AL609" s="14" t="s">
        <v>617</v>
      </c>
      <c r="AM609" s="14" t="s">
        <v>225</v>
      </c>
      <c r="AN609" s="14"/>
      <c r="AO609" s="14"/>
      <c r="AP609" s="14" t="s">
        <v>424</v>
      </c>
      <c r="AQ609" s="14" t="s">
        <v>331</v>
      </c>
      <c r="AR609" s="14" t="s">
        <v>6185</v>
      </c>
      <c r="AS609" s="14" t="s">
        <v>73</v>
      </c>
      <c r="AT609" s="14" t="s">
        <v>73</v>
      </c>
      <c r="AU609" s="14" t="s">
        <v>225</v>
      </c>
      <c r="AV609" s="14" t="s">
        <v>225</v>
      </c>
      <c r="AW609" s="14" t="s">
        <v>225</v>
      </c>
      <c r="AX609" s="85" t="s">
        <v>685</v>
      </c>
      <c r="AY609" s="50"/>
      <c r="AZ609" s="50"/>
      <c r="BA609" s="14"/>
      <c r="BB609" s="14"/>
      <c r="BC609" s="14"/>
      <c r="BD609" s="14"/>
      <c r="BE609" s="14"/>
      <c r="BF609" s="85"/>
      <c r="BG609" s="85"/>
      <c r="BH609" s="14"/>
    </row>
    <row r="610" ht="15.75" hidden="1" customHeight="1">
      <c r="A610" s="74">
        <v>2025093.0</v>
      </c>
      <c r="B610" s="118">
        <v>35.0</v>
      </c>
      <c r="C610" s="14"/>
      <c r="D610" s="50" t="s">
        <v>6186</v>
      </c>
      <c r="E610" s="50" t="s">
        <v>6187</v>
      </c>
      <c r="F610" s="50" t="s">
        <v>6188</v>
      </c>
      <c r="G610" s="14" t="s">
        <v>219</v>
      </c>
      <c r="H610" s="14" t="s">
        <v>6189</v>
      </c>
      <c r="I610" s="14" t="s">
        <v>237</v>
      </c>
      <c r="J610" s="84" t="s">
        <v>891</v>
      </c>
      <c r="K610" s="86" t="s">
        <v>6190</v>
      </c>
      <c r="L610" s="79" t="s">
        <v>95</v>
      </c>
      <c r="M610" s="14" t="s">
        <v>4</v>
      </c>
      <c r="N610" s="14" t="s">
        <v>323</v>
      </c>
      <c r="O610" s="14" t="s">
        <v>286</v>
      </c>
      <c r="P610" s="14" t="s">
        <v>225</v>
      </c>
      <c r="Q610" s="14" t="s">
        <v>55</v>
      </c>
      <c r="R610" s="14" t="s">
        <v>225</v>
      </c>
      <c r="S610" s="78" t="s">
        <v>6191</v>
      </c>
      <c r="T610" s="78" t="s">
        <v>6191</v>
      </c>
      <c r="U610" s="78" t="s">
        <v>6192</v>
      </c>
      <c r="V610" s="79" t="s">
        <v>6193</v>
      </c>
      <c r="W610" s="14" t="s">
        <v>73</v>
      </c>
      <c r="X610" s="14" t="s">
        <v>73</v>
      </c>
      <c r="Y610" s="14" t="s">
        <v>73</v>
      </c>
      <c r="Z610" s="14" t="s">
        <v>225</v>
      </c>
      <c r="AA610" s="79">
        <v>3.0</v>
      </c>
      <c r="AB610" s="14" t="s">
        <v>73</v>
      </c>
      <c r="AC610" s="14" t="s">
        <v>6194</v>
      </c>
      <c r="AD610" s="14" t="s">
        <v>73</v>
      </c>
      <c r="AE610" s="14" t="s">
        <v>6195</v>
      </c>
      <c r="AF610" s="14" t="s">
        <v>225</v>
      </c>
      <c r="AG610" s="14" t="s">
        <v>229</v>
      </c>
      <c r="AH610" s="14" t="s">
        <v>73</v>
      </c>
      <c r="AI610" s="14" t="s">
        <v>73</v>
      </c>
      <c r="AJ610" s="14" t="s">
        <v>73</v>
      </c>
      <c r="AK610" s="14" t="s">
        <v>264</v>
      </c>
      <c r="AL610" s="14" t="s">
        <v>617</v>
      </c>
      <c r="AM610" s="14" t="s">
        <v>225</v>
      </c>
      <c r="AN610" s="14"/>
      <c r="AO610" s="14"/>
      <c r="AP610" s="14" t="s">
        <v>370</v>
      </c>
      <c r="AQ610" s="14" t="s">
        <v>6196</v>
      </c>
      <c r="AR610" s="14" t="s">
        <v>6197</v>
      </c>
      <c r="AS610" s="14" t="s">
        <v>73</v>
      </c>
      <c r="AT610" s="14" t="s">
        <v>73</v>
      </c>
      <c r="AU610" s="14" t="s">
        <v>73</v>
      </c>
      <c r="AV610" s="14" t="s">
        <v>73</v>
      </c>
      <c r="AW610" s="14" t="s">
        <v>73</v>
      </c>
      <c r="AX610" s="76"/>
      <c r="AY610" s="50">
        <v>2.31134467E8</v>
      </c>
      <c r="AZ610" s="50">
        <v>40642.0</v>
      </c>
      <c r="BA610" s="14"/>
      <c r="BB610" s="14"/>
      <c r="BC610" s="120"/>
      <c r="BD610" s="14"/>
      <c r="BE610" s="14"/>
      <c r="BF610" s="14"/>
      <c r="BG610" s="14"/>
      <c r="BH610" s="14"/>
    </row>
    <row r="611" ht="15.75" hidden="1" customHeight="1">
      <c r="A611" s="74">
        <v>2025260.0</v>
      </c>
      <c r="B611" s="14">
        <v>33.0</v>
      </c>
      <c r="C611" s="14"/>
      <c r="D611" s="50" t="s">
        <v>6198</v>
      </c>
      <c r="E611" s="50" t="s">
        <v>6199</v>
      </c>
      <c r="F611" s="50" t="s">
        <v>6200</v>
      </c>
      <c r="G611" s="14" t="s">
        <v>219</v>
      </c>
      <c r="H611" s="83" t="s">
        <v>6201</v>
      </c>
      <c r="I611" s="14" t="s">
        <v>237</v>
      </c>
      <c r="J611" s="50" t="s">
        <v>6202</v>
      </c>
      <c r="K611" s="86" t="s">
        <v>6203</v>
      </c>
      <c r="L611" s="79" t="s">
        <v>83</v>
      </c>
      <c r="M611" s="14" t="s">
        <v>49</v>
      </c>
      <c r="N611" s="14" t="s">
        <v>6204</v>
      </c>
      <c r="O611" s="75" t="s">
        <v>324</v>
      </c>
      <c r="P611" s="75" t="s">
        <v>242</v>
      </c>
      <c r="Q611" s="75" t="s">
        <v>57</v>
      </c>
      <c r="R611" s="14" t="s">
        <v>225</v>
      </c>
      <c r="S611" s="78" t="s">
        <v>6205</v>
      </c>
      <c r="T611" s="78" t="s">
        <v>6205</v>
      </c>
      <c r="U611" s="78" t="s">
        <v>6206</v>
      </c>
      <c r="V611" s="14" t="s">
        <v>6207</v>
      </c>
      <c r="W611" s="14" t="s">
        <v>73</v>
      </c>
      <c r="X611" s="75" t="s">
        <v>73</v>
      </c>
      <c r="Y611" s="75" t="s">
        <v>73</v>
      </c>
      <c r="Z611" s="75" t="s">
        <v>73</v>
      </c>
      <c r="AA611" s="91">
        <v>6.0</v>
      </c>
      <c r="AB611" s="14" t="s">
        <v>73</v>
      </c>
      <c r="AC611" s="14" t="s">
        <v>6208</v>
      </c>
      <c r="AD611" s="14" t="s">
        <v>73</v>
      </c>
      <c r="AE611" s="14" t="s">
        <v>6209</v>
      </c>
      <c r="AF611" s="14" t="s">
        <v>225</v>
      </c>
      <c r="AG611" s="14" t="s">
        <v>229</v>
      </c>
      <c r="AH611" s="14" t="s">
        <v>73</v>
      </c>
      <c r="AI611" s="14" t="s">
        <v>73</v>
      </c>
      <c r="AJ611" s="14" t="s">
        <v>73</v>
      </c>
      <c r="AK611" s="14" t="s">
        <v>264</v>
      </c>
      <c r="AL611" s="14" t="s">
        <v>617</v>
      </c>
      <c r="AM611" s="14" t="s">
        <v>225</v>
      </c>
      <c r="AN611" s="75"/>
      <c r="AO611" s="14"/>
      <c r="AP611" s="14" t="s">
        <v>1196</v>
      </c>
      <c r="AQ611" s="96" t="s">
        <v>6210</v>
      </c>
      <c r="AR611" s="14" t="s">
        <v>370</v>
      </c>
      <c r="AS611" s="14" t="s">
        <v>73</v>
      </c>
      <c r="AT611" s="14" t="s">
        <v>73</v>
      </c>
      <c r="AU611" s="14" t="s">
        <v>73</v>
      </c>
      <c r="AV611" s="14" t="s">
        <v>73</v>
      </c>
      <c r="AW611" s="14" t="s">
        <v>73</v>
      </c>
      <c r="AX611" s="76"/>
      <c r="AY611" s="50">
        <v>2.31282273E8</v>
      </c>
      <c r="AZ611" s="50">
        <v>23946.0</v>
      </c>
      <c r="BA611" s="79" t="s">
        <v>6211</v>
      </c>
      <c r="BB611" s="14" t="s">
        <v>268</v>
      </c>
      <c r="BC611" s="14"/>
      <c r="BD611" s="14"/>
      <c r="BE611" s="14"/>
      <c r="BF611" s="85"/>
      <c r="BG611" s="85"/>
      <c r="BH611" s="14"/>
    </row>
    <row r="612" ht="15.75" hidden="1" customHeight="1">
      <c r="A612" s="74">
        <v>2025250.0</v>
      </c>
      <c r="B612" s="118">
        <v>40.0</v>
      </c>
      <c r="C612" s="14"/>
      <c r="D612" s="50" t="s">
        <v>6212</v>
      </c>
      <c r="E612" s="50" t="s">
        <v>6213</v>
      </c>
      <c r="F612" s="50" t="s">
        <v>6214</v>
      </c>
      <c r="G612" s="14" t="s">
        <v>219</v>
      </c>
      <c r="H612" s="14" t="s">
        <v>6215</v>
      </c>
      <c r="I612" s="14" t="s">
        <v>237</v>
      </c>
      <c r="J612" s="84" t="s">
        <v>3449</v>
      </c>
      <c r="K612" s="78" t="s">
        <v>6216</v>
      </c>
      <c r="L612" s="79" t="s">
        <v>99</v>
      </c>
      <c r="M612" s="14" t="s">
        <v>4</v>
      </c>
      <c r="N612" s="14" t="s">
        <v>667</v>
      </c>
      <c r="O612" s="14" t="s">
        <v>490</v>
      </c>
      <c r="P612" s="14" t="s">
        <v>73</v>
      </c>
      <c r="Q612" s="14" t="s">
        <v>53</v>
      </c>
      <c r="R612" s="14" t="s">
        <v>225</v>
      </c>
      <c r="S612" s="14" t="s">
        <v>6217</v>
      </c>
      <c r="T612" s="14" t="s">
        <v>6217</v>
      </c>
      <c r="U612" s="14" t="s">
        <v>6218</v>
      </c>
      <c r="V612" s="14" t="s">
        <v>6219</v>
      </c>
      <c r="W612" s="14" t="s">
        <v>73</v>
      </c>
      <c r="X612" s="14" t="s">
        <v>73</v>
      </c>
      <c r="Y612" s="14" t="s">
        <v>73</v>
      </c>
      <c r="Z612" s="14" t="s">
        <v>73</v>
      </c>
      <c r="AA612" s="79">
        <v>4.0</v>
      </c>
      <c r="AB612" s="14" t="s">
        <v>73</v>
      </c>
      <c r="AC612" s="14" t="s">
        <v>6220</v>
      </c>
      <c r="AD612" s="14" t="s">
        <v>73</v>
      </c>
      <c r="AE612" s="14" t="s">
        <v>6221</v>
      </c>
      <c r="AF612" s="14" t="s">
        <v>225</v>
      </c>
      <c r="AG612" s="14" t="s">
        <v>229</v>
      </c>
      <c r="AH612" s="14" t="s">
        <v>73</v>
      </c>
      <c r="AI612" s="14" t="s">
        <v>73</v>
      </c>
      <c r="AJ612" s="14" t="s">
        <v>225</v>
      </c>
      <c r="AK612" s="14" t="s">
        <v>230</v>
      </c>
      <c r="AL612" s="14" t="s">
        <v>617</v>
      </c>
      <c r="AM612" s="14" t="s">
        <v>225</v>
      </c>
      <c r="AN612" s="14"/>
      <c r="AO612" s="14"/>
      <c r="AP612" s="14"/>
      <c r="AQ612" s="14"/>
      <c r="AR612" s="14"/>
      <c r="AS612" s="14" t="s">
        <v>73</v>
      </c>
      <c r="AT612" s="14" t="s">
        <v>73</v>
      </c>
      <c r="AU612" s="14" t="s">
        <v>73</v>
      </c>
      <c r="AV612" s="14" t="s">
        <v>73</v>
      </c>
      <c r="AW612" s="14" t="s">
        <v>73</v>
      </c>
      <c r="AX612" s="76"/>
      <c r="AY612" s="50">
        <v>2.31294271E8</v>
      </c>
      <c r="AZ612" s="50">
        <v>97873.0</v>
      </c>
      <c r="BA612" s="79" t="s">
        <v>6222</v>
      </c>
      <c r="BB612" s="14" t="s">
        <v>268</v>
      </c>
      <c r="BC612" s="14"/>
      <c r="BD612" s="14"/>
      <c r="BE612" s="14"/>
      <c r="BF612" s="14"/>
      <c r="BG612" s="14"/>
      <c r="BH612" s="14"/>
    </row>
    <row r="613" ht="15.75" hidden="1" customHeight="1">
      <c r="A613" s="74">
        <v>2025117.0</v>
      </c>
      <c r="B613" s="14">
        <v>35.0</v>
      </c>
      <c r="C613" s="118"/>
      <c r="D613" s="50" t="s">
        <v>6223</v>
      </c>
      <c r="E613" s="50" t="s">
        <v>6224</v>
      </c>
      <c r="F613" s="50" t="s">
        <v>6225</v>
      </c>
      <c r="G613" s="14" t="s">
        <v>219</v>
      </c>
      <c r="H613" s="83" t="s">
        <v>6226</v>
      </c>
      <c r="I613" s="14" t="s">
        <v>237</v>
      </c>
      <c r="J613" s="84" t="s">
        <v>1325</v>
      </c>
      <c r="K613" s="86" t="s">
        <v>6227</v>
      </c>
      <c r="L613" s="14" t="s">
        <v>94</v>
      </c>
      <c r="M613" s="14" t="s">
        <v>4</v>
      </c>
      <c r="N613" s="14" t="s">
        <v>791</v>
      </c>
      <c r="O613" s="14" t="s">
        <v>286</v>
      </c>
      <c r="P613" s="14" t="s">
        <v>225</v>
      </c>
      <c r="Q613" s="14" t="s">
        <v>61</v>
      </c>
      <c r="R613" s="14" t="s">
        <v>225</v>
      </c>
      <c r="S613" s="78" t="s">
        <v>6228</v>
      </c>
      <c r="T613" s="78" t="s">
        <v>6228</v>
      </c>
      <c r="U613" s="78" t="s">
        <v>6229</v>
      </c>
      <c r="V613" s="14" t="s">
        <v>6230</v>
      </c>
      <c r="W613" s="14" t="s">
        <v>73</v>
      </c>
      <c r="X613" s="14" t="s">
        <v>73</v>
      </c>
      <c r="Y613" s="14" t="s">
        <v>73</v>
      </c>
      <c r="Z613" s="14" t="s">
        <v>225</v>
      </c>
      <c r="AA613" s="91">
        <v>5.0</v>
      </c>
      <c r="AB613" s="14" t="s">
        <v>73</v>
      </c>
      <c r="AC613" s="14" t="s">
        <v>6231</v>
      </c>
      <c r="AD613" s="14" t="s">
        <v>73</v>
      </c>
      <c r="AE613" s="14" t="s">
        <v>6232</v>
      </c>
      <c r="AF613" s="14" t="s">
        <v>225</v>
      </c>
      <c r="AG613" s="14" t="s">
        <v>229</v>
      </c>
      <c r="AH613" s="14" t="s">
        <v>73</v>
      </c>
      <c r="AI613" s="14" t="s">
        <v>73</v>
      </c>
      <c r="AJ613" s="14" t="s">
        <v>73</v>
      </c>
      <c r="AK613" s="14" t="s">
        <v>264</v>
      </c>
      <c r="AL613" s="14" t="s">
        <v>617</v>
      </c>
      <c r="AM613" s="75" t="s">
        <v>225</v>
      </c>
      <c r="AN613" s="75"/>
      <c r="AO613" s="14"/>
      <c r="AP613" s="14" t="s">
        <v>6233</v>
      </c>
      <c r="AQ613" s="14" t="s">
        <v>331</v>
      </c>
      <c r="AR613" s="14" t="s">
        <v>424</v>
      </c>
      <c r="AS613" s="14" t="s">
        <v>73</v>
      </c>
      <c r="AT613" s="14" t="s">
        <v>73</v>
      </c>
      <c r="AU613" s="14" t="s">
        <v>73</v>
      </c>
      <c r="AV613" s="14" t="s">
        <v>73</v>
      </c>
      <c r="AW613" s="14" t="s">
        <v>73</v>
      </c>
      <c r="AX613" s="76"/>
      <c r="AY613" s="50">
        <v>2.31153724E8</v>
      </c>
      <c r="AZ613" s="50">
        <v>42384.0</v>
      </c>
      <c r="BA613" s="79" t="s">
        <v>6234</v>
      </c>
      <c r="BB613" s="14" t="s">
        <v>268</v>
      </c>
      <c r="BC613" s="14"/>
      <c r="BD613" s="14"/>
      <c r="BE613" s="14"/>
      <c r="BF613" s="14"/>
      <c r="BG613" s="14"/>
      <c r="BH613" s="14"/>
    </row>
    <row r="614" ht="15.75" hidden="1" customHeight="1">
      <c r="A614" s="74">
        <v>2025211.0</v>
      </c>
      <c r="B614" s="14">
        <v>36.0</v>
      </c>
      <c r="C614" s="14"/>
      <c r="D614" s="50" t="s">
        <v>6235</v>
      </c>
      <c r="E614" s="50" t="s">
        <v>6236</v>
      </c>
      <c r="F614" s="50" t="s">
        <v>6237</v>
      </c>
      <c r="G614" s="14" t="s">
        <v>219</v>
      </c>
      <c r="H614" s="14" t="s">
        <v>6238</v>
      </c>
      <c r="I614" s="14" t="s">
        <v>221</v>
      </c>
      <c r="J614" s="84" t="s">
        <v>5261</v>
      </c>
      <c r="K614" s="86" t="s">
        <v>6239</v>
      </c>
      <c r="L614" s="14" t="s">
        <v>98</v>
      </c>
      <c r="M614" s="14" t="s">
        <v>4</v>
      </c>
      <c r="N614" s="14" t="s">
        <v>791</v>
      </c>
      <c r="O614" s="14" t="s">
        <v>286</v>
      </c>
      <c r="P614" s="14" t="s">
        <v>242</v>
      </c>
      <c r="Q614" s="14" t="s">
        <v>51</v>
      </c>
      <c r="R614" s="14" t="s">
        <v>225</v>
      </c>
      <c r="S614" s="78" t="s">
        <v>6240</v>
      </c>
      <c r="T614" s="78" t="s">
        <v>6241</v>
      </c>
      <c r="U614" s="78" t="s">
        <v>6242</v>
      </c>
      <c r="V614" s="14" t="s">
        <v>6243</v>
      </c>
      <c r="W614" s="14" t="s">
        <v>73</v>
      </c>
      <c r="X614" s="14" t="s">
        <v>73</v>
      </c>
      <c r="Y614" s="14" t="s">
        <v>225</v>
      </c>
      <c r="Z614" s="14" t="s">
        <v>73</v>
      </c>
      <c r="AA614" s="91">
        <v>2.0</v>
      </c>
      <c r="AB614" s="14" t="s">
        <v>73</v>
      </c>
      <c r="AC614" s="14" t="s">
        <v>6244</v>
      </c>
      <c r="AD614" s="14" t="s">
        <v>73</v>
      </c>
      <c r="AE614" s="14" t="s">
        <v>2350</v>
      </c>
      <c r="AF614" s="14" t="s">
        <v>225</v>
      </c>
      <c r="AG614" s="14" t="s">
        <v>229</v>
      </c>
      <c r="AH614" s="14" t="s">
        <v>225</v>
      </c>
      <c r="AI614" s="14" t="s">
        <v>225</v>
      </c>
      <c r="AJ614" s="14" t="s">
        <v>225</v>
      </c>
      <c r="AK614" s="14" t="s">
        <v>230</v>
      </c>
      <c r="AL614" s="14" t="s">
        <v>617</v>
      </c>
      <c r="AM614" s="75" t="s">
        <v>225</v>
      </c>
      <c r="AN614" s="14"/>
      <c r="AO614" s="14"/>
      <c r="AP614" s="14" t="s">
        <v>2282</v>
      </c>
      <c r="AQ614" s="14" t="s">
        <v>2237</v>
      </c>
      <c r="AR614" s="14" t="s">
        <v>2392</v>
      </c>
      <c r="AS614" s="14" t="s">
        <v>73</v>
      </c>
      <c r="AT614" s="14" t="s">
        <v>73</v>
      </c>
      <c r="AU614" s="14" t="s">
        <v>73</v>
      </c>
      <c r="AV614" s="14" t="s">
        <v>73</v>
      </c>
      <c r="AW614" s="14" t="s">
        <v>73</v>
      </c>
      <c r="AX614" s="76"/>
      <c r="AY614" s="50">
        <v>2.31521987E8</v>
      </c>
      <c r="AZ614" s="50">
        <v>27896.0</v>
      </c>
      <c r="BA614" s="79" t="s">
        <v>6245</v>
      </c>
      <c r="BB614" s="14" t="s">
        <v>268</v>
      </c>
      <c r="BC614" s="14"/>
      <c r="BD614" s="14"/>
      <c r="BE614" s="14"/>
      <c r="BF614" s="85"/>
      <c r="BG614" s="85"/>
      <c r="BH614" s="14"/>
    </row>
    <row r="615" ht="15.75" hidden="1" customHeight="1">
      <c r="A615" s="74">
        <v>2025308.0</v>
      </c>
      <c r="B615" s="75">
        <v>39.0</v>
      </c>
      <c r="C615" s="75"/>
      <c r="D615" s="53" t="s">
        <v>3213</v>
      </c>
      <c r="E615" s="53" t="s">
        <v>6246</v>
      </c>
      <c r="F615" s="50" t="s">
        <v>6247</v>
      </c>
      <c r="G615" s="14" t="s">
        <v>219</v>
      </c>
      <c r="H615" s="14" t="s">
        <v>6248</v>
      </c>
      <c r="I615" s="75" t="s">
        <v>237</v>
      </c>
      <c r="J615" s="87" t="s">
        <v>6249</v>
      </c>
      <c r="K615" s="88" t="s">
        <v>6250</v>
      </c>
      <c r="L615" s="75" t="s">
        <v>78</v>
      </c>
      <c r="M615" s="75" t="s">
        <v>4</v>
      </c>
      <c r="N615" s="75" t="s">
        <v>667</v>
      </c>
      <c r="O615" s="75" t="s">
        <v>919</v>
      </c>
      <c r="P615" s="14" t="s">
        <v>73</v>
      </c>
      <c r="Q615" s="14" t="s">
        <v>53</v>
      </c>
      <c r="R615" s="14" t="s">
        <v>225</v>
      </c>
      <c r="S615" s="89" t="s">
        <v>6251</v>
      </c>
      <c r="T615" s="89" t="s">
        <v>6251</v>
      </c>
      <c r="U615" s="89" t="s">
        <v>6252</v>
      </c>
      <c r="V615" s="90" t="s">
        <v>6253</v>
      </c>
      <c r="W615" s="75" t="s">
        <v>73</v>
      </c>
      <c r="X615" s="75" t="s">
        <v>73</v>
      </c>
      <c r="Y615" s="75" t="s">
        <v>73</v>
      </c>
      <c r="Z615" s="75" t="s">
        <v>225</v>
      </c>
      <c r="AA615" s="90">
        <v>5.0</v>
      </c>
      <c r="AB615" s="14" t="s">
        <v>225</v>
      </c>
      <c r="AC615" s="75" t="s">
        <v>924</v>
      </c>
      <c r="AD615" s="14" t="s">
        <v>73</v>
      </c>
      <c r="AE615" s="14" t="s">
        <v>5585</v>
      </c>
      <c r="AF615" s="14" t="s">
        <v>225</v>
      </c>
      <c r="AG615" s="14" t="s">
        <v>229</v>
      </c>
      <c r="AH615" s="14" t="s">
        <v>225</v>
      </c>
      <c r="AI615" s="14" t="s">
        <v>73</v>
      </c>
      <c r="AJ615" s="14" t="s">
        <v>225</v>
      </c>
      <c r="AK615" s="14" t="s">
        <v>230</v>
      </c>
      <c r="AL615" s="75" t="s">
        <v>617</v>
      </c>
      <c r="AM615" s="76" t="s">
        <v>225</v>
      </c>
      <c r="AN615" s="75"/>
      <c r="AO615" s="75"/>
      <c r="AP615" s="75" t="s">
        <v>672</v>
      </c>
      <c r="AQ615" s="75" t="s">
        <v>6254</v>
      </c>
      <c r="AR615" s="75" t="s">
        <v>1183</v>
      </c>
      <c r="AS615" s="76" t="s">
        <v>73</v>
      </c>
      <c r="AT615" s="76" t="s">
        <v>73</v>
      </c>
      <c r="AU615" s="76" t="s">
        <v>73</v>
      </c>
      <c r="AV615" s="75"/>
      <c r="AW615" s="76" t="s">
        <v>232</v>
      </c>
      <c r="AX615" s="76"/>
      <c r="AY615" s="53"/>
      <c r="AZ615" s="53"/>
      <c r="BA615" s="75"/>
      <c r="BB615" s="75"/>
      <c r="BC615" s="75"/>
      <c r="BD615" s="75"/>
      <c r="BE615" s="75"/>
      <c r="BF615" s="75"/>
      <c r="BG615" s="75"/>
      <c r="BH615" s="14"/>
    </row>
    <row r="616" ht="15.75" hidden="1" customHeight="1">
      <c r="A616" s="74">
        <v>2025265.0</v>
      </c>
      <c r="B616" s="14">
        <v>32.0</v>
      </c>
      <c r="C616" s="14"/>
      <c r="D616" s="50" t="s">
        <v>6255</v>
      </c>
      <c r="E616" s="50" t="s">
        <v>6256</v>
      </c>
      <c r="F616" s="50" t="s">
        <v>6257</v>
      </c>
      <c r="G616" s="14" t="s">
        <v>219</v>
      </c>
      <c r="H616" s="83" t="s">
        <v>6258</v>
      </c>
      <c r="I616" s="14" t="s">
        <v>221</v>
      </c>
      <c r="J616" s="84">
        <v>39205.0</v>
      </c>
      <c r="K616" s="86" t="s">
        <v>6259</v>
      </c>
      <c r="L616" s="79" t="s">
        <v>83</v>
      </c>
      <c r="M616" s="14" t="s">
        <v>49</v>
      </c>
      <c r="N616" s="14" t="s">
        <v>533</v>
      </c>
      <c r="O616" s="75" t="s">
        <v>324</v>
      </c>
      <c r="P616" s="14" t="s">
        <v>242</v>
      </c>
      <c r="Q616" s="75" t="s">
        <v>57</v>
      </c>
      <c r="R616" s="14" t="s">
        <v>225</v>
      </c>
      <c r="S616" s="78" t="s">
        <v>6260</v>
      </c>
      <c r="T616" s="78" t="s">
        <v>6260</v>
      </c>
      <c r="U616" s="78" t="s">
        <v>6261</v>
      </c>
      <c r="V616" s="14" t="s">
        <v>6262</v>
      </c>
      <c r="W616" s="14" t="s">
        <v>73</v>
      </c>
      <c r="X616" s="75" t="s">
        <v>73</v>
      </c>
      <c r="Y616" s="75" t="s">
        <v>73</v>
      </c>
      <c r="Z616" s="75" t="s">
        <v>225</v>
      </c>
      <c r="AA616" s="79">
        <v>6.0</v>
      </c>
      <c r="AB616" s="14" t="s">
        <v>73</v>
      </c>
      <c r="AC616" s="14" t="s">
        <v>6263</v>
      </c>
      <c r="AD616" s="14" t="s">
        <v>225</v>
      </c>
      <c r="AE616" s="14" t="s">
        <v>229</v>
      </c>
      <c r="AF616" s="14" t="s">
        <v>225</v>
      </c>
      <c r="AG616" s="14" t="s">
        <v>229</v>
      </c>
      <c r="AH616" s="14" t="s">
        <v>73</v>
      </c>
      <c r="AI616" s="14" t="s">
        <v>225</v>
      </c>
      <c r="AJ616" s="14" t="s">
        <v>73</v>
      </c>
      <c r="AK616" s="14" t="s">
        <v>264</v>
      </c>
      <c r="AL616" s="14" t="s">
        <v>617</v>
      </c>
      <c r="AM616" s="75" t="s">
        <v>225</v>
      </c>
      <c r="AN616" s="75"/>
      <c r="AO616" s="14"/>
      <c r="AP616" s="14" t="s">
        <v>514</v>
      </c>
      <c r="AQ616" s="14" t="s">
        <v>370</v>
      </c>
      <c r="AR616" s="14" t="s">
        <v>6264</v>
      </c>
      <c r="AS616" s="14" t="s">
        <v>73</v>
      </c>
      <c r="AT616" s="14" t="s">
        <v>73</v>
      </c>
      <c r="AU616" s="14" t="s">
        <v>73</v>
      </c>
      <c r="AV616" s="14" t="s">
        <v>73</v>
      </c>
      <c r="AW616" s="14" t="s">
        <v>73</v>
      </c>
      <c r="AX616" s="76"/>
      <c r="AY616" s="50">
        <v>2.31283644E8</v>
      </c>
      <c r="AZ616" s="50">
        <v>72679.0</v>
      </c>
      <c r="BA616" s="79" t="s">
        <v>6265</v>
      </c>
      <c r="BB616" s="14" t="s">
        <v>268</v>
      </c>
      <c r="BC616" s="14"/>
      <c r="BD616" s="14"/>
      <c r="BE616" s="14"/>
      <c r="BF616" s="85"/>
      <c r="BG616" s="85"/>
      <c r="BH616" s="14"/>
    </row>
    <row r="617" ht="15.75" hidden="1" customHeight="1">
      <c r="A617" s="74">
        <v>2025264.0</v>
      </c>
      <c r="B617" s="14">
        <v>35.0</v>
      </c>
      <c r="C617" s="14"/>
      <c r="D617" s="50" t="s">
        <v>6266</v>
      </c>
      <c r="E617" s="50" t="s">
        <v>6267</v>
      </c>
      <c r="F617" s="50" t="s">
        <v>6268</v>
      </c>
      <c r="G617" s="14" t="s">
        <v>219</v>
      </c>
      <c r="H617" s="83" t="s">
        <v>6269</v>
      </c>
      <c r="I617" s="14" t="s">
        <v>237</v>
      </c>
      <c r="J617" s="84" t="s">
        <v>6270</v>
      </c>
      <c r="K617" s="86" t="s">
        <v>6271</v>
      </c>
      <c r="L617" s="79" t="s">
        <v>83</v>
      </c>
      <c r="M617" s="14" t="s">
        <v>49</v>
      </c>
      <c r="N617" s="14" t="s">
        <v>5950</v>
      </c>
      <c r="O617" s="75" t="s">
        <v>324</v>
      </c>
      <c r="P617" s="75" t="s">
        <v>242</v>
      </c>
      <c r="Q617" s="75" t="s">
        <v>57</v>
      </c>
      <c r="R617" s="14" t="s">
        <v>225</v>
      </c>
      <c r="S617" s="78" t="s">
        <v>6272</v>
      </c>
      <c r="T617" s="78" t="s">
        <v>6272</v>
      </c>
      <c r="U617" s="78" t="s">
        <v>6273</v>
      </c>
      <c r="V617" s="14" t="s">
        <v>6274</v>
      </c>
      <c r="W617" s="14" t="s">
        <v>73</v>
      </c>
      <c r="X617" s="14" t="s">
        <v>73</v>
      </c>
      <c r="Y617" s="14" t="s">
        <v>73</v>
      </c>
      <c r="Z617" s="14" t="s">
        <v>225</v>
      </c>
      <c r="AA617" s="79">
        <v>2.0</v>
      </c>
      <c r="AB617" s="14" t="s">
        <v>225</v>
      </c>
      <c r="AC617" s="14" t="s">
        <v>229</v>
      </c>
      <c r="AD617" s="14" t="s">
        <v>225</v>
      </c>
      <c r="AE617" s="14" t="s">
        <v>229</v>
      </c>
      <c r="AF617" s="14" t="s">
        <v>225</v>
      </c>
      <c r="AG617" s="14" t="s">
        <v>229</v>
      </c>
      <c r="AH617" s="14" t="s">
        <v>73</v>
      </c>
      <c r="AI617" s="14" t="s">
        <v>73</v>
      </c>
      <c r="AJ617" s="14" t="s">
        <v>73</v>
      </c>
      <c r="AK617" s="14" t="s">
        <v>264</v>
      </c>
      <c r="AL617" s="14" t="s">
        <v>617</v>
      </c>
      <c r="AM617" s="14" t="s">
        <v>225</v>
      </c>
      <c r="AN617" s="75"/>
      <c r="AO617" s="14"/>
      <c r="AP617" s="14" t="s">
        <v>2649</v>
      </c>
      <c r="AQ617" s="14" t="s">
        <v>2898</v>
      </c>
      <c r="AR617" s="14" t="s">
        <v>1971</v>
      </c>
      <c r="AS617" s="14" t="s">
        <v>73</v>
      </c>
      <c r="AT617" s="14" t="s">
        <v>73</v>
      </c>
      <c r="AU617" s="14" t="s">
        <v>73</v>
      </c>
      <c r="AV617" s="14" t="s">
        <v>73</v>
      </c>
      <c r="AW617" s="14" t="s">
        <v>73</v>
      </c>
      <c r="AX617" s="76"/>
      <c r="AY617" s="50">
        <v>2.31282737E8</v>
      </c>
      <c r="AZ617" s="50">
        <v>59154.0</v>
      </c>
      <c r="BA617" s="79" t="s">
        <v>6275</v>
      </c>
      <c r="BB617" s="14" t="s">
        <v>386</v>
      </c>
      <c r="BC617" s="14"/>
      <c r="BD617" s="14"/>
      <c r="BE617" s="14"/>
      <c r="BF617" s="85"/>
      <c r="BG617" s="85"/>
      <c r="BH617" s="14"/>
    </row>
    <row r="618" ht="15.75" hidden="1" customHeight="1">
      <c r="A618" s="74">
        <v>2025223.0</v>
      </c>
      <c r="B618" s="14">
        <v>39.0</v>
      </c>
      <c r="C618" s="14"/>
      <c r="D618" s="50" t="s">
        <v>5231</v>
      </c>
      <c r="E618" s="50" t="s">
        <v>6276</v>
      </c>
      <c r="F618" s="50" t="s">
        <v>6277</v>
      </c>
      <c r="G618" s="14" t="s">
        <v>219</v>
      </c>
      <c r="H618" s="14" t="s">
        <v>6278</v>
      </c>
      <c r="I618" s="14" t="s">
        <v>237</v>
      </c>
      <c r="J618" s="84">
        <v>38997.0</v>
      </c>
      <c r="K618" s="86" t="s">
        <v>6279</v>
      </c>
      <c r="L618" s="79" t="s">
        <v>109</v>
      </c>
      <c r="M618" s="14" t="s">
        <v>4</v>
      </c>
      <c r="N618" s="14" t="s">
        <v>258</v>
      </c>
      <c r="O618" s="115" t="s">
        <v>752</v>
      </c>
      <c r="P618" s="14" t="s">
        <v>225</v>
      </c>
      <c r="Q618" s="14" t="s">
        <v>51</v>
      </c>
      <c r="R618" s="14" t="s">
        <v>225</v>
      </c>
      <c r="S618" s="78" t="s">
        <v>6280</v>
      </c>
      <c r="T618" s="78" t="s">
        <v>6280</v>
      </c>
      <c r="U618" s="78" t="s">
        <v>6281</v>
      </c>
      <c r="V618" s="14" t="s">
        <v>6282</v>
      </c>
      <c r="W618" s="14" t="s">
        <v>73</v>
      </c>
      <c r="X618" s="14" t="s">
        <v>73</v>
      </c>
      <c r="Y618" s="14" t="s">
        <v>225</v>
      </c>
      <c r="Z618" s="14" t="s">
        <v>225</v>
      </c>
      <c r="AA618" s="91">
        <v>7.0</v>
      </c>
      <c r="AB618" s="14" t="s">
        <v>73</v>
      </c>
      <c r="AC618" s="14" t="s">
        <v>3142</v>
      </c>
      <c r="AD618" s="14" t="s">
        <v>73</v>
      </c>
      <c r="AE618" s="14" t="s">
        <v>6283</v>
      </c>
      <c r="AF618" s="14" t="s">
        <v>225</v>
      </c>
      <c r="AG618" s="14" t="s">
        <v>229</v>
      </c>
      <c r="AH618" s="14" t="s">
        <v>73</v>
      </c>
      <c r="AI618" s="14" t="s">
        <v>73</v>
      </c>
      <c r="AJ618" s="14" t="s">
        <v>225</v>
      </c>
      <c r="AK618" s="14" t="s">
        <v>230</v>
      </c>
      <c r="AL618" s="14" t="s">
        <v>617</v>
      </c>
      <c r="AM618" s="75" t="s">
        <v>225</v>
      </c>
      <c r="AN618" s="75"/>
      <c r="AO618" s="91"/>
      <c r="AP618" s="91" t="s">
        <v>6284</v>
      </c>
      <c r="AQ618" s="14" t="s">
        <v>6285</v>
      </c>
      <c r="AR618" s="14"/>
      <c r="AS618" s="14" t="s">
        <v>73</v>
      </c>
      <c r="AT618" s="14" t="s">
        <v>73</v>
      </c>
      <c r="AU618" s="14" t="s">
        <v>73</v>
      </c>
      <c r="AV618" s="14" t="s">
        <v>73</v>
      </c>
      <c r="AW618" s="14" t="s">
        <v>73</v>
      </c>
      <c r="AX618" s="76"/>
      <c r="AY618" s="50">
        <v>2.31464894E8</v>
      </c>
      <c r="AZ618" s="50">
        <v>53685.0</v>
      </c>
      <c r="BA618" s="79" t="s">
        <v>6286</v>
      </c>
      <c r="BB618" s="14" t="s">
        <v>268</v>
      </c>
      <c r="BC618" s="14"/>
      <c r="BD618" s="14"/>
      <c r="BE618" s="14"/>
      <c r="BF618" s="85"/>
      <c r="BG618" s="85"/>
      <c r="BH618" s="14"/>
    </row>
    <row r="619" ht="15.75" hidden="1" customHeight="1">
      <c r="A619" s="74">
        <v>2025302.0</v>
      </c>
      <c r="B619" s="75">
        <v>34.0</v>
      </c>
      <c r="C619" s="75"/>
      <c r="D619" s="53" t="s">
        <v>6287</v>
      </c>
      <c r="E619" s="53" t="s">
        <v>6288</v>
      </c>
      <c r="F619" s="50" t="s">
        <v>6289</v>
      </c>
      <c r="G619" s="14" t="s">
        <v>219</v>
      </c>
      <c r="H619" s="14" t="s">
        <v>6290</v>
      </c>
      <c r="I619" s="75" t="s">
        <v>237</v>
      </c>
      <c r="J619" s="87">
        <v>38783.0</v>
      </c>
      <c r="K619" s="78" t="s">
        <v>6291</v>
      </c>
      <c r="L619" s="75" t="s">
        <v>101</v>
      </c>
      <c r="M619" s="75" t="s">
        <v>4</v>
      </c>
      <c r="N619" s="75" t="s">
        <v>791</v>
      </c>
      <c r="O619" s="75" t="s">
        <v>490</v>
      </c>
      <c r="P619" s="14" t="s">
        <v>73</v>
      </c>
      <c r="Q619" s="14" t="s">
        <v>53</v>
      </c>
      <c r="R619" s="14" t="s">
        <v>225</v>
      </c>
      <c r="S619" s="14" t="s">
        <v>6292</v>
      </c>
      <c r="T619" s="14" t="s">
        <v>6292</v>
      </c>
      <c r="U619" s="14" t="s">
        <v>6293</v>
      </c>
      <c r="V619" s="14" t="s">
        <v>6294</v>
      </c>
      <c r="W619" s="14" t="s">
        <v>73</v>
      </c>
      <c r="X619" s="14" t="s">
        <v>73</v>
      </c>
      <c r="Y619" s="14" t="s">
        <v>73</v>
      </c>
      <c r="Z619" s="14" t="s">
        <v>225</v>
      </c>
      <c r="AA619" s="79">
        <v>3.0</v>
      </c>
      <c r="AB619" s="14" t="s">
        <v>225</v>
      </c>
      <c r="AC619" s="14" t="s">
        <v>229</v>
      </c>
      <c r="AD619" s="14" t="s">
        <v>225</v>
      </c>
      <c r="AE619" s="14" t="s">
        <v>229</v>
      </c>
      <c r="AF619" s="14" t="s">
        <v>73</v>
      </c>
      <c r="AG619" s="14" t="s">
        <v>278</v>
      </c>
      <c r="AH619" s="14" t="s">
        <v>73</v>
      </c>
      <c r="AI619" s="14" t="s">
        <v>73</v>
      </c>
      <c r="AJ619" s="14" t="s">
        <v>225</v>
      </c>
      <c r="AK619" s="14" t="s">
        <v>230</v>
      </c>
      <c r="AL619" s="14" t="s">
        <v>617</v>
      </c>
      <c r="AM619" s="14" t="s">
        <v>73</v>
      </c>
      <c r="AN619" s="14"/>
      <c r="AO619" s="14"/>
      <c r="AP619" s="14" t="s">
        <v>588</v>
      </c>
      <c r="AQ619" s="14" t="s">
        <v>332</v>
      </c>
      <c r="AR619" s="14" t="s">
        <v>539</v>
      </c>
      <c r="AS619" s="14" t="s">
        <v>73</v>
      </c>
      <c r="AT619" s="76" t="s">
        <v>73</v>
      </c>
      <c r="AU619" s="76" t="s">
        <v>73</v>
      </c>
      <c r="AV619" s="75"/>
      <c r="AW619" s="76" t="s">
        <v>232</v>
      </c>
      <c r="AX619" s="76"/>
      <c r="AY619" s="53"/>
      <c r="AZ619" s="53"/>
      <c r="BA619" s="75"/>
      <c r="BB619" s="75"/>
      <c r="BC619" s="75"/>
      <c r="BD619" s="75"/>
      <c r="BE619" s="75"/>
      <c r="BF619" s="75"/>
      <c r="BG619" s="75"/>
      <c r="BH619" s="14"/>
    </row>
    <row r="620" ht="15.75" hidden="1" customHeight="1">
      <c r="A620" s="74">
        <v>2025044.0</v>
      </c>
      <c r="B620" s="14">
        <v>36.0</v>
      </c>
      <c r="C620" s="14"/>
      <c r="D620" s="50" t="s">
        <v>3420</v>
      </c>
      <c r="E620" s="50" t="s">
        <v>6295</v>
      </c>
      <c r="F620" s="50" t="s">
        <v>6296</v>
      </c>
      <c r="G620" s="14" t="s">
        <v>219</v>
      </c>
      <c r="H620" s="83" t="s">
        <v>6297</v>
      </c>
      <c r="I620" s="14" t="s">
        <v>237</v>
      </c>
      <c r="J620" s="84" t="s">
        <v>6298</v>
      </c>
      <c r="K620" s="86" t="s">
        <v>6299</v>
      </c>
      <c r="L620" s="79" t="s">
        <v>77</v>
      </c>
      <c r="M620" s="14" t="s">
        <v>4</v>
      </c>
      <c r="N620" s="14" t="s">
        <v>5291</v>
      </c>
      <c r="O620" s="85" t="s">
        <v>286</v>
      </c>
      <c r="P620" s="14" t="s">
        <v>225</v>
      </c>
      <c r="Q620" s="14" t="s">
        <v>55</v>
      </c>
      <c r="R620" s="14" t="s">
        <v>225</v>
      </c>
      <c r="S620" s="78" t="s">
        <v>6300</v>
      </c>
      <c r="T620" s="78" t="s">
        <v>6300</v>
      </c>
      <c r="U620" s="78" t="s">
        <v>6301</v>
      </c>
      <c r="V620" s="14" t="s">
        <v>6302</v>
      </c>
      <c r="W620" s="14" t="s">
        <v>73</v>
      </c>
      <c r="X620" s="14" t="s">
        <v>73</v>
      </c>
      <c r="Y620" s="14" t="s">
        <v>73</v>
      </c>
      <c r="Z620" s="14" t="s">
        <v>225</v>
      </c>
      <c r="AA620" s="79">
        <v>4.0</v>
      </c>
      <c r="AB620" s="14" t="s">
        <v>73</v>
      </c>
      <c r="AC620" s="14"/>
      <c r="AD620" s="14" t="s">
        <v>73</v>
      </c>
      <c r="AE620" s="14" t="s">
        <v>278</v>
      </c>
      <c r="AF620" s="14" t="s">
        <v>225</v>
      </c>
      <c r="AG620" s="14" t="s">
        <v>229</v>
      </c>
      <c r="AH620" s="14" t="s">
        <v>73</v>
      </c>
      <c r="AI620" s="14" t="s">
        <v>225</v>
      </c>
      <c r="AJ620" s="14" t="s">
        <v>73</v>
      </c>
      <c r="AK620" s="14" t="s">
        <v>264</v>
      </c>
      <c r="AL620" s="14" t="s">
        <v>617</v>
      </c>
      <c r="AM620" s="75" t="s">
        <v>225</v>
      </c>
      <c r="AN620" s="75"/>
      <c r="AO620" s="14"/>
      <c r="AP620" s="14" t="s">
        <v>398</v>
      </c>
      <c r="AQ620" s="14" t="s">
        <v>3357</v>
      </c>
      <c r="AR620" s="14" t="s">
        <v>6303</v>
      </c>
      <c r="AS620" s="14" t="s">
        <v>73</v>
      </c>
      <c r="AT620" s="14" t="s">
        <v>73</v>
      </c>
      <c r="AU620" s="85" t="s">
        <v>73</v>
      </c>
      <c r="AV620" s="85" t="s">
        <v>73</v>
      </c>
      <c r="AW620" s="16" t="s">
        <v>232</v>
      </c>
      <c r="AX620" s="76"/>
      <c r="AY620" s="50">
        <v>2.31335687E8</v>
      </c>
      <c r="AZ620" s="50">
        <v>61548.0</v>
      </c>
      <c r="BA620" s="79" t="s">
        <v>6304</v>
      </c>
      <c r="BB620" s="14" t="s">
        <v>268</v>
      </c>
      <c r="BC620" s="85"/>
      <c r="BD620" s="14"/>
      <c r="BE620" s="14"/>
      <c r="BF620" s="85"/>
      <c r="BG620" s="85"/>
      <c r="BH620" s="14"/>
    </row>
    <row r="621" ht="15.75" hidden="1" customHeight="1">
      <c r="A621" s="74">
        <v>2025295.0</v>
      </c>
      <c r="B621" s="75">
        <v>36.0</v>
      </c>
      <c r="C621" s="75"/>
      <c r="D621" s="53" t="s">
        <v>6305</v>
      </c>
      <c r="E621" s="53" t="s">
        <v>6306</v>
      </c>
      <c r="F621" s="50" t="s">
        <v>6307</v>
      </c>
      <c r="G621" s="14" t="s">
        <v>219</v>
      </c>
      <c r="H621" s="14" t="s">
        <v>6308</v>
      </c>
      <c r="I621" s="76" t="s">
        <v>221</v>
      </c>
      <c r="J621" s="77" t="s">
        <v>1325</v>
      </c>
      <c r="K621" s="96" t="s">
        <v>6309</v>
      </c>
      <c r="L621" s="76" t="s">
        <v>81</v>
      </c>
      <c r="M621" s="76" t="s">
        <v>4</v>
      </c>
      <c r="N621" s="76" t="s">
        <v>223</v>
      </c>
      <c r="O621" s="76" t="s">
        <v>919</v>
      </c>
      <c r="P621" s="14" t="s">
        <v>225</v>
      </c>
      <c r="Q621" s="14" t="s">
        <v>53</v>
      </c>
      <c r="R621" s="14" t="s">
        <v>225</v>
      </c>
      <c r="S621" s="95" t="s">
        <v>6310</v>
      </c>
      <c r="T621" s="95" t="s">
        <v>6310</v>
      </c>
      <c r="U621" s="95" t="s">
        <v>6311</v>
      </c>
      <c r="V621" s="96" t="s">
        <v>6312</v>
      </c>
      <c r="W621" s="76" t="s">
        <v>73</v>
      </c>
      <c r="X621" s="76" t="s">
        <v>73</v>
      </c>
      <c r="Y621" s="76" t="s">
        <v>73</v>
      </c>
      <c r="Z621" s="76" t="s">
        <v>73</v>
      </c>
      <c r="AA621" s="96">
        <v>5.0</v>
      </c>
      <c r="AB621" s="14" t="s">
        <v>225</v>
      </c>
      <c r="AC621" s="76" t="s">
        <v>924</v>
      </c>
      <c r="AD621" s="16" t="s">
        <v>73</v>
      </c>
      <c r="AE621" s="14" t="s">
        <v>6313</v>
      </c>
      <c r="AF621" s="14" t="s">
        <v>225</v>
      </c>
      <c r="AG621" s="14" t="s">
        <v>229</v>
      </c>
      <c r="AH621" s="14" t="s">
        <v>225</v>
      </c>
      <c r="AI621" s="16" t="s">
        <v>73</v>
      </c>
      <c r="AJ621" s="16" t="s">
        <v>225</v>
      </c>
      <c r="AK621" s="16" t="s">
        <v>230</v>
      </c>
      <c r="AL621" s="76" t="s">
        <v>617</v>
      </c>
      <c r="AM621" s="76" t="s">
        <v>225</v>
      </c>
      <c r="AN621" s="76"/>
      <c r="AO621" s="76"/>
      <c r="AP621" s="76"/>
      <c r="AQ621" s="76"/>
      <c r="AR621" s="76"/>
      <c r="AS621" s="76" t="s">
        <v>73</v>
      </c>
      <c r="AT621" s="76" t="s">
        <v>73</v>
      </c>
      <c r="AU621" s="76" t="s">
        <v>73</v>
      </c>
      <c r="AV621" s="76"/>
      <c r="AW621" s="76" t="s">
        <v>232</v>
      </c>
      <c r="AX621" s="76"/>
      <c r="AY621" s="80"/>
      <c r="AZ621" s="80"/>
      <c r="BA621" s="76"/>
      <c r="BB621" s="76"/>
      <c r="BC621" s="76"/>
      <c r="BD621" s="76"/>
      <c r="BE621" s="76"/>
      <c r="BF621" s="76"/>
      <c r="BG621" s="76"/>
      <c r="BH621" s="14"/>
    </row>
    <row r="622" ht="15.75" hidden="1" customHeight="1">
      <c r="A622" s="74">
        <v>2025045.0</v>
      </c>
      <c r="B622" s="14">
        <v>39.0</v>
      </c>
      <c r="C622" s="14"/>
      <c r="D622" s="50" t="s">
        <v>6314</v>
      </c>
      <c r="E622" s="50" t="s">
        <v>6315</v>
      </c>
      <c r="F622" s="50" t="s">
        <v>6316</v>
      </c>
      <c r="G622" s="14" t="s">
        <v>219</v>
      </c>
      <c r="H622" s="83" t="s">
        <v>6317</v>
      </c>
      <c r="I622" s="14" t="s">
        <v>237</v>
      </c>
      <c r="J622" s="84">
        <v>39205.0</v>
      </c>
      <c r="K622" s="86" t="s">
        <v>6318</v>
      </c>
      <c r="L622" s="79" t="s">
        <v>77</v>
      </c>
      <c r="M622" s="14" t="s">
        <v>4</v>
      </c>
      <c r="N622" s="14" t="s">
        <v>5291</v>
      </c>
      <c r="O622" s="85" t="s">
        <v>286</v>
      </c>
      <c r="P622" s="14" t="s">
        <v>225</v>
      </c>
      <c r="Q622" s="14" t="s">
        <v>55</v>
      </c>
      <c r="R622" s="14" t="s">
        <v>73</v>
      </c>
      <c r="S622" s="78" t="s">
        <v>6319</v>
      </c>
      <c r="T622" s="78" t="s">
        <v>6319</v>
      </c>
      <c r="U622" s="78" t="s">
        <v>6320</v>
      </c>
      <c r="V622" s="14" t="s">
        <v>6321</v>
      </c>
      <c r="W622" s="14" t="s">
        <v>225</v>
      </c>
      <c r="X622" s="14" t="s">
        <v>225</v>
      </c>
      <c r="Y622" s="14" t="s">
        <v>225</v>
      </c>
      <c r="Z622" s="14" t="s">
        <v>225</v>
      </c>
      <c r="AA622" s="79">
        <v>4.0</v>
      </c>
      <c r="AB622" s="14" t="s">
        <v>225</v>
      </c>
      <c r="AC622" s="14" t="s">
        <v>229</v>
      </c>
      <c r="AD622" s="14" t="s">
        <v>225</v>
      </c>
      <c r="AE622" s="14" t="s">
        <v>229</v>
      </c>
      <c r="AF622" s="14" t="s">
        <v>225</v>
      </c>
      <c r="AG622" s="14" t="s">
        <v>229</v>
      </c>
      <c r="AH622" s="14" t="s">
        <v>73</v>
      </c>
      <c r="AI622" s="14" t="s">
        <v>225</v>
      </c>
      <c r="AJ622" s="14" t="s">
        <v>73</v>
      </c>
      <c r="AK622" s="14" t="s">
        <v>264</v>
      </c>
      <c r="AL622" s="14" t="s">
        <v>617</v>
      </c>
      <c r="AM622" s="75" t="s">
        <v>225</v>
      </c>
      <c r="AN622" s="75"/>
      <c r="AO622" s="14"/>
      <c r="AP622" s="14" t="s">
        <v>331</v>
      </c>
      <c r="AQ622" s="14" t="s">
        <v>424</v>
      </c>
      <c r="AR622" s="14" t="s">
        <v>398</v>
      </c>
      <c r="AS622" s="14" t="s">
        <v>73</v>
      </c>
      <c r="AT622" s="14" t="s">
        <v>73</v>
      </c>
      <c r="AU622" s="85" t="s">
        <v>73</v>
      </c>
      <c r="AV622" s="85" t="s">
        <v>73</v>
      </c>
      <c r="AW622" s="14" t="s">
        <v>73</v>
      </c>
      <c r="AX622" s="76"/>
      <c r="AY622" s="82">
        <v>2.31335512E8</v>
      </c>
      <c r="AZ622" s="82">
        <v>76937.0</v>
      </c>
      <c r="BA622" s="14" t="s">
        <v>6322</v>
      </c>
      <c r="BB622" s="14" t="s">
        <v>268</v>
      </c>
      <c r="BC622" s="85"/>
      <c r="BD622" s="14"/>
      <c r="BE622" s="14"/>
      <c r="BF622" s="85"/>
      <c r="BG622" s="85"/>
      <c r="BH622" s="14"/>
    </row>
    <row r="623" ht="15.75" customHeight="1">
      <c r="A623" s="74">
        <v>2025633.0</v>
      </c>
      <c r="B623" s="14"/>
      <c r="C623" s="14">
        <v>30.0</v>
      </c>
      <c r="D623" s="50" t="s">
        <v>3748</v>
      </c>
      <c r="E623" s="50" t="s">
        <v>6323</v>
      </c>
      <c r="F623" s="50" t="s">
        <v>6324</v>
      </c>
      <c r="G623" s="14" t="s">
        <v>430</v>
      </c>
      <c r="H623" s="101" t="s">
        <v>6325</v>
      </c>
      <c r="I623" s="14" t="s">
        <v>237</v>
      </c>
      <c r="J623" s="50" t="s">
        <v>6326</v>
      </c>
      <c r="K623" s="86" t="s">
        <v>6327</v>
      </c>
      <c r="L623" s="14" t="s">
        <v>104</v>
      </c>
      <c r="M623" s="75" t="s">
        <v>49</v>
      </c>
      <c r="N623" s="14" t="s">
        <v>557</v>
      </c>
      <c r="O623" s="14" t="s">
        <v>4018</v>
      </c>
      <c r="P623" s="75"/>
      <c r="Q623" s="14" t="s">
        <v>57</v>
      </c>
      <c r="R623" s="14" t="s">
        <v>225</v>
      </c>
      <c r="S623" s="78" t="s">
        <v>6328</v>
      </c>
      <c r="T623" s="78" t="s">
        <v>6328</v>
      </c>
      <c r="U623" s="78" t="s">
        <v>6329</v>
      </c>
      <c r="V623" s="79" t="s">
        <v>6330</v>
      </c>
      <c r="W623" s="14" t="s">
        <v>73</v>
      </c>
      <c r="X623" s="14" t="s">
        <v>73</v>
      </c>
      <c r="Y623" s="14" t="s">
        <v>73</v>
      </c>
      <c r="Z623" s="14" t="s">
        <v>225</v>
      </c>
      <c r="AA623" s="79">
        <v>9.0</v>
      </c>
      <c r="AB623" s="14" t="s">
        <v>225</v>
      </c>
      <c r="AC623" s="14" t="s">
        <v>229</v>
      </c>
      <c r="AD623" s="14" t="s">
        <v>225</v>
      </c>
      <c r="AE623" s="14" t="s">
        <v>229</v>
      </c>
      <c r="AF623" s="14" t="s">
        <v>225</v>
      </c>
      <c r="AG623" s="14" t="s">
        <v>229</v>
      </c>
      <c r="AH623" s="14" t="s">
        <v>73</v>
      </c>
      <c r="AI623" s="14" t="s">
        <v>225</v>
      </c>
      <c r="AJ623" s="14" t="s">
        <v>225</v>
      </c>
      <c r="AK623" s="14" t="s">
        <v>230</v>
      </c>
      <c r="AL623" s="14" t="s">
        <v>617</v>
      </c>
      <c r="AM623" s="14" t="s">
        <v>73</v>
      </c>
      <c r="AN623" s="14" t="s">
        <v>6331</v>
      </c>
      <c r="AO623" s="14"/>
      <c r="AP623" s="14" t="s">
        <v>588</v>
      </c>
      <c r="AQ623" s="14" t="s">
        <v>424</v>
      </c>
      <c r="AR623" s="14" t="s">
        <v>3570</v>
      </c>
      <c r="AS623" s="14" t="s">
        <v>73</v>
      </c>
      <c r="AT623" s="14" t="s">
        <v>73</v>
      </c>
      <c r="AU623" s="14" t="s">
        <v>73</v>
      </c>
      <c r="AV623" s="14"/>
      <c r="AW623" s="16" t="s">
        <v>232</v>
      </c>
      <c r="AX623" s="76"/>
      <c r="AY623" s="79"/>
      <c r="AZ623" s="50"/>
      <c r="BA623" s="14"/>
      <c r="BB623" s="14"/>
      <c r="BC623" s="50"/>
      <c r="BD623" s="14"/>
      <c r="BE623" s="14"/>
      <c r="BF623" s="14"/>
      <c r="BG623" s="14"/>
      <c r="BH623" s="14"/>
    </row>
    <row r="624" ht="15.75" hidden="1" customHeight="1">
      <c r="A624" s="74">
        <v>2025727.0</v>
      </c>
      <c r="B624" s="14"/>
      <c r="C624" s="14">
        <v>39.0</v>
      </c>
      <c r="D624" s="50" t="s">
        <v>6332</v>
      </c>
      <c r="E624" s="50" t="s">
        <v>6333</v>
      </c>
      <c r="F624" s="50" t="s">
        <v>6334</v>
      </c>
      <c r="G624" s="14" t="s">
        <v>430</v>
      </c>
      <c r="H624" s="101" t="s">
        <v>6335</v>
      </c>
      <c r="I624" s="14" t="s">
        <v>237</v>
      </c>
      <c r="J624" s="50" t="s">
        <v>6336</v>
      </c>
      <c r="K624" s="103" t="s">
        <v>6337</v>
      </c>
      <c r="L624" s="14" t="s">
        <v>100</v>
      </c>
      <c r="M624" s="76" t="s">
        <v>4</v>
      </c>
      <c r="N624" s="14" t="s">
        <v>1327</v>
      </c>
      <c r="O624" s="14" t="s">
        <v>919</v>
      </c>
      <c r="P624" s="75"/>
      <c r="Q624" s="14" t="s">
        <v>55</v>
      </c>
      <c r="R624" s="14" t="s">
        <v>225</v>
      </c>
      <c r="S624" s="104" t="s">
        <v>6338</v>
      </c>
      <c r="T624" s="104" t="s">
        <v>6338</v>
      </c>
      <c r="U624" s="104" t="s">
        <v>6339</v>
      </c>
      <c r="V624" s="79" t="s">
        <v>6340</v>
      </c>
      <c r="W624" s="14" t="s">
        <v>73</v>
      </c>
      <c r="X624" s="14" t="s">
        <v>73</v>
      </c>
      <c r="Y624" s="14" t="s">
        <v>73</v>
      </c>
      <c r="Z624" s="14" t="s">
        <v>225</v>
      </c>
      <c r="AA624" s="79">
        <v>3.0</v>
      </c>
      <c r="AB624" s="14" t="s">
        <v>73</v>
      </c>
      <c r="AC624" s="14" t="s">
        <v>6341</v>
      </c>
      <c r="AD624" s="14" t="s">
        <v>225</v>
      </c>
      <c r="AE624" s="14" t="s">
        <v>229</v>
      </c>
      <c r="AF624" s="14" t="s">
        <v>225</v>
      </c>
      <c r="AG624" s="14" t="s">
        <v>229</v>
      </c>
      <c r="AH624" s="14" t="s">
        <v>73</v>
      </c>
      <c r="AI624" s="14" t="s">
        <v>225</v>
      </c>
      <c r="AJ624" s="14" t="s">
        <v>225</v>
      </c>
      <c r="AK624" s="14" t="s">
        <v>230</v>
      </c>
      <c r="AL624" s="14" t="s">
        <v>617</v>
      </c>
      <c r="AM624" s="14" t="s">
        <v>73</v>
      </c>
      <c r="AN624" s="14" t="s">
        <v>6342</v>
      </c>
      <c r="AO624" s="14"/>
      <c r="AP624" s="14" t="s">
        <v>251</v>
      </c>
      <c r="AQ624" s="14" t="s">
        <v>398</v>
      </c>
      <c r="AR624" s="14" t="s">
        <v>292</v>
      </c>
      <c r="AS624" s="14" t="s">
        <v>73</v>
      </c>
      <c r="AT624" s="14" t="s">
        <v>73</v>
      </c>
      <c r="AU624" s="16" t="s">
        <v>73</v>
      </c>
      <c r="AV624" s="14"/>
      <c r="AW624" s="14"/>
      <c r="AX624" s="76"/>
      <c r="AY624" s="79"/>
      <c r="AZ624" s="50"/>
      <c r="BA624" s="14"/>
      <c r="BB624" s="14"/>
      <c r="BC624" s="50"/>
      <c r="BD624" s="14"/>
      <c r="BE624" s="14"/>
      <c r="BF624" s="14"/>
      <c r="BG624" s="14"/>
      <c r="BH624" s="14"/>
    </row>
    <row r="625" ht="15.75" hidden="1" customHeight="1">
      <c r="A625" s="74">
        <v>2025341.0</v>
      </c>
      <c r="B625" s="14"/>
      <c r="C625" s="14">
        <v>35.0</v>
      </c>
      <c r="D625" s="50" t="s">
        <v>3876</v>
      </c>
      <c r="E625" s="50" t="s">
        <v>6343</v>
      </c>
      <c r="F625" s="50" t="s">
        <v>6344</v>
      </c>
      <c r="G625" s="14" t="s">
        <v>430</v>
      </c>
      <c r="H625" s="101" t="s">
        <v>6345</v>
      </c>
      <c r="I625" s="14" t="s">
        <v>237</v>
      </c>
      <c r="J625" s="50" t="s">
        <v>4736</v>
      </c>
      <c r="K625" s="219" t="s">
        <v>6346</v>
      </c>
      <c r="L625" s="105" t="s">
        <v>114</v>
      </c>
      <c r="M625" s="75" t="s">
        <v>4</v>
      </c>
      <c r="N625" s="14" t="s">
        <v>475</v>
      </c>
      <c r="O625" s="14" t="s">
        <v>476</v>
      </c>
      <c r="P625" s="14" t="s">
        <v>73</v>
      </c>
      <c r="Q625" s="14" t="s">
        <v>57</v>
      </c>
      <c r="R625" s="14" t="s">
        <v>225</v>
      </c>
      <c r="S625" s="78" t="s">
        <v>6347</v>
      </c>
      <c r="T625" s="78" t="s">
        <v>6348</v>
      </c>
      <c r="U625" s="78" t="s">
        <v>6347</v>
      </c>
      <c r="V625" s="79" t="s">
        <v>6349</v>
      </c>
      <c r="W625" s="14" t="s">
        <v>73</v>
      </c>
      <c r="X625" s="14" t="s">
        <v>225</v>
      </c>
      <c r="Y625" s="14" t="s">
        <v>73</v>
      </c>
      <c r="Z625" s="14" t="s">
        <v>225</v>
      </c>
      <c r="AA625" s="79">
        <v>5.0</v>
      </c>
      <c r="AB625" s="14" t="s">
        <v>225</v>
      </c>
      <c r="AC625" s="14" t="s">
        <v>229</v>
      </c>
      <c r="AD625" s="14" t="s">
        <v>225</v>
      </c>
      <c r="AE625" s="14" t="s">
        <v>229</v>
      </c>
      <c r="AF625" s="14" t="s">
        <v>225</v>
      </c>
      <c r="AG625" s="14" t="s">
        <v>229</v>
      </c>
      <c r="AH625" s="14" t="s">
        <v>225</v>
      </c>
      <c r="AI625" s="14" t="s">
        <v>225</v>
      </c>
      <c r="AJ625" s="14" t="s">
        <v>73</v>
      </c>
      <c r="AK625" s="14" t="s">
        <v>264</v>
      </c>
      <c r="AL625" s="14" t="s">
        <v>617</v>
      </c>
      <c r="AM625" s="14" t="s">
        <v>225</v>
      </c>
      <c r="AN625" s="14"/>
      <c r="AO625" s="14"/>
      <c r="AP625" s="14" t="s">
        <v>292</v>
      </c>
      <c r="AQ625" s="14" t="s">
        <v>588</v>
      </c>
      <c r="AR625" s="14"/>
      <c r="AS625" s="14" t="s">
        <v>73</v>
      </c>
      <c r="AT625" s="14" t="s">
        <v>73</v>
      </c>
      <c r="AU625" s="14" t="s">
        <v>73</v>
      </c>
      <c r="AV625" s="14"/>
      <c r="AW625" s="14" t="s">
        <v>73</v>
      </c>
      <c r="AX625" s="76"/>
      <c r="AY625" s="50">
        <v>2.32043132E8</v>
      </c>
      <c r="AZ625" s="50">
        <v>15314.0</v>
      </c>
      <c r="BA625" s="14"/>
      <c r="BB625" s="14"/>
      <c r="BC625" s="14"/>
      <c r="BD625" s="14"/>
      <c r="BE625" s="14"/>
      <c r="BF625" s="14"/>
      <c r="BG625" s="14"/>
      <c r="BH625" s="14"/>
    </row>
    <row r="626" ht="15.75" hidden="1" customHeight="1">
      <c r="A626" s="74">
        <v>2025830.0</v>
      </c>
      <c r="B626" s="14"/>
      <c r="C626" s="14">
        <v>37.0</v>
      </c>
      <c r="D626" s="50" t="s">
        <v>6350</v>
      </c>
      <c r="E626" s="50" t="s">
        <v>6351</v>
      </c>
      <c r="F626" s="50" t="s">
        <v>6352</v>
      </c>
      <c r="G626" s="14" t="s">
        <v>430</v>
      </c>
      <c r="H626" s="101" t="s">
        <v>6353</v>
      </c>
      <c r="I626" s="14" t="s">
        <v>237</v>
      </c>
      <c r="J626" s="84">
        <v>38268.0</v>
      </c>
      <c r="K626" s="103" t="s">
        <v>6354</v>
      </c>
      <c r="L626" s="14" t="s">
        <v>118</v>
      </c>
      <c r="M626" s="158" t="s">
        <v>4</v>
      </c>
      <c r="N626" s="14" t="s">
        <v>1773</v>
      </c>
      <c r="O626" s="14" t="s">
        <v>3891</v>
      </c>
      <c r="P626" s="75"/>
      <c r="Q626" s="14" t="s">
        <v>53</v>
      </c>
      <c r="R626" s="14" t="s">
        <v>225</v>
      </c>
      <c r="S626" s="104" t="s">
        <v>6355</v>
      </c>
      <c r="T626" s="104" t="s">
        <v>6355</v>
      </c>
      <c r="U626" s="104" t="s">
        <v>6356</v>
      </c>
      <c r="V626" s="79" t="s">
        <v>6357</v>
      </c>
      <c r="W626" s="14" t="s">
        <v>73</v>
      </c>
      <c r="X626" s="14" t="s">
        <v>73</v>
      </c>
      <c r="Y626" s="14" t="s">
        <v>73</v>
      </c>
      <c r="Z626" s="14" t="s">
        <v>225</v>
      </c>
      <c r="AA626" s="79">
        <v>8.0</v>
      </c>
      <c r="AB626" s="14" t="s">
        <v>73</v>
      </c>
      <c r="AC626" s="14" t="s">
        <v>6358</v>
      </c>
      <c r="AD626" s="14" t="s">
        <v>225</v>
      </c>
      <c r="AE626" s="14" t="s">
        <v>229</v>
      </c>
      <c r="AF626" s="14" t="s">
        <v>225</v>
      </c>
      <c r="AG626" s="14" t="s">
        <v>229</v>
      </c>
      <c r="AH626" s="14" t="s">
        <v>73</v>
      </c>
      <c r="AI626" s="14" t="s">
        <v>225</v>
      </c>
      <c r="AJ626" s="14" t="s">
        <v>225</v>
      </c>
      <c r="AK626" s="14" t="s">
        <v>291</v>
      </c>
      <c r="AL626" s="14" t="s">
        <v>617</v>
      </c>
      <c r="AM626" s="14" t="s">
        <v>225</v>
      </c>
      <c r="AN626" s="14"/>
      <c r="AO626" s="14"/>
      <c r="AP626" s="14" t="s">
        <v>505</v>
      </c>
      <c r="AQ626" s="14" t="s">
        <v>539</v>
      </c>
      <c r="AR626" s="14" t="s">
        <v>424</v>
      </c>
      <c r="AS626" s="14" t="s">
        <v>73</v>
      </c>
      <c r="AT626" s="14" t="s">
        <v>73</v>
      </c>
      <c r="AU626" s="14" t="s">
        <v>73</v>
      </c>
      <c r="AV626" s="14"/>
      <c r="AW626" s="16" t="s">
        <v>232</v>
      </c>
      <c r="AX626" s="76"/>
      <c r="AY626" s="106">
        <v>2.32055769E8</v>
      </c>
      <c r="AZ626" s="106">
        <v>67851.0</v>
      </c>
      <c r="BA626" s="14"/>
      <c r="BB626" s="14"/>
      <c r="BC626" s="50"/>
      <c r="BD626" s="14"/>
      <c r="BE626" s="14"/>
      <c r="BF626" s="14"/>
      <c r="BG626" s="14"/>
      <c r="BH626" s="14"/>
    </row>
    <row r="627" ht="15.75" hidden="1" customHeight="1">
      <c r="A627" s="74">
        <v>2025485.0</v>
      </c>
      <c r="B627" s="14"/>
      <c r="C627" s="14">
        <v>35.0</v>
      </c>
      <c r="D627" s="50" t="s">
        <v>6359</v>
      </c>
      <c r="E627" s="50" t="s">
        <v>6360</v>
      </c>
      <c r="F627" s="50" t="s">
        <v>6361</v>
      </c>
      <c r="G627" s="14" t="s">
        <v>430</v>
      </c>
      <c r="H627" s="101" t="s">
        <v>6362</v>
      </c>
      <c r="I627" s="14" t="s">
        <v>221</v>
      </c>
      <c r="J627" s="50" t="s">
        <v>6363</v>
      </c>
      <c r="K627" s="78" t="s">
        <v>6364</v>
      </c>
      <c r="L627" s="85" t="s">
        <v>80</v>
      </c>
      <c r="M627" s="153" t="s">
        <v>4</v>
      </c>
      <c r="N627" s="14" t="s">
        <v>602</v>
      </c>
      <c r="O627" s="14" t="s">
        <v>259</v>
      </c>
      <c r="P627" s="14" t="s">
        <v>73</v>
      </c>
      <c r="Q627" s="14" t="s">
        <v>61</v>
      </c>
      <c r="R627" s="14" t="s">
        <v>225</v>
      </c>
      <c r="S627" s="78" t="s">
        <v>6365</v>
      </c>
      <c r="T627" s="78" t="s">
        <v>6365</v>
      </c>
      <c r="U627" s="78" t="s">
        <v>6366</v>
      </c>
      <c r="V627" s="79" t="s">
        <v>6367</v>
      </c>
      <c r="W627" s="14" t="s">
        <v>73</v>
      </c>
      <c r="X627" s="14" t="s">
        <v>73</v>
      </c>
      <c r="Y627" s="14" t="s">
        <v>73</v>
      </c>
      <c r="Z627" s="14" t="s">
        <v>225</v>
      </c>
      <c r="AA627" s="79">
        <v>5.0</v>
      </c>
      <c r="AB627" s="14" t="s">
        <v>225</v>
      </c>
      <c r="AC627" s="14"/>
      <c r="AD627" s="14" t="s">
        <v>225</v>
      </c>
      <c r="AE627" s="14" t="s">
        <v>229</v>
      </c>
      <c r="AF627" s="14" t="s">
        <v>225</v>
      </c>
      <c r="AG627" s="14" t="s">
        <v>229</v>
      </c>
      <c r="AH627" s="14" t="s">
        <v>73</v>
      </c>
      <c r="AI627" s="14" t="s">
        <v>225</v>
      </c>
      <c r="AJ627" s="14" t="s">
        <v>225</v>
      </c>
      <c r="AK627" s="14" t="s">
        <v>230</v>
      </c>
      <c r="AL627" s="14" t="s">
        <v>617</v>
      </c>
      <c r="AM627" s="14" t="s">
        <v>73</v>
      </c>
      <c r="AN627" s="14" t="s">
        <v>6368</v>
      </c>
      <c r="AO627" s="14"/>
      <c r="AP627" s="14" t="s">
        <v>2926</v>
      </c>
      <c r="AQ627" s="14" t="s">
        <v>2726</v>
      </c>
      <c r="AR627" s="14"/>
      <c r="AS627" s="14" t="s">
        <v>73</v>
      </c>
      <c r="AT627" s="14" t="s">
        <v>73</v>
      </c>
      <c r="AU627" s="14" t="s">
        <v>73</v>
      </c>
      <c r="AV627" s="14"/>
      <c r="AW627" s="76" t="s">
        <v>232</v>
      </c>
      <c r="AX627" s="76"/>
      <c r="AY627" s="50">
        <v>2.31598416E8</v>
      </c>
      <c r="AZ627" s="50">
        <v>84395.0</v>
      </c>
      <c r="BA627" s="14"/>
      <c r="BB627" s="14"/>
      <c r="BC627" s="141"/>
      <c r="BD627" s="14"/>
      <c r="BE627" s="14"/>
      <c r="BF627" s="14"/>
      <c r="BG627" s="14"/>
      <c r="BH627" s="14"/>
    </row>
    <row r="628" ht="15.75" hidden="1" customHeight="1">
      <c r="A628" s="74">
        <v>2025369.0</v>
      </c>
      <c r="B628" s="14"/>
      <c r="C628" s="14">
        <v>38.0</v>
      </c>
      <c r="D628" s="50" t="s">
        <v>6369</v>
      </c>
      <c r="E628" s="50" t="s">
        <v>6370</v>
      </c>
      <c r="F628" s="50" t="s">
        <v>6371</v>
      </c>
      <c r="G628" s="14" t="s">
        <v>430</v>
      </c>
      <c r="H628" s="101" t="s">
        <v>6372</v>
      </c>
      <c r="I628" s="14" t="s">
        <v>221</v>
      </c>
      <c r="J628" s="50" t="s">
        <v>4727</v>
      </c>
      <c r="K628" s="103" t="s">
        <v>6373</v>
      </c>
      <c r="L628" s="14" t="s">
        <v>114</v>
      </c>
      <c r="M628" s="131" t="s">
        <v>4</v>
      </c>
      <c r="N628" s="14" t="s">
        <v>475</v>
      </c>
      <c r="O628" s="14" t="s">
        <v>476</v>
      </c>
      <c r="P628" s="14" t="s">
        <v>73</v>
      </c>
      <c r="Q628" s="14" t="s">
        <v>57</v>
      </c>
      <c r="R628" s="14" t="s">
        <v>225</v>
      </c>
      <c r="S628" s="104"/>
      <c r="T628" s="104"/>
      <c r="U628" s="104"/>
      <c r="V628" s="79" t="s">
        <v>6374</v>
      </c>
      <c r="W628" s="14" t="s">
        <v>73</v>
      </c>
      <c r="X628" s="14" t="s">
        <v>73</v>
      </c>
      <c r="Y628" s="14" t="s">
        <v>73</v>
      </c>
      <c r="Z628" s="14" t="s">
        <v>225</v>
      </c>
      <c r="AA628" s="79">
        <v>4.0</v>
      </c>
      <c r="AB628" s="14" t="s">
        <v>73</v>
      </c>
      <c r="AC628" s="14" t="s">
        <v>480</v>
      </c>
      <c r="AD628" s="14" t="s">
        <v>225</v>
      </c>
      <c r="AE628" s="14" t="s">
        <v>229</v>
      </c>
      <c r="AF628" s="14" t="s">
        <v>225</v>
      </c>
      <c r="AG628" s="14" t="s">
        <v>229</v>
      </c>
      <c r="AH628" s="14" t="s">
        <v>73</v>
      </c>
      <c r="AI628" s="14" t="s">
        <v>225</v>
      </c>
      <c r="AJ628" s="14" t="s">
        <v>225</v>
      </c>
      <c r="AK628" s="14" t="s">
        <v>230</v>
      </c>
      <c r="AL628" s="14" t="s">
        <v>617</v>
      </c>
      <c r="AM628" s="14" t="s">
        <v>73</v>
      </c>
      <c r="AN628" s="14" t="s">
        <v>4342</v>
      </c>
      <c r="AO628" s="14"/>
      <c r="AP628" s="14" t="s">
        <v>588</v>
      </c>
      <c r="AQ628" s="14" t="s">
        <v>292</v>
      </c>
      <c r="AR628" s="14" t="s">
        <v>332</v>
      </c>
      <c r="AS628" s="14" t="s">
        <v>73</v>
      </c>
      <c r="AT628" s="14" t="s">
        <v>73</v>
      </c>
      <c r="AU628" s="14" t="s">
        <v>225</v>
      </c>
      <c r="AV628" s="14"/>
      <c r="AW628" s="14"/>
      <c r="AX628" s="85"/>
      <c r="AY628" s="50"/>
      <c r="AZ628" s="50"/>
      <c r="BA628" s="14"/>
      <c r="BB628" s="14"/>
      <c r="BC628" s="14"/>
      <c r="BD628" s="14"/>
      <c r="BE628" s="14"/>
      <c r="BF628" s="14"/>
      <c r="BG628" s="14"/>
      <c r="BH628" s="14"/>
    </row>
    <row r="629" ht="15.75" hidden="1" customHeight="1">
      <c r="A629" s="74">
        <v>2025372.0</v>
      </c>
      <c r="B629" s="14"/>
      <c r="C629" s="14">
        <v>40.0</v>
      </c>
      <c r="D629" s="50" t="s">
        <v>6375</v>
      </c>
      <c r="E629" s="50" t="s">
        <v>6376</v>
      </c>
      <c r="F629" s="50" t="s">
        <v>6377</v>
      </c>
      <c r="G629" s="14" t="s">
        <v>430</v>
      </c>
      <c r="H629" s="101" t="s">
        <v>6378</v>
      </c>
      <c r="I629" s="14" t="s">
        <v>237</v>
      </c>
      <c r="J629" s="84">
        <v>38964.0</v>
      </c>
      <c r="K629" s="103" t="s">
        <v>6379</v>
      </c>
      <c r="L629" s="14" t="s">
        <v>114</v>
      </c>
      <c r="M629" s="153" t="s">
        <v>4</v>
      </c>
      <c r="N629" s="14" t="s">
        <v>475</v>
      </c>
      <c r="O629" s="14" t="s">
        <v>476</v>
      </c>
      <c r="P629" s="75"/>
      <c r="Q629" s="14" t="s">
        <v>57</v>
      </c>
      <c r="R629" s="14" t="s">
        <v>225</v>
      </c>
      <c r="S629" s="104" t="s">
        <v>6380</v>
      </c>
      <c r="T629" s="104" t="s">
        <v>6380</v>
      </c>
      <c r="U629" s="104" t="s">
        <v>6381</v>
      </c>
      <c r="V629" s="79" t="s">
        <v>6382</v>
      </c>
      <c r="W629" s="14" t="s">
        <v>73</v>
      </c>
      <c r="X629" s="14" t="s">
        <v>73</v>
      </c>
      <c r="Y629" s="14" t="s">
        <v>73</v>
      </c>
      <c r="Z629" s="14" t="s">
        <v>225</v>
      </c>
      <c r="AA629" s="79">
        <v>6.0</v>
      </c>
      <c r="AB629" s="14" t="s">
        <v>73</v>
      </c>
      <c r="AC629" s="14" t="s">
        <v>6383</v>
      </c>
      <c r="AD629" s="14" t="s">
        <v>73</v>
      </c>
      <c r="AE629" s="14"/>
      <c r="AF629" s="14" t="s">
        <v>225</v>
      </c>
      <c r="AG629" s="14" t="s">
        <v>229</v>
      </c>
      <c r="AH629" s="14" t="s">
        <v>73</v>
      </c>
      <c r="AI629" s="14" t="s">
        <v>73</v>
      </c>
      <c r="AJ629" s="14" t="s">
        <v>225</v>
      </c>
      <c r="AK629" s="14" t="s">
        <v>230</v>
      </c>
      <c r="AL629" s="14" t="s">
        <v>617</v>
      </c>
      <c r="AM629" s="14" t="s">
        <v>225</v>
      </c>
      <c r="AN629" s="14"/>
      <c r="AO629" s="14"/>
      <c r="AP629" s="14" t="s">
        <v>6384</v>
      </c>
      <c r="AQ629" s="14" t="s">
        <v>2260</v>
      </c>
      <c r="AR629" s="14"/>
      <c r="AS629" s="14" t="s">
        <v>73</v>
      </c>
      <c r="AT629" s="14" t="s">
        <v>73</v>
      </c>
      <c r="AU629" s="14" t="s">
        <v>73</v>
      </c>
      <c r="AV629" s="14"/>
      <c r="AW629" s="14" t="s">
        <v>73</v>
      </c>
      <c r="AX629" s="76"/>
      <c r="AY629" s="50">
        <v>2.32043442E8</v>
      </c>
      <c r="AZ629" s="50">
        <v>67549.0</v>
      </c>
      <c r="BA629" s="14"/>
      <c r="BB629" s="14"/>
      <c r="BC629" s="14"/>
      <c r="BD629" s="14"/>
      <c r="BE629" s="14"/>
      <c r="BF629" s="14"/>
      <c r="BG629" s="14"/>
      <c r="BH629" s="14"/>
    </row>
    <row r="630" ht="15.75" hidden="1" customHeight="1">
      <c r="A630" s="74">
        <v>2025603.0</v>
      </c>
      <c r="B630" s="14"/>
      <c r="C630" s="14">
        <v>37.0</v>
      </c>
      <c r="D630" s="50" t="s">
        <v>6385</v>
      </c>
      <c r="E630" s="50" t="s">
        <v>6386</v>
      </c>
      <c r="F630" s="50" t="s">
        <v>6387</v>
      </c>
      <c r="G630" s="14" t="s">
        <v>430</v>
      </c>
      <c r="H630" s="101" t="s">
        <v>6388</v>
      </c>
      <c r="I630" s="14" t="s">
        <v>237</v>
      </c>
      <c r="J630" s="50" t="s">
        <v>4872</v>
      </c>
      <c r="K630" s="86" t="s">
        <v>6389</v>
      </c>
      <c r="L630" s="14" t="s">
        <v>89</v>
      </c>
      <c r="M630" s="153" t="s">
        <v>4</v>
      </c>
      <c r="N630" s="14" t="s">
        <v>240</v>
      </c>
      <c r="O630" s="14" t="s">
        <v>490</v>
      </c>
      <c r="P630" s="75"/>
      <c r="Q630" s="14" t="s">
        <v>51</v>
      </c>
      <c r="R630" s="14" t="s">
        <v>225</v>
      </c>
      <c r="S630" s="78" t="s">
        <v>6390</v>
      </c>
      <c r="T630" s="78" t="s">
        <v>6390</v>
      </c>
      <c r="U630" s="78" t="s">
        <v>6391</v>
      </c>
      <c r="V630" s="79" t="s">
        <v>6392</v>
      </c>
      <c r="W630" s="14" t="s">
        <v>73</v>
      </c>
      <c r="X630" s="14" t="s">
        <v>73</v>
      </c>
      <c r="Y630" s="14" t="s">
        <v>73</v>
      </c>
      <c r="Z630" s="14" t="s">
        <v>73</v>
      </c>
      <c r="AA630" s="79">
        <v>4.0</v>
      </c>
      <c r="AB630" s="14" t="s">
        <v>225</v>
      </c>
      <c r="AC630" s="14" t="s">
        <v>924</v>
      </c>
      <c r="AD630" s="14" t="s">
        <v>73</v>
      </c>
      <c r="AE630" s="14" t="s">
        <v>278</v>
      </c>
      <c r="AF630" s="14" t="s">
        <v>225</v>
      </c>
      <c r="AG630" s="14" t="s">
        <v>229</v>
      </c>
      <c r="AH630" s="14" t="s">
        <v>73</v>
      </c>
      <c r="AI630" s="14" t="s">
        <v>73</v>
      </c>
      <c r="AJ630" s="14" t="s">
        <v>225</v>
      </c>
      <c r="AK630" s="14" t="s">
        <v>230</v>
      </c>
      <c r="AL630" s="14" t="s">
        <v>617</v>
      </c>
      <c r="AM630" s="14" t="s">
        <v>73</v>
      </c>
      <c r="AN630" s="14" t="s">
        <v>6393</v>
      </c>
      <c r="AO630" s="14"/>
      <c r="AP630" s="14" t="s">
        <v>292</v>
      </c>
      <c r="AQ630" s="14" t="s">
        <v>398</v>
      </c>
      <c r="AR630" s="14" t="s">
        <v>6394</v>
      </c>
      <c r="AS630" s="14" t="s">
        <v>73</v>
      </c>
      <c r="AT630" s="14" t="s">
        <v>73</v>
      </c>
      <c r="AU630" s="16" t="s">
        <v>73</v>
      </c>
      <c r="AV630" s="14"/>
      <c r="AW630" s="16" t="s">
        <v>232</v>
      </c>
      <c r="AX630" s="76"/>
      <c r="AY630" s="106">
        <v>2.31667094E8</v>
      </c>
      <c r="AZ630" s="106">
        <v>62102.0</v>
      </c>
      <c r="BA630" s="14"/>
      <c r="BB630" s="14"/>
      <c r="BC630" s="50"/>
      <c r="BD630" s="14"/>
      <c r="BE630" s="14"/>
      <c r="BF630" s="14"/>
      <c r="BG630" s="14"/>
      <c r="BH630" s="14"/>
    </row>
    <row r="631" ht="15.75" hidden="1" customHeight="1">
      <c r="A631" s="74">
        <v>2025370.0</v>
      </c>
      <c r="B631" s="14"/>
      <c r="C631" s="14">
        <v>43.0</v>
      </c>
      <c r="D631" s="50" t="s">
        <v>1680</v>
      </c>
      <c r="E631" s="50" t="s">
        <v>6395</v>
      </c>
      <c r="F631" s="50" t="s">
        <v>6396</v>
      </c>
      <c r="G631" s="14" t="s">
        <v>430</v>
      </c>
      <c r="H631" s="101" t="s">
        <v>6397</v>
      </c>
      <c r="I631" s="14" t="s">
        <v>237</v>
      </c>
      <c r="J631" s="50" t="s">
        <v>2412</v>
      </c>
      <c r="K631" s="86" t="s">
        <v>6398</v>
      </c>
      <c r="L631" s="14" t="s">
        <v>114</v>
      </c>
      <c r="M631" s="153" t="s">
        <v>4</v>
      </c>
      <c r="N631" s="14" t="s">
        <v>791</v>
      </c>
      <c r="O631" s="14" t="s">
        <v>476</v>
      </c>
      <c r="P631" s="14" t="s">
        <v>73</v>
      </c>
      <c r="Q631" s="14" t="s">
        <v>57</v>
      </c>
      <c r="R631" s="14" t="s">
        <v>225</v>
      </c>
      <c r="S631" s="78" t="s">
        <v>6399</v>
      </c>
      <c r="T631" s="78" t="s">
        <v>6399</v>
      </c>
      <c r="U631" s="78" t="s">
        <v>6400</v>
      </c>
      <c r="V631" s="79" t="s">
        <v>6401</v>
      </c>
      <c r="W631" s="14" t="s">
        <v>73</v>
      </c>
      <c r="X631" s="14" t="s">
        <v>73</v>
      </c>
      <c r="Y631" s="14" t="s">
        <v>73</v>
      </c>
      <c r="Z631" s="14" t="s">
        <v>73</v>
      </c>
      <c r="AA631" s="79">
        <v>5.0</v>
      </c>
      <c r="AB631" s="14" t="s">
        <v>73</v>
      </c>
      <c r="AC631" s="14" t="s">
        <v>6402</v>
      </c>
      <c r="AD631" s="14" t="s">
        <v>225</v>
      </c>
      <c r="AE631" s="14" t="s">
        <v>229</v>
      </c>
      <c r="AF631" s="14" t="s">
        <v>225</v>
      </c>
      <c r="AG631" s="14" t="s">
        <v>229</v>
      </c>
      <c r="AH631" s="14" t="s">
        <v>73</v>
      </c>
      <c r="AI631" s="14" t="s">
        <v>225</v>
      </c>
      <c r="AJ631" s="14" t="s">
        <v>73</v>
      </c>
      <c r="AK631" s="14" t="s">
        <v>264</v>
      </c>
      <c r="AL631" s="14" t="s">
        <v>617</v>
      </c>
      <c r="AM631" s="14" t="s">
        <v>73</v>
      </c>
      <c r="AN631" s="14" t="s">
        <v>5203</v>
      </c>
      <c r="AO631" s="14"/>
      <c r="AP631" s="14" t="s">
        <v>4224</v>
      </c>
      <c r="AQ631" s="14" t="s">
        <v>6403</v>
      </c>
      <c r="AR631" s="14" t="s">
        <v>1387</v>
      </c>
      <c r="AS631" s="14" t="s">
        <v>73</v>
      </c>
      <c r="AT631" s="14" t="s">
        <v>73</v>
      </c>
      <c r="AU631" s="14" t="s">
        <v>73</v>
      </c>
      <c r="AV631" s="14"/>
      <c r="AW631" s="76" t="s">
        <v>232</v>
      </c>
      <c r="AX631" s="76"/>
      <c r="AY631" s="50">
        <v>2.31600283E8</v>
      </c>
      <c r="AZ631" s="106">
        <v>86865.0</v>
      </c>
      <c r="BA631" s="14"/>
      <c r="BB631" s="14"/>
      <c r="BC631" s="14"/>
      <c r="BD631" s="14"/>
      <c r="BE631" s="14"/>
      <c r="BF631" s="14"/>
      <c r="BG631" s="14"/>
      <c r="BH631" s="14"/>
    </row>
    <row r="632" ht="15.75" hidden="1" customHeight="1">
      <c r="A632" s="74">
        <v>2025606.0</v>
      </c>
      <c r="B632" s="14"/>
      <c r="C632" s="14">
        <v>36.0</v>
      </c>
      <c r="D632" s="50" t="s">
        <v>1680</v>
      </c>
      <c r="E632" s="50" t="s">
        <v>6404</v>
      </c>
      <c r="F632" s="50" t="s">
        <v>6405</v>
      </c>
      <c r="G632" s="14" t="s">
        <v>430</v>
      </c>
      <c r="H632" s="101" t="s">
        <v>6406</v>
      </c>
      <c r="I632" s="14" t="s">
        <v>237</v>
      </c>
      <c r="J632" s="84">
        <v>38819.0</v>
      </c>
      <c r="K632" s="103" t="s">
        <v>6407</v>
      </c>
      <c r="L632" s="14" t="s">
        <v>89</v>
      </c>
      <c r="M632" s="153" t="s">
        <v>4</v>
      </c>
      <c r="N632" s="14" t="s">
        <v>475</v>
      </c>
      <c r="O632" s="14" t="s">
        <v>490</v>
      </c>
      <c r="P632" s="75"/>
      <c r="Q632" s="14" t="s">
        <v>51</v>
      </c>
      <c r="R632" s="14" t="s">
        <v>225</v>
      </c>
      <c r="S632" s="104" t="s">
        <v>6408</v>
      </c>
      <c r="T632" s="104" t="s">
        <v>6408</v>
      </c>
      <c r="U632" s="104" t="s">
        <v>6409</v>
      </c>
      <c r="V632" s="79" t="s">
        <v>6410</v>
      </c>
      <c r="W632" s="14" t="s">
        <v>73</v>
      </c>
      <c r="X632" s="14" t="s">
        <v>73</v>
      </c>
      <c r="Y632" s="14" t="s">
        <v>73</v>
      </c>
      <c r="Z632" s="14" t="s">
        <v>225</v>
      </c>
      <c r="AA632" s="79">
        <v>5.0</v>
      </c>
      <c r="AB632" s="14" t="s">
        <v>73</v>
      </c>
      <c r="AC632" s="14" t="s">
        <v>480</v>
      </c>
      <c r="AD632" s="14" t="s">
        <v>225</v>
      </c>
      <c r="AE632" s="14" t="s">
        <v>229</v>
      </c>
      <c r="AF632" s="14" t="s">
        <v>73</v>
      </c>
      <c r="AG632" s="14" t="s">
        <v>6411</v>
      </c>
      <c r="AH632" s="14" t="s">
        <v>73</v>
      </c>
      <c r="AI632" s="14" t="s">
        <v>225</v>
      </c>
      <c r="AJ632" s="14" t="s">
        <v>225</v>
      </c>
      <c r="AK632" s="14" t="s">
        <v>230</v>
      </c>
      <c r="AL632" s="14" t="s">
        <v>617</v>
      </c>
      <c r="AM632" s="14" t="s">
        <v>73</v>
      </c>
      <c r="AN632" s="14" t="s">
        <v>440</v>
      </c>
      <c r="AO632" s="14"/>
      <c r="AP632" s="14" t="s">
        <v>292</v>
      </c>
      <c r="AQ632" s="14" t="s">
        <v>424</v>
      </c>
      <c r="AR632" s="14" t="s">
        <v>1961</v>
      </c>
      <c r="AS632" s="14" t="s">
        <v>73</v>
      </c>
      <c r="AT632" s="14" t="s">
        <v>73</v>
      </c>
      <c r="AU632" s="16" t="s">
        <v>73</v>
      </c>
      <c r="AV632" s="14"/>
      <c r="AW632" s="14"/>
      <c r="AX632" s="76"/>
      <c r="AY632" s="79"/>
      <c r="AZ632" s="50"/>
      <c r="BA632" s="14"/>
      <c r="BB632" s="14"/>
      <c r="BC632" s="50"/>
      <c r="BD632" s="14"/>
      <c r="BE632" s="14"/>
      <c r="BF632" s="14"/>
      <c r="BG632" s="14"/>
      <c r="BH632" s="14"/>
    </row>
    <row r="633" ht="15.75" hidden="1" customHeight="1">
      <c r="A633" s="74">
        <v>2025772.0</v>
      </c>
      <c r="B633" s="14"/>
      <c r="C633" s="14">
        <v>44.0</v>
      </c>
      <c r="D633" s="50" t="s">
        <v>1680</v>
      </c>
      <c r="E633" s="50" t="s">
        <v>6412</v>
      </c>
      <c r="F633" s="50" t="s">
        <v>6413</v>
      </c>
      <c r="G633" s="14" t="s">
        <v>430</v>
      </c>
      <c r="H633" s="101" t="s">
        <v>6414</v>
      </c>
      <c r="I633" s="14" t="s">
        <v>237</v>
      </c>
      <c r="J633" s="84">
        <v>39300.0</v>
      </c>
      <c r="K633" s="103" t="s">
        <v>6415</v>
      </c>
      <c r="L633" s="79" t="s">
        <v>99</v>
      </c>
      <c r="M633" s="158" t="s">
        <v>4</v>
      </c>
      <c r="N633" s="14" t="s">
        <v>323</v>
      </c>
      <c r="O633" s="14" t="s">
        <v>490</v>
      </c>
      <c r="P633" s="14" t="s">
        <v>73</v>
      </c>
      <c r="Q633" s="14" t="s">
        <v>53</v>
      </c>
      <c r="R633" s="14" t="s">
        <v>225</v>
      </c>
      <c r="S633" s="104" t="s">
        <v>6416</v>
      </c>
      <c r="T633" s="104" t="s">
        <v>6416</v>
      </c>
      <c r="U633" s="104" t="s">
        <v>6417</v>
      </c>
      <c r="V633" s="79" t="s">
        <v>6418</v>
      </c>
      <c r="W633" s="14" t="s">
        <v>73</v>
      </c>
      <c r="X633" s="14" t="s">
        <v>73</v>
      </c>
      <c r="Y633" s="14" t="s">
        <v>225</v>
      </c>
      <c r="Z633" s="14" t="s">
        <v>225</v>
      </c>
      <c r="AA633" s="79">
        <v>7.0</v>
      </c>
      <c r="AB633" s="14" t="s">
        <v>73</v>
      </c>
      <c r="AC633" s="14"/>
      <c r="AD633" s="14" t="s">
        <v>225</v>
      </c>
      <c r="AE633" s="14" t="s">
        <v>229</v>
      </c>
      <c r="AF633" s="14" t="s">
        <v>225</v>
      </c>
      <c r="AG633" s="14" t="s">
        <v>229</v>
      </c>
      <c r="AH633" s="14" t="s">
        <v>73</v>
      </c>
      <c r="AI633" s="14" t="s">
        <v>225</v>
      </c>
      <c r="AJ633" s="14" t="s">
        <v>73</v>
      </c>
      <c r="AK633" s="14" t="s">
        <v>264</v>
      </c>
      <c r="AL633" s="14" t="s">
        <v>617</v>
      </c>
      <c r="AM633" s="14"/>
      <c r="AN633" s="14"/>
      <c r="AO633" s="14"/>
      <c r="AP633" s="14" t="s">
        <v>442</v>
      </c>
      <c r="AQ633" s="14" t="s">
        <v>1445</v>
      </c>
      <c r="AR633" s="14" t="s">
        <v>1599</v>
      </c>
      <c r="AS633" s="14" t="s">
        <v>73</v>
      </c>
      <c r="AT633" s="14" t="s">
        <v>73</v>
      </c>
      <c r="AU633" s="14" t="s">
        <v>73</v>
      </c>
      <c r="AV633" s="14"/>
      <c r="AW633" s="14"/>
      <c r="AX633" s="76"/>
      <c r="AY633" s="79"/>
      <c r="AZ633" s="50"/>
      <c r="BA633" s="14"/>
      <c r="BB633" s="14"/>
      <c r="BC633" s="50"/>
      <c r="BD633" s="14"/>
      <c r="BE633" s="14"/>
      <c r="BF633" s="14"/>
      <c r="BG633" s="14"/>
      <c r="BH633" s="14"/>
    </row>
    <row r="634" ht="15.75" hidden="1" customHeight="1">
      <c r="A634" s="74">
        <v>2025544.0</v>
      </c>
      <c r="B634" s="14"/>
      <c r="C634" s="14">
        <v>37.0</v>
      </c>
      <c r="D634" s="50" t="s">
        <v>4151</v>
      </c>
      <c r="E634" s="50" t="s">
        <v>6419</v>
      </c>
      <c r="F634" s="50" t="s">
        <v>6420</v>
      </c>
      <c r="G634" s="14" t="s">
        <v>430</v>
      </c>
      <c r="H634" s="101" t="s">
        <v>6421</v>
      </c>
      <c r="I634" s="14" t="s">
        <v>237</v>
      </c>
      <c r="J634" s="84">
        <v>38819.0</v>
      </c>
      <c r="K634" s="103" t="s">
        <v>6422</v>
      </c>
      <c r="L634" s="14" t="s">
        <v>108</v>
      </c>
      <c r="M634" s="153" t="s">
        <v>4</v>
      </c>
      <c r="N634" s="14" t="s">
        <v>557</v>
      </c>
      <c r="O634" s="14" t="s">
        <v>286</v>
      </c>
      <c r="P634" s="75"/>
      <c r="Q634" s="14" t="s">
        <v>61</v>
      </c>
      <c r="R634" s="14" t="s">
        <v>225</v>
      </c>
      <c r="S634" s="104" t="s">
        <v>6423</v>
      </c>
      <c r="T634" s="104" t="s">
        <v>6423</v>
      </c>
      <c r="U634" s="104" t="s">
        <v>6424</v>
      </c>
      <c r="V634" s="79"/>
      <c r="W634" s="14" t="s">
        <v>73</v>
      </c>
      <c r="X634" s="14" t="s">
        <v>73</v>
      </c>
      <c r="Y634" s="14" t="s">
        <v>73</v>
      </c>
      <c r="Z634" s="14" t="s">
        <v>225</v>
      </c>
      <c r="AA634" s="79">
        <v>3.0</v>
      </c>
      <c r="AB634" s="14" t="s">
        <v>73</v>
      </c>
      <c r="AC634" s="14"/>
      <c r="AD634" s="14" t="s">
        <v>225</v>
      </c>
      <c r="AE634" s="14" t="s">
        <v>229</v>
      </c>
      <c r="AF634" s="14" t="s">
        <v>225</v>
      </c>
      <c r="AG634" s="14" t="s">
        <v>229</v>
      </c>
      <c r="AH634" s="14" t="s">
        <v>73</v>
      </c>
      <c r="AI634" s="14" t="s">
        <v>225</v>
      </c>
      <c r="AJ634" s="14" t="s">
        <v>225</v>
      </c>
      <c r="AK634" s="14" t="s">
        <v>230</v>
      </c>
      <c r="AL634" s="14" t="s">
        <v>617</v>
      </c>
      <c r="AM634" s="14" t="s">
        <v>73</v>
      </c>
      <c r="AN634" s="14" t="s">
        <v>6425</v>
      </c>
      <c r="AO634" s="14"/>
      <c r="AP634" s="14" t="s">
        <v>454</v>
      </c>
      <c r="AQ634" s="14" t="s">
        <v>5834</v>
      </c>
      <c r="AR634" s="14"/>
      <c r="AS634" s="14" t="s">
        <v>73</v>
      </c>
      <c r="AT634" s="14" t="s">
        <v>73</v>
      </c>
      <c r="AU634" s="14" t="s">
        <v>73</v>
      </c>
      <c r="AV634" s="14"/>
      <c r="AW634" s="16" t="s">
        <v>232</v>
      </c>
      <c r="AX634" s="76"/>
      <c r="AY634" s="79"/>
      <c r="AZ634" s="50"/>
      <c r="BA634" s="14"/>
      <c r="BB634" s="14"/>
      <c r="BC634" s="50"/>
      <c r="BD634" s="14"/>
      <c r="BE634" s="14"/>
      <c r="BF634" s="14"/>
      <c r="BG634" s="14"/>
      <c r="BH634" s="14"/>
    </row>
    <row r="635" ht="15.75" hidden="1" customHeight="1">
      <c r="A635" s="74">
        <v>2025457.0</v>
      </c>
      <c r="B635" s="14"/>
      <c r="C635" s="100">
        <v>38.0</v>
      </c>
      <c r="D635" s="82" t="s">
        <v>2437</v>
      </c>
      <c r="E635" s="80" t="s">
        <v>2817</v>
      </c>
      <c r="F635" s="50" t="s">
        <v>6426</v>
      </c>
      <c r="G635" s="14" t="s">
        <v>430</v>
      </c>
      <c r="H635" s="101" t="s">
        <v>6427</v>
      </c>
      <c r="I635" s="85" t="s">
        <v>237</v>
      </c>
      <c r="J635" s="109">
        <v>38839.0</v>
      </c>
      <c r="K635" s="103" t="s">
        <v>6428</v>
      </c>
      <c r="L635" s="85" t="s">
        <v>76</v>
      </c>
      <c r="M635" s="153" t="s">
        <v>4</v>
      </c>
      <c r="N635" s="16" t="s">
        <v>1418</v>
      </c>
      <c r="O635" s="85" t="s">
        <v>286</v>
      </c>
      <c r="P635" s="75"/>
      <c r="Q635" s="14" t="s">
        <v>59</v>
      </c>
      <c r="R635" s="14"/>
      <c r="S635" s="104" t="s">
        <v>6429</v>
      </c>
      <c r="T635" s="104" t="s">
        <v>6430</v>
      </c>
      <c r="U635" s="104"/>
      <c r="V635" s="79" t="s">
        <v>6431</v>
      </c>
      <c r="W635" s="14" t="s">
        <v>73</v>
      </c>
      <c r="X635" s="14" t="s">
        <v>73</v>
      </c>
      <c r="Y635" s="14" t="s">
        <v>73</v>
      </c>
      <c r="Z635" s="14" t="s">
        <v>225</v>
      </c>
      <c r="AA635" s="79">
        <v>3.0</v>
      </c>
      <c r="AB635" s="14" t="s">
        <v>225</v>
      </c>
      <c r="AC635" s="14"/>
      <c r="AD635" s="14" t="s">
        <v>225</v>
      </c>
      <c r="AE635" s="14" t="s">
        <v>229</v>
      </c>
      <c r="AF635" s="14" t="s">
        <v>225</v>
      </c>
      <c r="AG635" s="14" t="s">
        <v>229</v>
      </c>
      <c r="AH635" s="14" t="s">
        <v>73</v>
      </c>
      <c r="AI635" s="14" t="s">
        <v>225</v>
      </c>
      <c r="AJ635" s="14" t="s">
        <v>225</v>
      </c>
      <c r="AK635" s="14" t="s">
        <v>230</v>
      </c>
      <c r="AL635" s="14" t="s">
        <v>617</v>
      </c>
      <c r="AM635" s="14" t="s">
        <v>73</v>
      </c>
      <c r="AN635" s="14" t="s">
        <v>4455</v>
      </c>
      <c r="AO635" s="14"/>
      <c r="AP635" s="14" t="s">
        <v>442</v>
      </c>
      <c r="AQ635" s="14" t="s">
        <v>1669</v>
      </c>
      <c r="AR635" s="14" t="s">
        <v>6432</v>
      </c>
      <c r="AS635" s="14" t="s">
        <v>73</v>
      </c>
      <c r="AT635" s="14" t="s">
        <v>73</v>
      </c>
      <c r="AU635" s="16" t="s">
        <v>73</v>
      </c>
      <c r="AV635" s="14"/>
      <c r="AW635" s="16" t="s">
        <v>73</v>
      </c>
      <c r="AX635" s="76"/>
      <c r="AY635" s="16">
        <v>2.32171548E8</v>
      </c>
      <c r="AZ635" s="106">
        <v>71059.0</v>
      </c>
      <c r="BA635" s="14"/>
      <c r="BB635" s="14"/>
      <c r="BC635" s="14"/>
      <c r="BD635" s="14"/>
      <c r="BE635" s="14"/>
      <c r="BF635" s="14"/>
      <c r="BG635" s="14"/>
      <c r="BH635" s="14"/>
    </row>
    <row r="636" ht="15.75" hidden="1" customHeight="1">
      <c r="A636" s="74">
        <v>2025334.0</v>
      </c>
      <c r="B636" s="14"/>
      <c r="C636" s="14">
        <v>38.0</v>
      </c>
      <c r="D636" s="50" t="s">
        <v>6433</v>
      </c>
      <c r="E636" s="50" t="s">
        <v>6434</v>
      </c>
      <c r="F636" s="50" t="s">
        <v>6435</v>
      </c>
      <c r="G636" s="14" t="s">
        <v>430</v>
      </c>
      <c r="H636" s="14" t="s">
        <v>6436</v>
      </c>
      <c r="I636" s="14" t="s">
        <v>237</v>
      </c>
      <c r="J636" s="50" t="s">
        <v>5281</v>
      </c>
      <c r="K636" s="86" t="s">
        <v>6437</v>
      </c>
      <c r="L636" s="14" t="s">
        <v>83</v>
      </c>
      <c r="M636" s="153" t="s">
        <v>49</v>
      </c>
      <c r="N636" s="14" t="s">
        <v>6438</v>
      </c>
      <c r="O636" s="75" t="s">
        <v>324</v>
      </c>
      <c r="P636" s="14" t="s">
        <v>225</v>
      </c>
      <c r="Q636" s="14" t="s">
        <v>57</v>
      </c>
      <c r="R636" s="14" t="s">
        <v>225</v>
      </c>
      <c r="S636" s="78" t="s">
        <v>6439</v>
      </c>
      <c r="T636" s="78" t="s">
        <v>6439</v>
      </c>
      <c r="U636" s="78" t="s">
        <v>6440</v>
      </c>
      <c r="V636" s="79" t="s">
        <v>6441</v>
      </c>
      <c r="W636" s="14" t="s">
        <v>73</v>
      </c>
      <c r="X636" s="14" t="s">
        <v>73</v>
      </c>
      <c r="Y636" s="14" t="s">
        <v>73</v>
      </c>
      <c r="Z636" s="14" t="s">
        <v>73</v>
      </c>
      <c r="AA636" s="79">
        <v>7.0</v>
      </c>
      <c r="AB636" s="14" t="s">
        <v>225</v>
      </c>
      <c r="AC636" s="14" t="s">
        <v>229</v>
      </c>
      <c r="AD636" s="14" t="s">
        <v>225</v>
      </c>
      <c r="AE636" s="14" t="s">
        <v>229</v>
      </c>
      <c r="AF636" s="14" t="s">
        <v>225</v>
      </c>
      <c r="AG636" s="14" t="s">
        <v>229</v>
      </c>
      <c r="AH636" s="14" t="s">
        <v>225</v>
      </c>
      <c r="AI636" s="14" t="s">
        <v>73</v>
      </c>
      <c r="AJ636" s="14" t="s">
        <v>225</v>
      </c>
      <c r="AK636" s="14" t="s">
        <v>230</v>
      </c>
      <c r="AL636" s="14" t="s">
        <v>617</v>
      </c>
      <c r="AM636" s="14" t="s">
        <v>73</v>
      </c>
      <c r="AN636" s="14" t="s">
        <v>6442</v>
      </c>
      <c r="AO636" s="14"/>
      <c r="AP636" s="14" t="s">
        <v>304</v>
      </c>
      <c r="AQ636" s="14" t="s">
        <v>424</v>
      </c>
      <c r="AR636" s="14" t="s">
        <v>6443</v>
      </c>
      <c r="AS636" s="14" t="s">
        <v>73</v>
      </c>
      <c r="AT636" s="14" t="s">
        <v>73</v>
      </c>
      <c r="AU636" s="14" t="s">
        <v>73</v>
      </c>
      <c r="AV636" s="14"/>
      <c r="AW636" s="76" t="s">
        <v>232</v>
      </c>
      <c r="AX636" s="76"/>
      <c r="AY636" s="50">
        <v>2.31681674E8</v>
      </c>
      <c r="AZ636" s="50">
        <v>23429.0</v>
      </c>
      <c r="BA636" s="14"/>
      <c r="BB636" s="14"/>
      <c r="BC636" s="14"/>
      <c r="BD636" s="14"/>
      <c r="BE636" s="14"/>
      <c r="BF636" s="14"/>
      <c r="BG636" s="14"/>
      <c r="BH636" s="14"/>
    </row>
    <row r="637" ht="15.75" hidden="1" customHeight="1">
      <c r="A637" s="74">
        <v>2025468.0</v>
      </c>
      <c r="B637" s="14"/>
      <c r="C637" s="100">
        <v>35.0</v>
      </c>
      <c r="D637" s="82" t="s">
        <v>2780</v>
      </c>
      <c r="E637" s="82" t="s">
        <v>6444</v>
      </c>
      <c r="F637" s="50" t="s">
        <v>6445</v>
      </c>
      <c r="G637" s="14" t="s">
        <v>430</v>
      </c>
      <c r="H637" s="101" t="s">
        <v>6446</v>
      </c>
      <c r="I637" s="85" t="s">
        <v>237</v>
      </c>
      <c r="J637" s="109">
        <v>38849.0</v>
      </c>
      <c r="K637" s="103" t="s">
        <v>6447</v>
      </c>
      <c r="L637" s="85" t="s">
        <v>76</v>
      </c>
      <c r="M637" s="153" t="s">
        <v>4</v>
      </c>
      <c r="N637" s="16" t="s">
        <v>3769</v>
      </c>
      <c r="O637" s="85" t="s">
        <v>286</v>
      </c>
      <c r="P637" s="75"/>
      <c r="Q637" s="14" t="s">
        <v>59</v>
      </c>
      <c r="R637" s="14" t="s">
        <v>225</v>
      </c>
      <c r="S637" s="104" t="s">
        <v>6448</v>
      </c>
      <c r="T637" s="104" t="s">
        <v>6449</v>
      </c>
      <c r="U637" s="104" t="s">
        <v>6450</v>
      </c>
      <c r="V637" s="79" t="s">
        <v>6451</v>
      </c>
      <c r="W637" s="14" t="s">
        <v>73</v>
      </c>
      <c r="X637" s="14" t="s">
        <v>73</v>
      </c>
      <c r="Y637" s="14" t="s">
        <v>73</v>
      </c>
      <c r="Z637" s="14" t="s">
        <v>225</v>
      </c>
      <c r="AA637" s="79">
        <v>6.0</v>
      </c>
      <c r="AB637" s="14" t="s">
        <v>225</v>
      </c>
      <c r="AC637" s="14"/>
      <c r="AD637" s="14" t="s">
        <v>73</v>
      </c>
      <c r="AE637" s="14" t="s">
        <v>6452</v>
      </c>
      <c r="AF637" s="14" t="s">
        <v>225</v>
      </c>
      <c r="AG637" s="14" t="s">
        <v>229</v>
      </c>
      <c r="AH637" s="14" t="s">
        <v>225</v>
      </c>
      <c r="AI637" s="14" t="s">
        <v>73</v>
      </c>
      <c r="AJ637" s="14" t="s">
        <v>225</v>
      </c>
      <c r="AK637" s="14" t="s">
        <v>230</v>
      </c>
      <c r="AL637" s="14" t="s">
        <v>617</v>
      </c>
      <c r="AM637" s="14" t="s">
        <v>225</v>
      </c>
      <c r="AN637" s="14"/>
      <c r="AO637" s="135"/>
      <c r="AP637" s="14" t="s">
        <v>279</v>
      </c>
      <c r="AQ637" s="14" t="s">
        <v>1599</v>
      </c>
      <c r="AR637" s="14" t="s">
        <v>370</v>
      </c>
      <c r="AS637" s="14" t="s">
        <v>73</v>
      </c>
      <c r="AT637" s="14" t="s">
        <v>73</v>
      </c>
      <c r="AU637" s="16" t="s">
        <v>73</v>
      </c>
      <c r="AV637" s="14"/>
      <c r="AW637" s="16" t="s">
        <v>232</v>
      </c>
      <c r="AX637" s="76"/>
      <c r="AY637" s="14"/>
      <c r="AZ637" s="50"/>
      <c r="BA637" s="14"/>
      <c r="BB637" s="14"/>
      <c r="BC637" s="14"/>
      <c r="BD637" s="14"/>
      <c r="BE637" s="14"/>
      <c r="BF637" s="14"/>
      <c r="BG637" s="14"/>
      <c r="BH637" s="14"/>
    </row>
    <row r="638" ht="15.75" hidden="1" customHeight="1">
      <c r="A638" s="74">
        <v>2025368.0</v>
      </c>
      <c r="B638" s="14"/>
      <c r="C638" s="14">
        <v>42.0</v>
      </c>
      <c r="D638" s="50" t="s">
        <v>1710</v>
      </c>
      <c r="E638" s="50" t="s">
        <v>6453</v>
      </c>
      <c r="F638" s="50" t="s">
        <v>6454</v>
      </c>
      <c r="G638" s="14" t="s">
        <v>430</v>
      </c>
      <c r="H638" s="101" t="s">
        <v>6455</v>
      </c>
      <c r="I638" s="14" t="s">
        <v>221</v>
      </c>
      <c r="J638" s="50" t="s">
        <v>6456</v>
      </c>
      <c r="K638" s="103" t="s">
        <v>6457</v>
      </c>
      <c r="L638" s="14" t="s">
        <v>114</v>
      </c>
      <c r="M638" s="131" t="s">
        <v>4</v>
      </c>
      <c r="N638" s="14" t="s">
        <v>475</v>
      </c>
      <c r="O638" s="14" t="s">
        <v>476</v>
      </c>
      <c r="P638" s="14" t="s">
        <v>73</v>
      </c>
      <c r="Q638" s="14" t="s">
        <v>57</v>
      </c>
      <c r="R638" s="14" t="s">
        <v>225</v>
      </c>
      <c r="S638" s="104" t="s">
        <v>6458</v>
      </c>
      <c r="T638" s="104" t="s">
        <v>6458</v>
      </c>
      <c r="U638" s="104" t="s">
        <v>6459</v>
      </c>
      <c r="V638" s="79" t="s">
        <v>6460</v>
      </c>
      <c r="W638" s="14" t="s">
        <v>73</v>
      </c>
      <c r="X638" s="14" t="s">
        <v>225</v>
      </c>
      <c r="Y638" s="14" t="s">
        <v>225</v>
      </c>
      <c r="Z638" s="14"/>
      <c r="AA638" s="79">
        <v>2.0</v>
      </c>
      <c r="AB638" s="14" t="s">
        <v>225</v>
      </c>
      <c r="AC638" s="14" t="s">
        <v>924</v>
      </c>
      <c r="AD638" s="14"/>
      <c r="AE638" s="14"/>
      <c r="AF638" s="14" t="s">
        <v>73</v>
      </c>
      <c r="AG638" s="14" t="s">
        <v>6461</v>
      </c>
      <c r="AH638" s="14" t="s">
        <v>225</v>
      </c>
      <c r="AI638" s="14" t="s">
        <v>225</v>
      </c>
      <c r="AJ638" s="14" t="s">
        <v>225</v>
      </c>
      <c r="AK638" s="14" t="s">
        <v>230</v>
      </c>
      <c r="AL638" s="14" t="s">
        <v>617</v>
      </c>
      <c r="AM638" s="14" t="s">
        <v>73</v>
      </c>
      <c r="AN638" s="14" t="s">
        <v>29</v>
      </c>
      <c r="AO638" s="14"/>
      <c r="AP638" s="14" t="s">
        <v>6462</v>
      </c>
      <c r="AQ638" s="14" t="s">
        <v>1387</v>
      </c>
      <c r="AR638" s="14" t="s">
        <v>292</v>
      </c>
      <c r="AS638" s="14" t="s">
        <v>73</v>
      </c>
      <c r="AT638" s="14" t="s">
        <v>73</v>
      </c>
      <c r="AU638" s="14" t="s">
        <v>225</v>
      </c>
      <c r="AV638" s="14"/>
      <c r="AW638" s="14"/>
      <c r="AX638" s="85"/>
      <c r="AY638" s="50"/>
      <c r="AZ638" s="50"/>
      <c r="BA638" s="14"/>
      <c r="BB638" s="14"/>
      <c r="BC638" s="14"/>
      <c r="BD638" s="14"/>
      <c r="BE638" s="14"/>
      <c r="BF638" s="14"/>
      <c r="BG638" s="14"/>
      <c r="BH638" s="14"/>
    </row>
    <row r="639" ht="15.75" hidden="1" customHeight="1">
      <c r="A639" s="74">
        <v>2025842.0</v>
      </c>
      <c r="B639" s="14"/>
      <c r="C639" s="118">
        <v>36.0</v>
      </c>
      <c r="D639" s="50" t="s">
        <v>2824</v>
      </c>
      <c r="E639" s="50" t="s">
        <v>6463</v>
      </c>
      <c r="F639" s="50" t="s">
        <v>6464</v>
      </c>
      <c r="G639" s="14" t="s">
        <v>430</v>
      </c>
      <c r="H639" s="101" t="s">
        <v>6465</v>
      </c>
      <c r="I639" s="14" t="s">
        <v>237</v>
      </c>
      <c r="J639" s="50" t="s">
        <v>5442</v>
      </c>
      <c r="K639" s="104" t="s">
        <v>6466</v>
      </c>
      <c r="L639" s="14" t="s">
        <v>93</v>
      </c>
      <c r="M639" s="153" t="s">
        <v>4</v>
      </c>
      <c r="N639" s="16" t="s">
        <v>240</v>
      </c>
      <c r="O639" s="14" t="s">
        <v>286</v>
      </c>
      <c r="P639" s="14"/>
      <c r="Q639" s="14" t="s">
        <v>55</v>
      </c>
      <c r="R639" s="14" t="s">
        <v>225</v>
      </c>
      <c r="S639" s="104" t="s">
        <v>6467</v>
      </c>
      <c r="T639" s="104" t="s">
        <v>6467</v>
      </c>
      <c r="U639" s="104" t="s">
        <v>6468</v>
      </c>
      <c r="V639" s="14" t="s">
        <v>6469</v>
      </c>
      <c r="W639" s="14" t="s">
        <v>73</v>
      </c>
      <c r="X639" s="14" t="s">
        <v>225</v>
      </c>
      <c r="Y639" s="14" t="s">
        <v>73</v>
      </c>
      <c r="Z639" s="14" t="s">
        <v>225</v>
      </c>
      <c r="AA639" s="104" t="s">
        <v>5351</v>
      </c>
      <c r="AB639" s="14" t="s">
        <v>73</v>
      </c>
      <c r="AC639" s="14" t="s">
        <v>6470</v>
      </c>
      <c r="AD639" s="14" t="s">
        <v>225</v>
      </c>
      <c r="AE639" s="14" t="s">
        <v>229</v>
      </c>
      <c r="AF639" s="14" t="s">
        <v>225</v>
      </c>
      <c r="AG639" s="14" t="s">
        <v>229</v>
      </c>
      <c r="AH639" s="14" t="s">
        <v>73</v>
      </c>
      <c r="AI639" s="14" t="s">
        <v>225</v>
      </c>
      <c r="AJ639" s="14" t="s">
        <v>225</v>
      </c>
      <c r="AK639" s="14" t="s">
        <v>291</v>
      </c>
      <c r="AL639" s="14" t="s">
        <v>617</v>
      </c>
      <c r="AM639" s="14" t="s">
        <v>225</v>
      </c>
      <c r="AN639" s="14"/>
      <c r="AO639" s="14"/>
      <c r="AP639" s="14" t="s">
        <v>251</v>
      </c>
      <c r="AQ639" s="14" t="s">
        <v>6471</v>
      </c>
      <c r="AR639" s="14" t="s">
        <v>292</v>
      </c>
      <c r="AS639" s="14" t="s">
        <v>73</v>
      </c>
      <c r="AT639" s="14" t="s">
        <v>73</v>
      </c>
      <c r="AU639" s="16" t="s">
        <v>73</v>
      </c>
      <c r="AV639" s="14"/>
      <c r="AW639" s="16" t="s">
        <v>73</v>
      </c>
      <c r="AX639" s="76"/>
      <c r="AY639" s="16">
        <v>2.32078416E8</v>
      </c>
      <c r="AZ639" s="16">
        <v>23464.0</v>
      </c>
      <c r="BA639" s="14"/>
      <c r="BB639" s="14"/>
      <c r="BC639" s="14"/>
      <c r="BD639" s="14"/>
      <c r="BE639" s="14"/>
      <c r="BF639" s="14"/>
      <c r="BG639" s="14"/>
      <c r="BH639" s="14"/>
    </row>
    <row r="640" ht="15.75" hidden="1" customHeight="1">
      <c r="A640" s="74">
        <v>2025473.0</v>
      </c>
      <c r="B640" s="14"/>
      <c r="C640" s="100">
        <v>39.0</v>
      </c>
      <c r="D640" s="82" t="s">
        <v>2928</v>
      </c>
      <c r="E640" s="82" t="s">
        <v>6472</v>
      </c>
      <c r="F640" s="50" t="s">
        <v>6473</v>
      </c>
      <c r="G640" s="14" t="s">
        <v>430</v>
      </c>
      <c r="H640" s="101" t="s">
        <v>6474</v>
      </c>
      <c r="I640" s="85" t="s">
        <v>237</v>
      </c>
      <c r="J640" s="82" t="s">
        <v>6475</v>
      </c>
      <c r="K640" s="103" t="s">
        <v>6476</v>
      </c>
      <c r="L640" s="85" t="s">
        <v>76</v>
      </c>
      <c r="M640" s="153" t="s">
        <v>4</v>
      </c>
      <c r="N640" s="16" t="s">
        <v>1978</v>
      </c>
      <c r="O640" s="85" t="s">
        <v>286</v>
      </c>
      <c r="P640" s="75"/>
      <c r="Q640" s="14" t="s">
        <v>59</v>
      </c>
      <c r="R640" s="14" t="s">
        <v>225</v>
      </c>
      <c r="S640" s="104" t="s">
        <v>6477</v>
      </c>
      <c r="T640" s="104" t="s">
        <v>6478</v>
      </c>
      <c r="U640" s="104" t="s">
        <v>6477</v>
      </c>
      <c r="V640" s="79" t="s">
        <v>6479</v>
      </c>
      <c r="W640" s="14" t="s">
        <v>73</v>
      </c>
      <c r="X640" s="14" t="s">
        <v>225</v>
      </c>
      <c r="Y640" s="14" t="s">
        <v>73</v>
      </c>
      <c r="Z640" s="14" t="s">
        <v>225</v>
      </c>
      <c r="AA640" s="79">
        <v>9.0</v>
      </c>
      <c r="AB640" s="14" t="s">
        <v>225</v>
      </c>
      <c r="AC640" s="14"/>
      <c r="AD640" s="14" t="s">
        <v>225</v>
      </c>
      <c r="AE640" s="14" t="s">
        <v>229</v>
      </c>
      <c r="AF640" s="14" t="s">
        <v>225</v>
      </c>
      <c r="AG640" s="14" t="s">
        <v>229</v>
      </c>
      <c r="AH640" s="14" t="s">
        <v>73</v>
      </c>
      <c r="AI640" s="14" t="s">
        <v>225</v>
      </c>
      <c r="AJ640" s="14" t="s">
        <v>225</v>
      </c>
      <c r="AK640" s="14" t="s">
        <v>230</v>
      </c>
      <c r="AL640" s="14" t="s">
        <v>617</v>
      </c>
      <c r="AM640" s="14" t="s">
        <v>225</v>
      </c>
      <c r="AN640" s="14"/>
      <c r="AO640" s="135"/>
      <c r="AP640" s="14" t="s">
        <v>4073</v>
      </c>
      <c r="AQ640" s="14" t="s">
        <v>5158</v>
      </c>
      <c r="AR640" s="14" t="s">
        <v>424</v>
      </c>
      <c r="AS640" s="14" t="s">
        <v>73</v>
      </c>
      <c r="AT640" s="14" t="s">
        <v>73</v>
      </c>
      <c r="AU640" s="16" t="s">
        <v>73</v>
      </c>
      <c r="AV640" s="14"/>
      <c r="AW640" s="16" t="s">
        <v>73</v>
      </c>
      <c r="AX640" s="76"/>
      <c r="AY640" s="16">
        <v>2.32171378E8</v>
      </c>
      <c r="AZ640" s="106">
        <v>39375.0</v>
      </c>
      <c r="BA640" s="14"/>
      <c r="BB640" s="14"/>
      <c r="BC640" s="14"/>
      <c r="BD640" s="14"/>
      <c r="BE640" s="14"/>
      <c r="BF640" s="14"/>
      <c r="BG640" s="14"/>
      <c r="BH640" s="14"/>
    </row>
    <row r="641" ht="15.75" hidden="1" customHeight="1">
      <c r="A641" s="74">
        <v>2025348.0</v>
      </c>
      <c r="B641" s="14"/>
      <c r="C641" s="14">
        <v>45.0</v>
      </c>
      <c r="D641" s="50" t="s">
        <v>6480</v>
      </c>
      <c r="E641" s="50" t="s">
        <v>6481</v>
      </c>
      <c r="F641" s="50" t="s">
        <v>6482</v>
      </c>
      <c r="G641" s="14" t="s">
        <v>430</v>
      </c>
      <c r="H641" s="101" t="s">
        <v>6483</v>
      </c>
      <c r="I641" s="14" t="s">
        <v>221</v>
      </c>
      <c r="J641" s="50" t="s">
        <v>6484</v>
      </c>
      <c r="K641" s="103"/>
      <c r="L641" s="14" t="s">
        <v>114</v>
      </c>
      <c r="M641" s="131" t="s">
        <v>4</v>
      </c>
      <c r="N641" s="14" t="s">
        <v>475</v>
      </c>
      <c r="O641" s="14" t="s">
        <v>476</v>
      </c>
      <c r="P641" s="14"/>
      <c r="Q641" s="14" t="s">
        <v>57</v>
      </c>
      <c r="R641" s="14" t="s">
        <v>225</v>
      </c>
      <c r="S641" s="78" t="s">
        <v>6485</v>
      </c>
      <c r="T641" s="78" t="s">
        <v>6485</v>
      </c>
      <c r="U641" s="78" t="s">
        <v>6486</v>
      </c>
      <c r="V641" s="79" t="s">
        <v>6487</v>
      </c>
      <c r="W641" s="14" t="s">
        <v>73</v>
      </c>
      <c r="X641" s="14" t="s">
        <v>73</v>
      </c>
      <c r="Y641" s="14" t="s">
        <v>73</v>
      </c>
      <c r="Z641" s="14"/>
      <c r="AA641" s="79">
        <v>3.0</v>
      </c>
      <c r="AB641" s="14" t="s">
        <v>225</v>
      </c>
      <c r="AC641" s="14" t="s">
        <v>924</v>
      </c>
      <c r="AD641" s="14" t="s">
        <v>73</v>
      </c>
      <c r="AE641" s="14" t="s">
        <v>2765</v>
      </c>
      <c r="AF641" s="14" t="s">
        <v>225</v>
      </c>
      <c r="AG641" s="14" t="s">
        <v>229</v>
      </c>
      <c r="AH641" s="14" t="s">
        <v>73</v>
      </c>
      <c r="AI641" s="14" t="s">
        <v>73</v>
      </c>
      <c r="AJ641" s="14" t="s">
        <v>225</v>
      </c>
      <c r="AK641" s="14" t="s">
        <v>230</v>
      </c>
      <c r="AL641" s="14" t="s">
        <v>617</v>
      </c>
      <c r="AM641" s="14" t="s">
        <v>73</v>
      </c>
      <c r="AN641" s="14" t="s">
        <v>6488</v>
      </c>
      <c r="AO641" s="14"/>
      <c r="AP641" s="14" t="s">
        <v>6489</v>
      </c>
      <c r="AQ641" s="14" t="s">
        <v>265</v>
      </c>
      <c r="AR641" s="14" t="s">
        <v>2559</v>
      </c>
      <c r="AS641" s="14" t="s">
        <v>73</v>
      </c>
      <c r="AT641" s="14" t="s">
        <v>73</v>
      </c>
      <c r="AU641" s="16" t="s">
        <v>73</v>
      </c>
      <c r="AV641" s="14"/>
      <c r="AW641" s="14"/>
      <c r="AX641" s="85"/>
      <c r="AY641" s="50"/>
      <c r="AZ641" s="50"/>
      <c r="BA641" s="14"/>
      <c r="BB641" s="14"/>
      <c r="BC641" s="14"/>
      <c r="BD641" s="14"/>
      <c r="BE641" s="14"/>
      <c r="BF641" s="14"/>
      <c r="BG641" s="14"/>
      <c r="BH641" s="14"/>
    </row>
    <row r="642" ht="15.75" hidden="1" customHeight="1">
      <c r="A642" s="74">
        <v>2025500.0</v>
      </c>
      <c r="B642" s="14"/>
      <c r="C642" s="14">
        <v>35.0</v>
      </c>
      <c r="D642" s="50" t="s">
        <v>4243</v>
      </c>
      <c r="E642" s="50" t="s">
        <v>6490</v>
      </c>
      <c r="F642" s="50" t="s">
        <v>6491</v>
      </c>
      <c r="G642" s="14" t="s">
        <v>430</v>
      </c>
      <c r="H642" s="101" t="s">
        <v>6492</v>
      </c>
      <c r="I642" s="14" t="s">
        <v>221</v>
      </c>
      <c r="J642" s="50" t="s">
        <v>3752</v>
      </c>
      <c r="K642" s="86" t="s">
        <v>6493</v>
      </c>
      <c r="L642" s="14" t="s">
        <v>94</v>
      </c>
      <c r="M642" s="131" t="s">
        <v>4</v>
      </c>
      <c r="N642" s="14" t="s">
        <v>258</v>
      </c>
      <c r="O642" s="14" t="s">
        <v>286</v>
      </c>
      <c r="P642" s="14" t="s">
        <v>73</v>
      </c>
      <c r="Q642" s="14" t="s">
        <v>61</v>
      </c>
      <c r="R642" s="14" t="s">
        <v>225</v>
      </c>
      <c r="S642" s="78" t="s">
        <v>6494</v>
      </c>
      <c r="T642" s="78" t="s">
        <v>6494</v>
      </c>
      <c r="U642" s="14" t="s">
        <v>278</v>
      </c>
      <c r="V642" s="79" t="s">
        <v>6495</v>
      </c>
      <c r="W642" s="14" t="s">
        <v>73</v>
      </c>
      <c r="X642" s="14" t="s">
        <v>73</v>
      </c>
      <c r="Y642" s="14" t="s">
        <v>73</v>
      </c>
      <c r="Z642" s="14" t="s">
        <v>225</v>
      </c>
      <c r="AA642" s="79">
        <v>4.0</v>
      </c>
      <c r="AB642" s="14" t="s">
        <v>73</v>
      </c>
      <c r="AC642" s="14" t="s">
        <v>6496</v>
      </c>
      <c r="AD642" s="14" t="s">
        <v>225</v>
      </c>
      <c r="AE642" s="14" t="s">
        <v>229</v>
      </c>
      <c r="AF642" s="14" t="s">
        <v>225</v>
      </c>
      <c r="AG642" s="14" t="s">
        <v>229</v>
      </c>
      <c r="AH642" s="14" t="s">
        <v>73</v>
      </c>
      <c r="AI642" s="14" t="s">
        <v>225</v>
      </c>
      <c r="AJ642" s="14" t="s">
        <v>225</v>
      </c>
      <c r="AK642" s="14" t="s">
        <v>230</v>
      </c>
      <c r="AL642" s="14" t="s">
        <v>617</v>
      </c>
      <c r="AM642" s="14" t="s">
        <v>73</v>
      </c>
      <c r="AN642" s="14" t="s">
        <v>4455</v>
      </c>
      <c r="AO642" s="14"/>
      <c r="AP642" s="14" t="s">
        <v>331</v>
      </c>
      <c r="AQ642" s="14" t="s">
        <v>279</v>
      </c>
      <c r="AR642" s="14"/>
      <c r="AS642" s="14" t="s">
        <v>73</v>
      </c>
      <c r="AT642" s="14" t="s">
        <v>73</v>
      </c>
      <c r="AU642" s="14" t="s">
        <v>73</v>
      </c>
      <c r="AV642" s="14"/>
      <c r="AW642" s="85" t="s">
        <v>232</v>
      </c>
      <c r="AX642" s="85"/>
      <c r="AY642" s="14"/>
      <c r="AZ642" s="50"/>
      <c r="BA642" s="14"/>
      <c r="BB642" s="14"/>
      <c r="BC642" s="14"/>
      <c r="BD642" s="14"/>
      <c r="BE642" s="14"/>
      <c r="BF642" s="14"/>
      <c r="BG642" s="14"/>
      <c r="BH642" s="14"/>
    </row>
    <row r="643" ht="15.75" hidden="1" customHeight="1">
      <c r="A643" s="74">
        <v>2025339.0</v>
      </c>
      <c r="B643" s="14"/>
      <c r="C643" s="14">
        <v>47.0</v>
      </c>
      <c r="D643" s="50" t="s">
        <v>6497</v>
      </c>
      <c r="E643" s="50" t="s">
        <v>2168</v>
      </c>
      <c r="F643" s="50" t="s">
        <v>6498</v>
      </c>
      <c r="G643" s="14" t="s">
        <v>430</v>
      </c>
      <c r="H643" s="101" t="s">
        <v>6499</v>
      </c>
      <c r="I643" s="14" t="s">
        <v>221</v>
      </c>
      <c r="J643" s="50" t="s">
        <v>3639</v>
      </c>
      <c r="K643" s="103" t="s">
        <v>6500</v>
      </c>
      <c r="L643" s="14" t="s">
        <v>114</v>
      </c>
      <c r="M643" s="131" t="s">
        <v>4</v>
      </c>
      <c r="N643" s="14" t="s">
        <v>475</v>
      </c>
      <c r="O643" s="14" t="s">
        <v>476</v>
      </c>
      <c r="P643" s="14"/>
      <c r="Q643" s="14" t="s">
        <v>57</v>
      </c>
      <c r="R643" s="14" t="s">
        <v>225</v>
      </c>
      <c r="S643" s="104" t="s">
        <v>6501</v>
      </c>
      <c r="T643" s="104" t="s">
        <v>6501</v>
      </c>
      <c r="U643" s="104" t="s">
        <v>6502</v>
      </c>
      <c r="V643" s="79" t="s">
        <v>6503</v>
      </c>
      <c r="W643" s="14" t="s">
        <v>73</v>
      </c>
      <c r="X643" s="14" t="s">
        <v>225</v>
      </c>
      <c r="Y643" s="14" t="s">
        <v>225</v>
      </c>
      <c r="Z643" s="14" t="s">
        <v>225</v>
      </c>
      <c r="AA643" s="79">
        <v>4.0</v>
      </c>
      <c r="AB643" s="14" t="s">
        <v>225</v>
      </c>
      <c r="AC643" s="14"/>
      <c r="AD643" s="14" t="s">
        <v>225</v>
      </c>
      <c r="AE643" s="14" t="s">
        <v>229</v>
      </c>
      <c r="AF643" s="14" t="s">
        <v>73</v>
      </c>
      <c r="AG643" s="14" t="s">
        <v>1351</v>
      </c>
      <c r="AH643" s="14" t="s">
        <v>225</v>
      </c>
      <c r="AI643" s="14" t="s">
        <v>225</v>
      </c>
      <c r="AJ643" s="14" t="s">
        <v>225</v>
      </c>
      <c r="AK643" s="14" t="s">
        <v>291</v>
      </c>
      <c r="AL643" s="14" t="s">
        <v>617</v>
      </c>
      <c r="AM643" s="14" t="s">
        <v>73</v>
      </c>
      <c r="AN643" s="14" t="s">
        <v>6504</v>
      </c>
      <c r="AO643" s="14"/>
      <c r="AP643" s="14" t="s">
        <v>6505</v>
      </c>
      <c r="AQ643" s="14" t="s">
        <v>292</v>
      </c>
      <c r="AR643" s="14" t="s">
        <v>424</v>
      </c>
      <c r="AS643" s="14" t="s">
        <v>73</v>
      </c>
      <c r="AT643" s="14" t="s">
        <v>73</v>
      </c>
      <c r="AU643" s="14" t="s">
        <v>225</v>
      </c>
      <c r="AV643" s="14"/>
      <c r="AW643" s="14"/>
      <c r="AX643" s="85"/>
      <c r="AY643" s="50"/>
      <c r="AZ643" s="50"/>
      <c r="BA643" s="14"/>
      <c r="BB643" s="14"/>
      <c r="BC643" s="14"/>
      <c r="BD643" s="14"/>
      <c r="BE643" s="14"/>
      <c r="BF643" s="14"/>
      <c r="BG643" s="14"/>
      <c r="BH643" s="14"/>
    </row>
    <row r="644" ht="15.75" hidden="1" customHeight="1">
      <c r="A644" s="74">
        <v>2025441.0</v>
      </c>
      <c r="B644" s="14"/>
      <c r="C644" s="220">
        <v>30.0</v>
      </c>
      <c r="D644" s="82" t="s">
        <v>6506</v>
      </c>
      <c r="E644" s="82" t="s">
        <v>6507</v>
      </c>
      <c r="F644" s="50" t="s">
        <v>6508</v>
      </c>
      <c r="G644" s="14" t="s">
        <v>430</v>
      </c>
      <c r="H644" s="101" t="s">
        <v>6509</v>
      </c>
      <c r="I644" s="85" t="s">
        <v>237</v>
      </c>
      <c r="J644" s="82" t="s">
        <v>6510</v>
      </c>
      <c r="K644" s="103" t="s">
        <v>6511</v>
      </c>
      <c r="L644" s="14" t="s">
        <v>91</v>
      </c>
      <c r="M644" s="153" t="s">
        <v>49</v>
      </c>
      <c r="N644" s="14" t="s">
        <v>1418</v>
      </c>
      <c r="O644" s="85" t="s">
        <v>300</v>
      </c>
      <c r="P644" s="75"/>
      <c r="Q644" s="14" t="s">
        <v>57</v>
      </c>
      <c r="R644" s="14" t="s">
        <v>225</v>
      </c>
      <c r="S644" s="104" t="s">
        <v>6512</v>
      </c>
      <c r="T644" s="104" t="s">
        <v>6512</v>
      </c>
      <c r="U644" s="104" t="s">
        <v>6513</v>
      </c>
      <c r="V644" s="79" t="s">
        <v>6514</v>
      </c>
      <c r="W644" s="14" t="s">
        <v>73</v>
      </c>
      <c r="X644" s="14" t="s">
        <v>225</v>
      </c>
      <c r="Y644" s="14" t="s">
        <v>73</v>
      </c>
      <c r="Z644" s="14" t="s">
        <v>225</v>
      </c>
      <c r="AA644" s="79">
        <v>3.0</v>
      </c>
      <c r="AB644" s="14" t="s">
        <v>73</v>
      </c>
      <c r="AC644" s="14" t="s">
        <v>717</v>
      </c>
      <c r="AD644" s="14" t="s">
        <v>225</v>
      </c>
      <c r="AE644" s="14" t="s">
        <v>229</v>
      </c>
      <c r="AF644" s="14" t="s">
        <v>225</v>
      </c>
      <c r="AG644" s="14" t="s">
        <v>229</v>
      </c>
      <c r="AH644" s="14" t="s">
        <v>225</v>
      </c>
      <c r="AI644" s="14" t="s">
        <v>225</v>
      </c>
      <c r="AJ644" s="14" t="s">
        <v>225</v>
      </c>
      <c r="AK644" s="14" t="s">
        <v>230</v>
      </c>
      <c r="AL644" s="14" t="s">
        <v>617</v>
      </c>
      <c r="AM644" s="14" t="s">
        <v>225</v>
      </c>
      <c r="AN644" s="14"/>
      <c r="AO644" s="14"/>
      <c r="AP644" s="14" t="s">
        <v>279</v>
      </c>
      <c r="AQ644" s="14" t="s">
        <v>292</v>
      </c>
      <c r="AR644" s="14" t="s">
        <v>424</v>
      </c>
      <c r="AS644" s="14" t="s">
        <v>73</v>
      </c>
      <c r="AT644" s="14" t="s">
        <v>73</v>
      </c>
      <c r="AU644" s="14" t="s">
        <v>73</v>
      </c>
      <c r="AV644" s="14"/>
      <c r="AW644" s="14" t="s">
        <v>73</v>
      </c>
      <c r="AX644" s="76"/>
      <c r="AY644" s="50">
        <v>2.32051275E8</v>
      </c>
      <c r="AZ644" s="50">
        <v>90697.0</v>
      </c>
      <c r="BA644" s="14"/>
      <c r="BB644" s="14"/>
      <c r="BC644" s="14"/>
      <c r="BD644" s="14"/>
      <c r="BE644" s="14"/>
      <c r="BF644" s="14"/>
      <c r="BG644" s="14"/>
      <c r="BH644" s="14"/>
    </row>
    <row r="645" ht="15.75" hidden="1" customHeight="1">
      <c r="A645" s="74">
        <v>2025363.0</v>
      </c>
      <c r="B645" s="14"/>
      <c r="C645" s="14">
        <v>42.0</v>
      </c>
      <c r="D645" s="50" t="s">
        <v>6515</v>
      </c>
      <c r="E645" s="50" t="s">
        <v>6516</v>
      </c>
      <c r="F645" s="50" t="s">
        <v>6517</v>
      </c>
      <c r="G645" s="14" t="s">
        <v>430</v>
      </c>
      <c r="H645" s="101" t="s">
        <v>6518</v>
      </c>
      <c r="I645" s="14" t="s">
        <v>221</v>
      </c>
      <c r="J645" s="84">
        <v>39148.0</v>
      </c>
      <c r="K645" s="86" t="s">
        <v>6519</v>
      </c>
      <c r="L645" s="14" t="s">
        <v>114</v>
      </c>
      <c r="M645" s="153" t="s">
        <v>4</v>
      </c>
      <c r="N645" s="14" t="s">
        <v>258</v>
      </c>
      <c r="O645" s="14" t="s">
        <v>476</v>
      </c>
      <c r="P645" s="14" t="s">
        <v>73</v>
      </c>
      <c r="Q645" s="14" t="s">
        <v>57</v>
      </c>
      <c r="R645" s="14" t="s">
        <v>225</v>
      </c>
      <c r="S645" s="78" t="s">
        <v>6520</v>
      </c>
      <c r="T645" s="78" t="s">
        <v>6520</v>
      </c>
      <c r="U645" s="78" t="s">
        <v>6521</v>
      </c>
      <c r="V645" s="79" t="s">
        <v>6522</v>
      </c>
      <c r="W645" s="14" t="s">
        <v>73</v>
      </c>
      <c r="X645" s="14" t="s">
        <v>73</v>
      </c>
      <c r="Y645" s="14" t="s">
        <v>73</v>
      </c>
      <c r="Z645" s="14" t="s">
        <v>73</v>
      </c>
      <c r="AA645" s="79">
        <v>7.0</v>
      </c>
      <c r="AB645" s="14" t="s">
        <v>225</v>
      </c>
      <c r="AC645" s="14" t="s">
        <v>924</v>
      </c>
      <c r="AD645" s="14" t="s">
        <v>73</v>
      </c>
      <c r="AE645" s="14" t="s">
        <v>6523</v>
      </c>
      <c r="AF645" s="14" t="s">
        <v>73</v>
      </c>
      <c r="AG645" s="14" t="s">
        <v>6524</v>
      </c>
      <c r="AH645" s="14" t="s">
        <v>73</v>
      </c>
      <c r="AI645" s="14" t="s">
        <v>73</v>
      </c>
      <c r="AJ645" s="14" t="s">
        <v>73</v>
      </c>
      <c r="AK645" s="14" t="s">
        <v>291</v>
      </c>
      <c r="AL645" s="14" t="s">
        <v>617</v>
      </c>
      <c r="AM645" s="14" t="s">
        <v>73</v>
      </c>
      <c r="AN645" s="14" t="s">
        <v>6525</v>
      </c>
      <c r="AO645" s="14"/>
      <c r="AP645" s="14" t="s">
        <v>4224</v>
      </c>
      <c r="AQ645" s="14" t="s">
        <v>343</v>
      </c>
      <c r="AR645" s="14" t="s">
        <v>266</v>
      </c>
      <c r="AS645" s="14" t="s">
        <v>73</v>
      </c>
      <c r="AT645" s="14" t="s">
        <v>73</v>
      </c>
      <c r="AU645" s="14" t="s">
        <v>73</v>
      </c>
      <c r="AV645" s="14"/>
      <c r="AW645" s="76" t="s">
        <v>232</v>
      </c>
      <c r="AX645" s="76"/>
      <c r="AY645" s="50">
        <v>2.31402953E8</v>
      </c>
      <c r="AZ645" s="50">
        <v>74938.0</v>
      </c>
      <c r="BA645" s="14"/>
      <c r="BB645" s="14"/>
      <c r="BC645" s="14"/>
      <c r="BD645" s="14"/>
      <c r="BE645" s="14"/>
      <c r="BF645" s="14"/>
      <c r="BG645" s="14"/>
      <c r="BH645" s="14"/>
    </row>
    <row r="646" ht="15.75" customHeight="1">
      <c r="A646" s="74">
        <v>2025798.0</v>
      </c>
      <c r="B646" s="14"/>
      <c r="C646" s="14">
        <v>26.0</v>
      </c>
      <c r="D646" s="50" t="s">
        <v>6526</v>
      </c>
      <c r="E646" s="50" t="s">
        <v>6527</v>
      </c>
      <c r="F646" s="50" t="s">
        <v>6528</v>
      </c>
      <c r="G646" s="14" t="s">
        <v>430</v>
      </c>
      <c r="H646" s="101" t="s">
        <v>6529</v>
      </c>
      <c r="I646" s="14" t="s">
        <v>221</v>
      </c>
      <c r="J646" s="84">
        <v>38997.0</v>
      </c>
      <c r="K646" s="86" t="s">
        <v>6530</v>
      </c>
      <c r="L646" s="14" t="s">
        <v>104</v>
      </c>
      <c r="M646" s="158" t="s">
        <v>49</v>
      </c>
      <c r="N646" s="14" t="s">
        <v>557</v>
      </c>
      <c r="O646" s="14" t="s">
        <v>4018</v>
      </c>
      <c r="P646" s="14" t="s">
        <v>73</v>
      </c>
      <c r="Q646" s="14" t="s">
        <v>57</v>
      </c>
      <c r="R646" s="14" t="s">
        <v>225</v>
      </c>
      <c r="S646" s="78" t="s">
        <v>6531</v>
      </c>
      <c r="T646" s="78" t="s">
        <v>6532</v>
      </c>
      <c r="U646" s="78" t="s">
        <v>6531</v>
      </c>
      <c r="V646" s="79" t="s">
        <v>6533</v>
      </c>
      <c r="W646" s="14" t="s">
        <v>73</v>
      </c>
      <c r="X646" s="14" t="s">
        <v>73</v>
      </c>
      <c r="Y646" s="14" t="s">
        <v>73</v>
      </c>
      <c r="Z646" s="14" t="s">
        <v>73</v>
      </c>
      <c r="AA646" s="79">
        <v>6.0</v>
      </c>
      <c r="AB646" s="14" t="s">
        <v>225</v>
      </c>
      <c r="AC646" s="14" t="s">
        <v>924</v>
      </c>
      <c r="AD646" s="14" t="s">
        <v>73</v>
      </c>
      <c r="AE646" s="14" t="s">
        <v>278</v>
      </c>
      <c r="AF646" s="14" t="s">
        <v>73</v>
      </c>
      <c r="AG646" s="14" t="s">
        <v>6534</v>
      </c>
      <c r="AH646" s="14" t="s">
        <v>73</v>
      </c>
      <c r="AI646" s="14" t="s">
        <v>73</v>
      </c>
      <c r="AJ646" s="14" t="s">
        <v>73</v>
      </c>
      <c r="AK646" s="14" t="s">
        <v>291</v>
      </c>
      <c r="AL646" s="14" t="s">
        <v>617</v>
      </c>
      <c r="AM646" s="14" t="s">
        <v>225</v>
      </c>
      <c r="AN646" s="14"/>
      <c r="AO646" s="14"/>
      <c r="AP646" s="14" t="s">
        <v>1434</v>
      </c>
      <c r="AQ646" s="14" t="s">
        <v>1330</v>
      </c>
      <c r="AR646" s="14" t="s">
        <v>720</v>
      </c>
      <c r="AS646" s="14" t="s">
        <v>73</v>
      </c>
      <c r="AT646" s="14" t="s">
        <v>73</v>
      </c>
      <c r="AU646" s="14" t="s">
        <v>73</v>
      </c>
      <c r="AV646" s="14"/>
      <c r="AW646" s="14"/>
      <c r="AX646" s="76"/>
      <c r="AY646" s="79"/>
      <c r="AZ646" s="50"/>
      <c r="BA646" s="14"/>
      <c r="BB646" s="14"/>
      <c r="BC646" s="50"/>
      <c r="BD646" s="14"/>
      <c r="BE646" s="14"/>
      <c r="BF646" s="14"/>
      <c r="BG646" s="14"/>
      <c r="BH646" s="14"/>
    </row>
    <row r="647" ht="15.75" hidden="1" customHeight="1">
      <c r="A647" s="74">
        <v>2025519.0</v>
      </c>
      <c r="B647" s="14"/>
      <c r="C647" s="14">
        <v>36.0</v>
      </c>
      <c r="D647" s="50" t="s">
        <v>3213</v>
      </c>
      <c r="E647" s="50" t="s">
        <v>6535</v>
      </c>
      <c r="F647" s="50" t="s">
        <v>6536</v>
      </c>
      <c r="G647" s="14" t="s">
        <v>430</v>
      </c>
      <c r="H647" s="101" t="s">
        <v>6537</v>
      </c>
      <c r="I647" s="14" t="s">
        <v>237</v>
      </c>
      <c r="J647" s="84">
        <v>39297.0</v>
      </c>
      <c r="K647" s="79">
        <v>7.03081131087E11</v>
      </c>
      <c r="L647" s="14" t="s">
        <v>108</v>
      </c>
      <c r="M647" s="153" t="s">
        <v>4</v>
      </c>
      <c r="N647" s="14" t="s">
        <v>557</v>
      </c>
      <c r="O647" s="14" t="s">
        <v>286</v>
      </c>
      <c r="P647" s="75"/>
      <c r="Q647" s="14" t="s">
        <v>61</v>
      </c>
      <c r="R647" s="14" t="s">
        <v>225</v>
      </c>
      <c r="S647" s="104" t="s">
        <v>6538</v>
      </c>
      <c r="T647" s="104" t="s">
        <v>6538</v>
      </c>
      <c r="U647" s="104" t="s">
        <v>278</v>
      </c>
      <c r="V647" s="79" t="s">
        <v>6539</v>
      </c>
      <c r="W647" s="14" t="s">
        <v>73</v>
      </c>
      <c r="X647" s="14" t="s">
        <v>73</v>
      </c>
      <c r="Y647" s="14" t="s">
        <v>73</v>
      </c>
      <c r="Z647" s="14" t="s">
        <v>225</v>
      </c>
      <c r="AA647" s="79">
        <v>8.0</v>
      </c>
      <c r="AB647" s="14" t="s">
        <v>225</v>
      </c>
      <c r="AC647" s="14" t="s">
        <v>229</v>
      </c>
      <c r="AD647" s="14" t="s">
        <v>225</v>
      </c>
      <c r="AE647" s="14" t="s">
        <v>229</v>
      </c>
      <c r="AF647" s="14" t="s">
        <v>225</v>
      </c>
      <c r="AG647" s="14" t="s">
        <v>229</v>
      </c>
      <c r="AH647" s="14" t="s">
        <v>73</v>
      </c>
      <c r="AI647" s="14" t="s">
        <v>225</v>
      </c>
      <c r="AJ647" s="14" t="s">
        <v>225</v>
      </c>
      <c r="AK647" s="14" t="s">
        <v>230</v>
      </c>
      <c r="AL647" s="14" t="s">
        <v>617</v>
      </c>
      <c r="AM647" s="14" t="s">
        <v>225</v>
      </c>
      <c r="AN647" s="14"/>
      <c r="AO647" s="14"/>
      <c r="AP647" s="14" t="s">
        <v>5460</v>
      </c>
      <c r="AQ647" s="14" t="s">
        <v>454</v>
      </c>
      <c r="AR647" s="14" t="s">
        <v>5459</v>
      </c>
      <c r="AS647" s="14" t="s">
        <v>73</v>
      </c>
      <c r="AT647" s="14" t="s">
        <v>73</v>
      </c>
      <c r="AU647" s="14" t="s">
        <v>73</v>
      </c>
      <c r="AV647" s="14"/>
      <c r="AW647" s="16" t="s">
        <v>232</v>
      </c>
      <c r="AX647" s="76"/>
      <c r="AY647" s="79"/>
      <c r="AZ647" s="50"/>
      <c r="BA647" s="14"/>
      <c r="BB647" s="14"/>
      <c r="BC647" s="50"/>
      <c r="BD647" s="14"/>
      <c r="BE647" s="14"/>
      <c r="BF647" s="14"/>
      <c r="BG647" s="14"/>
      <c r="BH647" s="14"/>
    </row>
    <row r="648" ht="15.75" hidden="1" customHeight="1">
      <c r="A648" s="74">
        <v>2025752.0</v>
      </c>
      <c r="B648" s="14"/>
      <c r="C648" s="14">
        <v>34.0</v>
      </c>
      <c r="D648" s="50" t="s">
        <v>6540</v>
      </c>
      <c r="E648" s="50" t="s">
        <v>6541</v>
      </c>
      <c r="F648" s="50" t="s">
        <v>6542</v>
      </c>
      <c r="G648" s="14" t="s">
        <v>430</v>
      </c>
      <c r="H648" s="101" t="s">
        <v>6543</v>
      </c>
      <c r="I648" s="14" t="s">
        <v>237</v>
      </c>
      <c r="J648" s="84" t="s">
        <v>848</v>
      </c>
      <c r="K648" s="103"/>
      <c r="L648" s="14" t="s">
        <v>462</v>
      </c>
      <c r="M648" s="158" t="s">
        <v>4</v>
      </c>
      <c r="N648" s="14" t="s">
        <v>463</v>
      </c>
      <c r="O648" s="14" t="s">
        <v>464</v>
      </c>
      <c r="P648" s="14" t="s">
        <v>73</v>
      </c>
      <c r="Q648" s="14" t="s">
        <v>53</v>
      </c>
      <c r="R648" s="14" t="s">
        <v>225</v>
      </c>
      <c r="S648" s="104" t="s">
        <v>6544</v>
      </c>
      <c r="T648" s="104" t="s">
        <v>6544</v>
      </c>
      <c r="U648" s="104" t="s">
        <v>6545</v>
      </c>
      <c r="V648" s="79" t="s">
        <v>6546</v>
      </c>
      <c r="W648" s="14" t="s">
        <v>73</v>
      </c>
      <c r="X648" s="14" t="s">
        <v>73</v>
      </c>
      <c r="Y648" s="14" t="s">
        <v>73</v>
      </c>
      <c r="Z648" s="14" t="s">
        <v>225</v>
      </c>
      <c r="AA648" s="79">
        <v>2.0</v>
      </c>
      <c r="AB648" s="14" t="s">
        <v>225</v>
      </c>
      <c r="AC648" s="14" t="s">
        <v>229</v>
      </c>
      <c r="AD648" s="14" t="s">
        <v>225</v>
      </c>
      <c r="AE648" s="14" t="s">
        <v>229</v>
      </c>
      <c r="AF648" s="14" t="s">
        <v>225</v>
      </c>
      <c r="AG648" s="14" t="s">
        <v>229</v>
      </c>
      <c r="AH648" s="14" t="s">
        <v>73</v>
      </c>
      <c r="AI648" s="14" t="s">
        <v>225</v>
      </c>
      <c r="AJ648" s="14" t="s">
        <v>225</v>
      </c>
      <c r="AK648" s="14" t="s">
        <v>230</v>
      </c>
      <c r="AL648" s="14" t="s">
        <v>617</v>
      </c>
      <c r="AM648" s="14" t="s">
        <v>73</v>
      </c>
      <c r="AN648" s="14" t="s">
        <v>23</v>
      </c>
      <c r="AO648" s="14"/>
      <c r="AP648" s="14" t="s">
        <v>6547</v>
      </c>
      <c r="AQ648" s="14" t="s">
        <v>6548</v>
      </c>
      <c r="AR648" s="14" t="s">
        <v>1444</v>
      </c>
      <c r="AS648" s="14" t="s">
        <v>73</v>
      </c>
      <c r="AT648" s="14" t="s">
        <v>73</v>
      </c>
      <c r="AU648" s="14" t="s">
        <v>73</v>
      </c>
      <c r="AV648" s="14"/>
      <c r="AW648" s="14"/>
      <c r="AX648" s="76"/>
      <c r="AY648" s="79"/>
      <c r="AZ648" s="50"/>
      <c r="BA648" s="14"/>
      <c r="BB648" s="14"/>
      <c r="BC648" s="50"/>
      <c r="BD648" s="14"/>
      <c r="BE648" s="14"/>
      <c r="BF648" s="14"/>
      <c r="BG648" s="14"/>
      <c r="BH648" s="14"/>
    </row>
    <row r="649" ht="15.75" hidden="1" customHeight="1">
      <c r="A649" s="74">
        <v>2025375.0</v>
      </c>
      <c r="B649" s="14"/>
      <c r="C649" s="14">
        <v>41.0</v>
      </c>
      <c r="D649" s="50" t="s">
        <v>1250</v>
      </c>
      <c r="E649" s="50" t="s">
        <v>6549</v>
      </c>
      <c r="F649" s="50" t="s">
        <v>6550</v>
      </c>
      <c r="G649" s="14" t="s">
        <v>430</v>
      </c>
      <c r="H649" s="101" t="s">
        <v>6551</v>
      </c>
      <c r="I649" s="14" t="s">
        <v>237</v>
      </c>
      <c r="J649" s="50" t="s">
        <v>256</v>
      </c>
      <c r="K649" s="86" t="s">
        <v>6552</v>
      </c>
      <c r="L649" s="14" t="s">
        <v>114</v>
      </c>
      <c r="M649" s="153" t="s">
        <v>4</v>
      </c>
      <c r="N649" s="14" t="s">
        <v>475</v>
      </c>
      <c r="O649" s="14" t="s">
        <v>476</v>
      </c>
      <c r="P649" s="75"/>
      <c r="Q649" s="14" t="s">
        <v>57</v>
      </c>
      <c r="R649" s="14" t="s">
        <v>225</v>
      </c>
      <c r="S649" s="78" t="s">
        <v>6553</v>
      </c>
      <c r="T649" s="78" t="s">
        <v>6553</v>
      </c>
      <c r="U649" s="78" t="s">
        <v>6554</v>
      </c>
      <c r="V649" s="79" t="s">
        <v>6555</v>
      </c>
      <c r="W649" s="14" t="s">
        <v>73</v>
      </c>
      <c r="X649" s="14" t="s">
        <v>73</v>
      </c>
      <c r="Y649" s="14" t="s">
        <v>73</v>
      </c>
      <c r="Z649" s="14" t="s">
        <v>73</v>
      </c>
      <c r="AA649" s="79">
        <v>10.0</v>
      </c>
      <c r="AB649" s="14" t="s">
        <v>225</v>
      </c>
      <c r="AC649" s="14" t="s">
        <v>924</v>
      </c>
      <c r="AD649" s="14" t="s">
        <v>73</v>
      </c>
      <c r="AE649" s="14" t="s">
        <v>6556</v>
      </c>
      <c r="AF649" s="14" t="s">
        <v>225</v>
      </c>
      <c r="AG649" s="14" t="s">
        <v>229</v>
      </c>
      <c r="AH649" s="14" t="s">
        <v>73</v>
      </c>
      <c r="AI649" s="14" t="s">
        <v>73</v>
      </c>
      <c r="AJ649" s="14" t="s">
        <v>73</v>
      </c>
      <c r="AK649" s="14" t="s">
        <v>264</v>
      </c>
      <c r="AL649" s="14" t="s">
        <v>617</v>
      </c>
      <c r="AM649" s="14" t="s">
        <v>73</v>
      </c>
      <c r="AN649" s="14" t="s">
        <v>6557</v>
      </c>
      <c r="AO649" s="14"/>
      <c r="AP649" s="14" t="s">
        <v>331</v>
      </c>
      <c r="AQ649" s="14" t="s">
        <v>6558</v>
      </c>
      <c r="AR649" s="14" t="s">
        <v>292</v>
      </c>
      <c r="AS649" s="14" t="s">
        <v>73</v>
      </c>
      <c r="AT649" s="14" t="s">
        <v>73</v>
      </c>
      <c r="AU649" s="14" t="s">
        <v>73</v>
      </c>
      <c r="AV649" s="14"/>
      <c r="AW649" s="76" t="s">
        <v>232</v>
      </c>
      <c r="AX649" s="76"/>
      <c r="AY649" s="50">
        <v>2.31722915E8</v>
      </c>
      <c r="AZ649" s="50">
        <v>21896.0</v>
      </c>
      <c r="BA649" s="14"/>
      <c r="BB649" s="14"/>
      <c r="BC649" s="14"/>
      <c r="BD649" s="14"/>
      <c r="BE649" s="14"/>
      <c r="BF649" s="14"/>
      <c r="BG649" s="14"/>
      <c r="BH649" s="14"/>
    </row>
    <row r="650" ht="15.75" hidden="1" customHeight="1">
      <c r="A650" s="74">
        <v>2025535.0</v>
      </c>
      <c r="B650" s="14"/>
      <c r="C650" s="14">
        <v>35.0</v>
      </c>
      <c r="D650" s="50" t="s">
        <v>3311</v>
      </c>
      <c r="E650" s="50" t="s">
        <v>6559</v>
      </c>
      <c r="F650" s="50" t="s">
        <v>6560</v>
      </c>
      <c r="G650" s="14" t="s">
        <v>430</v>
      </c>
      <c r="H650" s="101" t="s">
        <v>6561</v>
      </c>
      <c r="I650" s="14" t="s">
        <v>237</v>
      </c>
      <c r="J650" s="50" t="s">
        <v>6562</v>
      </c>
      <c r="K650" s="103" t="s">
        <v>6563</v>
      </c>
      <c r="L650" s="14" t="s">
        <v>108</v>
      </c>
      <c r="M650" s="153" t="s">
        <v>4</v>
      </c>
      <c r="N650" s="14" t="s">
        <v>557</v>
      </c>
      <c r="O650" s="14" t="s">
        <v>286</v>
      </c>
      <c r="P650" s="75"/>
      <c r="Q650" s="14" t="s">
        <v>61</v>
      </c>
      <c r="R650" s="14" t="s">
        <v>225</v>
      </c>
      <c r="S650" s="104" t="s">
        <v>6564</v>
      </c>
      <c r="T650" s="104" t="s">
        <v>6564</v>
      </c>
      <c r="U650" s="104" t="s">
        <v>6565</v>
      </c>
      <c r="V650" s="79" t="s">
        <v>6566</v>
      </c>
      <c r="W650" s="14" t="s">
        <v>73</v>
      </c>
      <c r="X650" s="14" t="s">
        <v>73</v>
      </c>
      <c r="Y650" s="14" t="s">
        <v>73</v>
      </c>
      <c r="Z650" s="14" t="s">
        <v>225</v>
      </c>
      <c r="AA650" s="79">
        <v>8.0</v>
      </c>
      <c r="AB650" s="14" t="s">
        <v>225</v>
      </c>
      <c r="AC650" s="14" t="s">
        <v>229</v>
      </c>
      <c r="AD650" s="14" t="s">
        <v>225</v>
      </c>
      <c r="AE650" s="14" t="s">
        <v>229</v>
      </c>
      <c r="AF650" s="14" t="s">
        <v>73</v>
      </c>
      <c r="AG650" s="14" t="s">
        <v>6567</v>
      </c>
      <c r="AH650" s="14" t="s">
        <v>225</v>
      </c>
      <c r="AI650" s="14" t="s">
        <v>225</v>
      </c>
      <c r="AJ650" s="14" t="s">
        <v>73</v>
      </c>
      <c r="AK650" s="14" t="s">
        <v>264</v>
      </c>
      <c r="AL650" s="14" t="s">
        <v>617</v>
      </c>
      <c r="AM650" s="14" t="s">
        <v>73</v>
      </c>
      <c r="AN650" s="14" t="s">
        <v>6568</v>
      </c>
      <c r="AO650" s="14"/>
      <c r="AP650" s="14" t="s">
        <v>454</v>
      </c>
      <c r="AQ650" s="14" t="s">
        <v>1387</v>
      </c>
      <c r="AR650" s="14" t="s">
        <v>483</v>
      </c>
      <c r="AS650" s="14" t="s">
        <v>73</v>
      </c>
      <c r="AT650" s="14" t="s">
        <v>73</v>
      </c>
      <c r="AU650" s="14" t="s">
        <v>73</v>
      </c>
      <c r="AV650" s="14"/>
      <c r="AW650" s="16" t="s">
        <v>232</v>
      </c>
      <c r="AX650" s="76"/>
      <c r="AY650" s="106">
        <v>2.3132627E8</v>
      </c>
      <c r="AZ650" s="50"/>
      <c r="BA650" s="14"/>
      <c r="BB650" s="14"/>
      <c r="BC650" s="50"/>
      <c r="BD650" s="14"/>
      <c r="BE650" s="14"/>
      <c r="BF650" s="14"/>
      <c r="BG650" s="14"/>
      <c r="BH650" s="14"/>
    </row>
    <row r="651" ht="15.75" hidden="1" customHeight="1">
      <c r="A651" s="74">
        <v>2025666.0</v>
      </c>
      <c r="B651" s="14"/>
      <c r="C651" s="14">
        <v>37.0</v>
      </c>
      <c r="D651" s="50" t="s">
        <v>1647</v>
      </c>
      <c r="E651" s="50" t="s">
        <v>6569</v>
      </c>
      <c r="F651" s="50" t="s">
        <v>6570</v>
      </c>
      <c r="G651" s="14" t="s">
        <v>430</v>
      </c>
      <c r="H651" s="101" t="s">
        <v>6571</v>
      </c>
      <c r="I651" s="14" t="s">
        <v>237</v>
      </c>
      <c r="J651" s="50" t="s">
        <v>834</v>
      </c>
      <c r="K651" s="103" t="s">
        <v>6572</v>
      </c>
      <c r="L651" s="14" t="s">
        <v>86</v>
      </c>
      <c r="M651" s="158" t="s">
        <v>4</v>
      </c>
      <c r="N651" s="14" t="s">
        <v>557</v>
      </c>
      <c r="O651" s="14" t="s">
        <v>603</v>
      </c>
      <c r="P651" s="75"/>
      <c r="Q651" s="14" t="s">
        <v>51</v>
      </c>
      <c r="R651" s="14" t="s">
        <v>225</v>
      </c>
      <c r="S651" s="14"/>
      <c r="T651" s="14"/>
      <c r="U651" s="104" t="s">
        <v>6573</v>
      </c>
      <c r="V651" s="79" t="s">
        <v>6574</v>
      </c>
      <c r="W651" s="14" t="s">
        <v>73</v>
      </c>
      <c r="X651" s="14" t="s">
        <v>73</v>
      </c>
      <c r="Y651" s="14" t="s">
        <v>73</v>
      </c>
      <c r="Z651" s="14" t="s">
        <v>225</v>
      </c>
      <c r="AA651" s="79">
        <v>5.0</v>
      </c>
      <c r="AB651" s="14" t="s">
        <v>73</v>
      </c>
      <c r="AC651" s="14" t="s">
        <v>6575</v>
      </c>
      <c r="AD651" s="14" t="s">
        <v>225</v>
      </c>
      <c r="AE651" s="14" t="s">
        <v>229</v>
      </c>
      <c r="AF651" s="14" t="s">
        <v>225</v>
      </c>
      <c r="AG651" s="14" t="s">
        <v>229</v>
      </c>
      <c r="AH651" s="14" t="s">
        <v>73</v>
      </c>
      <c r="AI651" s="14" t="s">
        <v>225</v>
      </c>
      <c r="AJ651" s="14" t="s">
        <v>225</v>
      </c>
      <c r="AK651" s="14" t="s">
        <v>230</v>
      </c>
      <c r="AL651" s="14" t="s">
        <v>617</v>
      </c>
      <c r="AM651" s="14" t="s">
        <v>225</v>
      </c>
      <c r="AN651" s="14"/>
      <c r="AO651" s="14"/>
      <c r="AP651" s="14" t="s">
        <v>1548</v>
      </c>
      <c r="AQ651" s="14" t="s">
        <v>370</v>
      </c>
      <c r="AR651" s="14" t="s">
        <v>526</v>
      </c>
      <c r="AS651" s="14" t="s">
        <v>73</v>
      </c>
      <c r="AT651" s="14" t="s">
        <v>73</v>
      </c>
      <c r="AU651" s="16" t="s">
        <v>73</v>
      </c>
      <c r="AV651" s="14"/>
      <c r="AW651" s="14"/>
      <c r="AX651" s="76"/>
      <c r="AY651" s="79"/>
      <c r="AZ651" s="50"/>
      <c r="BA651" s="14"/>
      <c r="BB651" s="14"/>
      <c r="BC651" s="50"/>
      <c r="BD651" s="14"/>
      <c r="BE651" s="14"/>
      <c r="BF651" s="14"/>
      <c r="BG651" s="14"/>
      <c r="BH651" s="14"/>
    </row>
    <row r="652" ht="15.75" hidden="1" customHeight="1">
      <c r="A652" s="74">
        <v>2025342.0</v>
      </c>
      <c r="B652" s="14"/>
      <c r="C652" s="14">
        <v>45.0</v>
      </c>
      <c r="D652" s="50" t="s">
        <v>1647</v>
      </c>
      <c r="E652" s="50" t="s">
        <v>6576</v>
      </c>
      <c r="F652" s="50" t="s">
        <v>6577</v>
      </c>
      <c r="G652" s="14" t="s">
        <v>430</v>
      </c>
      <c r="H652" s="101" t="s">
        <v>6578</v>
      </c>
      <c r="I652" s="14" t="s">
        <v>237</v>
      </c>
      <c r="J652" s="84">
        <v>38272.0</v>
      </c>
      <c r="K652" s="103" t="s">
        <v>6579</v>
      </c>
      <c r="L652" s="14" t="s">
        <v>114</v>
      </c>
      <c r="M652" s="153" t="s">
        <v>4</v>
      </c>
      <c r="N652" s="14" t="s">
        <v>1418</v>
      </c>
      <c r="O652" s="14" t="s">
        <v>476</v>
      </c>
      <c r="P652" s="14" t="s">
        <v>73</v>
      </c>
      <c r="Q652" s="14" t="s">
        <v>57</v>
      </c>
      <c r="R652" s="14" t="s">
        <v>225</v>
      </c>
      <c r="S652" s="104" t="s">
        <v>6580</v>
      </c>
      <c r="T652" s="104" t="s">
        <v>6580</v>
      </c>
      <c r="U652" s="104" t="s">
        <v>6581</v>
      </c>
      <c r="V652" s="79" t="s">
        <v>6582</v>
      </c>
      <c r="W652" s="14" t="s">
        <v>73</v>
      </c>
      <c r="X652" s="14" t="s">
        <v>225</v>
      </c>
      <c r="Y652" s="14" t="s">
        <v>225</v>
      </c>
      <c r="Z652" s="14" t="s">
        <v>225</v>
      </c>
      <c r="AA652" s="79">
        <v>6.0</v>
      </c>
      <c r="AB652" s="14" t="s">
        <v>225</v>
      </c>
      <c r="AC652" s="14" t="s">
        <v>229</v>
      </c>
      <c r="AD652" s="14" t="s">
        <v>225</v>
      </c>
      <c r="AE652" s="14" t="s">
        <v>229</v>
      </c>
      <c r="AF652" s="14" t="s">
        <v>225</v>
      </c>
      <c r="AG652" s="14" t="s">
        <v>229</v>
      </c>
      <c r="AH652" s="14" t="s">
        <v>225</v>
      </c>
      <c r="AI652" s="14" t="s">
        <v>225</v>
      </c>
      <c r="AJ652" s="14" t="s">
        <v>225</v>
      </c>
      <c r="AK652" s="14" t="s">
        <v>230</v>
      </c>
      <c r="AL652" s="14" t="s">
        <v>617</v>
      </c>
      <c r="AM652" s="14" t="s">
        <v>73</v>
      </c>
      <c r="AN652" s="14" t="s">
        <v>6583</v>
      </c>
      <c r="AO652" s="14"/>
      <c r="AP652" s="14" t="s">
        <v>6584</v>
      </c>
      <c r="AQ652" s="14" t="s">
        <v>6585</v>
      </c>
      <c r="AR652" s="14" t="s">
        <v>6586</v>
      </c>
      <c r="AS652" s="14" t="s">
        <v>73</v>
      </c>
      <c r="AT652" s="14" t="s">
        <v>73</v>
      </c>
      <c r="AU652" s="14" t="s">
        <v>73</v>
      </c>
      <c r="AV652" s="14"/>
      <c r="AW652" s="76" t="s">
        <v>232</v>
      </c>
      <c r="AX652" s="76"/>
      <c r="AY652" s="50">
        <v>2.31660448E8</v>
      </c>
      <c r="AZ652" s="50">
        <v>75453.0</v>
      </c>
      <c r="BA652" s="14"/>
      <c r="BB652" s="14"/>
      <c r="BC652" s="14"/>
      <c r="BD652" s="14"/>
      <c r="BE652" s="14"/>
      <c r="BF652" s="14"/>
      <c r="BG652" s="14"/>
      <c r="BH652" s="14"/>
    </row>
    <row r="653" ht="15.75" hidden="1" customHeight="1">
      <c r="A653" s="74">
        <v>2025399.0</v>
      </c>
      <c r="B653" s="14"/>
      <c r="C653" s="14">
        <v>41.0</v>
      </c>
      <c r="D653" s="50" t="s">
        <v>3466</v>
      </c>
      <c r="E653" s="53" t="s">
        <v>6587</v>
      </c>
      <c r="F653" s="50" t="s">
        <v>6588</v>
      </c>
      <c r="G653" s="14" t="s">
        <v>430</v>
      </c>
      <c r="H653" s="101" t="s">
        <v>6589</v>
      </c>
      <c r="I653" s="14" t="s">
        <v>237</v>
      </c>
      <c r="J653" s="84">
        <v>38782.0</v>
      </c>
      <c r="K653" s="103" t="s">
        <v>6590</v>
      </c>
      <c r="L653" s="14" t="s">
        <v>90</v>
      </c>
      <c r="M653" s="153" t="s">
        <v>4</v>
      </c>
      <c r="N653" s="14" t="s">
        <v>1978</v>
      </c>
      <c r="O653" s="14" t="s">
        <v>259</v>
      </c>
      <c r="P653" s="14" t="s">
        <v>225</v>
      </c>
      <c r="Q653" s="14" t="s">
        <v>59</v>
      </c>
      <c r="R653" s="14" t="s">
        <v>225</v>
      </c>
      <c r="S653" s="104" t="s">
        <v>6591</v>
      </c>
      <c r="T653" s="104" t="s">
        <v>6591</v>
      </c>
      <c r="U653" s="104" t="s">
        <v>6592</v>
      </c>
      <c r="V653" s="79" t="s">
        <v>6593</v>
      </c>
      <c r="W653" s="14" t="s">
        <v>73</v>
      </c>
      <c r="X653" s="14" t="s">
        <v>73</v>
      </c>
      <c r="Y653" s="14" t="s">
        <v>225</v>
      </c>
      <c r="Z653" s="14" t="s">
        <v>225</v>
      </c>
      <c r="AA653" s="79">
        <v>6.0</v>
      </c>
      <c r="AB653" s="14" t="s">
        <v>225</v>
      </c>
      <c r="AC653" s="14" t="s">
        <v>924</v>
      </c>
      <c r="AD653" s="14" t="s">
        <v>73</v>
      </c>
      <c r="AE653" s="14" t="s">
        <v>278</v>
      </c>
      <c r="AF653" s="14" t="s">
        <v>225</v>
      </c>
      <c r="AG653" s="14" t="s">
        <v>229</v>
      </c>
      <c r="AH653" s="14" t="s">
        <v>73</v>
      </c>
      <c r="AI653" s="14" t="s">
        <v>225</v>
      </c>
      <c r="AJ653" s="14" t="s">
        <v>225</v>
      </c>
      <c r="AK653" s="14" t="s">
        <v>230</v>
      </c>
      <c r="AL653" s="14" t="s">
        <v>617</v>
      </c>
      <c r="AM653" s="14" t="s">
        <v>225</v>
      </c>
      <c r="AN653" s="14"/>
      <c r="AO653" s="14"/>
      <c r="AP653" s="14" t="s">
        <v>5342</v>
      </c>
      <c r="AQ653" s="14" t="s">
        <v>330</v>
      </c>
      <c r="AR653" s="14" t="s">
        <v>6594</v>
      </c>
      <c r="AS653" s="14" t="s">
        <v>73</v>
      </c>
      <c r="AT653" s="14" t="s">
        <v>73</v>
      </c>
      <c r="AU653" s="16" t="s">
        <v>73</v>
      </c>
      <c r="AV653" s="14"/>
      <c r="AW653" s="16" t="s">
        <v>73</v>
      </c>
      <c r="AX653" s="76"/>
      <c r="AY653" s="106">
        <v>2.32096716E8</v>
      </c>
      <c r="AZ653" s="106">
        <v>42945.0</v>
      </c>
      <c r="BA653" s="14"/>
      <c r="BB653" s="14"/>
      <c r="BC653" s="14"/>
      <c r="BD653" s="14"/>
      <c r="BE653" s="14"/>
      <c r="BF653" s="14"/>
      <c r="BG653" s="14"/>
      <c r="BH653" s="14"/>
    </row>
    <row r="654" ht="15.75" hidden="1" customHeight="1">
      <c r="A654" s="74">
        <v>2025439.0</v>
      </c>
      <c r="B654" s="14"/>
      <c r="C654" s="220">
        <v>31.0</v>
      </c>
      <c r="D654" s="82" t="s">
        <v>6595</v>
      </c>
      <c r="E654" s="82" t="s">
        <v>6596</v>
      </c>
      <c r="F654" s="50" t="s">
        <v>6597</v>
      </c>
      <c r="G654" s="14" t="s">
        <v>430</v>
      </c>
      <c r="H654" s="101" t="s">
        <v>6598</v>
      </c>
      <c r="I654" s="85" t="s">
        <v>221</v>
      </c>
      <c r="J654" s="82" t="s">
        <v>1123</v>
      </c>
      <c r="K654" s="103" t="s">
        <v>6599</v>
      </c>
      <c r="L654" s="14" t="s">
        <v>91</v>
      </c>
      <c r="M654" s="153" t="s">
        <v>49</v>
      </c>
      <c r="N654" s="14" t="s">
        <v>475</v>
      </c>
      <c r="O654" s="14" t="s">
        <v>300</v>
      </c>
      <c r="P654" s="75"/>
      <c r="Q654" s="14" t="s">
        <v>57</v>
      </c>
      <c r="R654" s="14" t="s">
        <v>225</v>
      </c>
      <c r="S654" s="104" t="s">
        <v>6600</v>
      </c>
      <c r="T654" s="104" t="s">
        <v>6600</v>
      </c>
      <c r="U654" s="104" t="s">
        <v>6601</v>
      </c>
      <c r="V654" s="79" t="s">
        <v>6602</v>
      </c>
      <c r="W654" s="14" t="s">
        <v>73</v>
      </c>
      <c r="X654" s="14" t="s">
        <v>73</v>
      </c>
      <c r="Y654" s="14" t="s">
        <v>73</v>
      </c>
      <c r="Z654" s="14" t="s">
        <v>73</v>
      </c>
      <c r="AA654" s="79">
        <v>4.0</v>
      </c>
      <c r="AB654" s="14" t="s">
        <v>73</v>
      </c>
      <c r="AC654" s="14" t="s">
        <v>717</v>
      </c>
      <c r="AD654" s="14" t="s">
        <v>73</v>
      </c>
      <c r="AE654" s="14" t="s">
        <v>2545</v>
      </c>
      <c r="AF654" s="14" t="s">
        <v>225</v>
      </c>
      <c r="AG654" s="14" t="s">
        <v>229</v>
      </c>
      <c r="AH654" s="14" t="s">
        <v>73</v>
      </c>
      <c r="AI654" s="14" t="s">
        <v>73</v>
      </c>
      <c r="AJ654" s="14" t="s">
        <v>225</v>
      </c>
      <c r="AK654" s="14" t="s">
        <v>291</v>
      </c>
      <c r="AL654" s="14" t="s">
        <v>617</v>
      </c>
      <c r="AM654" s="14" t="s">
        <v>73</v>
      </c>
      <c r="AN654" s="14" t="s">
        <v>6603</v>
      </c>
      <c r="AO654" s="14"/>
      <c r="AP654" s="14" t="s">
        <v>6604</v>
      </c>
      <c r="AQ654" s="14" t="s">
        <v>3240</v>
      </c>
      <c r="AR654" s="14" t="s">
        <v>6605</v>
      </c>
      <c r="AS654" s="14" t="s">
        <v>73</v>
      </c>
      <c r="AT654" s="14" t="s">
        <v>73</v>
      </c>
      <c r="AU654" s="14" t="s">
        <v>73</v>
      </c>
      <c r="AV654" s="14"/>
      <c r="AW654" s="76" t="s">
        <v>232</v>
      </c>
      <c r="AX654" s="76"/>
      <c r="AY654" s="16" t="s">
        <v>6606</v>
      </c>
      <c r="AZ654" s="50">
        <v>25396.0</v>
      </c>
      <c r="BA654" s="14"/>
      <c r="BB654" s="14"/>
      <c r="BC654" s="14"/>
      <c r="BD654" s="14"/>
      <c r="BE654" s="14"/>
      <c r="BF654" s="14"/>
      <c r="BG654" s="14"/>
      <c r="BH654" s="14"/>
    </row>
    <row r="655" ht="15.75" hidden="1" customHeight="1">
      <c r="A655" s="74">
        <v>2025377.0</v>
      </c>
      <c r="B655" s="14"/>
      <c r="C655" s="14">
        <v>39.0</v>
      </c>
      <c r="D655" s="50" t="s">
        <v>6607</v>
      </c>
      <c r="E655" s="50" t="s">
        <v>6608</v>
      </c>
      <c r="F655" s="50" t="s">
        <v>6609</v>
      </c>
      <c r="G655" s="14" t="s">
        <v>430</v>
      </c>
      <c r="H655" s="101" t="s">
        <v>6610</v>
      </c>
      <c r="I655" s="14" t="s">
        <v>221</v>
      </c>
      <c r="J655" s="119" t="s">
        <v>6611</v>
      </c>
      <c r="K655" s="86" t="s">
        <v>6612</v>
      </c>
      <c r="L655" s="14" t="s">
        <v>114</v>
      </c>
      <c r="M655" s="153" t="s">
        <v>4</v>
      </c>
      <c r="N655" s="14" t="s">
        <v>910</v>
      </c>
      <c r="O655" s="14" t="s">
        <v>476</v>
      </c>
      <c r="P655" s="14" t="s">
        <v>73</v>
      </c>
      <c r="Q655" s="14" t="s">
        <v>57</v>
      </c>
      <c r="R655" s="14" t="s">
        <v>225</v>
      </c>
      <c r="S655" s="78" t="s">
        <v>6613</v>
      </c>
      <c r="T655" s="78" t="s">
        <v>6613</v>
      </c>
      <c r="U655" s="78" t="s">
        <v>6614</v>
      </c>
      <c r="V655" s="79" t="s">
        <v>6615</v>
      </c>
      <c r="W655" s="14" t="s">
        <v>73</v>
      </c>
      <c r="X655" s="14" t="s">
        <v>73</v>
      </c>
      <c r="Y655" s="14" t="s">
        <v>225</v>
      </c>
      <c r="Z655" s="14" t="s">
        <v>225</v>
      </c>
      <c r="AA655" s="79">
        <v>3.0</v>
      </c>
      <c r="AB655" s="14" t="s">
        <v>225</v>
      </c>
      <c r="AC655" s="14" t="s">
        <v>229</v>
      </c>
      <c r="AD655" s="14" t="s">
        <v>225</v>
      </c>
      <c r="AE655" s="14" t="s">
        <v>229</v>
      </c>
      <c r="AF655" s="14" t="s">
        <v>73</v>
      </c>
      <c r="AG655" s="14" t="s">
        <v>2924</v>
      </c>
      <c r="AH655" s="14" t="s">
        <v>225</v>
      </c>
      <c r="AI655" s="14" t="s">
        <v>225</v>
      </c>
      <c r="AJ655" s="14" t="s">
        <v>225</v>
      </c>
      <c r="AK655" s="14" t="s">
        <v>230</v>
      </c>
      <c r="AL655" s="14" t="s">
        <v>617</v>
      </c>
      <c r="AM655" s="14" t="s">
        <v>73</v>
      </c>
      <c r="AN655" s="14" t="s">
        <v>6616</v>
      </c>
      <c r="AO655" s="14"/>
      <c r="AP655" s="14" t="s">
        <v>483</v>
      </c>
      <c r="AQ655" s="14" t="s">
        <v>588</v>
      </c>
      <c r="AR655" s="14" t="s">
        <v>3121</v>
      </c>
      <c r="AS655" s="14" t="s">
        <v>73</v>
      </c>
      <c r="AT655" s="14" t="s">
        <v>73</v>
      </c>
      <c r="AU655" s="14" t="s">
        <v>73</v>
      </c>
      <c r="AV655" s="14"/>
      <c r="AW655" s="76" t="s">
        <v>232</v>
      </c>
      <c r="AX655" s="76"/>
      <c r="AY655" s="50">
        <v>2.31667566E8</v>
      </c>
      <c r="AZ655" s="50">
        <v>34658.0</v>
      </c>
      <c r="BA655" s="14"/>
      <c r="BB655" s="14"/>
      <c r="BC655" s="14"/>
      <c r="BD655" s="14"/>
      <c r="BE655" s="14"/>
      <c r="BF655" s="14"/>
      <c r="BG655" s="14"/>
      <c r="BH655" s="14"/>
    </row>
    <row r="656" ht="15.75" hidden="1" customHeight="1">
      <c r="A656" s="74">
        <v>2025384.0</v>
      </c>
      <c r="B656" s="14"/>
      <c r="C656" s="14">
        <v>36.0</v>
      </c>
      <c r="D656" s="50" t="s">
        <v>6617</v>
      </c>
      <c r="E656" s="50" t="s">
        <v>6618</v>
      </c>
      <c r="F656" s="50" t="s">
        <v>6619</v>
      </c>
      <c r="G656" s="14" t="s">
        <v>430</v>
      </c>
      <c r="H656" s="101" t="s">
        <v>6620</v>
      </c>
      <c r="I656" s="14" t="s">
        <v>237</v>
      </c>
      <c r="J656" s="84">
        <v>38754.0</v>
      </c>
      <c r="K656" s="103" t="s">
        <v>6621</v>
      </c>
      <c r="L656" s="14" t="s">
        <v>111</v>
      </c>
      <c r="M656" s="153" t="s">
        <v>4</v>
      </c>
      <c r="N656" s="14" t="s">
        <v>475</v>
      </c>
      <c r="O656" s="14" t="s">
        <v>4327</v>
      </c>
      <c r="P656" s="75"/>
      <c r="Q656" s="14" t="s">
        <v>59</v>
      </c>
      <c r="R656" s="14" t="s">
        <v>225</v>
      </c>
      <c r="S656" s="104" t="s">
        <v>6622</v>
      </c>
      <c r="T656" s="104" t="s">
        <v>6622</v>
      </c>
      <c r="U656" s="104" t="s">
        <v>6623</v>
      </c>
      <c r="V656" s="79" t="s">
        <v>6624</v>
      </c>
      <c r="W656" s="14" t="s">
        <v>73</v>
      </c>
      <c r="X656" s="14" t="s">
        <v>73</v>
      </c>
      <c r="Y656" s="14" t="s">
        <v>225</v>
      </c>
      <c r="Z656" s="14" t="s">
        <v>225</v>
      </c>
      <c r="AA656" s="79">
        <v>3.0</v>
      </c>
      <c r="AB656" s="14" t="s">
        <v>225</v>
      </c>
      <c r="AC656" s="14"/>
      <c r="AD656" s="14" t="s">
        <v>225</v>
      </c>
      <c r="AE656" s="14" t="s">
        <v>229</v>
      </c>
      <c r="AF656" s="14" t="s">
        <v>225</v>
      </c>
      <c r="AG656" s="14" t="s">
        <v>229</v>
      </c>
      <c r="AH656" s="14" t="s">
        <v>225</v>
      </c>
      <c r="AI656" s="14" t="s">
        <v>73</v>
      </c>
      <c r="AJ656" s="14" t="s">
        <v>225</v>
      </c>
      <c r="AK656" s="14" t="s">
        <v>230</v>
      </c>
      <c r="AL656" s="14" t="s">
        <v>617</v>
      </c>
      <c r="AM656" s="14"/>
      <c r="AN656" s="14"/>
      <c r="AO656" s="14"/>
      <c r="AP656" s="14" t="s">
        <v>1501</v>
      </c>
      <c r="AQ656" s="14" t="s">
        <v>3240</v>
      </c>
      <c r="AR656" s="14" t="s">
        <v>6625</v>
      </c>
      <c r="AS656" s="14" t="s">
        <v>73</v>
      </c>
      <c r="AT656" s="14" t="s">
        <v>73</v>
      </c>
      <c r="AU656" s="16" t="s">
        <v>73</v>
      </c>
      <c r="AV656" s="14"/>
      <c r="AW656" s="16" t="s">
        <v>232</v>
      </c>
      <c r="AX656" s="76"/>
      <c r="AY656" s="106">
        <v>2.312109389E9</v>
      </c>
      <c r="AZ656" s="106">
        <v>16297.0</v>
      </c>
      <c r="BA656" s="14"/>
      <c r="BB656" s="14"/>
      <c r="BC656" s="14"/>
      <c r="BD656" s="14"/>
      <c r="BE656" s="14"/>
      <c r="BF656" s="14"/>
      <c r="BG656" s="14"/>
      <c r="BH656" s="14"/>
    </row>
    <row r="657" ht="15.75" hidden="1" customHeight="1">
      <c r="A657" s="74">
        <v>2025737.0</v>
      </c>
      <c r="B657" s="14"/>
      <c r="C657" s="14">
        <v>39.0</v>
      </c>
      <c r="D657" s="50" t="s">
        <v>6626</v>
      </c>
      <c r="E657" s="50" t="s">
        <v>6627</v>
      </c>
      <c r="F657" s="50" t="s">
        <v>6628</v>
      </c>
      <c r="G657" s="14" t="s">
        <v>430</v>
      </c>
      <c r="H657" s="111" t="s">
        <v>6629</v>
      </c>
      <c r="I657" s="14" t="s">
        <v>237</v>
      </c>
      <c r="J657" s="84">
        <v>39423.0</v>
      </c>
      <c r="K657" s="103" t="s">
        <v>6630</v>
      </c>
      <c r="L657" s="14" t="s">
        <v>109</v>
      </c>
      <c r="M657" s="158" t="s">
        <v>4</v>
      </c>
      <c r="N657" s="14"/>
      <c r="O657" s="14" t="s">
        <v>752</v>
      </c>
      <c r="P657" s="75"/>
      <c r="Q657" s="14" t="s">
        <v>51</v>
      </c>
      <c r="R657" s="14" t="s">
        <v>225</v>
      </c>
      <c r="S657" s="104" t="s">
        <v>6631</v>
      </c>
      <c r="T657" s="104" t="s">
        <v>6632</v>
      </c>
      <c r="U657" s="104" t="s">
        <v>6633</v>
      </c>
      <c r="V657" s="79" t="s">
        <v>6634</v>
      </c>
      <c r="W657" s="14" t="s">
        <v>73</v>
      </c>
      <c r="X657" s="14" t="s">
        <v>225</v>
      </c>
      <c r="Y657" s="14" t="s">
        <v>73</v>
      </c>
      <c r="Z657" s="14" t="s">
        <v>225</v>
      </c>
      <c r="AA657" s="79">
        <v>3.0</v>
      </c>
      <c r="AB657" s="14" t="s">
        <v>73</v>
      </c>
      <c r="AC657" s="14" t="s">
        <v>3142</v>
      </c>
      <c r="AD657" s="14" t="s">
        <v>225</v>
      </c>
      <c r="AE657" s="14" t="s">
        <v>229</v>
      </c>
      <c r="AF657" s="14" t="s">
        <v>225</v>
      </c>
      <c r="AG657" s="14" t="s">
        <v>229</v>
      </c>
      <c r="AH657" s="14" t="s">
        <v>73</v>
      </c>
      <c r="AI657" s="14" t="s">
        <v>225</v>
      </c>
      <c r="AJ657" s="14" t="s">
        <v>73</v>
      </c>
      <c r="AK657" s="14" t="s">
        <v>264</v>
      </c>
      <c r="AL657" s="14" t="s">
        <v>617</v>
      </c>
      <c r="AM657" s="14" t="s">
        <v>73</v>
      </c>
      <c r="AN657" s="14" t="s">
        <v>6635</v>
      </c>
      <c r="AO657" s="14"/>
      <c r="AP657" s="14" t="s">
        <v>6636</v>
      </c>
      <c r="AQ657" s="14" t="s">
        <v>6637</v>
      </c>
      <c r="AR657" s="14" t="s">
        <v>1423</v>
      </c>
      <c r="AS657" s="14" t="s">
        <v>73</v>
      </c>
      <c r="AT657" s="14" t="s">
        <v>73</v>
      </c>
      <c r="AU657" s="16" t="s">
        <v>73</v>
      </c>
      <c r="AV657" s="14"/>
      <c r="AW657" s="14"/>
      <c r="AX657" s="76"/>
      <c r="AY657" s="79"/>
      <c r="AZ657" s="50"/>
      <c r="BA657" s="14"/>
      <c r="BB657" s="14"/>
      <c r="BC657" s="50"/>
      <c r="BD657" s="14"/>
      <c r="BE657" s="14"/>
      <c r="BF657" s="14"/>
      <c r="BG657" s="14"/>
      <c r="BH657" s="14"/>
    </row>
    <row r="658" ht="15.75" hidden="1" customHeight="1">
      <c r="A658" s="74">
        <v>2025062.0</v>
      </c>
      <c r="B658" s="14">
        <v>43.0</v>
      </c>
      <c r="C658" s="14"/>
      <c r="D658" s="50" t="s">
        <v>6638</v>
      </c>
      <c r="E658" s="50" t="s">
        <v>6639</v>
      </c>
      <c r="F658" s="50" t="s">
        <v>6640</v>
      </c>
      <c r="G658" s="14" t="s">
        <v>219</v>
      </c>
      <c r="H658" s="83" t="s">
        <v>6641</v>
      </c>
      <c r="I658" s="14" t="s">
        <v>221</v>
      </c>
      <c r="J658" s="84" t="s">
        <v>5571</v>
      </c>
      <c r="K658" s="86" t="s">
        <v>6642</v>
      </c>
      <c r="L658" s="79" t="s">
        <v>79</v>
      </c>
      <c r="M658" s="131" t="s">
        <v>4</v>
      </c>
      <c r="N658" s="14" t="s">
        <v>258</v>
      </c>
      <c r="O658" s="85" t="s">
        <v>286</v>
      </c>
      <c r="P658" s="14" t="s">
        <v>242</v>
      </c>
      <c r="Q658" s="14" t="s">
        <v>59</v>
      </c>
      <c r="R658" s="14" t="s">
        <v>73</v>
      </c>
      <c r="S658" s="78" t="s">
        <v>6643</v>
      </c>
      <c r="T658" s="78" t="s">
        <v>6643</v>
      </c>
      <c r="U658" s="78" t="s">
        <v>6644</v>
      </c>
      <c r="V658" s="14" t="s">
        <v>6645</v>
      </c>
      <c r="W658" s="14" t="s">
        <v>73</v>
      </c>
      <c r="X658" s="14" t="s">
        <v>73</v>
      </c>
      <c r="Y658" s="14" t="s">
        <v>73</v>
      </c>
      <c r="Z658" s="14" t="s">
        <v>73</v>
      </c>
      <c r="AA658" s="79">
        <v>9.0</v>
      </c>
      <c r="AB658" s="14" t="s">
        <v>225</v>
      </c>
      <c r="AC658" s="14" t="s">
        <v>229</v>
      </c>
      <c r="AD658" s="14" t="s">
        <v>225</v>
      </c>
      <c r="AE658" s="14" t="s">
        <v>229</v>
      </c>
      <c r="AF658" s="14" t="s">
        <v>73</v>
      </c>
      <c r="AG658" s="14" t="s">
        <v>6646</v>
      </c>
      <c r="AH658" s="14" t="s">
        <v>73</v>
      </c>
      <c r="AI658" s="14" t="s">
        <v>73</v>
      </c>
      <c r="AJ658" s="14" t="s">
        <v>225</v>
      </c>
      <c r="AK658" s="14" t="s">
        <v>230</v>
      </c>
      <c r="AL658" s="14" t="s">
        <v>396</v>
      </c>
      <c r="AM658" s="75" t="s">
        <v>225</v>
      </c>
      <c r="AN658" s="14"/>
      <c r="AO658" s="14"/>
      <c r="AP658" s="14" t="s">
        <v>384</v>
      </c>
      <c r="AQ658" s="14" t="s">
        <v>1330</v>
      </c>
      <c r="AR658" s="14" t="s">
        <v>2844</v>
      </c>
      <c r="AS658" s="14" t="s">
        <v>73</v>
      </c>
      <c r="AT658" s="14" t="s">
        <v>73</v>
      </c>
      <c r="AU658" s="14" t="s">
        <v>73</v>
      </c>
      <c r="AV658" s="14" t="s">
        <v>73</v>
      </c>
      <c r="AW658" s="14" t="s">
        <v>73</v>
      </c>
      <c r="AX658" s="14" t="s">
        <v>24</v>
      </c>
      <c r="AY658" s="50">
        <v>2.31219024E8</v>
      </c>
      <c r="AZ658" s="50">
        <v>97413.0</v>
      </c>
      <c r="BA658" s="14" t="s">
        <v>2623</v>
      </c>
      <c r="BB658" s="14" t="s">
        <v>268</v>
      </c>
      <c r="BC658" s="14"/>
      <c r="BD658" s="14"/>
      <c r="BE658" s="14"/>
      <c r="BF658" s="14"/>
      <c r="BG658" s="14"/>
      <c r="BH658" s="14"/>
    </row>
    <row r="659" ht="15.75" hidden="1" customHeight="1">
      <c r="A659" s="74">
        <v>2025822.0</v>
      </c>
      <c r="B659" s="14"/>
      <c r="C659" s="14"/>
      <c r="D659" s="50" t="s">
        <v>6647</v>
      </c>
      <c r="E659" s="50" t="s">
        <v>6648</v>
      </c>
      <c r="F659" s="50" t="s">
        <v>6649</v>
      </c>
      <c r="G659" s="14" t="s">
        <v>430</v>
      </c>
      <c r="H659" s="101" t="s">
        <v>6650</v>
      </c>
      <c r="I659" s="14" t="s">
        <v>237</v>
      </c>
      <c r="J659" s="50" t="s">
        <v>6651</v>
      </c>
      <c r="K659" s="103" t="s">
        <v>6652</v>
      </c>
      <c r="L659" s="14" t="s">
        <v>76</v>
      </c>
      <c r="M659" s="158" t="s">
        <v>4</v>
      </c>
      <c r="N659" s="16" t="s">
        <v>6653</v>
      </c>
      <c r="O659" s="14" t="s">
        <v>286</v>
      </c>
      <c r="P659" s="75"/>
      <c r="Q659" s="14" t="s">
        <v>59</v>
      </c>
      <c r="R659" s="14" t="s">
        <v>225</v>
      </c>
      <c r="S659" s="104" t="s">
        <v>6654</v>
      </c>
      <c r="T659" s="104" t="s">
        <v>6654</v>
      </c>
      <c r="U659" s="104" t="s">
        <v>6655</v>
      </c>
      <c r="V659" s="79" t="s">
        <v>6656</v>
      </c>
      <c r="W659" s="14" t="s">
        <v>225</v>
      </c>
      <c r="X659" s="14" t="s">
        <v>225</v>
      </c>
      <c r="Y659" s="14" t="s">
        <v>225</v>
      </c>
      <c r="Z659" s="14" t="s">
        <v>225</v>
      </c>
      <c r="AA659" s="79">
        <v>5.0</v>
      </c>
      <c r="AB659" s="14" t="s">
        <v>225</v>
      </c>
      <c r="AC659" s="14"/>
      <c r="AD659" s="14" t="s">
        <v>225</v>
      </c>
      <c r="AE659" s="14" t="s">
        <v>229</v>
      </c>
      <c r="AF659" s="14" t="s">
        <v>225</v>
      </c>
      <c r="AG659" s="14" t="s">
        <v>229</v>
      </c>
      <c r="AH659" s="14" t="s">
        <v>225</v>
      </c>
      <c r="AI659" s="14" t="s">
        <v>225</v>
      </c>
      <c r="AJ659" s="14" t="s">
        <v>73</v>
      </c>
      <c r="AK659" s="14" t="s">
        <v>264</v>
      </c>
      <c r="AL659" s="14" t="s">
        <v>617</v>
      </c>
      <c r="AM659" s="14" t="s">
        <v>73</v>
      </c>
      <c r="AN659" s="14" t="s">
        <v>1467</v>
      </c>
      <c r="AO659" s="14"/>
      <c r="AP659" s="14" t="s">
        <v>588</v>
      </c>
      <c r="AQ659" s="14" t="s">
        <v>483</v>
      </c>
      <c r="AR659" s="14" t="s">
        <v>6657</v>
      </c>
      <c r="AS659" s="14" t="s">
        <v>73</v>
      </c>
      <c r="AT659" s="14" t="s">
        <v>73</v>
      </c>
      <c r="AU659" s="16" t="s">
        <v>73</v>
      </c>
      <c r="AV659" s="14"/>
      <c r="AW659" s="16" t="s">
        <v>225</v>
      </c>
      <c r="AX659" s="110" t="s">
        <v>24</v>
      </c>
      <c r="AY659" s="79"/>
      <c r="AZ659" s="50"/>
      <c r="BA659" s="14"/>
      <c r="BB659" s="14"/>
      <c r="BC659" s="50"/>
      <c r="BD659" s="14"/>
      <c r="BE659" s="14"/>
      <c r="BF659" s="14"/>
      <c r="BG659" s="14"/>
      <c r="BH659" s="14"/>
    </row>
    <row r="660" ht="15.75" hidden="1" customHeight="1">
      <c r="A660" s="74">
        <v>2025383.0</v>
      </c>
      <c r="B660" s="14"/>
      <c r="C660" s="14">
        <v>35.0</v>
      </c>
      <c r="D660" s="50" t="s">
        <v>6658</v>
      </c>
      <c r="E660" s="50" t="s">
        <v>6659</v>
      </c>
      <c r="F660" s="50" t="s">
        <v>6660</v>
      </c>
      <c r="G660" s="14" t="s">
        <v>430</v>
      </c>
      <c r="H660" s="101" t="s">
        <v>6661</v>
      </c>
      <c r="I660" s="14" t="s">
        <v>221</v>
      </c>
      <c r="J660" s="84">
        <v>38542.0</v>
      </c>
      <c r="K660" s="86" t="s">
        <v>6662</v>
      </c>
      <c r="L660" s="14" t="s">
        <v>111</v>
      </c>
      <c r="M660" s="153" t="s">
        <v>4</v>
      </c>
      <c r="N660" s="14" t="s">
        <v>1418</v>
      </c>
      <c r="O660" s="14" t="s">
        <v>4327</v>
      </c>
      <c r="P660" s="75"/>
      <c r="Q660" s="14" t="s">
        <v>59</v>
      </c>
      <c r="R660" s="14" t="s">
        <v>225</v>
      </c>
      <c r="S660" s="78" t="s">
        <v>6663</v>
      </c>
      <c r="T660" s="78" t="s">
        <v>6663</v>
      </c>
      <c r="U660" s="14" t="s">
        <v>278</v>
      </c>
      <c r="V660" s="79" t="s">
        <v>6664</v>
      </c>
      <c r="W660" s="14" t="s">
        <v>225</v>
      </c>
      <c r="X660" s="14" t="s">
        <v>225</v>
      </c>
      <c r="Y660" s="14" t="s">
        <v>225</v>
      </c>
      <c r="Z660" s="14" t="s">
        <v>225</v>
      </c>
      <c r="AA660" s="79">
        <v>4.0</v>
      </c>
      <c r="AB660" s="14" t="s">
        <v>225</v>
      </c>
      <c r="AC660" s="14"/>
      <c r="AD660" s="14" t="s">
        <v>225</v>
      </c>
      <c r="AE660" s="14" t="s">
        <v>229</v>
      </c>
      <c r="AF660" s="14" t="s">
        <v>225</v>
      </c>
      <c r="AG660" s="14" t="s">
        <v>229</v>
      </c>
      <c r="AH660" s="14" t="s">
        <v>225</v>
      </c>
      <c r="AI660" s="14" t="s">
        <v>225</v>
      </c>
      <c r="AJ660" s="14" t="s">
        <v>225</v>
      </c>
      <c r="AK660" s="14" t="s">
        <v>230</v>
      </c>
      <c r="AL660" s="14" t="s">
        <v>617</v>
      </c>
      <c r="AM660" s="14" t="s">
        <v>225</v>
      </c>
      <c r="AN660" s="14"/>
      <c r="AO660" s="14"/>
      <c r="AP660" s="14"/>
      <c r="AQ660" s="14"/>
      <c r="AR660" s="14"/>
      <c r="AS660" s="14" t="s">
        <v>73</v>
      </c>
      <c r="AT660" s="14" t="s">
        <v>73</v>
      </c>
      <c r="AU660" s="16" t="s">
        <v>73</v>
      </c>
      <c r="AV660" s="14"/>
      <c r="AW660" s="16" t="s">
        <v>73</v>
      </c>
      <c r="AX660" s="76"/>
      <c r="AY660" s="106">
        <v>2.32095744E8</v>
      </c>
      <c r="AZ660" s="106">
        <v>89141.0</v>
      </c>
      <c r="BA660" s="14"/>
      <c r="BB660" s="14"/>
      <c r="BC660" s="14"/>
      <c r="BD660" s="14"/>
      <c r="BE660" s="14"/>
      <c r="BF660" s="14"/>
      <c r="BG660" s="14"/>
      <c r="BH660" s="14"/>
    </row>
    <row r="661" ht="15.75" hidden="1" customHeight="1">
      <c r="A661" s="74">
        <v>2025480.0</v>
      </c>
      <c r="B661" s="14"/>
      <c r="C661" s="100">
        <v>35.0</v>
      </c>
      <c r="D661" s="82" t="s">
        <v>6665</v>
      </c>
      <c r="E661" s="82" t="s">
        <v>6666</v>
      </c>
      <c r="F661" s="50" t="s">
        <v>6667</v>
      </c>
      <c r="G661" s="14" t="s">
        <v>430</v>
      </c>
      <c r="H661" s="101" t="s">
        <v>6668</v>
      </c>
      <c r="I661" s="85" t="s">
        <v>237</v>
      </c>
      <c r="J661" s="82" t="s">
        <v>2199</v>
      </c>
      <c r="K661" s="103" t="s">
        <v>6669</v>
      </c>
      <c r="L661" s="85" t="s">
        <v>76</v>
      </c>
      <c r="M661" s="153" t="s">
        <v>4</v>
      </c>
      <c r="N661" s="16" t="s">
        <v>3769</v>
      </c>
      <c r="O661" s="85" t="s">
        <v>286</v>
      </c>
      <c r="P661" s="75"/>
      <c r="Q661" s="14" t="s">
        <v>59</v>
      </c>
      <c r="R661" s="14" t="s">
        <v>225</v>
      </c>
      <c r="S661" s="104" t="s">
        <v>6670</v>
      </c>
      <c r="T661" s="104" t="s">
        <v>6670</v>
      </c>
      <c r="U661" s="104" t="s">
        <v>6671</v>
      </c>
      <c r="V661" s="79" t="s">
        <v>6672</v>
      </c>
      <c r="W661" s="14" t="s">
        <v>225</v>
      </c>
      <c r="X661" s="14" t="s">
        <v>225</v>
      </c>
      <c r="Y661" s="14" t="s">
        <v>225</v>
      </c>
      <c r="Z661" s="14" t="s">
        <v>225</v>
      </c>
      <c r="AA661" s="79">
        <v>4.0</v>
      </c>
      <c r="AB661" s="14" t="s">
        <v>225</v>
      </c>
      <c r="AC661" s="14"/>
      <c r="AD661" s="14" t="s">
        <v>225</v>
      </c>
      <c r="AE661" s="14" t="s">
        <v>229</v>
      </c>
      <c r="AF661" s="14" t="s">
        <v>73</v>
      </c>
      <c r="AG661" s="14" t="s">
        <v>1767</v>
      </c>
      <c r="AH661" s="14" t="s">
        <v>225</v>
      </c>
      <c r="AI661" s="14" t="s">
        <v>225</v>
      </c>
      <c r="AJ661" s="14" t="s">
        <v>225</v>
      </c>
      <c r="AK661" s="14" t="s">
        <v>230</v>
      </c>
      <c r="AL661" s="14" t="s">
        <v>617</v>
      </c>
      <c r="AM661" s="14" t="s">
        <v>73</v>
      </c>
      <c r="AN661" s="14" t="s">
        <v>6673</v>
      </c>
      <c r="AO661" s="14"/>
      <c r="AP661" s="14" t="s">
        <v>4073</v>
      </c>
      <c r="AQ661" s="14" t="s">
        <v>483</v>
      </c>
      <c r="AR661" s="14" t="s">
        <v>6674</v>
      </c>
      <c r="AS661" s="14" t="s">
        <v>73</v>
      </c>
      <c r="AT661" s="14" t="s">
        <v>73</v>
      </c>
      <c r="AU661" s="16" t="s">
        <v>73</v>
      </c>
      <c r="AV661" s="14"/>
      <c r="AW661" s="16" t="s">
        <v>232</v>
      </c>
      <c r="AX661" s="76"/>
      <c r="AY661" s="14"/>
      <c r="AZ661" s="50"/>
      <c r="BA661" s="14"/>
      <c r="BB661" s="14"/>
      <c r="BC661" s="14"/>
      <c r="BD661" s="14"/>
      <c r="BE661" s="14"/>
      <c r="BF661" s="14"/>
      <c r="BG661" s="14"/>
      <c r="BH661" s="14"/>
    </row>
    <row r="662" ht="15.75" hidden="1" customHeight="1">
      <c r="A662" s="74">
        <v>2025571.0</v>
      </c>
      <c r="B662" s="14"/>
      <c r="C662" s="14">
        <v>38.0</v>
      </c>
      <c r="D662" s="50" t="s">
        <v>516</v>
      </c>
      <c r="E662" s="50" t="s">
        <v>6675</v>
      </c>
      <c r="F662" s="50" t="s">
        <v>6676</v>
      </c>
      <c r="G662" s="14" t="s">
        <v>430</v>
      </c>
      <c r="H662" s="101" t="s">
        <v>6677</v>
      </c>
      <c r="I662" s="14" t="s">
        <v>237</v>
      </c>
      <c r="J662" s="84" t="s">
        <v>1123</v>
      </c>
      <c r="K662" s="103" t="s">
        <v>6678</v>
      </c>
      <c r="L662" s="14" t="s">
        <v>98</v>
      </c>
      <c r="M662" s="153" t="s">
        <v>4</v>
      </c>
      <c r="N662" s="14" t="s">
        <v>791</v>
      </c>
      <c r="O662" s="14" t="s">
        <v>286</v>
      </c>
      <c r="P662" s="75"/>
      <c r="Q662" s="14" t="s">
        <v>51</v>
      </c>
      <c r="R662" s="14" t="s">
        <v>225</v>
      </c>
      <c r="S662" s="104"/>
      <c r="T662" s="104"/>
      <c r="U662" s="104" t="s">
        <v>6679</v>
      </c>
      <c r="V662" s="79" t="s">
        <v>6680</v>
      </c>
      <c r="W662" s="14" t="s">
        <v>225</v>
      </c>
      <c r="X662" s="14" t="s">
        <v>73</v>
      </c>
      <c r="Y662" s="14" t="s">
        <v>225</v>
      </c>
      <c r="Z662" s="14" t="s">
        <v>73</v>
      </c>
      <c r="AA662" s="79">
        <v>6.0</v>
      </c>
      <c r="AB662" s="14" t="s">
        <v>225</v>
      </c>
      <c r="AC662" s="14"/>
      <c r="AD662" s="14" t="s">
        <v>225</v>
      </c>
      <c r="AE662" s="14" t="s">
        <v>229</v>
      </c>
      <c r="AF662" s="14" t="s">
        <v>225</v>
      </c>
      <c r="AG662" s="14" t="s">
        <v>229</v>
      </c>
      <c r="AH662" s="14" t="s">
        <v>225</v>
      </c>
      <c r="AI662" s="14" t="s">
        <v>225</v>
      </c>
      <c r="AJ662" s="14" t="s">
        <v>225</v>
      </c>
      <c r="AK662" s="14" t="s">
        <v>230</v>
      </c>
      <c r="AL662" s="14" t="s">
        <v>617</v>
      </c>
      <c r="AM662" s="14" t="s">
        <v>225</v>
      </c>
      <c r="AN662" s="14"/>
      <c r="AO662" s="14"/>
      <c r="AP662" s="14" t="s">
        <v>424</v>
      </c>
      <c r="AQ662" s="14" t="s">
        <v>1692</v>
      </c>
      <c r="AR662" s="14" t="s">
        <v>483</v>
      </c>
      <c r="AS662" s="14" t="s">
        <v>73</v>
      </c>
      <c r="AT662" s="14" t="s">
        <v>73</v>
      </c>
      <c r="AU662" s="16" t="s">
        <v>73</v>
      </c>
      <c r="AV662" s="14"/>
      <c r="AW662" s="14"/>
      <c r="AX662" s="76"/>
      <c r="AY662" s="79"/>
      <c r="AZ662" s="50"/>
      <c r="BA662" s="14"/>
      <c r="BB662" s="14"/>
      <c r="BC662" s="50"/>
      <c r="BD662" s="14"/>
      <c r="BE662" s="14"/>
      <c r="BF662" s="14"/>
      <c r="BG662" s="14"/>
      <c r="BH662" s="14"/>
    </row>
    <row r="663" ht="15.75" hidden="1" customHeight="1">
      <c r="A663" s="74">
        <v>2025344.0</v>
      </c>
      <c r="B663" s="14"/>
      <c r="C663" s="14">
        <v>36.0</v>
      </c>
      <c r="D663" s="50" t="s">
        <v>6681</v>
      </c>
      <c r="E663" s="50" t="s">
        <v>6682</v>
      </c>
      <c r="F663" s="50" t="s">
        <v>6683</v>
      </c>
      <c r="G663" s="14" t="s">
        <v>430</v>
      </c>
      <c r="H663" s="101" t="s">
        <v>6684</v>
      </c>
      <c r="I663" s="14" t="s">
        <v>237</v>
      </c>
      <c r="J663" s="50" t="s">
        <v>6685</v>
      </c>
      <c r="K663" s="219" t="s">
        <v>6686</v>
      </c>
      <c r="L663" s="14" t="s">
        <v>114</v>
      </c>
      <c r="M663" s="153" t="s">
        <v>4</v>
      </c>
      <c r="N663" s="14" t="s">
        <v>910</v>
      </c>
      <c r="O663" s="14" t="s">
        <v>476</v>
      </c>
      <c r="P663" s="14" t="s">
        <v>73</v>
      </c>
      <c r="Q663" s="14" t="s">
        <v>57</v>
      </c>
      <c r="R663" s="14" t="s">
        <v>225</v>
      </c>
      <c r="S663" s="129" t="s">
        <v>6687</v>
      </c>
      <c r="T663" s="129" t="s">
        <v>6687</v>
      </c>
      <c r="U663" s="129" t="s">
        <v>6688</v>
      </c>
      <c r="V663" s="79" t="s">
        <v>6689</v>
      </c>
      <c r="W663" s="14" t="s">
        <v>225</v>
      </c>
      <c r="X663" s="14" t="s">
        <v>225</v>
      </c>
      <c r="Y663" s="14" t="s">
        <v>225</v>
      </c>
      <c r="Z663" s="14" t="s">
        <v>225</v>
      </c>
      <c r="AA663" s="79">
        <v>4.0</v>
      </c>
      <c r="AB663" s="14" t="s">
        <v>225</v>
      </c>
      <c r="AC663" s="14" t="s">
        <v>229</v>
      </c>
      <c r="AD663" s="14" t="s">
        <v>225</v>
      </c>
      <c r="AE663" s="14" t="s">
        <v>229</v>
      </c>
      <c r="AF663" s="14" t="s">
        <v>225</v>
      </c>
      <c r="AG663" s="14" t="s">
        <v>229</v>
      </c>
      <c r="AH663" s="14" t="s">
        <v>225</v>
      </c>
      <c r="AI663" s="14" t="s">
        <v>225</v>
      </c>
      <c r="AJ663" s="14" t="s">
        <v>225</v>
      </c>
      <c r="AK663" s="14" t="s">
        <v>230</v>
      </c>
      <c r="AL663" s="14" t="s">
        <v>617</v>
      </c>
      <c r="AM663" s="14" t="s">
        <v>73</v>
      </c>
      <c r="AN663" s="14" t="s">
        <v>23</v>
      </c>
      <c r="AO663" s="14"/>
      <c r="AP663" s="14" t="s">
        <v>4531</v>
      </c>
      <c r="AQ663" s="14" t="s">
        <v>6690</v>
      </c>
      <c r="AR663" s="14" t="s">
        <v>441</v>
      </c>
      <c r="AS663" s="14" t="s">
        <v>73</v>
      </c>
      <c r="AT663" s="14" t="s">
        <v>73</v>
      </c>
      <c r="AU663" s="14" t="s">
        <v>73</v>
      </c>
      <c r="AV663" s="14"/>
      <c r="AW663" s="76" t="s">
        <v>232</v>
      </c>
      <c r="AX663" s="76"/>
      <c r="AY663" s="50">
        <v>2.31722354E8</v>
      </c>
      <c r="AZ663" s="50">
        <v>46351.0</v>
      </c>
      <c r="BA663" s="14"/>
      <c r="BB663" s="14"/>
      <c r="BC663" s="14"/>
      <c r="BD663" s="14"/>
      <c r="BE663" s="14"/>
      <c r="BF663" s="14"/>
      <c r="BG663" s="14"/>
      <c r="BH663" s="14"/>
    </row>
    <row r="664" ht="15.75" hidden="1" customHeight="1">
      <c r="A664" s="74">
        <v>2025577.0</v>
      </c>
      <c r="B664" s="14"/>
      <c r="C664" s="14">
        <v>38.0</v>
      </c>
      <c r="D664" s="50" t="s">
        <v>6691</v>
      </c>
      <c r="E664" s="50" t="s">
        <v>6692</v>
      </c>
      <c r="F664" s="50" t="s">
        <v>6693</v>
      </c>
      <c r="G664" s="14" t="s">
        <v>430</v>
      </c>
      <c r="H664" s="101" t="s">
        <v>6694</v>
      </c>
      <c r="I664" s="14" t="s">
        <v>237</v>
      </c>
      <c r="J664" s="84">
        <v>39359.0</v>
      </c>
      <c r="K664" s="103" t="s">
        <v>6695</v>
      </c>
      <c r="L664" s="14" t="s">
        <v>96</v>
      </c>
      <c r="M664" s="153" t="s">
        <v>4</v>
      </c>
      <c r="N664" s="14" t="s">
        <v>791</v>
      </c>
      <c r="O664" s="14" t="s">
        <v>286</v>
      </c>
      <c r="P664" s="75"/>
      <c r="Q664" s="14" t="s">
        <v>51</v>
      </c>
      <c r="R664" s="14" t="s">
        <v>225</v>
      </c>
      <c r="S664" s="104" t="s">
        <v>6696</v>
      </c>
      <c r="T664" s="104" t="s">
        <v>6697</v>
      </c>
      <c r="U664" s="104" t="s">
        <v>6696</v>
      </c>
      <c r="V664" s="79" t="s">
        <v>6698</v>
      </c>
      <c r="W664" s="14" t="s">
        <v>225</v>
      </c>
      <c r="X664" s="14" t="s">
        <v>73</v>
      </c>
      <c r="Y664" s="14" t="s">
        <v>225</v>
      </c>
      <c r="Z664" s="14" t="s">
        <v>225</v>
      </c>
      <c r="AA664" s="79">
        <v>4.0</v>
      </c>
      <c r="AB664" s="14" t="s">
        <v>225</v>
      </c>
      <c r="AC664" s="14"/>
      <c r="AD664" s="14" t="s">
        <v>225</v>
      </c>
      <c r="AE664" s="14" t="s">
        <v>229</v>
      </c>
      <c r="AF664" s="14" t="s">
        <v>225</v>
      </c>
      <c r="AG664" s="14" t="s">
        <v>229</v>
      </c>
      <c r="AH664" s="14" t="s">
        <v>225</v>
      </c>
      <c r="AI664" s="14" t="s">
        <v>225</v>
      </c>
      <c r="AJ664" s="14" t="s">
        <v>225</v>
      </c>
      <c r="AK664" s="14" t="s">
        <v>230</v>
      </c>
      <c r="AL664" s="14" t="s">
        <v>617</v>
      </c>
      <c r="AM664" s="14" t="s">
        <v>73</v>
      </c>
      <c r="AN664" s="14" t="s">
        <v>6699</v>
      </c>
      <c r="AO664" s="14"/>
      <c r="AP664" s="14" t="s">
        <v>1656</v>
      </c>
      <c r="AQ664" s="14" t="s">
        <v>6700</v>
      </c>
      <c r="AR664" s="14" t="s">
        <v>6701</v>
      </c>
      <c r="AS664" s="14" t="s">
        <v>73</v>
      </c>
      <c r="AT664" s="14" t="s">
        <v>73</v>
      </c>
      <c r="AU664" s="16" t="s">
        <v>73</v>
      </c>
      <c r="AV664" s="14"/>
      <c r="AW664" s="16" t="s">
        <v>232</v>
      </c>
      <c r="AX664" s="76"/>
      <c r="AY664" s="79"/>
      <c r="AZ664" s="50"/>
      <c r="BA664" s="14"/>
      <c r="BB664" s="14"/>
      <c r="BC664" s="50"/>
      <c r="BD664" s="14"/>
      <c r="BE664" s="14"/>
      <c r="BF664" s="14"/>
      <c r="BG664" s="14"/>
      <c r="BH664" s="14"/>
    </row>
    <row r="665" ht="15.75" hidden="1" customHeight="1">
      <c r="A665" s="74">
        <v>2025716.0</v>
      </c>
      <c r="B665" s="14"/>
      <c r="C665" s="14">
        <v>35.0</v>
      </c>
      <c r="D665" s="50" t="s">
        <v>3492</v>
      </c>
      <c r="E665" s="50" t="s">
        <v>6702</v>
      </c>
      <c r="F665" s="50" t="s">
        <v>6703</v>
      </c>
      <c r="G665" s="14" t="s">
        <v>430</v>
      </c>
      <c r="H665" s="101" t="s">
        <v>6704</v>
      </c>
      <c r="I665" s="14" t="s">
        <v>237</v>
      </c>
      <c r="J665" s="84">
        <v>38575.0</v>
      </c>
      <c r="K665" s="103" t="s">
        <v>6705</v>
      </c>
      <c r="L665" s="14" t="s">
        <v>77</v>
      </c>
      <c r="M665" s="158" t="s">
        <v>4</v>
      </c>
      <c r="N665" s="14" t="s">
        <v>791</v>
      </c>
      <c r="O665" s="14" t="s">
        <v>286</v>
      </c>
      <c r="P665" s="75"/>
      <c r="Q665" s="14" t="s">
        <v>55</v>
      </c>
      <c r="R665" s="14" t="s">
        <v>225</v>
      </c>
      <c r="S665" s="104" t="s">
        <v>6706</v>
      </c>
      <c r="T665" s="104" t="s">
        <v>6706</v>
      </c>
      <c r="U665" s="104" t="s">
        <v>6707</v>
      </c>
      <c r="V665" s="79" t="s">
        <v>6708</v>
      </c>
      <c r="W665" s="14" t="s">
        <v>225</v>
      </c>
      <c r="X665" s="14" t="s">
        <v>73</v>
      </c>
      <c r="Y665" s="14" t="s">
        <v>225</v>
      </c>
      <c r="Z665" s="14" t="s">
        <v>225</v>
      </c>
      <c r="AA665" s="79">
        <v>7.0</v>
      </c>
      <c r="AB665" s="14" t="s">
        <v>225</v>
      </c>
      <c r="AC665" s="14"/>
      <c r="AD665" s="14" t="s">
        <v>225</v>
      </c>
      <c r="AE665" s="14" t="s">
        <v>229</v>
      </c>
      <c r="AF665" s="14" t="s">
        <v>73</v>
      </c>
      <c r="AG665" s="14" t="s">
        <v>6709</v>
      </c>
      <c r="AH665" s="14" t="s">
        <v>225</v>
      </c>
      <c r="AI665" s="14" t="s">
        <v>225</v>
      </c>
      <c r="AJ665" s="14" t="s">
        <v>225</v>
      </c>
      <c r="AK665" s="14" t="s">
        <v>230</v>
      </c>
      <c r="AL665" s="14" t="s">
        <v>617</v>
      </c>
      <c r="AM665" s="14" t="s">
        <v>225</v>
      </c>
      <c r="AN665" s="14"/>
      <c r="AO665" s="14"/>
      <c r="AP665" s="14" t="s">
        <v>504</v>
      </c>
      <c r="AQ665" s="14" t="s">
        <v>4971</v>
      </c>
      <c r="AR665" s="14" t="s">
        <v>540</v>
      </c>
      <c r="AS665" s="14" t="s">
        <v>73</v>
      </c>
      <c r="AT665" s="14" t="s">
        <v>73</v>
      </c>
      <c r="AU665" s="16" t="s">
        <v>73</v>
      </c>
      <c r="AV665" s="14"/>
      <c r="AW665" s="14"/>
      <c r="AX665" s="76"/>
      <c r="AY665" s="79"/>
      <c r="AZ665" s="50"/>
      <c r="BA665" s="14"/>
      <c r="BB665" s="14"/>
      <c r="BC665" s="50"/>
      <c r="BD665" s="14"/>
      <c r="BE665" s="14"/>
      <c r="BF665" s="14"/>
      <c r="BG665" s="14"/>
      <c r="BH665" s="14"/>
    </row>
    <row r="666" ht="15.75" hidden="1" customHeight="1">
      <c r="A666" s="74">
        <v>2025140.0</v>
      </c>
      <c r="B666" s="14">
        <v>40.0</v>
      </c>
      <c r="C666" s="14"/>
      <c r="D666" s="50" t="s">
        <v>6710</v>
      </c>
      <c r="E666" s="50" t="s">
        <v>6711</v>
      </c>
      <c r="F666" s="50" t="s">
        <v>6712</v>
      </c>
      <c r="G666" s="14" t="s">
        <v>219</v>
      </c>
      <c r="H666" s="83" t="s">
        <v>6713</v>
      </c>
      <c r="I666" s="14" t="s">
        <v>237</v>
      </c>
      <c r="J666" s="84">
        <v>39175.0</v>
      </c>
      <c r="K666" s="86" t="s">
        <v>6714</v>
      </c>
      <c r="L666" s="14" t="s">
        <v>108</v>
      </c>
      <c r="M666" s="131" t="s">
        <v>4</v>
      </c>
      <c r="N666" s="14" t="s">
        <v>240</v>
      </c>
      <c r="O666" s="14" t="s">
        <v>286</v>
      </c>
      <c r="P666" s="14" t="s">
        <v>242</v>
      </c>
      <c r="Q666" s="14" t="s">
        <v>61</v>
      </c>
      <c r="R666" s="14" t="s">
        <v>225</v>
      </c>
      <c r="S666" s="78" t="s">
        <v>6715</v>
      </c>
      <c r="T666" s="78" t="s">
        <v>6715</v>
      </c>
      <c r="U666" s="78" t="s">
        <v>6716</v>
      </c>
      <c r="V666" s="14" t="s">
        <v>6717</v>
      </c>
      <c r="W666" s="14" t="s">
        <v>73</v>
      </c>
      <c r="X666" s="14" t="s">
        <v>225</v>
      </c>
      <c r="Y666" s="14" t="s">
        <v>73</v>
      </c>
      <c r="Z666" s="14" t="s">
        <v>225</v>
      </c>
      <c r="AA666" s="79">
        <v>3.0</v>
      </c>
      <c r="AB666" s="14" t="s">
        <v>73</v>
      </c>
      <c r="AC666" s="14" t="s">
        <v>6718</v>
      </c>
      <c r="AD666" s="14" t="s">
        <v>225</v>
      </c>
      <c r="AE666" s="14" t="s">
        <v>229</v>
      </c>
      <c r="AF666" s="14" t="s">
        <v>225</v>
      </c>
      <c r="AG666" s="14" t="s">
        <v>229</v>
      </c>
      <c r="AH666" s="14" t="s">
        <v>73</v>
      </c>
      <c r="AI666" s="14" t="s">
        <v>225</v>
      </c>
      <c r="AJ666" s="14" t="s">
        <v>225</v>
      </c>
      <c r="AK666" s="14" t="s">
        <v>230</v>
      </c>
      <c r="AL666" s="14"/>
      <c r="AM666" s="75" t="s">
        <v>225</v>
      </c>
      <c r="AN666" s="75"/>
      <c r="AO666" s="14"/>
      <c r="AP666" s="14" t="s">
        <v>398</v>
      </c>
      <c r="AQ666" s="14" t="s">
        <v>949</v>
      </c>
      <c r="AR666" s="14" t="s">
        <v>424</v>
      </c>
      <c r="AS666" s="14" t="s">
        <v>73</v>
      </c>
      <c r="AT666" s="14" t="s">
        <v>73</v>
      </c>
      <c r="AU666" s="14" t="s">
        <v>73</v>
      </c>
      <c r="AV666" s="14" t="s">
        <v>73</v>
      </c>
      <c r="AW666" s="76" t="s">
        <v>232</v>
      </c>
      <c r="AX666" s="76"/>
      <c r="AY666" s="50">
        <v>2.31133073E8</v>
      </c>
      <c r="AZ666" s="50">
        <v>79208.0</v>
      </c>
      <c r="BA666" s="79" t="s">
        <v>6719</v>
      </c>
      <c r="BB666" s="14" t="s">
        <v>386</v>
      </c>
      <c r="BC666" s="14"/>
      <c r="BD666" s="14"/>
      <c r="BE666" s="14"/>
      <c r="BF666" s="85"/>
      <c r="BG666" s="85"/>
      <c r="BH666" s="14"/>
    </row>
    <row r="667" ht="15.75" hidden="1" customHeight="1">
      <c r="A667" s="74">
        <v>2025169.0</v>
      </c>
      <c r="B667" s="14">
        <v>47.0</v>
      </c>
      <c r="C667" s="118"/>
      <c r="D667" s="50" t="s">
        <v>2366</v>
      </c>
      <c r="E667" s="50" t="s">
        <v>6720</v>
      </c>
      <c r="F667" s="50" t="s">
        <v>6721</v>
      </c>
      <c r="G667" s="14" t="s">
        <v>219</v>
      </c>
      <c r="H667" s="14" t="s">
        <v>6722</v>
      </c>
      <c r="I667" s="14" t="s">
        <v>237</v>
      </c>
      <c r="J667" s="84" t="s">
        <v>2231</v>
      </c>
      <c r="K667" s="86" t="s">
        <v>6723</v>
      </c>
      <c r="L667" s="14" t="s">
        <v>108</v>
      </c>
      <c r="M667" s="131" t="s">
        <v>4</v>
      </c>
      <c r="N667" s="14" t="s">
        <v>602</v>
      </c>
      <c r="O667" s="14" t="s">
        <v>286</v>
      </c>
      <c r="P667" s="14" t="s">
        <v>242</v>
      </c>
      <c r="Q667" s="14" t="s">
        <v>61</v>
      </c>
      <c r="R667" s="14" t="s">
        <v>225</v>
      </c>
      <c r="S667" s="78" t="s">
        <v>6724</v>
      </c>
      <c r="T667" s="78" t="s">
        <v>6724</v>
      </c>
      <c r="U667" s="78" t="s">
        <v>6725</v>
      </c>
      <c r="V667" s="14" t="s">
        <v>6726</v>
      </c>
      <c r="W667" s="14" t="s">
        <v>73</v>
      </c>
      <c r="X667" s="14" t="s">
        <v>73</v>
      </c>
      <c r="Y667" s="14" t="s">
        <v>73</v>
      </c>
      <c r="Z667" s="14" t="s">
        <v>73</v>
      </c>
      <c r="AA667" s="79">
        <v>8.0</v>
      </c>
      <c r="AB667" s="14" t="s">
        <v>225</v>
      </c>
      <c r="AC667" s="14" t="str">
        <f>IF(AB667="YES",YES,"Not Working")</f>
        <v>Not Working</v>
      </c>
      <c r="AD667" s="14" t="s">
        <v>73</v>
      </c>
      <c r="AE667" s="14" t="s">
        <v>6727</v>
      </c>
      <c r="AF667" s="14" t="s">
        <v>225</v>
      </c>
      <c r="AG667" s="14" t="s">
        <v>229</v>
      </c>
      <c r="AH667" s="14" t="s">
        <v>225</v>
      </c>
      <c r="AI667" s="14" t="s">
        <v>73</v>
      </c>
      <c r="AJ667" s="14" t="s">
        <v>225</v>
      </c>
      <c r="AK667" s="14" t="s">
        <v>264</v>
      </c>
      <c r="AL667" s="14"/>
      <c r="AM667" s="75" t="s">
        <v>225</v>
      </c>
      <c r="AN667" s="75"/>
      <c r="AO667" s="14"/>
      <c r="AP667" s="14" t="s">
        <v>1410</v>
      </c>
      <c r="AQ667" s="14" t="s">
        <v>1311</v>
      </c>
      <c r="AR667" s="14" t="s">
        <v>1960</v>
      </c>
      <c r="AS667" s="14" t="s">
        <v>73</v>
      </c>
      <c r="AT667" s="14" t="s">
        <v>73</v>
      </c>
      <c r="AU667" s="14" t="s">
        <v>73</v>
      </c>
      <c r="AV667" s="14" t="s">
        <v>73</v>
      </c>
      <c r="AW667" s="76" t="s">
        <v>232</v>
      </c>
      <c r="AX667" s="76"/>
      <c r="AY667" s="50">
        <v>2.31174799E8</v>
      </c>
      <c r="AZ667" s="50">
        <v>59801.0</v>
      </c>
      <c r="BA667" s="79" t="s">
        <v>6728</v>
      </c>
      <c r="BB667" s="14" t="s">
        <v>344</v>
      </c>
      <c r="BC667" s="14"/>
      <c r="BD667" s="14"/>
      <c r="BE667" s="14"/>
      <c r="BF667" s="14"/>
      <c r="BG667" s="14"/>
      <c r="BH667" s="14"/>
    </row>
    <row r="668" ht="15.75" hidden="1" customHeight="1">
      <c r="A668" s="74">
        <v>2025312.0</v>
      </c>
      <c r="B668" s="75">
        <v>34.0</v>
      </c>
      <c r="C668" s="75"/>
      <c r="D668" s="53" t="s">
        <v>896</v>
      </c>
      <c r="E668" s="53" t="s">
        <v>6729</v>
      </c>
      <c r="F668" s="50" t="s">
        <v>6730</v>
      </c>
      <c r="G668" s="14" t="s">
        <v>219</v>
      </c>
      <c r="H668" s="83" t="s">
        <v>6731</v>
      </c>
      <c r="I668" s="75" t="s">
        <v>237</v>
      </c>
      <c r="J668" s="87">
        <v>38749.0</v>
      </c>
      <c r="K668" s="88" t="s">
        <v>6732</v>
      </c>
      <c r="L668" s="75" t="s">
        <v>78</v>
      </c>
      <c r="M668" s="153" t="s">
        <v>4</v>
      </c>
      <c r="N668" s="75" t="s">
        <v>475</v>
      </c>
      <c r="O668" s="75" t="s">
        <v>919</v>
      </c>
      <c r="P668" s="14" t="s">
        <v>73</v>
      </c>
      <c r="Q668" s="14" t="s">
        <v>53</v>
      </c>
      <c r="R668" s="14"/>
      <c r="S668" s="75"/>
      <c r="T668" s="75"/>
      <c r="U668" s="75"/>
      <c r="V668" s="90"/>
      <c r="W668" s="75"/>
      <c r="X668" s="75"/>
      <c r="Y668" s="75"/>
      <c r="Z668" s="75"/>
      <c r="AA668" s="90"/>
      <c r="AB668" s="75"/>
      <c r="AC668" s="75"/>
      <c r="AD668" s="75"/>
      <c r="AE668" s="75"/>
      <c r="AF668" s="75"/>
      <c r="AG668" s="75"/>
      <c r="AH668" s="14"/>
      <c r="AI668" s="14"/>
      <c r="AJ668" s="14"/>
      <c r="AK668" s="75"/>
      <c r="AL668" s="75"/>
      <c r="AM668" s="76"/>
      <c r="AN668" s="75"/>
      <c r="AO668" s="75"/>
      <c r="AP668" s="75"/>
      <c r="AQ668" s="75"/>
      <c r="AR668" s="75"/>
      <c r="AS668" s="75" t="s">
        <v>225</v>
      </c>
      <c r="AT668" s="75"/>
      <c r="AU668" s="16" t="s">
        <v>225</v>
      </c>
      <c r="AV668" s="75"/>
      <c r="AW668" s="14"/>
      <c r="AX668" s="76"/>
      <c r="AY668" s="53"/>
      <c r="AZ668" s="53"/>
      <c r="BA668" s="79"/>
      <c r="BB668" s="75"/>
      <c r="BC668" s="75"/>
      <c r="BD668" s="75"/>
      <c r="BE668" s="75"/>
      <c r="BF668" s="75"/>
      <c r="BG668" s="75"/>
      <c r="BH668" s="14"/>
    </row>
    <row r="669" ht="15.75" hidden="1" customHeight="1">
      <c r="A669" s="74">
        <v>2025210.0</v>
      </c>
      <c r="B669" s="14">
        <v>36.0</v>
      </c>
      <c r="C669" s="14"/>
      <c r="D669" s="50" t="s">
        <v>2437</v>
      </c>
      <c r="E669" s="50" t="s">
        <v>6733</v>
      </c>
      <c r="F669" s="50" t="s">
        <v>6734</v>
      </c>
      <c r="G669" s="14" t="s">
        <v>219</v>
      </c>
      <c r="H669" s="14" t="s">
        <v>6735</v>
      </c>
      <c r="I669" s="14" t="s">
        <v>237</v>
      </c>
      <c r="J669" s="84" t="s">
        <v>5271</v>
      </c>
      <c r="K669" s="86" t="s">
        <v>6736</v>
      </c>
      <c r="L669" s="14" t="s">
        <v>98</v>
      </c>
      <c r="M669" s="131" t="s">
        <v>4</v>
      </c>
      <c r="N669" s="14" t="s">
        <v>475</v>
      </c>
      <c r="O669" s="14" t="s">
        <v>286</v>
      </c>
      <c r="P669" s="14" t="s">
        <v>242</v>
      </c>
      <c r="Q669" s="14" t="s">
        <v>51</v>
      </c>
      <c r="R669" s="14" t="s">
        <v>225</v>
      </c>
      <c r="S669" s="78" t="s">
        <v>6737</v>
      </c>
      <c r="T669" s="78" t="s">
        <v>6737</v>
      </c>
      <c r="U669" s="78" t="s">
        <v>6738</v>
      </c>
      <c r="V669" s="14" t="s">
        <v>6739</v>
      </c>
      <c r="W669" s="14" t="s">
        <v>73</v>
      </c>
      <c r="X669" s="14" t="s">
        <v>225</v>
      </c>
      <c r="Y669" s="14" t="s">
        <v>73</v>
      </c>
      <c r="Z669" s="14" t="s">
        <v>225</v>
      </c>
      <c r="AA669" s="91">
        <v>4.0</v>
      </c>
      <c r="AB669" s="14" t="s">
        <v>225</v>
      </c>
      <c r="AC669" s="14" t="s">
        <v>229</v>
      </c>
      <c r="AD669" s="14" t="s">
        <v>225</v>
      </c>
      <c r="AE669" s="14" t="s">
        <v>229</v>
      </c>
      <c r="AF669" s="14" t="s">
        <v>73</v>
      </c>
      <c r="AG669" s="14" t="s">
        <v>278</v>
      </c>
      <c r="AH669" s="14" t="s">
        <v>73</v>
      </c>
      <c r="AI669" s="14" t="s">
        <v>225</v>
      </c>
      <c r="AJ669" s="14" t="s">
        <v>225</v>
      </c>
      <c r="AK669" s="14" t="s">
        <v>291</v>
      </c>
      <c r="AL669" s="14"/>
      <c r="AM669" s="75" t="s">
        <v>225</v>
      </c>
      <c r="AN669" s="14"/>
      <c r="AO669" s="14"/>
      <c r="AP669" s="14" t="s">
        <v>424</v>
      </c>
      <c r="AQ669" s="14" t="s">
        <v>6740</v>
      </c>
      <c r="AR669" s="14" t="s">
        <v>371</v>
      </c>
      <c r="AS669" s="14" t="s">
        <v>73</v>
      </c>
      <c r="AT669" s="14" t="s">
        <v>73</v>
      </c>
      <c r="AU669" s="14" t="s">
        <v>73</v>
      </c>
      <c r="AV669" s="14" t="s">
        <v>73</v>
      </c>
      <c r="AW669" s="14" t="s">
        <v>73</v>
      </c>
      <c r="AX669" s="76"/>
      <c r="AY669" s="50">
        <v>2.3137424E8</v>
      </c>
      <c r="AZ669" s="50">
        <v>15696.0</v>
      </c>
      <c r="BA669" s="79" t="s">
        <v>6741</v>
      </c>
      <c r="BB669" s="14" t="s">
        <v>268</v>
      </c>
      <c r="BC669" s="14"/>
      <c r="BD669" s="14"/>
      <c r="BE669" s="14"/>
      <c r="BF669" s="85"/>
      <c r="BG669" s="85"/>
      <c r="BH669" s="14"/>
    </row>
    <row r="670" ht="15.75" hidden="1" customHeight="1">
      <c r="A670" s="74">
        <v>2025090.0</v>
      </c>
      <c r="B670" s="14">
        <v>35.0</v>
      </c>
      <c r="C670" s="14"/>
      <c r="D670" s="50" t="s">
        <v>6742</v>
      </c>
      <c r="E670" s="50" t="s">
        <v>6743</v>
      </c>
      <c r="F670" s="50" t="s">
        <v>6744</v>
      </c>
      <c r="G670" s="14" t="s">
        <v>219</v>
      </c>
      <c r="H670" s="83" t="s">
        <v>6745</v>
      </c>
      <c r="I670" s="14" t="s">
        <v>237</v>
      </c>
      <c r="J670" s="84" t="s">
        <v>1892</v>
      </c>
      <c r="K670" s="86" t="s">
        <v>6746</v>
      </c>
      <c r="L670" s="14" t="s">
        <v>95</v>
      </c>
      <c r="M670" s="131" t="s">
        <v>4</v>
      </c>
      <c r="N670" s="14" t="s">
        <v>258</v>
      </c>
      <c r="O670" s="14" t="s">
        <v>286</v>
      </c>
      <c r="P670" s="14" t="s">
        <v>242</v>
      </c>
      <c r="Q670" s="14" t="s">
        <v>55</v>
      </c>
      <c r="R670" s="14" t="s">
        <v>73</v>
      </c>
      <c r="S670" s="78" t="s">
        <v>6747</v>
      </c>
      <c r="T670" s="78" t="s">
        <v>6748</v>
      </c>
      <c r="U670" s="78" t="s">
        <v>6749</v>
      </c>
      <c r="V670" s="79" t="s">
        <v>6750</v>
      </c>
      <c r="W670" s="14" t="s">
        <v>225</v>
      </c>
      <c r="X670" s="14" t="s">
        <v>225</v>
      </c>
      <c r="Y670" s="14" t="s">
        <v>225</v>
      </c>
      <c r="Z670" s="14" t="s">
        <v>225</v>
      </c>
      <c r="AA670" s="79">
        <v>13.0</v>
      </c>
      <c r="AB670" s="14" t="s">
        <v>225</v>
      </c>
      <c r="AC670" s="14" t="s">
        <v>229</v>
      </c>
      <c r="AD670" s="14" t="s">
        <v>225</v>
      </c>
      <c r="AE670" s="14" t="s">
        <v>229</v>
      </c>
      <c r="AF670" s="14" t="s">
        <v>225</v>
      </c>
      <c r="AG670" s="14" t="s">
        <v>229</v>
      </c>
      <c r="AH670" s="14" t="s">
        <v>225</v>
      </c>
      <c r="AI670" s="14" t="s">
        <v>225</v>
      </c>
      <c r="AJ670" s="14" t="s">
        <v>225</v>
      </c>
      <c r="AK670" s="14" t="s">
        <v>291</v>
      </c>
      <c r="AL670" s="221"/>
      <c r="AM670" s="75" t="s">
        <v>225</v>
      </c>
      <c r="AN670" s="221"/>
      <c r="AO670" s="221"/>
      <c r="AP670" s="14" t="s">
        <v>6751</v>
      </c>
      <c r="AQ670" s="14" t="s">
        <v>279</v>
      </c>
      <c r="AR670" s="14" t="s">
        <v>250</v>
      </c>
      <c r="AS670" s="14" t="s">
        <v>73</v>
      </c>
      <c r="AT670" s="14" t="s">
        <v>73</v>
      </c>
      <c r="AU670" s="14" t="s">
        <v>73</v>
      </c>
      <c r="AV670" s="14" t="s">
        <v>73</v>
      </c>
      <c r="AW670" s="76" t="s">
        <v>232</v>
      </c>
      <c r="AX670" s="76"/>
      <c r="AY670" s="50"/>
      <c r="AZ670" s="50"/>
      <c r="BA670" s="14"/>
      <c r="BB670" s="135"/>
      <c r="BC670" s="120"/>
      <c r="BD670" s="14"/>
      <c r="BE670" s="14"/>
      <c r="BF670" s="14"/>
      <c r="BG670" s="14"/>
      <c r="BH670" s="14"/>
    </row>
    <row r="671" ht="15.75" hidden="1" customHeight="1">
      <c r="A671" s="74">
        <v>2025212.0</v>
      </c>
      <c r="B671" s="14">
        <v>43.0</v>
      </c>
      <c r="C671" s="14"/>
      <c r="D671" s="50" t="s">
        <v>6752</v>
      </c>
      <c r="E671" s="50" t="s">
        <v>6753</v>
      </c>
      <c r="F671" s="50" t="s">
        <v>6754</v>
      </c>
      <c r="G671" s="14" t="s">
        <v>219</v>
      </c>
      <c r="H671" s="14" t="s">
        <v>6755</v>
      </c>
      <c r="I671" s="14" t="s">
        <v>237</v>
      </c>
      <c r="J671" s="84">
        <v>39063.0</v>
      </c>
      <c r="K671" s="86" t="s">
        <v>6756</v>
      </c>
      <c r="L671" s="14" t="s">
        <v>98</v>
      </c>
      <c r="M671" s="131" t="s">
        <v>4</v>
      </c>
      <c r="N671" s="14" t="s">
        <v>240</v>
      </c>
      <c r="O671" s="14" t="s">
        <v>286</v>
      </c>
      <c r="P671" s="14" t="s">
        <v>242</v>
      </c>
      <c r="Q671" s="14" t="s">
        <v>51</v>
      </c>
      <c r="R671" s="14" t="s">
        <v>225</v>
      </c>
      <c r="S671" s="78" t="s">
        <v>6757</v>
      </c>
      <c r="T671" s="78" t="s">
        <v>6757</v>
      </c>
      <c r="U671" s="78" t="s">
        <v>6758</v>
      </c>
      <c r="V671" s="14" t="s">
        <v>6759</v>
      </c>
      <c r="W671" s="14" t="s">
        <v>225</v>
      </c>
      <c r="X671" s="14" t="s">
        <v>225</v>
      </c>
      <c r="Y671" s="14" t="s">
        <v>225</v>
      </c>
      <c r="Z671" s="14" t="s">
        <v>225</v>
      </c>
      <c r="AA671" s="79">
        <v>5.0</v>
      </c>
      <c r="AB671" s="14" t="s">
        <v>225</v>
      </c>
      <c r="AC671" s="14"/>
      <c r="AD671" s="14" t="s">
        <v>225</v>
      </c>
      <c r="AE671" s="14" t="s">
        <v>229</v>
      </c>
      <c r="AF671" s="14" t="s">
        <v>73</v>
      </c>
      <c r="AG671" s="14" t="s">
        <v>278</v>
      </c>
      <c r="AH671" s="14" t="s">
        <v>225</v>
      </c>
      <c r="AI671" s="14" t="s">
        <v>225</v>
      </c>
      <c r="AJ671" s="14" t="s">
        <v>225</v>
      </c>
      <c r="AK671" s="14" t="s">
        <v>291</v>
      </c>
      <c r="AL671" s="14"/>
      <c r="AM671" s="75" t="s">
        <v>225</v>
      </c>
      <c r="AN671" s="14"/>
      <c r="AO671" s="14"/>
      <c r="AP671" s="14" t="s">
        <v>251</v>
      </c>
      <c r="AQ671" s="14" t="s">
        <v>424</v>
      </c>
      <c r="AR671" s="14" t="s">
        <v>384</v>
      </c>
      <c r="AS671" s="14" t="s">
        <v>73</v>
      </c>
      <c r="AT671" s="14" t="s">
        <v>73</v>
      </c>
      <c r="AU671" s="14" t="s">
        <v>73</v>
      </c>
      <c r="AV671" s="14" t="s">
        <v>73</v>
      </c>
      <c r="AW671" s="14" t="s">
        <v>73</v>
      </c>
      <c r="AX671" s="76"/>
      <c r="AY671" s="50">
        <v>2.31374674E8</v>
      </c>
      <c r="AZ671" s="50">
        <v>46582.0</v>
      </c>
      <c r="BA671" s="79" t="s">
        <v>6760</v>
      </c>
      <c r="BB671" s="14" t="s">
        <v>344</v>
      </c>
      <c r="BC671" s="14"/>
      <c r="BD671" s="14"/>
      <c r="BE671" s="14"/>
      <c r="BF671" s="85"/>
      <c r="BG671" s="85"/>
      <c r="BH671" s="14"/>
    </row>
    <row r="672" ht="15.75" hidden="1" customHeight="1">
      <c r="A672" s="74">
        <v>2025094.0</v>
      </c>
      <c r="B672" s="118">
        <v>40.0</v>
      </c>
      <c r="C672" s="14"/>
      <c r="D672" s="50" t="s">
        <v>6761</v>
      </c>
      <c r="E672" s="50" t="s">
        <v>6762</v>
      </c>
      <c r="F672" s="50" t="s">
        <v>6763</v>
      </c>
      <c r="G672" s="14" t="s">
        <v>219</v>
      </c>
      <c r="H672" s="14" t="s">
        <v>6764</v>
      </c>
      <c r="I672" s="14" t="s">
        <v>237</v>
      </c>
      <c r="J672" s="84" t="s">
        <v>5701</v>
      </c>
      <c r="K672" s="86" t="s">
        <v>6765</v>
      </c>
      <c r="L672" s="79" t="s">
        <v>95</v>
      </c>
      <c r="M672" s="131" t="s">
        <v>4</v>
      </c>
      <c r="N672" s="14" t="s">
        <v>240</v>
      </c>
      <c r="O672" s="14" t="s">
        <v>286</v>
      </c>
      <c r="P672" s="14" t="s">
        <v>225</v>
      </c>
      <c r="Q672" s="14" t="s">
        <v>55</v>
      </c>
      <c r="R672" s="14" t="s">
        <v>73</v>
      </c>
      <c r="S672" s="78" t="s">
        <v>6766</v>
      </c>
      <c r="T672" s="78" t="s">
        <v>6766</v>
      </c>
      <c r="U672" s="78" t="s">
        <v>6767</v>
      </c>
      <c r="V672" s="79" t="s">
        <v>6768</v>
      </c>
      <c r="W672" s="14" t="s">
        <v>73</v>
      </c>
      <c r="X672" s="14" t="s">
        <v>73</v>
      </c>
      <c r="Y672" s="14" t="s">
        <v>73</v>
      </c>
      <c r="Z672" s="14" t="s">
        <v>73</v>
      </c>
      <c r="AA672" s="79">
        <v>4.0</v>
      </c>
      <c r="AB672" s="14" t="s">
        <v>225</v>
      </c>
      <c r="AC672" s="14" t="str">
        <f>IF(AB672="YES",YES,"Not Working")</f>
        <v>Not Working</v>
      </c>
      <c r="AD672" s="14" t="s">
        <v>73</v>
      </c>
      <c r="AE672" s="14" t="s">
        <v>2350</v>
      </c>
      <c r="AF672" s="14" t="s">
        <v>225</v>
      </c>
      <c r="AG672" s="14" t="s">
        <v>229</v>
      </c>
      <c r="AH672" s="14" t="s">
        <v>225</v>
      </c>
      <c r="AI672" s="14" t="s">
        <v>73</v>
      </c>
      <c r="AJ672" s="14" t="s">
        <v>225</v>
      </c>
      <c r="AK672" s="14" t="s">
        <v>291</v>
      </c>
      <c r="AL672" s="14"/>
      <c r="AM672" s="75" t="s">
        <v>225</v>
      </c>
      <c r="AN672" s="14"/>
      <c r="AO672" s="14"/>
      <c r="AP672" s="14"/>
      <c r="AQ672" s="14" t="s">
        <v>398</v>
      </c>
      <c r="AR672" s="14" t="s">
        <v>949</v>
      </c>
      <c r="AS672" s="14" t="s">
        <v>73</v>
      </c>
      <c r="AT672" s="14" t="s">
        <v>73</v>
      </c>
      <c r="AU672" s="14" t="s">
        <v>73</v>
      </c>
      <c r="AV672" s="14" t="s">
        <v>73</v>
      </c>
      <c r="AW672" s="76" t="s">
        <v>232</v>
      </c>
      <c r="AX672" s="76"/>
      <c r="AY672" s="50"/>
      <c r="AZ672" s="50"/>
      <c r="BA672" s="14"/>
      <c r="BB672" s="14"/>
      <c r="BC672" s="120"/>
      <c r="BD672" s="14"/>
      <c r="BE672" s="14"/>
      <c r="BF672" s="14"/>
      <c r="BG672" s="14"/>
      <c r="BH672" s="14"/>
    </row>
    <row r="673" ht="15.75" hidden="1" customHeight="1">
      <c r="A673" s="74">
        <v>2025306.0</v>
      </c>
      <c r="B673" s="75">
        <v>44.0</v>
      </c>
      <c r="C673" s="75"/>
      <c r="D673" s="53" t="s">
        <v>6769</v>
      </c>
      <c r="E673" s="53" t="s">
        <v>6770</v>
      </c>
      <c r="F673" s="50" t="s">
        <v>6771</v>
      </c>
      <c r="G673" s="14" t="s">
        <v>219</v>
      </c>
      <c r="H673" s="14" t="s">
        <v>6772</v>
      </c>
      <c r="I673" s="75" t="s">
        <v>237</v>
      </c>
      <c r="J673" s="87" t="s">
        <v>968</v>
      </c>
      <c r="K673" s="88" t="s">
        <v>6773</v>
      </c>
      <c r="L673" s="75" t="s">
        <v>78</v>
      </c>
      <c r="M673" s="153" t="s">
        <v>4</v>
      </c>
      <c r="N673" s="75" t="s">
        <v>602</v>
      </c>
      <c r="O673" s="75" t="s">
        <v>919</v>
      </c>
      <c r="P673" s="14" t="s">
        <v>73</v>
      </c>
      <c r="Q673" s="14" t="s">
        <v>53</v>
      </c>
      <c r="R673" s="14" t="s">
        <v>225</v>
      </c>
      <c r="S673" s="89" t="s">
        <v>6774</v>
      </c>
      <c r="T673" s="89" t="s">
        <v>6775</v>
      </c>
      <c r="U673" s="89" t="s">
        <v>6776</v>
      </c>
      <c r="V673" s="90" t="s">
        <v>6777</v>
      </c>
      <c r="W673" s="75" t="s">
        <v>73</v>
      </c>
      <c r="X673" s="75" t="s">
        <v>73</v>
      </c>
      <c r="Y673" s="75" t="s">
        <v>73</v>
      </c>
      <c r="Z673" s="75" t="s">
        <v>225</v>
      </c>
      <c r="AA673" s="90">
        <v>4.0</v>
      </c>
      <c r="AB673" s="14" t="s">
        <v>73</v>
      </c>
      <c r="AC673" s="75" t="s">
        <v>6778</v>
      </c>
      <c r="AD673" s="14" t="s">
        <v>225</v>
      </c>
      <c r="AE673" s="14" t="s">
        <v>229</v>
      </c>
      <c r="AF673" s="14" t="s">
        <v>225</v>
      </c>
      <c r="AG673" s="14" t="s">
        <v>229</v>
      </c>
      <c r="AH673" s="14" t="s">
        <v>73</v>
      </c>
      <c r="AI673" s="14" t="s">
        <v>73</v>
      </c>
      <c r="AJ673" s="14" t="s">
        <v>73</v>
      </c>
      <c r="AK673" s="14" t="s">
        <v>264</v>
      </c>
      <c r="AL673" s="75"/>
      <c r="AM673" s="76" t="s">
        <v>225</v>
      </c>
      <c r="AN673" s="75"/>
      <c r="AO673" s="75"/>
      <c r="AP673" s="75"/>
      <c r="AQ673" s="75"/>
      <c r="AR673" s="75"/>
      <c r="AS673" s="14" t="s">
        <v>73</v>
      </c>
      <c r="AT673" s="76" t="s">
        <v>73</v>
      </c>
      <c r="AU673" s="76" t="s">
        <v>73</v>
      </c>
      <c r="AV673" s="75"/>
      <c r="AW673" s="76" t="s">
        <v>232</v>
      </c>
      <c r="AX673" s="76"/>
      <c r="AY673" s="53"/>
      <c r="AZ673" s="53"/>
      <c r="BA673" s="75"/>
      <c r="BB673" s="75"/>
      <c r="BC673" s="75"/>
      <c r="BD673" s="75"/>
      <c r="BE673" s="75"/>
      <c r="BF673" s="75"/>
      <c r="BG673" s="75"/>
      <c r="BH673" s="14"/>
    </row>
    <row r="674" ht="15.75" hidden="1" customHeight="1">
      <c r="A674" s="74">
        <v>2025114.0</v>
      </c>
      <c r="B674" s="14">
        <v>37.0</v>
      </c>
      <c r="C674" s="118"/>
      <c r="D674" s="50" t="s">
        <v>1647</v>
      </c>
      <c r="E674" s="50" t="s">
        <v>6779</v>
      </c>
      <c r="F674" s="50" t="s">
        <v>6780</v>
      </c>
      <c r="G674" s="14" t="s">
        <v>219</v>
      </c>
      <c r="H674" s="14" t="s">
        <v>6781</v>
      </c>
      <c r="I674" s="14" t="s">
        <v>237</v>
      </c>
      <c r="J674" s="84">
        <v>37997.0</v>
      </c>
      <c r="K674" s="86" t="s">
        <v>6782</v>
      </c>
      <c r="L674" s="79" t="s">
        <v>86</v>
      </c>
      <c r="M674" s="131" t="s">
        <v>4</v>
      </c>
      <c r="N674" s="14" t="s">
        <v>791</v>
      </c>
      <c r="O674" s="14" t="s">
        <v>2278</v>
      </c>
      <c r="P674" s="14" t="s">
        <v>242</v>
      </c>
      <c r="Q674" s="14" t="s">
        <v>51</v>
      </c>
      <c r="R674" s="14" t="s">
        <v>225</v>
      </c>
      <c r="S674" s="78" t="s">
        <v>6783</v>
      </c>
      <c r="T674" s="78" t="s">
        <v>6783</v>
      </c>
      <c r="U674" s="78" t="s">
        <v>6784</v>
      </c>
      <c r="V674" s="14" t="s">
        <v>6785</v>
      </c>
      <c r="W674" s="14" t="s">
        <v>73</v>
      </c>
      <c r="X674" s="14" t="s">
        <v>73</v>
      </c>
      <c r="Y674" s="14" t="s">
        <v>225</v>
      </c>
      <c r="Z674" s="14" t="s">
        <v>225</v>
      </c>
      <c r="AA674" s="91">
        <v>2.0</v>
      </c>
      <c r="AB674" s="14" t="s">
        <v>225</v>
      </c>
      <c r="AC674" s="14" t="s">
        <v>229</v>
      </c>
      <c r="AD674" s="14" t="s">
        <v>225</v>
      </c>
      <c r="AE674" s="14" t="s">
        <v>229</v>
      </c>
      <c r="AF674" s="14" t="s">
        <v>225</v>
      </c>
      <c r="AG674" s="14" t="s">
        <v>229</v>
      </c>
      <c r="AH674" s="14" t="s">
        <v>73</v>
      </c>
      <c r="AI674" s="14" t="s">
        <v>73</v>
      </c>
      <c r="AJ674" s="14" t="s">
        <v>225</v>
      </c>
      <c r="AK674" s="14" t="s">
        <v>230</v>
      </c>
      <c r="AL674" s="14"/>
      <c r="AM674" s="75" t="s">
        <v>225</v>
      </c>
      <c r="AN674" s="75"/>
      <c r="AO674" s="14"/>
      <c r="AP674" s="14" t="s">
        <v>1095</v>
      </c>
      <c r="AQ674" s="14" t="s">
        <v>540</v>
      </c>
      <c r="AR674" s="14" t="s">
        <v>2282</v>
      </c>
      <c r="AS674" s="14" t="s">
        <v>73</v>
      </c>
      <c r="AT674" s="14" t="s">
        <v>73</v>
      </c>
      <c r="AU674" s="14" t="s">
        <v>73</v>
      </c>
      <c r="AV674" s="14" t="s">
        <v>73</v>
      </c>
      <c r="AW674" s="14" t="s">
        <v>73</v>
      </c>
      <c r="AX674" s="76"/>
      <c r="AY674" s="50">
        <v>2.31382332E8</v>
      </c>
      <c r="AZ674" s="50">
        <v>74273.0</v>
      </c>
      <c r="BA674" s="79" t="s">
        <v>6786</v>
      </c>
      <c r="BB674" s="14" t="s">
        <v>1240</v>
      </c>
      <c r="BC674" s="14"/>
      <c r="BD674" s="14"/>
      <c r="BE674" s="14"/>
      <c r="BF674" s="14"/>
      <c r="BG674" s="14"/>
      <c r="BH674" s="14"/>
    </row>
    <row r="675" ht="15.75" hidden="1" customHeight="1">
      <c r="A675" s="74">
        <v>2025081.0</v>
      </c>
      <c r="B675" s="14">
        <v>45.0</v>
      </c>
      <c r="C675" s="14"/>
      <c r="D675" s="50" t="s">
        <v>5461</v>
      </c>
      <c r="E675" s="50" t="s">
        <v>400</v>
      </c>
      <c r="F675" s="50" t="s">
        <v>6787</v>
      </c>
      <c r="G675" s="14" t="s">
        <v>219</v>
      </c>
      <c r="H675" s="83" t="s">
        <v>6788</v>
      </c>
      <c r="I675" s="14" t="s">
        <v>237</v>
      </c>
      <c r="J675" s="84" t="s">
        <v>2062</v>
      </c>
      <c r="K675" s="86" t="s">
        <v>6789</v>
      </c>
      <c r="L675" s="14" t="s">
        <v>95</v>
      </c>
      <c r="M675" s="131" t="s">
        <v>4</v>
      </c>
      <c r="N675" s="14" t="s">
        <v>258</v>
      </c>
      <c r="O675" s="14" t="s">
        <v>286</v>
      </c>
      <c r="P675" s="14" t="s">
        <v>242</v>
      </c>
      <c r="Q675" s="14" t="s">
        <v>55</v>
      </c>
      <c r="R675" s="14" t="s">
        <v>73</v>
      </c>
      <c r="S675" s="78" t="s">
        <v>6790</v>
      </c>
      <c r="T675" s="78" t="s">
        <v>6790</v>
      </c>
      <c r="U675" s="78" t="s">
        <v>6791</v>
      </c>
      <c r="V675" s="14" t="s">
        <v>6792</v>
      </c>
      <c r="W675" s="14" t="s">
        <v>73</v>
      </c>
      <c r="X675" s="14" t="s">
        <v>225</v>
      </c>
      <c r="Y675" s="14" t="s">
        <v>73</v>
      </c>
      <c r="Z675" s="14" t="s">
        <v>225</v>
      </c>
      <c r="AA675" s="79">
        <v>4.0</v>
      </c>
      <c r="AB675" s="14" t="s">
        <v>73</v>
      </c>
      <c r="AC675" s="14" t="s">
        <v>6793</v>
      </c>
      <c r="AD675" s="14" t="s">
        <v>225</v>
      </c>
      <c r="AE675" s="14" t="s">
        <v>229</v>
      </c>
      <c r="AF675" s="14" t="s">
        <v>225</v>
      </c>
      <c r="AG675" s="14" t="s">
        <v>229</v>
      </c>
      <c r="AH675" s="14" t="s">
        <v>73</v>
      </c>
      <c r="AI675" s="14" t="s">
        <v>225</v>
      </c>
      <c r="AJ675" s="14" t="s">
        <v>73</v>
      </c>
      <c r="AK675" s="14" t="s">
        <v>264</v>
      </c>
      <c r="AL675" s="14"/>
      <c r="AM675" s="75" t="s">
        <v>225</v>
      </c>
      <c r="AN675" s="14"/>
      <c r="AO675" s="14"/>
      <c r="AP675" s="14" t="s">
        <v>317</v>
      </c>
      <c r="AQ675" s="14" t="s">
        <v>672</v>
      </c>
      <c r="AR675" s="14" t="s">
        <v>292</v>
      </c>
      <c r="AS675" s="14" t="s">
        <v>73</v>
      </c>
      <c r="AT675" s="14" t="s">
        <v>73</v>
      </c>
      <c r="AU675" s="14" t="s">
        <v>73</v>
      </c>
      <c r="AV675" s="14" t="s">
        <v>73</v>
      </c>
      <c r="AW675" s="76" t="s">
        <v>232</v>
      </c>
      <c r="AX675" s="76"/>
      <c r="AY675" s="50">
        <v>2.3111793E8</v>
      </c>
      <c r="AZ675" s="50">
        <v>83805.0</v>
      </c>
      <c r="BA675" s="14" t="s">
        <v>2767</v>
      </c>
      <c r="BB675" s="14" t="s">
        <v>344</v>
      </c>
      <c r="BC675" s="14"/>
      <c r="BD675" s="14"/>
      <c r="BE675" s="14"/>
      <c r="BF675" s="14"/>
      <c r="BG675" s="14"/>
      <c r="BH675" s="14"/>
    </row>
    <row r="676" ht="15.75" hidden="1" customHeight="1">
      <c r="A676" s="74">
        <v>2025313.0</v>
      </c>
      <c r="B676" s="75">
        <v>36.0</v>
      </c>
      <c r="C676" s="75"/>
      <c r="D676" s="53" t="s">
        <v>6794</v>
      </c>
      <c r="E676" s="53" t="s">
        <v>6795</v>
      </c>
      <c r="F676" s="50" t="s">
        <v>6796</v>
      </c>
      <c r="G676" s="14" t="s">
        <v>219</v>
      </c>
      <c r="H676" s="14" t="s">
        <v>6797</v>
      </c>
      <c r="I676" s="75" t="s">
        <v>237</v>
      </c>
      <c r="J676" s="87">
        <v>39063.0</v>
      </c>
      <c r="K676" s="88" t="s">
        <v>6798</v>
      </c>
      <c r="L676" s="166" t="s">
        <v>119</v>
      </c>
      <c r="M676" s="153" t="s">
        <v>49</v>
      </c>
      <c r="N676" s="75" t="s">
        <v>475</v>
      </c>
      <c r="O676" s="75" t="s">
        <v>351</v>
      </c>
      <c r="P676" s="76" t="s">
        <v>73</v>
      </c>
      <c r="Q676" s="75" t="s">
        <v>53</v>
      </c>
      <c r="R676" s="14" t="s">
        <v>225</v>
      </c>
      <c r="S676" s="89" t="s">
        <v>6799</v>
      </c>
      <c r="T676" s="89" t="s">
        <v>6799</v>
      </c>
      <c r="U676" s="89" t="s">
        <v>6800</v>
      </c>
      <c r="V676" s="90" t="s">
        <v>6801</v>
      </c>
      <c r="W676" s="75" t="s">
        <v>73</v>
      </c>
      <c r="X676" s="75" t="s">
        <v>73</v>
      </c>
      <c r="Y676" s="75" t="s">
        <v>225</v>
      </c>
      <c r="Z676" s="75" t="s">
        <v>225</v>
      </c>
      <c r="AA676" s="90">
        <v>7.0</v>
      </c>
      <c r="AB676" s="14" t="s">
        <v>225</v>
      </c>
      <c r="AC676" s="14" t="str">
        <f>IF(AB676="YES",YES,"Not Working")</f>
        <v>Not Working</v>
      </c>
      <c r="AD676" s="14" t="s">
        <v>73</v>
      </c>
      <c r="AE676" s="75" t="s">
        <v>6802</v>
      </c>
      <c r="AF676" s="14" t="s">
        <v>225</v>
      </c>
      <c r="AG676" s="14" t="s">
        <v>229</v>
      </c>
      <c r="AH676" s="14" t="s">
        <v>225</v>
      </c>
      <c r="AI676" s="14" t="s">
        <v>225</v>
      </c>
      <c r="AJ676" s="14" t="s">
        <v>225</v>
      </c>
      <c r="AK676" s="14" t="s">
        <v>291</v>
      </c>
      <c r="AL676" s="75"/>
      <c r="AM676" s="76" t="s">
        <v>225</v>
      </c>
      <c r="AN676" s="75"/>
      <c r="AO676" s="75"/>
      <c r="AP676" s="75" t="s">
        <v>877</v>
      </c>
      <c r="AQ676" s="75" t="s">
        <v>483</v>
      </c>
      <c r="AR676" s="75"/>
      <c r="AS676" s="14" t="s">
        <v>73</v>
      </c>
      <c r="AT676" s="75" t="s">
        <v>73</v>
      </c>
      <c r="AU676" s="75" t="s">
        <v>73</v>
      </c>
      <c r="AV676" s="75" t="s">
        <v>73</v>
      </c>
      <c r="AW676" s="14" t="s">
        <v>73</v>
      </c>
      <c r="AX676" s="76"/>
      <c r="AY676" s="53">
        <v>2.31010214E8</v>
      </c>
      <c r="AZ676" s="53">
        <v>97809.0</v>
      </c>
      <c r="BA676" s="79" t="s">
        <v>6803</v>
      </c>
      <c r="BB676" s="75" t="s">
        <v>268</v>
      </c>
      <c r="BC676" s="75"/>
      <c r="BD676" s="75"/>
      <c r="BE676" s="75"/>
      <c r="BF676" s="75"/>
      <c r="BG676" s="75"/>
      <c r="BH676" s="14"/>
    </row>
    <row r="677" ht="15.75" hidden="1" customHeight="1">
      <c r="A677" s="74">
        <v>2025766.0</v>
      </c>
      <c r="B677" s="14"/>
      <c r="C677" s="16">
        <v>38.0</v>
      </c>
      <c r="D677" s="50" t="s">
        <v>6804</v>
      </c>
      <c r="E677" s="50" t="s">
        <v>6805</v>
      </c>
      <c r="F677" s="50" t="s">
        <v>6806</v>
      </c>
      <c r="G677" s="14" t="s">
        <v>430</v>
      </c>
      <c r="H677" s="101" t="s">
        <v>6807</v>
      </c>
      <c r="I677" s="14" t="s">
        <v>237</v>
      </c>
      <c r="J677" s="50" t="s">
        <v>6808</v>
      </c>
      <c r="K677" s="103" t="s">
        <v>6809</v>
      </c>
      <c r="L677" s="11" t="s">
        <v>75</v>
      </c>
      <c r="M677" s="158" t="s">
        <v>4</v>
      </c>
      <c r="N677" s="16" t="s">
        <v>3800</v>
      </c>
      <c r="O677" s="14" t="s">
        <v>464</v>
      </c>
      <c r="P677" s="75"/>
      <c r="Q677" s="14" t="s">
        <v>55</v>
      </c>
      <c r="R677" s="14" t="s">
        <v>225</v>
      </c>
      <c r="S677" s="104" t="s">
        <v>6810</v>
      </c>
      <c r="T677" s="104" t="s">
        <v>6810</v>
      </c>
      <c r="U677" s="104"/>
      <c r="V677" s="79" t="s">
        <v>6811</v>
      </c>
      <c r="W677" s="14" t="s">
        <v>73</v>
      </c>
      <c r="X677" s="14" t="s">
        <v>73</v>
      </c>
      <c r="Y677" s="14" t="s">
        <v>73</v>
      </c>
      <c r="Z677" s="14" t="s">
        <v>225</v>
      </c>
      <c r="AA677" s="79">
        <v>3.0</v>
      </c>
      <c r="AB677" s="14" t="s">
        <v>225</v>
      </c>
      <c r="AC677" s="16" t="s">
        <v>229</v>
      </c>
      <c r="AD677" s="14" t="s">
        <v>225</v>
      </c>
      <c r="AE677" s="14" t="s">
        <v>229</v>
      </c>
      <c r="AF677" s="14" t="s">
        <v>225</v>
      </c>
      <c r="AG677" s="14" t="s">
        <v>229</v>
      </c>
      <c r="AH677" s="14" t="s">
        <v>73</v>
      </c>
      <c r="AI677" s="14" t="s">
        <v>73</v>
      </c>
      <c r="AJ677" s="14" t="s">
        <v>225</v>
      </c>
      <c r="AK677" s="14" t="s">
        <v>291</v>
      </c>
      <c r="AL677" s="14"/>
      <c r="AM677" s="14" t="s">
        <v>73</v>
      </c>
      <c r="AN677" s="14" t="s">
        <v>6812</v>
      </c>
      <c r="AO677" s="14"/>
      <c r="AP677" s="14" t="s">
        <v>577</v>
      </c>
      <c r="AQ677" s="14" t="s">
        <v>1434</v>
      </c>
      <c r="AR677" s="14" t="s">
        <v>483</v>
      </c>
      <c r="AS677" s="14" t="s">
        <v>73</v>
      </c>
      <c r="AT677" s="14" t="s">
        <v>73</v>
      </c>
      <c r="AU677" s="16" t="s">
        <v>73</v>
      </c>
      <c r="AV677" s="14"/>
      <c r="AW677" s="14"/>
      <c r="AX677" s="76"/>
      <c r="AY677" s="79"/>
      <c r="AZ677" s="50"/>
      <c r="BA677" s="14"/>
      <c r="BB677" s="14"/>
      <c r="BC677" s="50"/>
      <c r="BD677" s="14"/>
      <c r="BE677" s="14"/>
      <c r="BF677" s="14"/>
      <c r="BG677" s="14"/>
      <c r="BH677" s="222"/>
    </row>
    <row r="678" ht="15.75" hidden="1" customHeight="1">
      <c r="A678" s="74">
        <v>2025647.0</v>
      </c>
      <c r="B678" s="14"/>
      <c r="C678" s="14">
        <v>35.0</v>
      </c>
      <c r="D678" s="50" t="s">
        <v>2049</v>
      </c>
      <c r="E678" s="50" t="s">
        <v>6813</v>
      </c>
      <c r="F678" s="50" t="s">
        <v>6814</v>
      </c>
      <c r="G678" s="14" t="s">
        <v>430</v>
      </c>
      <c r="H678" s="101" t="s">
        <v>6815</v>
      </c>
      <c r="I678" s="14" t="s">
        <v>221</v>
      </c>
      <c r="J678" s="84">
        <v>38449.0</v>
      </c>
      <c r="K678" s="103" t="s">
        <v>6816</v>
      </c>
      <c r="L678" s="79" t="s">
        <v>99</v>
      </c>
      <c r="M678" s="158" t="s">
        <v>4</v>
      </c>
      <c r="N678" s="14" t="s">
        <v>323</v>
      </c>
      <c r="O678" s="14" t="s">
        <v>490</v>
      </c>
      <c r="P678" s="14" t="s">
        <v>73</v>
      </c>
      <c r="Q678" s="14" t="s">
        <v>53</v>
      </c>
      <c r="R678" s="14" t="s">
        <v>225</v>
      </c>
      <c r="S678" s="85" t="s">
        <v>922</v>
      </c>
      <c r="T678" s="85" t="s">
        <v>922</v>
      </c>
      <c r="U678" s="85" t="s">
        <v>922</v>
      </c>
      <c r="V678" s="79" t="s">
        <v>6817</v>
      </c>
      <c r="W678" s="14" t="s">
        <v>73</v>
      </c>
      <c r="X678" s="14" t="s">
        <v>225</v>
      </c>
      <c r="Y678" s="14" t="s">
        <v>73</v>
      </c>
      <c r="Z678" s="14" t="s">
        <v>225</v>
      </c>
      <c r="AA678" s="79">
        <v>3.0</v>
      </c>
      <c r="AB678" s="14" t="s">
        <v>73</v>
      </c>
      <c r="AC678" s="14" t="s">
        <v>1487</v>
      </c>
      <c r="AD678" s="14" t="s">
        <v>225</v>
      </c>
      <c r="AE678" s="14" t="s">
        <v>229</v>
      </c>
      <c r="AF678" s="14" t="s">
        <v>225</v>
      </c>
      <c r="AG678" s="14" t="s">
        <v>229</v>
      </c>
      <c r="AH678" s="14" t="s">
        <v>73</v>
      </c>
      <c r="AI678" s="14" t="s">
        <v>225</v>
      </c>
      <c r="AJ678" s="14" t="s">
        <v>225</v>
      </c>
      <c r="AK678" s="14" t="s">
        <v>230</v>
      </c>
      <c r="AL678" s="14"/>
      <c r="AM678" s="14" t="s">
        <v>225</v>
      </c>
      <c r="AN678" s="14"/>
      <c r="AO678" s="14"/>
      <c r="AP678" s="14" t="s">
        <v>331</v>
      </c>
      <c r="AQ678" s="14" t="s">
        <v>1434</v>
      </c>
      <c r="AR678" s="14" t="s">
        <v>483</v>
      </c>
      <c r="AS678" s="14" t="s">
        <v>73</v>
      </c>
      <c r="AT678" s="14" t="s">
        <v>73</v>
      </c>
      <c r="AU678" s="14" t="s">
        <v>73</v>
      </c>
      <c r="AV678" s="14"/>
      <c r="AW678" s="16" t="s">
        <v>232</v>
      </c>
      <c r="AX678" s="76"/>
      <c r="AY678" s="79"/>
      <c r="AZ678" s="50"/>
      <c r="BA678" s="14"/>
      <c r="BB678" s="14"/>
      <c r="BC678" s="50"/>
      <c r="BD678" s="14"/>
      <c r="BE678" s="14"/>
      <c r="BF678" s="14"/>
      <c r="BG678" s="14"/>
      <c r="BH678" s="14"/>
    </row>
    <row r="679" ht="15.75" hidden="1" customHeight="1">
      <c r="A679" s="74">
        <v>2025479.0</v>
      </c>
      <c r="B679" s="14"/>
      <c r="C679" s="100">
        <v>37.0</v>
      </c>
      <c r="D679" s="82" t="s">
        <v>561</v>
      </c>
      <c r="E679" s="82" t="s">
        <v>5405</v>
      </c>
      <c r="F679" s="50" t="s">
        <v>6818</v>
      </c>
      <c r="G679" s="14" t="s">
        <v>430</v>
      </c>
      <c r="H679" s="101" t="s">
        <v>6819</v>
      </c>
      <c r="I679" s="85" t="s">
        <v>237</v>
      </c>
      <c r="J679" s="109">
        <v>38780.0</v>
      </c>
      <c r="K679" s="103" t="s">
        <v>6820</v>
      </c>
      <c r="L679" s="85" t="s">
        <v>76</v>
      </c>
      <c r="M679" s="153" t="s">
        <v>4</v>
      </c>
      <c r="N679" s="16" t="s">
        <v>3769</v>
      </c>
      <c r="O679" s="85" t="s">
        <v>286</v>
      </c>
      <c r="P679" s="75"/>
      <c r="Q679" s="14" t="s">
        <v>59</v>
      </c>
      <c r="R679" s="14" t="s">
        <v>225</v>
      </c>
      <c r="S679" s="104" t="s">
        <v>6821</v>
      </c>
      <c r="T679" s="104" t="s">
        <v>6821</v>
      </c>
      <c r="U679" s="104" t="s">
        <v>6822</v>
      </c>
      <c r="V679" s="79" t="s">
        <v>6823</v>
      </c>
      <c r="W679" s="14" t="s">
        <v>73</v>
      </c>
      <c r="X679" s="14" t="s">
        <v>73</v>
      </c>
      <c r="Y679" s="14" t="s">
        <v>225</v>
      </c>
      <c r="Z679" s="14" t="s">
        <v>225</v>
      </c>
      <c r="AA679" s="79">
        <v>8.0</v>
      </c>
      <c r="AB679" s="14" t="s">
        <v>225</v>
      </c>
      <c r="AC679" s="14"/>
      <c r="AD679" s="14" t="s">
        <v>225</v>
      </c>
      <c r="AE679" s="14" t="s">
        <v>229</v>
      </c>
      <c r="AF679" s="14" t="s">
        <v>73</v>
      </c>
      <c r="AG679" s="14" t="s">
        <v>4412</v>
      </c>
      <c r="AH679" s="14" t="s">
        <v>225</v>
      </c>
      <c r="AI679" s="14" t="s">
        <v>225</v>
      </c>
      <c r="AJ679" s="14" t="s">
        <v>225</v>
      </c>
      <c r="AK679" s="14" t="s">
        <v>230</v>
      </c>
      <c r="AL679" s="14"/>
      <c r="AM679" s="14" t="s">
        <v>73</v>
      </c>
      <c r="AN679" s="14" t="s">
        <v>6824</v>
      </c>
      <c r="AO679" s="14"/>
      <c r="AP679" s="14" t="s">
        <v>4717</v>
      </c>
      <c r="AQ679" s="14" t="s">
        <v>540</v>
      </c>
      <c r="AR679" s="14"/>
      <c r="AS679" s="14" t="s">
        <v>73</v>
      </c>
      <c r="AT679" s="14" t="s">
        <v>73</v>
      </c>
      <c r="AU679" s="16" t="s">
        <v>73</v>
      </c>
      <c r="AV679" s="14"/>
      <c r="AW679" s="16" t="s">
        <v>232</v>
      </c>
      <c r="AX679" s="76"/>
      <c r="AY679" s="14"/>
      <c r="AZ679" s="50"/>
      <c r="BA679" s="14"/>
      <c r="BB679" s="14"/>
      <c r="BC679" s="14"/>
      <c r="BD679" s="14"/>
      <c r="BE679" s="14"/>
      <c r="BF679" s="14"/>
      <c r="BG679" s="14"/>
      <c r="BH679" s="14"/>
    </row>
    <row r="680" ht="15.75" hidden="1" customHeight="1">
      <c r="A680" s="74">
        <v>2025472.0</v>
      </c>
      <c r="B680" s="14"/>
      <c r="C680" s="100">
        <v>36.0</v>
      </c>
      <c r="D680" s="82" t="s">
        <v>6825</v>
      </c>
      <c r="E680" s="82" t="s">
        <v>6826</v>
      </c>
      <c r="F680" s="50" t="s">
        <v>6827</v>
      </c>
      <c r="G680" s="14" t="s">
        <v>430</v>
      </c>
      <c r="H680" s="101" t="s">
        <v>6828</v>
      </c>
      <c r="I680" s="85" t="s">
        <v>237</v>
      </c>
      <c r="J680" s="109">
        <v>38543.0</v>
      </c>
      <c r="K680" s="103" t="s">
        <v>6829</v>
      </c>
      <c r="L680" s="85" t="s">
        <v>76</v>
      </c>
      <c r="M680" s="153" t="s">
        <v>4</v>
      </c>
      <c r="N680" s="16" t="s">
        <v>475</v>
      </c>
      <c r="O680" s="85" t="s">
        <v>286</v>
      </c>
      <c r="P680" s="75"/>
      <c r="Q680" s="14" t="s">
        <v>59</v>
      </c>
      <c r="R680" s="14"/>
      <c r="S680" s="104" t="s">
        <v>6830</v>
      </c>
      <c r="T680" s="104" t="s">
        <v>6831</v>
      </c>
      <c r="U680" s="104" t="s">
        <v>6832</v>
      </c>
      <c r="V680" s="79" t="s">
        <v>6833</v>
      </c>
      <c r="W680" s="14" t="s">
        <v>73</v>
      </c>
      <c r="X680" s="14" t="s">
        <v>73</v>
      </c>
      <c r="Y680" s="14" t="s">
        <v>73</v>
      </c>
      <c r="Z680" s="14" t="s">
        <v>73</v>
      </c>
      <c r="AA680" s="79">
        <v>6.0</v>
      </c>
      <c r="AB680" s="14" t="s">
        <v>225</v>
      </c>
      <c r="AC680" s="14"/>
      <c r="AD680" s="14" t="s">
        <v>225</v>
      </c>
      <c r="AE680" s="14" t="s">
        <v>229</v>
      </c>
      <c r="AF680" s="14" t="s">
        <v>225</v>
      </c>
      <c r="AG680" s="14" t="s">
        <v>229</v>
      </c>
      <c r="AH680" s="14" t="s">
        <v>73</v>
      </c>
      <c r="AI680" s="14" t="s">
        <v>225</v>
      </c>
      <c r="AJ680" s="14" t="s">
        <v>73</v>
      </c>
      <c r="AK680" s="14" t="s">
        <v>264</v>
      </c>
      <c r="AL680" s="14"/>
      <c r="AM680" s="14" t="s">
        <v>73</v>
      </c>
      <c r="AN680" s="14" t="s">
        <v>23</v>
      </c>
      <c r="AO680" s="14"/>
      <c r="AP680" s="14" t="s">
        <v>4961</v>
      </c>
      <c r="AQ680" s="14" t="s">
        <v>370</v>
      </c>
      <c r="AR680" s="14" t="s">
        <v>292</v>
      </c>
      <c r="AS680" s="14" t="s">
        <v>73</v>
      </c>
      <c r="AT680" s="14" t="s">
        <v>73</v>
      </c>
      <c r="AU680" s="16" t="s">
        <v>73</v>
      </c>
      <c r="AV680" s="14"/>
      <c r="AW680" s="16" t="s">
        <v>232</v>
      </c>
      <c r="AX680" s="76"/>
      <c r="AY680" s="106">
        <v>2.31788673E8</v>
      </c>
      <c r="AZ680" s="106">
        <v>83501.0</v>
      </c>
      <c r="BA680" s="14"/>
      <c r="BB680" s="14"/>
      <c r="BC680" s="14"/>
      <c r="BD680" s="14"/>
      <c r="BE680" s="14"/>
      <c r="BF680" s="14"/>
      <c r="BG680" s="14"/>
      <c r="BH680" s="14"/>
    </row>
    <row r="681" ht="15.75" hidden="1" customHeight="1">
      <c r="A681" s="74">
        <v>2025669.0</v>
      </c>
      <c r="B681" s="14"/>
      <c r="C681" s="14">
        <v>40.0</v>
      </c>
      <c r="D681" s="50" t="s">
        <v>6834</v>
      </c>
      <c r="E681" s="50" t="s">
        <v>6835</v>
      </c>
      <c r="F681" s="50" t="s">
        <v>6836</v>
      </c>
      <c r="G681" s="14" t="s">
        <v>430</v>
      </c>
      <c r="H681" s="101" t="s">
        <v>6837</v>
      </c>
      <c r="I681" s="14" t="s">
        <v>237</v>
      </c>
      <c r="J681" s="50" t="s">
        <v>6838</v>
      </c>
      <c r="K681" s="103" t="s">
        <v>6839</v>
      </c>
      <c r="L681" s="14" t="s">
        <v>86</v>
      </c>
      <c r="M681" s="158" t="s">
        <v>4</v>
      </c>
      <c r="N681" s="14" t="s">
        <v>791</v>
      </c>
      <c r="O681" s="14" t="s">
        <v>603</v>
      </c>
      <c r="P681" s="75"/>
      <c r="Q681" s="14" t="s">
        <v>51</v>
      </c>
      <c r="R681" s="14" t="s">
        <v>225</v>
      </c>
      <c r="S681" s="104" t="s">
        <v>6840</v>
      </c>
      <c r="T681" s="104" t="s">
        <v>6841</v>
      </c>
      <c r="U681" s="104" t="s">
        <v>6842</v>
      </c>
      <c r="V681" s="79" t="s">
        <v>6843</v>
      </c>
      <c r="W681" s="14" t="s">
        <v>73</v>
      </c>
      <c r="X681" s="14" t="s">
        <v>73</v>
      </c>
      <c r="Y681" s="14" t="s">
        <v>225</v>
      </c>
      <c r="Z681" s="14" t="s">
        <v>225</v>
      </c>
      <c r="AA681" s="79">
        <v>7.0</v>
      </c>
      <c r="AB681" s="14" t="s">
        <v>225</v>
      </c>
      <c r="AC681" s="14"/>
      <c r="AD681" s="14" t="s">
        <v>225</v>
      </c>
      <c r="AE681" s="14" t="s">
        <v>229</v>
      </c>
      <c r="AF681" s="14" t="s">
        <v>225</v>
      </c>
      <c r="AG681" s="14" t="s">
        <v>229</v>
      </c>
      <c r="AH681" s="14" t="s">
        <v>225</v>
      </c>
      <c r="AI681" s="14" t="s">
        <v>225</v>
      </c>
      <c r="AJ681" s="14" t="s">
        <v>73</v>
      </c>
      <c r="AK681" s="14" t="s">
        <v>264</v>
      </c>
      <c r="AL681" s="14"/>
      <c r="AM681" s="14" t="s">
        <v>225</v>
      </c>
      <c r="AN681" s="14"/>
      <c r="AO681" s="14"/>
      <c r="AP681" s="14" t="s">
        <v>6844</v>
      </c>
      <c r="AQ681" s="14" t="s">
        <v>370</v>
      </c>
      <c r="AR681" s="14" t="s">
        <v>5855</v>
      </c>
      <c r="AS681" s="14" t="s">
        <v>73</v>
      </c>
      <c r="AT681" s="14" t="s">
        <v>73</v>
      </c>
      <c r="AU681" s="16" t="s">
        <v>73</v>
      </c>
      <c r="AV681" s="14"/>
      <c r="AW681" s="14"/>
      <c r="AX681" s="76"/>
      <c r="AY681" s="79"/>
      <c r="AZ681" s="50"/>
      <c r="BA681" s="14"/>
      <c r="BB681" s="14"/>
      <c r="BC681" s="50"/>
      <c r="BD681" s="14"/>
      <c r="BE681" s="14"/>
      <c r="BF681" s="14"/>
      <c r="BG681" s="14"/>
      <c r="BH681" s="14"/>
    </row>
    <row r="682" ht="15.75" hidden="1" customHeight="1">
      <c r="A682" s="74">
        <v>2025524.0</v>
      </c>
      <c r="B682" s="14"/>
      <c r="C682" s="14">
        <v>36.0</v>
      </c>
      <c r="D682" s="50" t="s">
        <v>1680</v>
      </c>
      <c r="E682" s="50" t="s">
        <v>6845</v>
      </c>
      <c r="F682" s="50" t="s">
        <v>6846</v>
      </c>
      <c r="G682" s="14" t="s">
        <v>430</v>
      </c>
      <c r="H682" s="101" t="s">
        <v>6847</v>
      </c>
      <c r="I682" s="14" t="s">
        <v>237</v>
      </c>
      <c r="J682" s="50" t="s">
        <v>2772</v>
      </c>
      <c r="K682" s="103" t="s">
        <v>6848</v>
      </c>
      <c r="L682" s="14" t="s">
        <v>108</v>
      </c>
      <c r="M682" s="153" t="s">
        <v>4</v>
      </c>
      <c r="N682" s="14" t="s">
        <v>791</v>
      </c>
      <c r="O682" s="14" t="s">
        <v>286</v>
      </c>
      <c r="P682" s="75"/>
      <c r="Q682" s="14" t="s">
        <v>61</v>
      </c>
      <c r="R682" s="14" t="s">
        <v>225</v>
      </c>
      <c r="S682" s="104" t="s">
        <v>6849</v>
      </c>
      <c r="T682" s="104" t="s">
        <v>6849</v>
      </c>
      <c r="U682" s="104" t="s">
        <v>6850</v>
      </c>
      <c r="V682" s="79" t="s">
        <v>6851</v>
      </c>
      <c r="W682" s="14" t="s">
        <v>73</v>
      </c>
      <c r="X682" s="14" t="s">
        <v>73</v>
      </c>
      <c r="Y682" s="14" t="s">
        <v>73</v>
      </c>
      <c r="Z682" s="14" t="s">
        <v>73</v>
      </c>
      <c r="AA682" s="79">
        <v>6.0</v>
      </c>
      <c r="AB682" s="14" t="s">
        <v>225</v>
      </c>
      <c r="AC682" s="14"/>
      <c r="AD682" s="14" t="s">
        <v>225</v>
      </c>
      <c r="AE682" s="14" t="s">
        <v>229</v>
      </c>
      <c r="AF682" s="14" t="s">
        <v>225</v>
      </c>
      <c r="AG682" s="14" t="s">
        <v>229</v>
      </c>
      <c r="AH682" s="14" t="s">
        <v>225</v>
      </c>
      <c r="AI682" s="14" t="s">
        <v>225</v>
      </c>
      <c r="AJ682" s="14" t="s">
        <v>225</v>
      </c>
      <c r="AK682" s="14" t="s">
        <v>291</v>
      </c>
      <c r="AL682" s="14"/>
      <c r="AM682" s="14" t="s">
        <v>73</v>
      </c>
      <c r="AN682" s="14" t="s">
        <v>4858</v>
      </c>
      <c r="AO682" s="14"/>
      <c r="AP682" s="14" t="s">
        <v>4800</v>
      </c>
      <c r="AQ682" s="14" t="s">
        <v>1558</v>
      </c>
      <c r="AR682" s="14" t="s">
        <v>483</v>
      </c>
      <c r="AS682" s="14" t="s">
        <v>73</v>
      </c>
      <c r="AT682" s="14" t="s">
        <v>73</v>
      </c>
      <c r="AU682" s="14" t="s">
        <v>73</v>
      </c>
      <c r="AV682" s="14"/>
      <c r="AW682" s="16" t="s">
        <v>232</v>
      </c>
      <c r="AX682" s="76"/>
      <c r="AY682" s="106">
        <v>2.31754183E8</v>
      </c>
      <c r="AZ682" s="106">
        <v>97936.0</v>
      </c>
      <c r="BA682" s="14"/>
      <c r="BB682" s="14"/>
      <c r="BC682" s="50"/>
      <c r="BD682" s="14"/>
      <c r="BE682" s="14"/>
      <c r="BF682" s="14"/>
      <c r="BG682" s="14"/>
      <c r="BH682" s="14"/>
    </row>
    <row r="683" ht="15.75" hidden="1" customHeight="1">
      <c r="A683" s="74">
        <v>2025613.0</v>
      </c>
      <c r="B683" s="14"/>
      <c r="C683" s="14">
        <v>36.0</v>
      </c>
      <c r="D683" s="50" t="s">
        <v>84</v>
      </c>
      <c r="E683" s="50" t="s">
        <v>6852</v>
      </c>
      <c r="F683" s="50" t="s">
        <v>6853</v>
      </c>
      <c r="G683" s="14" t="s">
        <v>430</v>
      </c>
      <c r="H683" s="101" t="s">
        <v>6854</v>
      </c>
      <c r="I683" s="14" t="s">
        <v>221</v>
      </c>
      <c r="J683" s="84">
        <v>39059.0</v>
      </c>
      <c r="K683" s="103" t="s">
        <v>6855</v>
      </c>
      <c r="L683" s="14" t="s">
        <v>88</v>
      </c>
      <c r="M683" s="153" t="s">
        <v>4</v>
      </c>
      <c r="N683" s="14" t="s">
        <v>223</v>
      </c>
      <c r="O683" s="14" t="s">
        <v>490</v>
      </c>
      <c r="P683" s="14" t="s">
        <v>225</v>
      </c>
      <c r="Q683" s="14" t="s">
        <v>53</v>
      </c>
      <c r="R683" s="14" t="s">
        <v>225</v>
      </c>
      <c r="S683" s="104" t="s">
        <v>6856</v>
      </c>
      <c r="T683" s="104" t="s">
        <v>6856</v>
      </c>
      <c r="U683" s="104" t="s">
        <v>6857</v>
      </c>
      <c r="V683" s="79" t="s">
        <v>6858</v>
      </c>
      <c r="W683" s="14" t="s">
        <v>73</v>
      </c>
      <c r="X683" s="14" t="s">
        <v>73</v>
      </c>
      <c r="Y683" s="14" t="s">
        <v>73</v>
      </c>
      <c r="Z683" s="14" t="s">
        <v>73</v>
      </c>
      <c r="AA683" s="79">
        <v>5.0</v>
      </c>
      <c r="AB683" s="14" t="s">
        <v>225</v>
      </c>
      <c r="AC683" s="14" t="s">
        <v>229</v>
      </c>
      <c r="AD683" s="14" t="s">
        <v>225</v>
      </c>
      <c r="AE683" s="14" t="s">
        <v>229</v>
      </c>
      <c r="AF683" s="14" t="s">
        <v>225</v>
      </c>
      <c r="AG683" s="14" t="s">
        <v>229</v>
      </c>
      <c r="AH683" s="14" t="s">
        <v>73</v>
      </c>
      <c r="AI683" s="14" t="s">
        <v>73</v>
      </c>
      <c r="AJ683" s="14" t="s">
        <v>73</v>
      </c>
      <c r="AK683" s="14" t="s">
        <v>264</v>
      </c>
      <c r="AL683" s="14"/>
      <c r="AM683" s="14" t="s">
        <v>73</v>
      </c>
      <c r="AN683" s="14" t="s">
        <v>23</v>
      </c>
      <c r="AO683" s="14"/>
      <c r="AP683" s="14" t="s">
        <v>2927</v>
      </c>
      <c r="AQ683" s="14" t="s">
        <v>2926</v>
      </c>
      <c r="AR683" s="14" t="s">
        <v>4277</v>
      </c>
      <c r="AS683" s="14" t="s">
        <v>73</v>
      </c>
      <c r="AT683" s="14" t="s">
        <v>73</v>
      </c>
      <c r="AU683" s="14" t="s">
        <v>73</v>
      </c>
      <c r="AV683" s="14"/>
      <c r="AW683" s="14"/>
      <c r="AX683" s="76"/>
      <c r="AY683" s="79"/>
      <c r="AZ683" s="50"/>
      <c r="BA683" s="14"/>
      <c r="BB683" s="14"/>
      <c r="BC683" s="50"/>
      <c r="BD683" s="14"/>
      <c r="BE683" s="14"/>
      <c r="BF683" s="14"/>
      <c r="BG683" s="14"/>
      <c r="BH683" s="14"/>
    </row>
    <row r="684" ht="15.75" hidden="1" customHeight="1">
      <c r="A684" s="74">
        <v>2025762.0</v>
      </c>
      <c r="B684" s="14"/>
      <c r="C684" s="14">
        <v>40.0</v>
      </c>
      <c r="D684" s="50" t="s">
        <v>6859</v>
      </c>
      <c r="E684" s="93" t="s">
        <v>6860</v>
      </c>
      <c r="F684" s="50" t="s">
        <v>6861</v>
      </c>
      <c r="G684" s="14" t="s">
        <v>430</v>
      </c>
      <c r="H684" s="101" t="s">
        <v>6862</v>
      </c>
      <c r="I684" s="14" t="s">
        <v>221</v>
      </c>
      <c r="J684" s="84">
        <v>38840.0</v>
      </c>
      <c r="K684" s="86" t="s">
        <v>6863</v>
      </c>
      <c r="L684" s="14" t="s">
        <v>85</v>
      </c>
      <c r="M684" s="158" t="s">
        <v>4</v>
      </c>
      <c r="N684" s="14" t="s">
        <v>323</v>
      </c>
      <c r="O684" s="14" t="s">
        <v>594</v>
      </c>
      <c r="P684" s="75"/>
      <c r="Q684" s="14" t="s">
        <v>51</v>
      </c>
      <c r="R684" s="14"/>
      <c r="S684" s="78" t="s">
        <v>6864</v>
      </c>
      <c r="T684" s="14"/>
      <c r="U684" s="78" t="s">
        <v>6865</v>
      </c>
      <c r="V684" s="79" t="s">
        <v>6866</v>
      </c>
      <c r="W684" s="14" t="s">
        <v>73</v>
      </c>
      <c r="X684" s="14" t="s">
        <v>225</v>
      </c>
      <c r="Y684" s="14"/>
      <c r="Z684" s="14"/>
      <c r="AA684" s="79"/>
      <c r="AB684" s="75"/>
      <c r="AC684" s="14"/>
      <c r="AD684" s="14"/>
      <c r="AE684" s="14"/>
      <c r="AF684" s="75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 t="s">
        <v>73</v>
      </c>
      <c r="AT684" s="14" t="s">
        <v>73</v>
      </c>
      <c r="AU684" s="16" t="s">
        <v>73</v>
      </c>
      <c r="AV684" s="14"/>
      <c r="AW684" s="14"/>
      <c r="AX684" s="76"/>
      <c r="AY684" s="79"/>
      <c r="AZ684" s="50"/>
      <c r="BA684" s="14"/>
      <c r="BB684" s="14"/>
      <c r="BC684" s="50"/>
      <c r="BD684" s="14"/>
      <c r="BE684" s="14"/>
      <c r="BF684" s="14"/>
      <c r="BG684" s="14"/>
      <c r="BH684" s="14"/>
    </row>
    <row r="685" ht="15.75" hidden="1" customHeight="1">
      <c r="A685" s="74">
        <v>2025824.0</v>
      </c>
      <c r="B685" s="14"/>
      <c r="C685" s="14">
        <v>43.0</v>
      </c>
      <c r="D685" s="50" t="s">
        <v>6867</v>
      </c>
      <c r="E685" s="50" t="s">
        <v>6868</v>
      </c>
      <c r="F685" s="50" t="s">
        <v>6869</v>
      </c>
      <c r="G685" s="14" t="s">
        <v>430</v>
      </c>
      <c r="H685" s="101" t="s">
        <v>6870</v>
      </c>
      <c r="I685" s="14" t="s">
        <v>221</v>
      </c>
      <c r="J685" s="84">
        <v>39060.0</v>
      </c>
      <c r="K685" s="103" t="s">
        <v>6871</v>
      </c>
      <c r="L685" s="79" t="s">
        <v>99</v>
      </c>
      <c r="M685" s="158" t="s">
        <v>4</v>
      </c>
      <c r="N685" s="14"/>
      <c r="O685" s="14" t="s">
        <v>490</v>
      </c>
      <c r="P685" s="14" t="s">
        <v>73</v>
      </c>
      <c r="Q685" s="14" t="s">
        <v>53</v>
      </c>
      <c r="R685" s="14" t="s">
        <v>225</v>
      </c>
      <c r="S685" s="104" t="s">
        <v>6872</v>
      </c>
      <c r="T685" s="104" t="s">
        <v>6872</v>
      </c>
      <c r="U685" s="104" t="s">
        <v>6873</v>
      </c>
      <c r="V685" s="79" t="s">
        <v>6874</v>
      </c>
      <c r="W685" s="14" t="s">
        <v>73</v>
      </c>
      <c r="X685" s="14" t="s">
        <v>73</v>
      </c>
      <c r="Y685" s="14" t="s">
        <v>225</v>
      </c>
      <c r="Z685" s="14" t="s">
        <v>225</v>
      </c>
      <c r="AA685" s="79">
        <v>6.0</v>
      </c>
      <c r="AB685" s="14" t="s">
        <v>225</v>
      </c>
      <c r="AC685" s="14" t="s">
        <v>1667</v>
      </c>
      <c r="AD685" s="14" t="s">
        <v>73</v>
      </c>
      <c r="AE685" s="14" t="s">
        <v>278</v>
      </c>
      <c r="AF685" s="14" t="s">
        <v>225</v>
      </c>
      <c r="AG685" s="14" t="s">
        <v>229</v>
      </c>
      <c r="AH685" s="14" t="s">
        <v>73</v>
      </c>
      <c r="AI685" s="14" t="s">
        <v>73</v>
      </c>
      <c r="AJ685" s="14" t="s">
        <v>73</v>
      </c>
      <c r="AK685" s="14" t="s">
        <v>264</v>
      </c>
      <c r="AL685" s="14" t="s">
        <v>396</v>
      </c>
      <c r="AM685" s="14" t="s">
        <v>73</v>
      </c>
      <c r="AN685" s="14" t="s">
        <v>6875</v>
      </c>
      <c r="AO685" s="14"/>
      <c r="AP685" s="14" t="s">
        <v>6876</v>
      </c>
      <c r="AQ685" s="14" t="s">
        <v>6877</v>
      </c>
      <c r="AR685" s="14" t="s">
        <v>1567</v>
      </c>
      <c r="AS685" s="14" t="s">
        <v>73</v>
      </c>
      <c r="AT685" s="14" t="s">
        <v>73</v>
      </c>
      <c r="AU685" s="14" t="s">
        <v>73</v>
      </c>
      <c r="AV685" s="14"/>
      <c r="AW685" s="14"/>
      <c r="AX685" s="76"/>
      <c r="AY685" s="79"/>
      <c r="AZ685" s="50"/>
      <c r="BA685" s="14"/>
      <c r="BB685" s="14"/>
      <c r="BC685" s="50"/>
      <c r="BD685" s="14"/>
      <c r="BE685" s="14"/>
      <c r="BF685" s="14"/>
      <c r="BG685" s="14"/>
      <c r="BH685" s="14"/>
    </row>
    <row r="686" ht="15.75" hidden="1" customHeight="1">
      <c r="A686" s="74">
        <v>2025428.0</v>
      </c>
      <c r="B686" s="14"/>
      <c r="C686" s="100">
        <v>39.0</v>
      </c>
      <c r="D686" s="82" t="s">
        <v>6878</v>
      </c>
      <c r="E686" s="82" t="s">
        <v>6879</v>
      </c>
      <c r="F686" s="50" t="s">
        <v>6880</v>
      </c>
      <c r="G686" s="14" t="s">
        <v>430</v>
      </c>
      <c r="H686" s="101" t="s">
        <v>6881</v>
      </c>
      <c r="I686" s="14" t="s">
        <v>221</v>
      </c>
      <c r="J686" s="84">
        <v>39173.0</v>
      </c>
      <c r="K686" s="103" t="s">
        <v>6882</v>
      </c>
      <c r="L686" s="79" t="s">
        <v>79</v>
      </c>
      <c r="M686" s="158" t="s">
        <v>4</v>
      </c>
      <c r="N686" s="16" t="s">
        <v>6883</v>
      </c>
      <c r="O686" s="14" t="s">
        <v>286</v>
      </c>
      <c r="P686" s="75"/>
      <c r="Q686" s="14" t="s">
        <v>59</v>
      </c>
      <c r="R686" s="14" t="s">
        <v>225</v>
      </c>
      <c r="S686" s="104" t="s">
        <v>6884</v>
      </c>
      <c r="T686" s="104" t="s">
        <v>6885</v>
      </c>
      <c r="U686" s="104" t="s">
        <v>6886</v>
      </c>
      <c r="V686" s="79" t="s">
        <v>6887</v>
      </c>
      <c r="W686" s="14" t="s">
        <v>73</v>
      </c>
      <c r="X686" s="14" t="s">
        <v>73</v>
      </c>
      <c r="Y686" s="14" t="s">
        <v>73</v>
      </c>
      <c r="Z686" s="14" t="s">
        <v>225</v>
      </c>
      <c r="AA686" s="79">
        <v>5.0</v>
      </c>
      <c r="AB686" s="14" t="s">
        <v>225</v>
      </c>
      <c r="AC686" s="14"/>
      <c r="AD686" s="14" t="s">
        <v>73</v>
      </c>
      <c r="AE686" s="14" t="s">
        <v>6888</v>
      </c>
      <c r="AF686" s="14" t="s">
        <v>225</v>
      </c>
      <c r="AG686" s="14" t="s">
        <v>229</v>
      </c>
      <c r="AH686" s="14" t="s">
        <v>225</v>
      </c>
      <c r="AI686" s="14" t="s">
        <v>73</v>
      </c>
      <c r="AJ686" s="14" t="s">
        <v>225</v>
      </c>
      <c r="AK686" s="14" t="s">
        <v>291</v>
      </c>
      <c r="AL686" s="14"/>
      <c r="AM686" s="14" t="s">
        <v>73</v>
      </c>
      <c r="AN686" s="14" t="s">
        <v>6889</v>
      </c>
      <c r="AO686" s="14"/>
      <c r="AP686" s="14" t="s">
        <v>1434</v>
      </c>
      <c r="AQ686" s="14" t="s">
        <v>331</v>
      </c>
      <c r="AR686" s="14" t="s">
        <v>5834</v>
      </c>
      <c r="AS686" s="14" t="s">
        <v>73</v>
      </c>
      <c r="AT686" s="14" t="s">
        <v>73</v>
      </c>
      <c r="AU686" s="187" t="s">
        <v>225</v>
      </c>
      <c r="AV686" s="14"/>
      <c r="AW686" s="16" t="s">
        <v>225</v>
      </c>
      <c r="AX686" s="110" t="s">
        <v>685</v>
      </c>
      <c r="AY686" s="14"/>
      <c r="AZ686" s="50"/>
      <c r="BA686" s="14"/>
      <c r="BB686" s="14"/>
      <c r="BC686" s="14"/>
      <c r="BD686" s="14"/>
      <c r="BE686" s="14"/>
      <c r="BF686" s="14"/>
      <c r="BG686" s="14"/>
      <c r="BH686" s="14"/>
    </row>
    <row r="687" ht="15.75" hidden="1" customHeight="1">
      <c r="A687" s="74">
        <v>2025792.0</v>
      </c>
      <c r="B687" s="14"/>
      <c r="C687" s="14">
        <v>42.0</v>
      </c>
      <c r="D687" s="50" t="s">
        <v>6890</v>
      </c>
      <c r="E687" s="50" t="s">
        <v>6891</v>
      </c>
      <c r="F687" s="50" t="s">
        <v>6892</v>
      </c>
      <c r="G687" s="14" t="s">
        <v>430</v>
      </c>
      <c r="H687" s="101" t="s">
        <v>6893</v>
      </c>
      <c r="I687" s="14" t="s">
        <v>237</v>
      </c>
      <c r="J687" s="84" t="s">
        <v>3013</v>
      </c>
      <c r="K687" s="103" t="s">
        <v>6894</v>
      </c>
      <c r="L687" s="14" t="s">
        <v>99</v>
      </c>
      <c r="M687" s="158" t="s">
        <v>4</v>
      </c>
      <c r="N687" s="14" t="s">
        <v>791</v>
      </c>
      <c r="O687" s="14" t="s">
        <v>490</v>
      </c>
      <c r="P687" s="14" t="s">
        <v>73</v>
      </c>
      <c r="Q687" s="14" t="s">
        <v>53</v>
      </c>
      <c r="R687" s="14" t="s">
        <v>225</v>
      </c>
      <c r="S687" s="104" t="s">
        <v>6895</v>
      </c>
      <c r="T687" s="104" t="s">
        <v>6895</v>
      </c>
      <c r="U687" s="104" t="s">
        <v>6896</v>
      </c>
      <c r="V687" s="79" t="s">
        <v>6897</v>
      </c>
      <c r="W687" s="14" t="s">
        <v>73</v>
      </c>
      <c r="X687" s="14" t="s">
        <v>73</v>
      </c>
      <c r="Y687" s="14" t="s">
        <v>73</v>
      </c>
      <c r="Z687" s="14" t="s">
        <v>225</v>
      </c>
      <c r="AA687" s="79">
        <v>5.0</v>
      </c>
      <c r="AB687" s="14" t="s">
        <v>73</v>
      </c>
      <c r="AC687" s="14" t="s">
        <v>6898</v>
      </c>
      <c r="AD687" s="14" t="s">
        <v>225</v>
      </c>
      <c r="AE687" s="14" t="s">
        <v>229</v>
      </c>
      <c r="AF687" s="14" t="s">
        <v>225</v>
      </c>
      <c r="AG687" s="14" t="s">
        <v>229</v>
      </c>
      <c r="AH687" s="14" t="s">
        <v>73</v>
      </c>
      <c r="AI687" s="14" t="s">
        <v>73</v>
      </c>
      <c r="AJ687" s="14" t="s">
        <v>225</v>
      </c>
      <c r="AK687" s="14" t="s">
        <v>291</v>
      </c>
      <c r="AL687" s="14"/>
      <c r="AM687" s="14" t="s">
        <v>73</v>
      </c>
      <c r="AN687" s="14" t="s">
        <v>6899</v>
      </c>
      <c r="AO687" s="14"/>
      <c r="AP687" s="14" t="s">
        <v>1657</v>
      </c>
      <c r="AQ687" s="14" t="s">
        <v>424</v>
      </c>
      <c r="AR687" s="14" t="s">
        <v>504</v>
      </c>
      <c r="AS687" s="14" t="s">
        <v>73</v>
      </c>
      <c r="AT687" s="14" t="s">
        <v>73</v>
      </c>
      <c r="AU687" s="14" t="s">
        <v>73</v>
      </c>
      <c r="AV687" s="14"/>
      <c r="AW687" s="16" t="s">
        <v>232</v>
      </c>
      <c r="AX687" s="110"/>
      <c r="AY687" s="106">
        <v>2.3163893E8</v>
      </c>
      <c r="AZ687" s="106">
        <v>36702.0</v>
      </c>
      <c r="BA687" s="14"/>
      <c r="BB687" s="14"/>
      <c r="BC687" s="50"/>
      <c r="BD687" s="14"/>
      <c r="BE687" s="14"/>
      <c r="BF687" s="14"/>
      <c r="BG687" s="14"/>
      <c r="BH687" s="14"/>
    </row>
    <row r="688" ht="15.75" hidden="1" customHeight="1">
      <c r="A688" s="74">
        <v>2025438.0</v>
      </c>
      <c r="B688" s="14"/>
      <c r="C688" s="100">
        <v>35.0</v>
      </c>
      <c r="D688" s="82" t="s">
        <v>6900</v>
      </c>
      <c r="E688" s="82" t="s">
        <v>6901</v>
      </c>
      <c r="F688" s="50" t="s">
        <v>6902</v>
      </c>
      <c r="G688" s="14" t="s">
        <v>430</v>
      </c>
      <c r="H688" s="101" t="s">
        <v>6903</v>
      </c>
      <c r="I688" s="85" t="s">
        <v>221</v>
      </c>
      <c r="J688" s="82" t="s">
        <v>2982</v>
      </c>
      <c r="K688" s="103" t="s">
        <v>6904</v>
      </c>
      <c r="L688" s="79" t="s">
        <v>79</v>
      </c>
      <c r="M688" s="153" t="s">
        <v>4</v>
      </c>
      <c r="N688" s="16" t="s">
        <v>258</v>
      </c>
      <c r="O688" s="14" t="s">
        <v>286</v>
      </c>
      <c r="P688" s="75"/>
      <c r="Q688" s="14" t="s">
        <v>59</v>
      </c>
      <c r="R688" s="14"/>
      <c r="S688" s="104"/>
      <c r="T688" s="104"/>
      <c r="U688" s="104"/>
      <c r="V688" s="79"/>
      <c r="W688" s="14"/>
      <c r="X688" s="14"/>
      <c r="Y688" s="14"/>
      <c r="Z688" s="14"/>
      <c r="AA688" s="79"/>
      <c r="AB688" s="75"/>
      <c r="AC688" s="14"/>
      <c r="AD688" s="14"/>
      <c r="AE688" s="14"/>
      <c r="AF688" s="75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75" t="s">
        <v>225</v>
      </c>
      <c r="AT688" s="14"/>
      <c r="AU688" s="16" t="s">
        <v>73</v>
      </c>
      <c r="AV688" s="14"/>
      <c r="AW688" s="16" t="s">
        <v>232</v>
      </c>
      <c r="AX688" s="76"/>
      <c r="AY688" s="106">
        <v>2.31540477E8</v>
      </c>
      <c r="AZ688" s="50"/>
      <c r="BA688" s="14"/>
      <c r="BB688" s="14"/>
      <c r="BC688" s="14"/>
      <c r="BD688" s="14"/>
      <c r="BE688" s="14"/>
      <c r="BF688" s="14"/>
      <c r="BG688" s="14"/>
      <c r="BH688" s="14"/>
    </row>
    <row r="689" ht="15.75" hidden="1" customHeight="1">
      <c r="A689" s="74">
        <v>2025756.0</v>
      </c>
      <c r="B689" s="14"/>
      <c r="C689" s="14">
        <v>40.0</v>
      </c>
      <c r="D689" s="50" t="s">
        <v>3346</v>
      </c>
      <c r="E689" s="50" t="s">
        <v>6905</v>
      </c>
      <c r="F689" s="50" t="s">
        <v>6906</v>
      </c>
      <c r="G689" s="14" t="s">
        <v>430</v>
      </c>
      <c r="H689" s="101" t="s">
        <v>6907</v>
      </c>
      <c r="I689" s="14" t="s">
        <v>237</v>
      </c>
      <c r="J689" s="84" t="s">
        <v>6908</v>
      </c>
      <c r="K689" s="86" t="s">
        <v>6909</v>
      </c>
      <c r="L689" s="14" t="s">
        <v>85</v>
      </c>
      <c r="M689" s="158" t="s">
        <v>4</v>
      </c>
      <c r="N689" s="14" t="s">
        <v>910</v>
      </c>
      <c r="O689" s="14" t="s">
        <v>594</v>
      </c>
      <c r="P689" s="75"/>
      <c r="Q689" s="14" t="s">
        <v>51</v>
      </c>
      <c r="R689" s="14"/>
      <c r="S689" s="78" t="s">
        <v>6910</v>
      </c>
      <c r="T689" s="14"/>
      <c r="U689" s="78" t="s">
        <v>6911</v>
      </c>
      <c r="V689" s="79" t="s">
        <v>6912</v>
      </c>
      <c r="W689" s="14" t="s">
        <v>73</v>
      </c>
      <c r="X689" s="14" t="s">
        <v>73</v>
      </c>
      <c r="Y689" s="14"/>
      <c r="Z689" s="14"/>
      <c r="AA689" s="79"/>
      <c r="AB689" s="75"/>
      <c r="AC689" s="14"/>
      <c r="AD689" s="14"/>
      <c r="AE689" s="14"/>
      <c r="AF689" s="75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 t="s">
        <v>73</v>
      </c>
      <c r="AT689" s="14" t="s">
        <v>73</v>
      </c>
      <c r="AU689" s="16" t="s">
        <v>73</v>
      </c>
      <c r="AV689" s="14"/>
      <c r="AW689" s="14"/>
      <c r="AX689" s="76"/>
      <c r="AY689" s="79"/>
      <c r="AZ689" s="50"/>
      <c r="BA689" s="14"/>
      <c r="BB689" s="14"/>
      <c r="BC689" s="50"/>
      <c r="BD689" s="14"/>
      <c r="BE689" s="14"/>
      <c r="BF689" s="14"/>
      <c r="BG689" s="14"/>
      <c r="BH689" s="14"/>
    </row>
    <row r="690" ht="15.75" hidden="1" customHeight="1">
      <c r="A690" s="74">
        <v>2025615.0</v>
      </c>
      <c r="B690" s="14"/>
      <c r="C690" s="14">
        <v>47.0</v>
      </c>
      <c r="D690" s="50" t="s">
        <v>4215</v>
      </c>
      <c r="E690" s="50" t="s">
        <v>6913</v>
      </c>
      <c r="F690" s="50" t="s">
        <v>6914</v>
      </c>
      <c r="G690" s="14" t="s">
        <v>430</v>
      </c>
      <c r="H690" s="101" t="s">
        <v>6915</v>
      </c>
      <c r="I690" s="14" t="s">
        <v>221</v>
      </c>
      <c r="J690" s="50" t="s">
        <v>1045</v>
      </c>
      <c r="K690" s="103" t="s">
        <v>6916</v>
      </c>
      <c r="L690" s="14" t="s">
        <v>88</v>
      </c>
      <c r="M690" s="153" t="s">
        <v>4</v>
      </c>
      <c r="N690" s="14" t="s">
        <v>223</v>
      </c>
      <c r="O690" s="14" t="s">
        <v>490</v>
      </c>
      <c r="P690" s="14" t="s">
        <v>225</v>
      </c>
      <c r="Q690" s="14" t="s">
        <v>53</v>
      </c>
      <c r="R690" s="14" t="s">
        <v>225</v>
      </c>
      <c r="S690" s="104" t="s">
        <v>6917</v>
      </c>
      <c r="T690" s="104" t="s">
        <v>6917</v>
      </c>
      <c r="U690" s="104" t="s">
        <v>6918</v>
      </c>
      <c r="V690" s="79" t="s">
        <v>6919</v>
      </c>
      <c r="W690" s="14" t="s">
        <v>225</v>
      </c>
      <c r="X690" s="14" t="s">
        <v>225</v>
      </c>
      <c r="Y690" s="14" t="s">
        <v>225</v>
      </c>
      <c r="Z690" s="14" t="s">
        <v>225</v>
      </c>
      <c r="AA690" s="79">
        <v>4.0</v>
      </c>
      <c r="AB690" s="14" t="s">
        <v>225</v>
      </c>
      <c r="AC690" s="14" t="s">
        <v>229</v>
      </c>
      <c r="AD690" s="14" t="s">
        <v>225</v>
      </c>
      <c r="AE690" s="14" t="s">
        <v>229</v>
      </c>
      <c r="AF690" s="14" t="s">
        <v>73</v>
      </c>
      <c r="AG690" s="14" t="s">
        <v>278</v>
      </c>
      <c r="AH690" s="14" t="s">
        <v>225</v>
      </c>
      <c r="AI690" s="14" t="s">
        <v>225</v>
      </c>
      <c r="AJ690" s="14" t="s">
        <v>73</v>
      </c>
      <c r="AK690" s="14" t="s">
        <v>291</v>
      </c>
      <c r="AL690" s="14"/>
      <c r="AM690" s="14" t="s">
        <v>73</v>
      </c>
      <c r="AN690" s="14" t="s">
        <v>6920</v>
      </c>
      <c r="AO690" s="14"/>
      <c r="AP690" s="14" t="s">
        <v>5481</v>
      </c>
      <c r="AQ690" s="14" t="s">
        <v>1657</v>
      </c>
      <c r="AR690" s="14" t="s">
        <v>6921</v>
      </c>
      <c r="AS690" s="14" t="s">
        <v>73</v>
      </c>
      <c r="AT690" s="14" t="s">
        <v>73</v>
      </c>
      <c r="AU690" s="14" t="s">
        <v>73</v>
      </c>
      <c r="AV690" s="14"/>
      <c r="AW690" s="14"/>
      <c r="AX690" s="76"/>
      <c r="AY690" s="79"/>
      <c r="AZ690" s="50"/>
      <c r="BA690" s="14"/>
      <c r="BB690" s="14"/>
      <c r="BC690" s="50"/>
      <c r="BD690" s="14"/>
      <c r="BE690" s="14"/>
      <c r="BF690" s="14"/>
      <c r="BG690" s="14"/>
      <c r="BH690" s="14"/>
    </row>
    <row r="691" ht="15.75" hidden="1" customHeight="1">
      <c r="A691" s="74">
        <v>2025759.0</v>
      </c>
      <c r="B691" s="14"/>
      <c r="C691" s="14">
        <v>36.0</v>
      </c>
      <c r="D691" s="50" t="s">
        <v>3379</v>
      </c>
      <c r="E691" s="50" t="s">
        <v>6922</v>
      </c>
      <c r="F691" s="50" t="s">
        <v>6923</v>
      </c>
      <c r="G691" s="14" t="s">
        <v>430</v>
      </c>
      <c r="H691" s="111" t="s">
        <v>6924</v>
      </c>
      <c r="I691" s="14" t="s">
        <v>237</v>
      </c>
      <c r="J691" s="84">
        <v>39024.0</v>
      </c>
      <c r="K691" s="86" t="s">
        <v>6925</v>
      </c>
      <c r="L691" s="14" t="s">
        <v>85</v>
      </c>
      <c r="M691" s="158" t="s">
        <v>4</v>
      </c>
      <c r="N691" s="14" t="s">
        <v>791</v>
      </c>
      <c r="O691" s="14" t="s">
        <v>594</v>
      </c>
      <c r="P691" s="75"/>
      <c r="Q691" s="14" t="s">
        <v>51</v>
      </c>
      <c r="R691" s="14"/>
      <c r="S691" s="78" t="s">
        <v>6926</v>
      </c>
      <c r="T691" s="14"/>
      <c r="U691" s="78" t="s">
        <v>6927</v>
      </c>
      <c r="V691" s="79" t="s">
        <v>6928</v>
      </c>
      <c r="W691" s="14" t="s">
        <v>225</v>
      </c>
      <c r="X691" s="14" t="s">
        <v>73</v>
      </c>
      <c r="Y691" s="14" t="s">
        <v>225</v>
      </c>
      <c r="Z691" s="14" t="s">
        <v>73</v>
      </c>
      <c r="AA691" s="79">
        <v>6.0</v>
      </c>
      <c r="AB691" s="14" t="s">
        <v>225</v>
      </c>
      <c r="AC691" s="14"/>
      <c r="AD691" s="14" t="s">
        <v>225</v>
      </c>
      <c r="AE691" s="14" t="s">
        <v>229</v>
      </c>
      <c r="AF691" s="14" t="s">
        <v>225</v>
      </c>
      <c r="AG691" s="14" t="s">
        <v>229</v>
      </c>
      <c r="AH691" s="14" t="s">
        <v>225</v>
      </c>
      <c r="AI691" s="14" t="s">
        <v>225</v>
      </c>
      <c r="AJ691" s="14" t="s">
        <v>73</v>
      </c>
      <c r="AK691" s="14" t="s">
        <v>291</v>
      </c>
      <c r="AL691" s="14"/>
      <c r="AM691" s="14"/>
      <c r="AN691" s="14"/>
      <c r="AO691" s="14"/>
      <c r="AP691" s="14" t="s">
        <v>1095</v>
      </c>
      <c r="AQ691" s="14" t="s">
        <v>540</v>
      </c>
      <c r="AR691" s="14" t="s">
        <v>6929</v>
      </c>
      <c r="AS691" s="14" t="s">
        <v>73</v>
      </c>
      <c r="AT691" s="14" t="s">
        <v>73</v>
      </c>
      <c r="AU691" s="14" t="s">
        <v>73</v>
      </c>
      <c r="AV691" s="14"/>
      <c r="AW691" s="14"/>
      <c r="AX691" s="76"/>
      <c r="AY691" s="79"/>
      <c r="AZ691" s="50"/>
      <c r="BA691" s="14"/>
      <c r="BB691" s="14"/>
      <c r="BC691" s="50"/>
      <c r="BD691" s="14"/>
      <c r="BE691" s="14"/>
      <c r="BF691" s="14"/>
      <c r="BG691" s="14"/>
      <c r="BH691" s="14"/>
    </row>
    <row r="692" ht="15.75" hidden="1" customHeight="1">
      <c r="A692" s="74">
        <v>2025402.0</v>
      </c>
      <c r="B692" s="14"/>
      <c r="C692" s="14">
        <v>37.0</v>
      </c>
      <c r="D692" s="50" t="s">
        <v>6930</v>
      </c>
      <c r="E692" s="53" t="s">
        <v>6931</v>
      </c>
      <c r="F692" s="50" t="s">
        <v>6932</v>
      </c>
      <c r="G692" s="14" t="s">
        <v>430</v>
      </c>
      <c r="H692" s="101" t="s">
        <v>6933</v>
      </c>
      <c r="I692" s="14" t="s">
        <v>237</v>
      </c>
      <c r="J692" s="84">
        <v>39062.0</v>
      </c>
      <c r="K692" s="103" t="s">
        <v>6934</v>
      </c>
      <c r="L692" s="14" t="s">
        <v>113</v>
      </c>
      <c r="M692" s="153" t="s">
        <v>4</v>
      </c>
      <c r="N692" s="14" t="s">
        <v>791</v>
      </c>
      <c r="O692" s="14" t="s">
        <v>286</v>
      </c>
      <c r="P692" s="75"/>
      <c r="Q692" s="14" t="s">
        <v>59</v>
      </c>
      <c r="R692" s="14"/>
      <c r="S692" s="104"/>
      <c r="T692" s="104"/>
      <c r="U692" s="104"/>
      <c r="V692" s="79"/>
      <c r="W692" s="14"/>
      <c r="X692" s="14"/>
      <c r="Y692" s="14"/>
      <c r="Z692" s="14"/>
      <c r="AA692" s="79"/>
      <c r="AB692" s="75"/>
      <c r="AC692" s="14"/>
      <c r="AD692" s="14"/>
      <c r="AE692" s="14"/>
      <c r="AF692" s="75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75" t="s">
        <v>225</v>
      </c>
      <c r="AT692" s="16" t="s">
        <v>73</v>
      </c>
      <c r="AU692" s="16" t="s">
        <v>73</v>
      </c>
      <c r="AV692" s="14"/>
      <c r="AW692" s="16" t="s">
        <v>232</v>
      </c>
      <c r="AX692" s="76"/>
      <c r="AY692" s="16">
        <v>2.32168954E8</v>
      </c>
      <c r="AZ692" s="106">
        <v>65312.0</v>
      </c>
      <c r="BA692" s="14"/>
      <c r="BB692" s="14"/>
      <c r="BC692" s="14"/>
      <c r="BD692" s="14"/>
      <c r="BE692" s="14"/>
      <c r="BF692" s="14"/>
      <c r="BG692" s="14"/>
      <c r="BH692" s="14"/>
    </row>
    <row r="693" ht="15.75" hidden="1" customHeight="1">
      <c r="A693" s="74">
        <v>2025551.0</v>
      </c>
      <c r="B693" s="14"/>
      <c r="C693" s="14">
        <v>38.0</v>
      </c>
      <c r="D693" s="50" t="s">
        <v>6935</v>
      </c>
      <c r="E693" s="50" t="s">
        <v>6936</v>
      </c>
      <c r="F693" s="50" t="s">
        <v>6937</v>
      </c>
      <c r="G693" s="14" t="s">
        <v>430</v>
      </c>
      <c r="H693" s="101" t="s">
        <v>6938</v>
      </c>
      <c r="I693" s="14"/>
      <c r="J693" s="102"/>
      <c r="K693" s="79"/>
      <c r="L693" s="14" t="s">
        <v>116</v>
      </c>
      <c r="M693" s="153" t="s">
        <v>4</v>
      </c>
      <c r="N693" s="14" t="s">
        <v>463</v>
      </c>
      <c r="O693" s="14" t="s">
        <v>6939</v>
      </c>
      <c r="P693" s="14" t="s">
        <v>225</v>
      </c>
      <c r="Q693" s="14" t="s">
        <v>53</v>
      </c>
      <c r="R693" s="14"/>
      <c r="S693" s="104"/>
      <c r="T693" s="104"/>
      <c r="U693" s="104"/>
      <c r="V693" s="79"/>
      <c r="W693" s="14"/>
      <c r="X693" s="14"/>
      <c r="Y693" s="14"/>
      <c r="Z693" s="14"/>
      <c r="AA693" s="79"/>
      <c r="AB693" s="75"/>
      <c r="AC693" s="14"/>
      <c r="AD693" s="14"/>
      <c r="AE693" s="14"/>
      <c r="AF693" s="75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75" t="s">
        <v>225</v>
      </c>
      <c r="AT693" s="14"/>
      <c r="AU693" s="16" t="s">
        <v>225</v>
      </c>
      <c r="AV693" s="14"/>
      <c r="AW693" s="14"/>
      <c r="AX693" s="76"/>
      <c r="AY693" s="79"/>
      <c r="AZ693" s="50"/>
      <c r="BA693" s="14"/>
      <c r="BB693" s="14"/>
      <c r="BC693" s="50"/>
      <c r="BD693" s="14"/>
      <c r="BE693" s="14"/>
      <c r="BF693" s="14"/>
      <c r="BG693" s="14"/>
      <c r="BH693" s="14"/>
    </row>
    <row r="694" ht="15.75" hidden="1" customHeight="1">
      <c r="A694" s="74">
        <v>2025408.0</v>
      </c>
      <c r="B694" s="14"/>
      <c r="C694" s="100">
        <v>41.0</v>
      </c>
      <c r="D694" s="82" t="s">
        <v>387</v>
      </c>
      <c r="E694" s="82" t="s">
        <v>6940</v>
      </c>
      <c r="F694" s="50" t="s">
        <v>6941</v>
      </c>
      <c r="G694" s="14" t="s">
        <v>430</v>
      </c>
      <c r="H694" s="101" t="s">
        <v>6942</v>
      </c>
      <c r="I694" s="85" t="s">
        <v>221</v>
      </c>
      <c r="J694" s="82" t="s">
        <v>5082</v>
      </c>
      <c r="K694" s="219" t="s">
        <v>6943</v>
      </c>
      <c r="L694" s="14" t="s">
        <v>113</v>
      </c>
      <c r="M694" s="153" t="s">
        <v>4</v>
      </c>
      <c r="N694" s="14" t="s">
        <v>258</v>
      </c>
      <c r="O694" s="14" t="s">
        <v>286</v>
      </c>
      <c r="P694" s="75"/>
      <c r="Q694" s="14" t="s">
        <v>59</v>
      </c>
      <c r="R694" s="14"/>
      <c r="S694" s="104"/>
      <c r="T694" s="104"/>
      <c r="U694" s="104"/>
      <c r="V694" s="79"/>
      <c r="W694" s="14"/>
      <c r="X694" s="14"/>
      <c r="Y694" s="14"/>
      <c r="Z694" s="14"/>
      <c r="AA694" s="79"/>
      <c r="AB694" s="75"/>
      <c r="AC694" s="14"/>
      <c r="AD694" s="14"/>
      <c r="AE694" s="14"/>
      <c r="AF694" s="75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75" t="s">
        <v>225</v>
      </c>
      <c r="AT694" s="16" t="s">
        <v>73</v>
      </c>
      <c r="AU694" s="16" t="s">
        <v>73</v>
      </c>
      <c r="AV694" s="14"/>
      <c r="AW694" s="16" t="s">
        <v>232</v>
      </c>
      <c r="AX694" s="76"/>
      <c r="AY694" s="16">
        <v>2.31580916E8</v>
      </c>
      <c r="AZ694" s="106">
        <v>30106.0</v>
      </c>
      <c r="BA694" s="14"/>
      <c r="BB694" s="14"/>
      <c r="BC694" s="14"/>
      <c r="BD694" s="14"/>
      <c r="BE694" s="14"/>
      <c r="BF694" s="14"/>
      <c r="BG694" s="14"/>
      <c r="BH694" s="14"/>
    </row>
    <row r="695" ht="15.75" hidden="1" customHeight="1">
      <c r="A695" s="74">
        <v>2025847.0</v>
      </c>
      <c r="B695" s="14"/>
      <c r="C695" s="14">
        <v>40.0</v>
      </c>
      <c r="D695" s="50" t="s">
        <v>6804</v>
      </c>
      <c r="E695" s="50" t="s">
        <v>6944</v>
      </c>
      <c r="F695" s="50" t="s">
        <v>6945</v>
      </c>
      <c r="G695" s="14" t="s">
        <v>430</v>
      </c>
      <c r="H695" s="101" t="s">
        <v>6946</v>
      </c>
      <c r="I695" s="14" t="s">
        <v>237</v>
      </c>
      <c r="J695" s="50" t="s">
        <v>6947</v>
      </c>
      <c r="K695" s="103" t="s">
        <v>6948</v>
      </c>
      <c r="L695" s="14" t="s">
        <v>93</v>
      </c>
      <c r="M695" s="158" t="s">
        <v>4</v>
      </c>
      <c r="N695" s="16" t="s">
        <v>910</v>
      </c>
      <c r="O695" s="14" t="s">
        <v>286</v>
      </c>
      <c r="P695" s="14"/>
      <c r="Q695" s="14" t="s">
        <v>55</v>
      </c>
      <c r="R695" s="14"/>
      <c r="S695" s="104"/>
      <c r="T695" s="104"/>
      <c r="U695" s="104"/>
      <c r="V695" s="79"/>
      <c r="W695" s="14"/>
      <c r="X695" s="14"/>
      <c r="Y695" s="14"/>
      <c r="Z695" s="14"/>
      <c r="AA695" s="79"/>
      <c r="AB695" s="75"/>
      <c r="AC695" s="14"/>
      <c r="AD695" s="14"/>
      <c r="AE695" s="14"/>
      <c r="AF695" s="75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75" t="s">
        <v>225</v>
      </c>
      <c r="AT695" s="16" t="s">
        <v>73</v>
      </c>
      <c r="AU695" s="16" t="s">
        <v>73</v>
      </c>
      <c r="AV695" s="14"/>
      <c r="AW695" s="16" t="s">
        <v>232</v>
      </c>
      <c r="AX695" s="76"/>
      <c r="AY695" s="106">
        <v>2.31175485E8</v>
      </c>
      <c r="AZ695" s="50"/>
      <c r="BA695" s="14"/>
      <c r="BB695" s="14"/>
      <c r="BC695" s="50"/>
      <c r="BD695" s="14"/>
      <c r="BE695" s="14"/>
      <c r="BF695" s="14"/>
      <c r="BG695" s="14"/>
      <c r="BH695" s="14"/>
    </row>
    <row r="696" ht="15.75" hidden="1" customHeight="1">
      <c r="A696" s="74">
        <v>2025695.0</v>
      </c>
      <c r="B696" s="14"/>
      <c r="C696" s="118">
        <v>40.0</v>
      </c>
      <c r="D696" s="50" t="s">
        <v>1789</v>
      </c>
      <c r="E696" s="50" t="s">
        <v>6949</v>
      </c>
      <c r="F696" s="50" t="s">
        <v>6950</v>
      </c>
      <c r="G696" s="14" t="s">
        <v>430</v>
      </c>
      <c r="H696" s="101" t="s">
        <v>6951</v>
      </c>
      <c r="I696" s="14" t="s">
        <v>237</v>
      </c>
      <c r="J696" s="84" t="s">
        <v>2037</v>
      </c>
      <c r="K696" s="79"/>
      <c r="L696" s="14" t="s">
        <v>95</v>
      </c>
      <c r="M696" s="158" t="s">
        <v>4</v>
      </c>
      <c r="N696" s="14" t="s">
        <v>299</v>
      </c>
      <c r="O696" s="14" t="s">
        <v>286</v>
      </c>
      <c r="P696" s="75"/>
      <c r="Q696" s="14" t="s">
        <v>55</v>
      </c>
      <c r="R696" s="14"/>
      <c r="S696" s="14"/>
      <c r="T696" s="14"/>
      <c r="U696" s="14"/>
      <c r="V696" s="79"/>
      <c r="W696" s="14"/>
      <c r="X696" s="14"/>
      <c r="Y696" s="14"/>
      <c r="Z696" s="14"/>
      <c r="AA696" s="79"/>
      <c r="AB696" s="75"/>
      <c r="AC696" s="14"/>
      <c r="AD696" s="14"/>
      <c r="AE696" s="14"/>
      <c r="AF696" s="75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75" t="s">
        <v>225</v>
      </c>
      <c r="AT696" s="16" t="s">
        <v>73</v>
      </c>
      <c r="AU696" s="16" t="s">
        <v>225</v>
      </c>
      <c r="AV696" s="14"/>
      <c r="AW696" s="14"/>
      <c r="AX696" s="76"/>
      <c r="AY696" s="79"/>
      <c r="AZ696" s="50"/>
      <c r="BA696" s="14"/>
      <c r="BB696" s="14"/>
      <c r="BC696" s="50"/>
      <c r="BD696" s="14"/>
      <c r="BE696" s="14"/>
      <c r="BF696" s="14"/>
      <c r="BG696" s="14"/>
      <c r="BH696" s="14"/>
    </row>
    <row r="697" ht="15.75" hidden="1" customHeight="1">
      <c r="A697" s="74">
        <v>2025421.0</v>
      </c>
      <c r="B697" s="14"/>
      <c r="C697" s="100">
        <v>37.0</v>
      </c>
      <c r="D697" s="82" t="s">
        <v>3794</v>
      </c>
      <c r="E697" s="82" t="s">
        <v>6952</v>
      </c>
      <c r="F697" s="50" t="s">
        <v>6953</v>
      </c>
      <c r="G697" s="14" t="s">
        <v>430</v>
      </c>
      <c r="H697" s="101" t="s">
        <v>6954</v>
      </c>
      <c r="I697" s="85" t="s">
        <v>237</v>
      </c>
      <c r="J697" s="82" t="s">
        <v>6955</v>
      </c>
      <c r="K697" s="103" t="s">
        <v>6956</v>
      </c>
      <c r="L697" s="14" t="s">
        <v>113</v>
      </c>
      <c r="M697" s="153" t="s">
        <v>4</v>
      </c>
      <c r="N697" s="14" t="s">
        <v>240</v>
      </c>
      <c r="O697" s="14" t="s">
        <v>286</v>
      </c>
      <c r="P697" s="75"/>
      <c r="Q697" s="14" t="s">
        <v>59</v>
      </c>
      <c r="R697" s="14"/>
      <c r="S697" s="104"/>
      <c r="T697" s="104"/>
      <c r="U697" s="104"/>
      <c r="V697" s="79"/>
      <c r="W697" s="14"/>
      <c r="X697" s="14"/>
      <c r="Y697" s="14"/>
      <c r="Z697" s="14"/>
      <c r="AA697" s="79"/>
      <c r="AB697" s="75"/>
      <c r="AC697" s="14"/>
      <c r="AD697" s="14"/>
      <c r="AE697" s="14"/>
      <c r="AF697" s="75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75" t="s">
        <v>225</v>
      </c>
      <c r="AT697" s="16" t="s">
        <v>73</v>
      </c>
      <c r="AU697" s="16" t="s">
        <v>73</v>
      </c>
      <c r="AV697" s="14"/>
      <c r="AW697" s="16" t="s">
        <v>232</v>
      </c>
      <c r="AX697" s="76"/>
      <c r="AY697" s="16"/>
      <c r="AZ697" s="50"/>
      <c r="BA697" s="14"/>
      <c r="BB697" s="14"/>
      <c r="BC697" s="14"/>
      <c r="BD697" s="14"/>
      <c r="BE697" s="14"/>
      <c r="BF697" s="14"/>
      <c r="BG697" s="14"/>
      <c r="BH697" s="14"/>
    </row>
    <row r="698" ht="15.75" hidden="1" customHeight="1">
      <c r="A698" s="74">
        <v>2025474.0</v>
      </c>
      <c r="B698" s="14"/>
      <c r="C698" s="100">
        <v>42.0</v>
      </c>
      <c r="D698" s="82" t="s">
        <v>3794</v>
      </c>
      <c r="E698" s="82" t="s">
        <v>6957</v>
      </c>
      <c r="F698" s="50" t="s">
        <v>6958</v>
      </c>
      <c r="G698" s="14" t="s">
        <v>430</v>
      </c>
      <c r="H698" s="101" t="s">
        <v>6959</v>
      </c>
      <c r="I698" s="85" t="s">
        <v>237</v>
      </c>
      <c r="J698" s="82" t="s">
        <v>363</v>
      </c>
      <c r="K698" s="103" t="s">
        <v>6960</v>
      </c>
      <c r="L698" s="85" t="s">
        <v>76</v>
      </c>
      <c r="M698" s="153" t="s">
        <v>4</v>
      </c>
      <c r="N698" s="16" t="s">
        <v>1978</v>
      </c>
      <c r="O698" s="85" t="s">
        <v>286</v>
      </c>
      <c r="P698" s="75"/>
      <c r="Q698" s="14" t="s">
        <v>59</v>
      </c>
      <c r="R698" s="14"/>
      <c r="S698" s="104"/>
      <c r="T698" s="104"/>
      <c r="U698" s="104"/>
      <c r="V698" s="79"/>
      <c r="W698" s="14"/>
      <c r="X698" s="14"/>
      <c r="Y698" s="14"/>
      <c r="Z698" s="14"/>
      <c r="AA698" s="79"/>
      <c r="AB698" s="75"/>
      <c r="AC698" s="14"/>
      <c r="AD698" s="14"/>
      <c r="AE698" s="14"/>
      <c r="AF698" s="75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75" t="s">
        <v>225</v>
      </c>
      <c r="AT698" s="14"/>
      <c r="AU698" s="16" t="s">
        <v>73</v>
      </c>
      <c r="AV698" s="14"/>
      <c r="AW698" s="16" t="s">
        <v>225</v>
      </c>
      <c r="AX698" s="110" t="s">
        <v>24</v>
      </c>
      <c r="AY698" s="14"/>
      <c r="AZ698" s="50"/>
      <c r="BA698" s="14"/>
      <c r="BB698" s="14"/>
      <c r="BC698" s="14"/>
      <c r="BD698" s="14"/>
      <c r="BE698" s="14"/>
      <c r="BF698" s="14"/>
      <c r="BG698" s="14"/>
      <c r="BH698" s="14"/>
    </row>
    <row r="699" ht="15.75" hidden="1" customHeight="1">
      <c r="A699" s="74">
        <v>2025825.0</v>
      </c>
      <c r="B699" s="14"/>
      <c r="C699" s="14">
        <v>46.0</v>
      </c>
      <c r="D699" s="50" t="s">
        <v>6961</v>
      </c>
      <c r="E699" s="50" t="s">
        <v>6868</v>
      </c>
      <c r="F699" s="50" t="s">
        <v>6962</v>
      </c>
      <c r="G699" s="14" t="s">
        <v>430</v>
      </c>
      <c r="H699" s="101" t="s">
        <v>6963</v>
      </c>
      <c r="I699" s="14" t="s">
        <v>237</v>
      </c>
      <c r="J699" s="84">
        <v>39060.0</v>
      </c>
      <c r="K699" s="103" t="s">
        <v>6964</v>
      </c>
      <c r="L699" s="79" t="s">
        <v>99</v>
      </c>
      <c r="M699" s="158" t="s">
        <v>4</v>
      </c>
      <c r="N699" s="14"/>
      <c r="O699" s="14" t="s">
        <v>490</v>
      </c>
      <c r="P699" s="14" t="s">
        <v>73</v>
      </c>
      <c r="Q699" s="14" t="s">
        <v>53</v>
      </c>
      <c r="R699" s="14" t="s">
        <v>225</v>
      </c>
      <c r="S699" s="104" t="s">
        <v>6965</v>
      </c>
      <c r="T699" s="104" t="s">
        <v>6965</v>
      </c>
      <c r="U699" s="104" t="s">
        <v>6873</v>
      </c>
      <c r="V699" s="79" t="s">
        <v>6874</v>
      </c>
      <c r="W699" s="14" t="s">
        <v>73</v>
      </c>
      <c r="X699" s="14" t="s">
        <v>73</v>
      </c>
      <c r="Y699" s="14" t="s">
        <v>225</v>
      </c>
      <c r="Z699" s="14" t="s">
        <v>225</v>
      </c>
      <c r="AA699" s="79">
        <v>6.0</v>
      </c>
      <c r="AB699" s="14" t="s">
        <v>225</v>
      </c>
      <c r="AC699" s="14" t="s">
        <v>1667</v>
      </c>
      <c r="AD699" s="14" t="s">
        <v>73</v>
      </c>
      <c r="AE699" s="14" t="s">
        <v>278</v>
      </c>
      <c r="AF699" s="14" t="s">
        <v>225</v>
      </c>
      <c r="AG699" s="14" t="s">
        <v>229</v>
      </c>
      <c r="AH699" s="14" t="s">
        <v>73</v>
      </c>
      <c r="AI699" s="14" t="s">
        <v>225</v>
      </c>
      <c r="AJ699" s="14" t="s">
        <v>73</v>
      </c>
      <c r="AK699" s="14" t="s">
        <v>264</v>
      </c>
      <c r="AL699" s="14" t="s">
        <v>396</v>
      </c>
      <c r="AM699" s="14" t="s">
        <v>73</v>
      </c>
      <c r="AN699" s="14" t="s">
        <v>3940</v>
      </c>
      <c r="AO699" s="14"/>
      <c r="AP699" s="14" t="s">
        <v>4564</v>
      </c>
      <c r="AQ699" s="14" t="s">
        <v>6966</v>
      </c>
      <c r="AR699" s="14" t="s">
        <v>442</v>
      </c>
      <c r="AS699" s="14" t="s">
        <v>73</v>
      </c>
      <c r="AT699" s="14" t="s">
        <v>73</v>
      </c>
      <c r="AU699" s="14" t="s">
        <v>73</v>
      </c>
      <c r="AV699" s="14"/>
      <c r="AW699" s="14"/>
      <c r="AX699" s="76"/>
      <c r="AY699" s="79"/>
      <c r="AZ699" s="50"/>
      <c r="BA699" s="14"/>
      <c r="BB699" s="14"/>
      <c r="BC699" s="50"/>
      <c r="BD699" s="14"/>
      <c r="BE699" s="14"/>
      <c r="BF699" s="14"/>
      <c r="BG699" s="14"/>
      <c r="BH699" s="14"/>
    </row>
    <row r="700" ht="15.75" hidden="1" customHeight="1">
      <c r="A700" s="74">
        <v>2025435.0</v>
      </c>
      <c r="B700" s="14"/>
      <c r="C700" s="100">
        <v>39.0</v>
      </c>
      <c r="D700" s="82" t="s">
        <v>746</v>
      </c>
      <c r="E700" s="82" t="s">
        <v>6967</v>
      </c>
      <c r="F700" s="50" t="s">
        <v>6968</v>
      </c>
      <c r="G700" s="14" t="s">
        <v>430</v>
      </c>
      <c r="H700" s="101" t="s">
        <v>6969</v>
      </c>
      <c r="I700" s="85" t="s">
        <v>221</v>
      </c>
      <c r="J700" s="82" t="s">
        <v>3013</v>
      </c>
      <c r="K700" s="103" t="s">
        <v>6970</v>
      </c>
      <c r="L700" s="79" t="s">
        <v>79</v>
      </c>
      <c r="M700" s="153" t="s">
        <v>4</v>
      </c>
      <c r="N700" s="16" t="s">
        <v>6883</v>
      </c>
      <c r="O700" s="14" t="s">
        <v>286</v>
      </c>
      <c r="P700" s="75"/>
      <c r="Q700" s="14" t="s">
        <v>59</v>
      </c>
      <c r="R700" s="14"/>
      <c r="S700" s="104"/>
      <c r="T700" s="104"/>
      <c r="U700" s="104"/>
      <c r="V700" s="79"/>
      <c r="W700" s="14"/>
      <c r="X700" s="14"/>
      <c r="Y700" s="14"/>
      <c r="Z700" s="14"/>
      <c r="AA700" s="79"/>
      <c r="AB700" s="75"/>
      <c r="AC700" s="14"/>
      <c r="AD700" s="14"/>
      <c r="AE700" s="14"/>
      <c r="AF700" s="75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75" t="s">
        <v>225</v>
      </c>
      <c r="AT700" s="14"/>
      <c r="AU700" s="16" t="s">
        <v>73</v>
      </c>
      <c r="AV700" s="14"/>
      <c r="AW700" s="16" t="s">
        <v>232</v>
      </c>
      <c r="AX700" s="76"/>
      <c r="AY700" s="106">
        <v>2.31760876E8</v>
      </c>
      <c r="AZ700" s="106">
        <v>14047.0</v>
      </c>
      <c r="BA700" s="14"/>
      <c r="BB700" s="14"/>
      <c r="BC700" s="14"/>
      <c r="BD700" s="14"/>
      <c r="BE700" s="14"/>
      <c r="BF700" s="14"/>
      <c r="BG700" s="14"/>
      <c r="BH700" s="14"/>
    </row>
    <row r="701" ht="15.75" hidden="1" customHeight="1">
      <c r="A701" s="74">
        <v>2025701.0</v>
      </c>
      <c r="B701" s="14"/>
      <c r="C701" s="14">
        <v>36.0</v>
      </c>
      <c r="D701" s="50" t="s">
        <v>3805</v>
      </c>
      <c r="E701" s="50" t="s">
        <v>6971</v>
      </c>
      <c r="F701" s="50" t="s">
        <v>6972</v>
      </c>
      <c r="G701" s="14" t="s">
        <v>430</v>
      </c>
      <c r="H701" s="101" t="s">
        <v>6973</v>
      </c>
      <c r="I701" s="14" t="s">
        <v>237</v>
      </c>
      <c r="J701" s="84" t="s">
        <v>3433</v>
      </c>
      <c r="K701" s="79"/>
      <c r="L701" s="14" t="s">
        <v>95</v>
      </c>
      <c r="M701" s="158" t="s">
        <v>4</v>
      </c>
      <c r="N701" s="14" t="s">
        <v>602</v>
      </c>
      <c r="O701" s="14" t="s">
        <v>286</v>
      </c>
      <c r="P701" s="75"/>
      <c r="Q701" s="14" t="s">
        <v>55</v>
      </c>
      <c r="R701" s="14"/>
      <c r="S701" s="14"/>
      <c r="T701" s="14"/>
      <c r="U701" s="14"/>
      <c r="V701" s="79"/>
      <c r="W701" s="14"/>
      <c r="X701" s="14"/>
      <c r="Y701" s="14"/>
      <c r="Z701" s="14"/>
      <c r="AA701" s="79"/>
      <c r="AB701" s="75"/>
      <c r="AC701" s="14"/>
      <c r="AD701" s="14"/>
      <c r="AE701" s="14"/>
      <c r="AF701" s="75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75" t="s">
        <v>225</v>
      </c>
      <c r="AT701" s="16" t="s">
        <v>73</v>
      </c>
      <c r="AU701" s="16" t="s">
        <v>225</v>
      </c>
      <c r="AV701" s="14"/>
      <c r="AW701" s="14"/>
      <c r="AX701" s="76"/>
      <c r="AY701" s="79"/>
      <c r="AZ701" s="50"/>
      <c r="BA701" s="14"/>
      <c r="BB701" s="14"/>
      <c r="BC701" s="50"/>
      <c r="BD701" s="14"/>
      <c r="BE701" s="14"/>
      <c r="BF701" s="14"/>
      <c r="BG701" s="14"/>
      <c r="BH701" s="14"/>
    </row>
    <row r="702" ht="15.75" hidden="1" customHeight="1">
      <c r="A702" s="74">
        <v>2025568.0</v>
      </c>
      <c r="B702" s="14"/>
      <c r="C702" s="14">
        <v>38.0</v>
      </c>
      <c r="D702" s="50" t="s">
        <v>3835</v>
      </c>
      <c r="E702" s="50" t="s">
        <v>6974</v>
      </c>
      <c r="F702" s="50" t="s">
        <v>6975</v>
      </c>
      <c r="G702" s="14" t="s">
        <v>430</v>
      </c>
      <c r="H702" s="101" t="s">
        <v>6976</v>
      </c>
      <c r="I702" s="14" t="s">
        <v>237</v>
      </c>
      <c r="J702" s="84" t="s">
        <v>6977</v>
      </c>
      <c r="K702" s="103"/>
      <c r="L702" s="14" t="s">
        <v>98</v>
      </c>
      <c r="M702" s="153" t="s">
        <v>4</v>
      </c>
      <c r="N702" s="14" t="s">
        <v>1418</v>
      </c>
      <c r="O702" s="14" t="s">
        <v>286</v>
      </c>
      <c r="P702" s="75"/>
      <c r="Q702" s="14" t="s">
        <v>51</v>
      </c>
      <c r="R702" s="14"/>
      <c r="S702" s="104"/>
      <c r="T702" s="104"/>
      <c r="U702" s="104"/>
      <c r="V702" s="79"/>
      <c r="W702" s="14"/>
      <c r="X702" s="14"/>
      <c r="Y702" s="14"/>
      <c r="Z702" s="14"/>
      <c r="AA702" s="79"/>
      <c r="AB702" s="75"/>
      <c r="AC702" s="14"/>
      <c r="AD702" s="14"/>
      <c r="AE702" s="14"/>
      <c r="AF702" s="75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75" t="s">
        <v>225</v>
      </c>
      <c r="AT702" s="14"/>
      <c r="AU702" s="16" t="s">
        <v>73</v>
      </c>
      <c r="AV702" s="14"/>
      <c r="AW702" s="14"/>
      <c r="AX702" s="76"/>
      <c r="AY702" s="79"/>
      <c r="AZ702" s="50"/>
      <c r="BA702" s="14"/>
      <c r="BB702" s="14"/>
      <c r="BC702" s="50"/>
      <c r="BD702" s="14"/>
      <c r="BE702" s="14"/>
      <c r="BF702" s="14"/>
      <c r="BG702" s="14"/>
      <c r="BH702" s="14"/>
    </row>
    <row r="703" ht="15.75" hidden="1" customHeight="1">
      <c r="A703" s="74">
        <v>2025459.0</v>
      </c>
      <c r="B703" s="14"/>
      <c r="C703" s="100">
        <v>37.0</v>
      </c>
      <c r="D703" s="82" t="s">
        <v>6978</v>
      </c>
      <c r="E703" s="80" t="s">
        <v>6979</v>
      </c>
      <c r="F703" s="50" t="s">
        <v>6980</v>
      </c>
      <c r="G703" s="14" t="s">
        <v>430</v>
      </c>
      <c r="H703" s="101" t="s">
        <v>6981</v>
      </c>
      <c r="I703" s="85" t="s">
        <v>237</v>
      </c>
      <c r="J703" s="109">
        <v>39422.0</v>
      </c>
      <c r="K703" s="103"/>
      <c r="L703" s="85" t="s">
        <v>76</v>
      </c>
      <c r="M703" s="153" t="s">
        <v>4</v>
      </c>
      <c r="N703" s="16" t="s">
        <v>6653</v>
      </c>
      <c r="O703" s="85" t="s">
        <v>286</v>
      </c>
      <c r="P703" s="75"/>
      <c r="Q703" s="14" t="s">
        <v>59</v>
      </c>
      <c r="R703" s="14"/>
      <c r="S703" s="104"/>
      <c r="T703" s="104"/>
      <c r="U703" s="104"/>
      <c r="V703" s="79"/>
      <c r="W703" s="14"/>
      <c r="X703" s="14"/>
      <c r="Y703" s="14"/>
      <c r="Z703" s="14"/>
      <c r="AA703" s="79"/>
      <c r="AB703" s="75"/>
      <c r="AC703" s="14"/>
      <c r="AD703" s="14"/>
      <c r="AE703" s="14"/>
      <c r="AF703" s="75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75" t="s">
        <v>225</v>
      </c>
      <c r="AT703" s="14"/>
      <c r="AU703" s="16" t="s">
        <v>225</v>
      </c>
      <c r="AV703" s="14"/>
      <c r="AW703" s="16" t="s">
        <v>225</v>
      </c>
      <c r="AX703" s="110" t="s">
        <v>685</v>
      </c>
      <c r="AY703" s="14"/>
      <c r="AZ703" s="50"/>
      <c r="BA703" s="14"/>
      <c r="BB703" s="14"/>
      <c r="BC703" s="14"/>
      <c r="BD703" s="14"/>
      <c r="BE703" s="14"/>
      <c r="BF703" s="14"/>
      <c r="BG703" s="14"/>
      <c r="BH703" s="14"/>
    </row>
    <row r="704" ht="15.75" hidden="1" customHeight="1">
      <c r="A704" s="74">
        <v>2025518.0</v>
      </c>
      <c r="B704" s="14"/>
      <c r="C704" s="14">
        <v>39.0</v>
      </c>
      <c r="D704" s="50" t="s">
        <v>61</v>
      </c>
      <c r="E704" s="50" t="s">
        <v>3672</v>
      </c>
      <c r="F704" s="50" t="s">
        <v>6982</v>
      </c>
      <c r="G704" s="14" t="s">
        <v>430</v>
      </c>
      <c r="H704" s="101" t="s">
        <v>6983</v>
      </c>
      <c r="I704" s="16" t="s">
        <v>237</v>
      </c>
      <c r="J704" s="102"/>
      <c r="K704" s="79"/>
      <c r="L704" s="14" t="s">
        <v>108</v>
      </c>
      <c r="M704" s="153" t="s">
        <v>4</v>
      </c>
      <c r="N704" s="14" t="s">
        <v>240</v>
      </c>
      <c r="O704" s="14" t="s">
        <v>286</v>
      </c>
      <c r="P704" s="75"/>
      <c r="Q704" s="14" t="s">
        <v>61</v>
      </c>
      <c r="R704" s="14" t="s">
        <v>73</v>
      </c>
      <c r="S704" s="104"/>
      <c r="T704" s="104"/>
      <c r="U704" s="104"/>
      <c r="V704" s="79"/>
      <c r="W704" s="14"/>
      <c r="X704" s="14"/>
      <c r="Y704" s="14"/>
      <c r="Z704" s="14"/>
      <c r="AA704" s="79"/>
      <c r="AB704" s="75"/>
      <c r="AC704" s="14"/>
      <c r="AD704" s="14"/>
      <c r="AE704" s="14"/>
      <c r="AF704" s="75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75" t="s">
        <v>225</v>
      </c>
      <c r="AT704" s="16" t="s">
        <v>73</v>
      </c>
      <c r="AU704" s="16" t="s">
        <v>73</v>
      </c>
      <c r="AV704" s="14"/>
      <c r="AW704" s="16" t="s">
        <v>232</v>
      </c>
      <c r="AX704" s="76"/>
      <c r="AY704" s="79"/>
      <c r="AZ704" s="50"/>
      <c r="BA704" s="14"/>
      <c r="BB704" s="14"/>
      <c r="BC704" s="50"/>
      <c r="BD704" s="14"/>
      <c r="BE704" s="14"/>
      <c r="BF704" s="14"/>
      <c r="BG704" s="14"/>
      <c r="BH704" s="14"/>
    </row>
    <row r="705" ht="15.75" hidden="1" customHeight="1">
      <c r="A705" s="74">
        <v>2025641.0</v>
      </c>
      <c r="B705" s="14"/>
      <c r="C705" s="14">
        <v>41.0</v>
      </c>
      <c r="D705" s="50" t="s">
        <v>1989</v>
      </c>
      <c r="E705" s="50" t="s">
        <v>6984</v>
      </c>
      <c r="F705" s="50" t="s">
        <v>6985</v>
      </c>
      <c r="G705" s="14" t="s">
        <v>430</v>
      </c>
      <c r="H705" s="101" t="s">
        <v>6986</v>
      </c>
      <c r="I705" s="14" t="s">
        <v>237</v>
      </c>
      <c r="J705" s="84">
        <v>39061.0</v>
      </c>
      <c r="K705" s="192" t="s">
        <v>6987</v>
      </c>
      <c r="L705" s="76" t="s">
        <v>81</v>
      </c>
      <c r="M705" s="158" t="s">
        <v>4</v>
      </c>
      <c r="N705" s="14" t="s">
        <v>223</v>
      </c>
      <c r="O705" s="14" t="s">
        <v>6988</v>
      </c>
      <c r="P705" s="14" t="s">
        <v>225</v>
      </c>
      <c r="Q705" s="14" t="s">
        <v>53</v>
      </c>
      <c r="R705" s="16" t="s">
        <v>225</v>
      </c>
      <c r="S705" s="190" t="s">
        <v>6989</v>
      </c>
      <c r="T705" s="190" t="s">
        <v>6989</v>
      </c>
      <c r="U705" s="190" t="s">
        <v>6990</v>
      </c>
      <c r="V705" s="105" t="s">
        <v>6991</v>
      </c>
      <c r="W705" s="16" t="s">
        <v>73</v>
      </c>
      <c r="X705" s="16" t="s">
        <v>73</v>
      </c>
      <c r="Y705" s="16" t="s">
        <v>73</v>
      </c>
      <c r="Z705" s="16" t="s">
        <v>225</v>
      </c>
      <c r="AA705" s="105">
        <v>5.0</v>
      </c>
      <c r="AB705" s="217" t="s">
        <v>73</v>
      </c>
      <c r="AC705" s="16" t="s">
        <v>6992</v>
      </c>
      <c r="AD705" s="16" t="s">
        <v>225</v>
      </c>
      <c r="AE705" s="16" t="s">
        <v>229</v>
      </c>
      <c r="AF705" s="217" t="s">
        <v>225</v>
      </c>
      <c r="AG705" s="16" t="s">
        <v>229</v>
      </c>
      <c r="AH705" s="16" t="s">
        <v>73</v>
      </c>
      <c r="AI705" s="16" t="s">
        <v>225</v>
      </c>
      <c r="AJ705" s="16" t="s">
        <v>225</v>
      </c>
      <c r="AK705" s="16" t="s">
        <v>230</v>
      </c>
      <c r="AL705" s="16" t="s">
        <v>396</v>
      </c>
      <c r="AM705" s="16" t="s">
        <v>73</v>
      </c>
      <c r="AN705" s="16" t="s">
        <v>6993</v>
      </c>
      <c r="AO705" s="14"/>
      <c r="AP705" s="16" t="s">
        <v>5460</v>
      </c>
      <c r="AQ705" s="16" t="s">
        <v>6994</v>
      </c>
      <c r="AR705" s="16" t="s">
        <v>1445</v>
      </c>
      <c r="AS705" s="217" t="s">
        <v>73</v>
      </c>
      <c r="AT705" s="14"/>
      <c r="AU705" s="16" t="s">
        <v>225</v>
      </c>
      <c r="AV705" s="14"/>
      <c r="AW705" s="14"/>
      <c r="AX705" s="76"/>
      <c r="AY705" s="79"/>
      <c r="AZ705" s="50"/>
      <c r="BA705" s="14"/>
      <c r="BB705" s="14"/>
      <c r="BC705" s="50"/>
      <c r="BD705" s="14"/>
      <c r="BE705" s="14"/>
      <c r="BF705" s="14"/>
      <c r="BG705" s="14"/>
      <c r="BH705" s="14"/>
    </row>
    <row r="706" ht="15.75" hidden="1" customHeight="1">
      <c r="A706" s="74">
        <v>2025838.0</v>
      </c>
      <c r="B706" s="14"/>
      <c r="C706" s="14">
        <v>38.0</v>
      </c>
      <c r="D706" s="50" t="s">
        <v>6995</v>
      </c>
      <c r="E706" s="50" t="s">
        <v>6996</v>
      </c>
      <c r="F706" s="50" t="s">
        <v>6997</v>
      </c>
      <c r="G706" s="14" t="s">
        <v>430</v>
      </c>
      <c r="H706" s="101" t="s">
        <v>6998</v>
      </c>
      <c r="I706" s="14" t="s">
        <v>237</v>
      </c>
      <c r="J706" s="50" t="s">
        <v>5308</v>
      </c>
      <c r="K706" s="103" t="s">
        <v>6999</v>
      </c>
      <c r="L706" s="79" t="s">
        <v>93</v>
      </c>
      <c r="M706" s="158" t="s">
        <v>4</v>
      </c>
      <c r="N706" s="16" t="s">
        <v>1752</v>
      </c>
      <c r="O706" s="14" t="s">
        <v>286</v>
      </c>
      <c r="P706" s="75"/>
      <c r="Q706" s="14" t="s">
        <v>55</v>
      </c>
      <c r="R706" s="14" t="s">
        <v>225</v>
      </c>
      <c r="S706" s="104" t="s">
        <v>7000</v>
      </c>
      <c r="T706" s="104" t="s">
        <v>7000</v>
      </c>
      <c r="U706" s="104" t="s">
        <v>7001</v>
      </c>
      <c r="V706" s="79" t="s">
        <v>7002</v>
      </c>
      <c r="W706" s="14" t="s">
        <v>73</v>
      </c>
      <c r="X706" s="14" t="s">
        <v>73</v>
      </c>
      <c r="Y706" s="14" t="s">
        <v>73</v>
      </c>
      <c r="Z706" s="14" t="s">
        <v>225</v>
      </c>
      <c r="AA706" s="79">
        <v>5.0</v>
      </c>
      <c r="AB706" s="14" t="s">
        <v>225</v>
      </c>
      <c r="AC706" s="14"/>
      <c r="AD706" s="14" t="s">
        <v>225</v>
      </c>
      <c r="AE706" s="14" t="s">
        <v>229</v>
      </c>
      <c r="AF706" s="14" t="s">
        <v>73</v>
      </c>
      <c r="AG706" s="14" t="s">
        <v>480</v>
      </c>
      <c r="AH706" s="14" t="s">
        <v>73</v>
      </c>
      <c r="AI706" s="14" t="s">
        <v>225</v>
      </c>
      <c r="AJ706" s="14" t="s">
        <v>225</v>
      </c>
      <c r="AK706" s="14" t="s">
        <v>291</v>
      </c>
      <c r="AL706" s="14" t="s">
        <v>396</v>
      </c>
      <c r="AM706" s="14" t="s">
        <v>73</v>
      </c>
      <c r="AN706" s="14" t="s">
        <v>7003</v>
      </c>
      <c r="AO706" s="14"/>
      <c r="AP706" s="14" t="s">
        <v>1620</v>
      </c>
      <c r="AQ706" s="14" t="s">
        <v>292</v>
      </c>
      <c r="AR706" s="14" t="s">
        <v>5459</v>
      </c>
      <c r="AS706" s="14" t="s">
        <v>73</v>
      </c>
      <c r="AT706" s="14" t="s">
        <v>73</v>
      </c>
      <c r="AU706" s="16" t="s">
        <v>73</v>
      </c>
      <c r="AV706" s="14"/>
      <c r="AW706" s="16" t="s">
        <v>232</v>
      </c>
      <c r="AX706" s="76"/>
      <c r="AY706" s="106">
        <v>2.31726155E8</v>
      </c>
      <c r="AZ706" s="106">
        <v>50758.0</v>
      </c>
      <c r="BA706" s="14"/>
      <c r="BB706" s="14"/>
      <c r="BC706" s="50"/>
      <c r="BD706" s="14"/>
      <c r="BE706" s="14"/>
      <c r="BF706" s="14"/>
      <c r="BG706" s="14"/>
      <c r="BH706" s="14"/>
    </row>
    <row r="707" ht="15.75" hidden="1" customHeight="1">
      <c r="A707" s="74">
        <v>2025699.0</v>
      </c>
      <c r="B707" s="14"/>
      <c r="C707" s="14">
        <v>38.0</v>
      </c>
      <c r="D707" s="50" t="s">
        <v>761</v>
      </c>
      <c r="E707" s="50" t="s">
        <v>7004</v>
      </c>
      <c r="F707" s="50" t="s">
        <v>7005</v>
      </c>
      <c r="G707" s="14" t="s">
        <v>430</v>
      </c>
      <c r="H707" s="101" t="s">
        <v>7006</v>
      </c>
      <c r="I707" s="14" t="s">
        <v>221</v>
      </c>
      <c r="J707" s="84">
        <v>38637.0</v>
      </c>
      <c r="K707" s="79"/>
      <c r="L707" s="14" t="s">
        <v>95</v>
      </c>
      <c r="M707" s="158" t="s">
        <v>4</v>
      </c>
      <c r="N707" s="14" t="s">
        <v>1773</v>
      </c>
      <c r="O707" s="14" t="s">
        <v>286</v>
      </c>
      <c r="P707" s="75"/>
      <c r="Q707" s="14" t="s">
        <v>55</v>
      </c>
      <c r="R707" s="14"/>
      <c r="S707" s="14"/>
      <c r="T707" s="14"/>
      <c r="U707" s="14"/>
      <c r="V707" s="79"/>
      <c r="W707" s="14"/>
      <c r="X707" s="14"/>
      <c r="Y707" s="14"/>
      <c r="Z707" s="14"/>
      <c r="AA707" s="79"/>
      <c r="AB707" s="75"/>
      <c r="AC707" s="14"/>
      <c r="AD707" s="14"/>
      <c r="AE707" s="14"/>
      <c r="AF707" s="75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75" t="s">
        <v>225</v>
      </c>
      <c r="AT707" s="16" t="s">
        <v>73</v>
      </c>
      <c r="AU707" s="16" t="s">
        <v>73</v>
      </c>
      <c r="AV707" s="14"/>
      <c r="AW707" s="14"/>
      <c r="AX707" s="76"/>
      <c r="AY707" s="79"/>
      <c r="AZ707" s="50"/>
      <c r="BA707" s="14"/>
      <c r="BB707" s="14"/>
      <c r="BC707" s="50"/>
      <c r="BD707" s="14"/>
      <c r="BE707" s="14"/>
      <c r="BF707" s="14"/>
      <c r="BG707" s="14"/>
      <c r="BH707" s="14"/>
    </row>
    <row r="708" ht="15.75" hidden="1" customHeight="1">
      <c r="A708" s="74">
        <v>2025572.0</v>
      </c>
      <c r="B708" s="14"/>
      <c r="C708" s="14">
        <v>37.0</v>
      </c>
      <c r="D708" s="50" t="s">
        <v>761</v>
      </c>
      <c r="E708" s="50" t="s">
        <v>7007</v>
      </c>
      <c r="F708" s="50" t="s">
        <v>7008</v>
      </c>
      <c r="G708" s="14" t="s">
        <v>430</v>
      </c>
      <c r="H708" s="101" t="s">
        <v>7009</v>
      </c>
      <c r="I708" s="14" t="s">
        <v>237</v>
      </c>
      <c r="J708" s="84">
        <v>38938.0</v>
      </c>
      <c r="K708" s="103"/>
      <c r="L708" s="14" t="s">
        <v>98</v>
      </c>
      <c r="M708" s="153" t="s">
        <v>4</v>
      </c>
      <c r="N708" s="14" t="s">
        <v>475</v>
      </c>
      <c r="O708" s="14" t="s">
        <v>286</v>
      </c>
      <c r="P708" s="75"/>
      <c r="Q708" s="14" t="s">
        <v>51</v>
      </c>
      <c r="R708" s="14"/>
      <c r="S708" s="104"/>
      <c r="T708" s="104"/>
      <c r="U708" s="104"/>
      <c r="V708" s="79"/>
      <c r="W708" s="14"/>
      <c r="X708" s="14"/>
      <c r="Y708" s="14"/>
      <c r="Z708" s="14"/>
      <c r="AA708" s="79"/>
      <c r="AB708" s="75"/>
      <c r="AC708" s="14"/>
      <c r="AD708" s="14"/>
      <c r="AE708" s="14"/>
      <c r="AF708" s="75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75" t="s">
        <v>225</v>
      </c>
      <c r="AT708" s="14"/>
      <c r="AU708" s="16" t="s">
        <v>225</v>
      </c>
      <c r="AV708" s="14"/>
      <c r="AW708" s="14"/>
      <c r="AX708" s="76"/>
      <c r="AY708" s="79"/>
      <c r="AZ708" s="50"/>
      <c r="BA708" s="14"/>
      <c r="BB708" s="14"/>
      <c r="BC708" s="50"/>
      <c r="BD708" s="14"/>
      <c r="BE708" s="14"/>
      <c r="BF708" s="14"/>
      <c r="BG708" s="14"/>
      <c r="BH708" s="14"/>
    </row>
    <row r="709" ht="15.75" hidden="1" customHeight="1">
      <c r="A709" s="74">
        <v>2025436.0</v>
      </c>
      <c r="B709" s="14"/>
      <c r="C709" s="100">
        <v>35.0</v>
      </c>
      <c r="D709" s="82" t="s">
        <v>7010</v>
      </c>
      <c r="E709" s="82" t="s">
        <v>3380</v>
      </c>
      <c r="F709" s="50" t="s">
        <v>7011</v>
      </c>
      <c r="G709" s="14" t="s">
        <v>430</v>
      </c>
      <c r="H709" s="101" t="s">
        <v>7012</v>
      </c>
      <c r="I709" s="85" t="s">
        <v>221</v>
      </c>
      <c r="J709" s="82" t="s">
        <v>7013</v>
      </c>
      <c r="K709" s="103" t="s">
        <v>7014</v>
      </c>
      <c r="L709" s="79" t="s">
        <v>79</v>
      </c>
      <c r="M709" s="153" t="s">
        <v>4</v>
      </c>
      <c r="N709" s="16" t="s">
        <v>258</v>
      </c>
      <c r="O709" s="14" t="s">
        <v>286</v>
      </c>
      <c r="P709" s="75"/>
      <c r="Q709" s="14" t="s">
        <v>59</v>
      </c>
      <c r="R709" s="14"/>
      <c r="S709" s="104"/>
      <c r="T709" s="104"/>
      <c r="U709" s="104"/>
      <c r="V709" s="79"/>
      <c r="W709" s="14"/>
      <c r="X709" s="14"/>
      <c r="Y709" s="14"/>
      <c r="Z709" s="14"/>
      <c r="AA709" s="79"/>
      <c r="AB709" s="75"/>
      <c r="AC709" s="14"/>
      <c r="AD709" s="14"/>
      <c r="AE709" s="14"/>
      <c r="AF709" s="75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75" t="s">
        <v>225</v>
      </c>
      <c r="AT709" s="14"/>
      <c r="AU709" s="16" t="s">
        <v>73</v>
      </c>
      <c r="AV709" s="14"/>
      <c r="AW709" s="16" t="s">
        <v>232</v>
      </c>
      <c r="AX709" s="76"/>
      <c r="AY709" s="14"/>
      <c r="AZ709" s="50"/>
      <c r="BA709" s="14"/>
      <c r="BB709" s="14"/>
      <c r="BC709" s="14"/>
      <c r="BD709" s="14"/>
      <c r="BE709" s="14"/>
      <c r="BF709" s="14"/>
      <c r="BG709" s="14"/>
      <c r="BH709" s="14"/>
    </row>
    <row r="710" ht="15.75" hidden="1" customHeight="1">
      <c r="A710" s="74">
        <v>2025700.0</v>
      </c>
      <c r="B710" s="14"/>
      <c r="C710" s="14">
        <v>35.0</v>
      </c>
      <c r="D710" s="50" t="s">
        <v>7015</v>
      </c>
      <c r="E710" s="50" t="s">
        <v>7016</v>
      </c>
      <c r="F710" s="50" t="s">
        <v>7017</v>
      </c>
      <c r="G710" s="14" t="s">
        <v>430</v>
      </c>
      <c r="H710" s="101" t="s">
        <v>7018</v>
      </c>
      <c r="I710" s="14" t="s">
        <v>221</v>
      </c>
      <c r="J710" s="84" t="s">
        <v>2784</v>
      </c>
      <c r="K710" s="79"/>
      <c r="L710" s="14" t="s">
        <v>95</v>
      </c>
      <c r="M710" s="158" t="s">
        <v>4</v>
      </c>
      <c r="N710" s="14" t="s">
        <v>1773</v>
      </c>
      <c r="O710" s="14" t="s">
        <v>286</v>
      </c>
      <c r="P710" s="75"/>
      <c r="Q710" s="14" t="s">
        <v>55</v>
      </c>
      <c r="R710" s="14"/>
      <c r="S710" s="14"/>
      <c r="T710" s="14"/>
      <c r="U710" s="14"/>
      <c r="V710" s="79"/>
      <c r="W710" s="14"/>
      <c r="X710" s="14"/>
      <c r="Y710" s="14"/>
      <c r="Z710" s="14"/>
      <c r="AA710" s="79"/>
      <c r="AB710" s="75"/>
      <c r="AC710" s="14"/>
      <c r="AD710" s="14"/>
      <c r="AE710" s="14"/>
      <c r="AF710" s="75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75" t="s">
        <v>225</v>
      </c>
      <c r="AT710" s="16" t="s">
        <v>73</v>
      </c>
      <c r="AU710" s="16" t="s">
        <v>73</v>
      </c>
      <c r="AV710" s="14"/>
      <c r="AW710" s="14"/>
      <c r="AX710" s="76"/>
      <c r="AY710" s="79"/>
      <c r="AZ710" s="50"/>
      <c r="BA710" s="14"/>
      <c r="BB710" s="14"/>
      <c r="BC710" s="50"/>
      <c r="BD710" s="14"/>
      <c r="BE710" s="14"/>
      <c r="BF710" s="14"/>
      <c r="BG710" s="14"/>
      <c r="BH710" s="14"/>
    </row>
    <row r="711" ht="15.75" hidden="1" customHeight="1">
      <c r="A711" s="74">
        <v>2025494.0</v>
      </c>
      <c r="B711" s="14"/>
      <c r="C711" s="14">
        <v>39.0</v>
      </c>
      <c r="D711" s="50" t="s">
        <v>7019</v>
      </c>
      <c r="E711" s="50" t="s">
        <v>7020</v>
      </c>
      <c r="F711" s="50" t="s">
        <v>7021</v>
      </c>
      <c r="G711" s="14" t="s">
        <v>430</v>
      </c>
      <c r="H711" s="101" t="s">
        <v>7022</v>
      </c>
      <c r="I711" s="14" t="s">
        <v>237</v>
      </c>
      <c r="J711" s="120">
        <v>37664.0</v>
      </c>
      <c r="K711" s="79"/>
      <c r="L711" s="85" t="s">
        <v>80</v>
      </c>
      <c r="M711" s="153" t="s">
        <v>4</v>
      </c>
      <c r="N711" s="14" t="s">
        <v>557</v>
      </c>
      <c r="O711" s="14" t="s">
        <v>259</v>
      </c>
      <c r="P711" s="14" t="s">
        <v>73</v>
      </c>
      <c r="Q711" s="14" t="s">
        <v>61</v>
      </c>
      <c r="R711" s="14" t="s">
        <v>73</v>
      </c>
      <c r="S711" s="14"/>
      <c r="T711" s="14"/>
      <c r="U711" s="14"/>
      <c r="V711" s="79"/>
      <c r="W711" s="14"/>
      <c r="X711" s="14"/>
      <c r="Y711" s="14"/>
      <c r="Z711" s="14"/>
      <c r="AA711" s="79"/>
      <c r="AB711" s="75"/>
      <c r="AC711" s="14"/>
      <c r="AD711" s="14"/>
      <c r="AE711" s="14"/>
      <c r="AF711" s="75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75" t="s">
        <v>225</v>
      </c>
      <c r="AT711" s="14"/>
      <c r="AU711" s="16" t="s">
        <v>225</v>
      </c>
      <c r="AV711" s="14"/>
      <c r="AW711" s="14"/>
      <c r="AX711" s="76"/>
      <c r="AY711" s="14"/>
      <c r="AZ711" s="50"/>
      <c r="BA711" s="14"/>
      <c r="BB711" s="14"/>
      <c r="BC711" s="14"/>
      <c r="BD711" s="14"/>
      <c r="BE711" s="14"/>
      <c r="BF711" s="14"/>
      <c r="BG711" s="14"/>
      <c r="BH711" s="14"/>
    </row>
    <row r="712" ht="15.75" hidden="1" customHeight="1">
      <c r="A712" s="74">
        <v>2025709.0</v>
      </c>
      <c r="B712" s="14"/>
      <c r="C712" s="14">
        <v>36.0</v>
      </c>
      <c r="D712" s="50" t="s">
        <v>7023</v>
      </c>
      <c r="E712" s="50" t="s">
        <v>7024</v>
      </c>
      <c r="F712" s="50" t="s">
        <v>7025</v>
      </c>
      <c r="G712" s="14" t="s">
        <v>430</v>
      </c>
      <c r="H712" s="101" t="s">
        <v>7026</v>
      </c>
      <c r="I712" s="14" t="s">
        <v>237</v>
      </c>
      <c r="J712" s="84" t="s">
        <v>7027</v>
      </c>
      <c r="K712" s="79"/>
      <c r="L712" s="14" t="s">
        <v>95</v>
      </c>
      <c r="M712" s="158" t="s">
        <v>4</v>
      </c>
      <c r="N712" s="14" t="s">
        <v>1773</v>
      </c>
      <c r="O712" s="14" t="s">
        <v>286</v>
      </c>
      <c r="P712" s="75"/>
      <c r="Q712" s="14" t="s">
        <v>55</v>
      </c>
      <c r="R712" s="14"/>
      <c r="S712" s="14"/>
      <c r="T712" s="14"/>
      <c r="U712" s="14"/>
      <c r="V712" s="79"/>
      <c r="W712" s="14"/>
      <c r="X712" s="14"/>
      <c r="Y712" s="14"/>
      <c r="Z712" s="14"/>
      <c r="AA712" s="79"/>
      <c r="AB712" s="75"/>
      <c r="AC712" s="14"/>
      <c r="AD712" s="14"/>
      <c r="AE712" s="14"/>
      <c r="AF712" s="75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75" t="s">
        <v>225</v>
      </c>
      <c r="AT712" s="16" t="s">
        <v>73</v>
      </c>
      <c r="AU712" s="16" t="s">
        <v>73</v>
      </c>
      <c r="AV712" s="14"/>
      <c r="AW712" s="16" t="s">
        <v>232</v>
      </c>
      <c r="AX712" s="76"/>
      <c r="AY712" s="105">
        <v>2.3157382E8</v>
      </c>
      <c r="AZ712" s="106">
        <v>10535.0</v>
      </c>
      <c r="BA712" s="14"/>
      <c r="BB712" s="14"/>
      <c r="BC712" s="50"/>
      <c r="BD712" s="14"/>
      <c r="BE712" s="14"/>
      <c r="BF712" s="14"/>
      <c r="BG712" s="14"/>
      <c r="BH712" s="14"/>
    </row>
    <row r="713" ht="15.75" hidden="1" customHeight="1">
      <c r="A713" s="74">
        <v>2025404.0</v>
      </c>
      <c r="B713" s="14"/>
      <c r="C713" s="14">
        <v>44.0</v>
      </c>
      <c r="D713" s="50" t="s">
        <v>773</v>
      </c>
      <c r="E713" s="53" t="s">
        <v>7028</v>
      </c>
      <c r="F713" s="50" t="s">
        <v>7029</v>
      </c>
      <c r="G713" s="14" t="s">
        <v>430</v>
      </c>
      <c r="H713" s="101" t="s">
        <v>7030</v>
      </c>
      <c r="I713" s="14" t="s">
        <v>237</v>
      </c>
      <c r="J713" s="50" t="s">
        <v>2276</v>
      </c>
      <c r="K713" s="103" t="s">
        <v>7031</v>
      </c>
      <c r="L713" s="14" t="s">
        <v>113</v>
      </c>
      <c r="M713" s="153" t="s">
        <v>4</v>
      </c>
      <c r="N713" s="14" t="s">
        <v>258</v>
      </c>
      <c r="O713" s="14" t="s">
        <v>286</v>
      </c>
      <c r="P713" s="75"/>
      <c r="Q713" s="14" t="s">
        <v>59</v>
      </c>
      <c r="R713" s="14"/>
      <c r="S713" s="104"/>
      <c r="T713" s="104"/>
      <c r="U713" s="104"/>
      <c r="V713" s="79"/>
      <c r="W713" s="14"/>
      <c r="X713" s="14"/>
      <c r="Y713" s="14"/>
      <c r="Z713" s="14"/>
      <c r="AA713" s="79"/>
      <c r="AB713" s="75"/>
      <c r="AC713" s="14"/>
      <c r="AD713" s="14"/>
      <c r="AE713" s="14"/>
      <c r="AF713" s="75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75" t="s">
        <v>225</v>
      </c>
      <c r="AT713" s="16" t="s">
        <v>73</v>
      </c>
      <c r="AU713" s="16" t="s">
        <v>73</v>
      </c>
      <c r="AV713" s="14"/>
      <c r="AW713" s="16" t="s">
        <v>232</v>
      </c>
      <c r="AX713" s="76"/>
      <c r="AY713" s="14"/>
      <c r="AZ713" s="50"/>
      <c r="BA713" s="14"/>
      <c r="BB713" s="14"/>
      <c r="BC713" s="14"/>
      <c r="BD713" s="14"/>
      <c r="BE713" s="14"/>
      <c r="BF713" s="14"/>
      <c r="BG713" s="14"/>
      <c r="BH713" s="14"/>
    </row>
    <row r="714" ht="15.75" hidden="1" customHeight="1">
      <c r="A714" s="74">
        <v>2025643.0</v>
      </c>
      <c r="B714" s="14"/>
      <c r="C714" s="14">
        <v>42.0</v>
      </c>
      <c r="D714" s="50" t="s">
        <v>7032</v>
      </c>
      <c r="E714" s="50" t="s">
        <v>7033</v>
      </c>
      <c r="F714" s="50" t="s">
        <v>7034</v>
      </c>
      <c r="G714" s="14" t="s">
        <v>430</v>
      </c>
      <c r="H714" s="83" t="s">
        <v>7035</v>
      </c>
      <c r="I714" s="14" t="s">
        <v>237</v>
      </c>
      <c r="J714" s="84">
        <v>39084.0</v>
      </c>
      <c r="K714" s="192" t="s">
        <v>7036</v>
      </c>
      <c r="L714" s="76" t="s">
        <v>81</v>
      </c>
      <c r="M714" s="158" t="s">
        <v>4</v>
      </c>
      <c r="N714" s="14" t="s">
        <v>223</v>
      </c>
      <c r="O714" s="14" t="s">
        <v>6988</v>
      </c>
      <c r="P714" s="14" t="s">
        <v>225</v>
      </c>
      <c r="Q714" s="14" t="s">
        <v>53</v>
      </c>
      <c r="R714" s="16" t="s">
        <v>225</v>
      </c>
      <c r="S714" s="190" t="s">
        <v>7037</v>
      </c>
      <c r="T714" s="190" t="s">
        <v>7037</v>
      </c>
      <c r="U714" s="190" t="s">
        <v>7038</v>
      </c>
      <c r="V714" s="105" t="s">
        <v>7039</v>
      </c>
      <c r="W714" s="16" t="s">
        <v>73</v>
      </c>
      <c r="X714" s="16" t="s">
        <v>73</v>
      </c>
      <c r="Y714" s="16" t="s">
        <v>73</v>
      </c>
      <c r="Z714" s="16" t="s">
        <v>225</v>
      </c>
      <c r="AA714" s="105">
        <v>9.0</v>
      </c>
      <c r="AB714" s="217" t="s">
        <v>225</v>
      </c>
      <c r="AC714" s="16" t="s">
        <v>7040</v>
      </c>
      <c r="AD714" s="16" t="s">
        <v>225</v>
      </c>
      <c r="AE714" s="16" t="s">
        <v>7040</v>
      </c>
      <c r="AF714" s="217" t="s">
        <v>225</v>
      </c>
      <c r="AG714" s="16" t="s">
        <v>7040</v>
      </c>
      <c r="AH714" s="16" t="s">
        <v>73</v>
      </c>
      <c r="AI714" s="16" t="s">
        <v>225</v>
      </c>
      <c r="AJ714" s="16" t="s">
        <v>225</v>
      </c>
      <c r="AK714" s="16" t="s">
        <v>230</v>
      </c>
      <c r="AL714" s="16" t="s">
        <v>671</v>
      </c>
      <c r="AM714" s="16" t="s">
        <v>73</v>
      </c>
      <c r="AN714" s="16" t="s">
        <v>7041</v>
      </c>
      <c r="AO714" s="14"/>
      <c r="AP714" s="16" t="s">
        <v>4276</v>
      </c>
      <c r="AQ714" s="16" t="s">
        <v>7042</v>
      </c>
      <c r="AR714" s="16" t="s">
        <v>442</v>
      </c>
      <c r="AS714" s="217" t="s">
        <v>73</v>
      </c>
      <c r="AT714" s="14"/>
      <c r="AU714" s="16" t="s">
        <v>225</v>
      </c>
      <c r="AV714" s="14"/>
      <c r="AW714" s="14"/>
      <c r="AX714" s="76"/>
      <c r="AY714" s="79"/>
      <c r="AZ714" s="50"/>
      <c r="BA714" s="14"/>
      <c r="BB714" s="14"/>
      <c r="BC714" s="50"/>
      <c r="BD714" s="14"/>
      <c r="BE714" s="14"/>
      <c r="BF714" s="14"/>
      <c r="BG714" s="14"/>
      <c r="BH714" s="14"/>
    </row>
    <row r="715" ht="15.75" hidden="1" customHeight="1">
      <c r="A715" s="74">
        <v>2025726.0</v>
      </c>
      <c r="B715" s="14"/>
      <c r="C715" s="14">
        <v>37.0</v>
      </c>
      <c r="D715" s="50" t="s">
        <v>2078</v>
      </c>
      <c r="E715" s="50" t="s">
        <v>7043</v>
      </c>
      <c r="F715" s="50" t="s">
        <v>7044</v>
      </c>
      <c r="G715" s="14" t="s">
        <v>430</v>
      </c>
      <c r="H715" s="101" t="s">
        <v>7045</v>
      </c>
      <c r="I715" s="16" t="s">
        <v>237</v>
      </c>
      <c r="J715" s="102"/>
      <c r="K715" s="79"/>
      <c r="L715" s="14" t="s">
        <v>100</v>
      </c>
      <c r="M715" s="158" t="s">
        <v>4</v>
      </c>
      <c r="N715" s="14" t="s">
        <v>1752</v>
      </c>
      <c r="O715" s="14" t="s">
        <v>919</v>
      </c>
      <c r="P715" s="75"/>
      <c r="Q715" s="14" t="s">
        <v>55</v>
      </c>
      <c r="R715" s="14"/>
      <c r="S715" s="14"/>
      <c r="T715" s="14"/>
      <c r="U715" s="14"/>
      <c r="V715" s="79"/>
      <c r="W715" s="14"/>
      <c r="X715" s="14"/>
      <c r="Y715" s="14"/>
      <c r="Z715" s="14"/>
      <c r="AA715" s="79"/>
      <c r="AB715" s="75"/>
      <c r="AC715" s="14"/>
      <c r="AD715" s="14"/>
      <c r="AE715" s="14"/>
      <c r="AF715" s="75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75" t="s">
        <v>225</v>
      </c>
      <c r="AT715" s="16" t="s">
        <v>73</v>
      </c>
      <c r="AU715" s="16" t="s">
        <v>225</v>
      </c>
      <c r="AV715" s="14"/>
      <c r="AW715" s="14"/>
      <c r="AX715" s="76"/>
      <c r="AY715" s="79"/>
      <c r="AZ715" s="50"/>
      <c r="BA715" s="14"/>
      <c r="BB715" s="14"/>
      <c r="BC715" s="50"/>
      <c r="BD715" s="14"/>
      <c r="BE715" s="14"/>
      <c r="BF715" s="14"/>
      <c r="BG715" s="14"/>
      <c r="BH715" s="14"/>
    </row>
    <row r="716" ht="15.75" hidden="1" customHeight="1">
      <c r="A716" s="74">
        <v>2025584.0</v>
      </c>
      <c r="B716" s="14"/>
      <c r="C716" s="14">
        <v>35.0</v>
      </c>
      <c r="D716" s="50" t="s">
        <v>3924</v>
      </c>
      <c r="E716" s="50" t="s">
        <v>5626</v>
      </c>
      <c r="F716" s="50" t="s">
        <v>7046</v>
      </c>
      <c r="G716" s="14" t="s">
        <v>430</v>
      </c>
      <c r="H716" s="101" t="s">
        <v>7047</v>
      </c>
      <c r="I716" s="14" t="s">
        <v>237</v>
      </c>
      <c r="J716" s="112" t="s">
        <v>7048</v>
      </c>
      <c r="K716" s="103"/>
      <c r="L716" s="14" t="s">
        <v>2568</v>
      </c>
      <c r="M716" s="153" t="s">
        <v>4</v>
      </c>
      <c r="N716" s="14" t="s">
        <v>1418</v>
      </c>
      <c r="O716" s="75" t="s">
        <v>464</v>
      </c>
      <c r="P716" s="14" t="s">
        <v>225</v>
      </c>
      <c r="Q716" s="14" t="s">
        <v>53</v>
      </c>
      <c r="R716" s="14"/>
      <c r="S716" s="104"/>
      <c r="T716" s="104"/>
      <c r="U716" s="104"/>
      <c r="V716" s="79"/>
      <c r="W716" s="14"/>
      <c r="X716" s="14"/>
      <c r="Y716" s="14"/>
      <c r="Z716" s="14"/>
      <c r="AA716" s="79"/>
      <c r="AB716" s="75"/>
      <c r="AC716" s="14"/>
      <c r="AD716" s="14"/>
      <c r="AE716" s="14"/>
      <c r="AF716" s="75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75" t="s">
        <v>225</v>
      </c>
      <c r="AT716" s="14"/>
      <c r="AU716" s="16" t="s">
        <v>225</v>
      </c>
      <c r="AV716" s="14"/>
      <c r="AW716" s="14"/>
      <c r="AX716" s="76"/>
      <c r="AY716" s="79"/>
      <c r="AZ716" s="50"/>
      <c r="BA716" s="14"/>
      <c r="BB716" s="14"/>
      <c r="BC716" s="50"/>
      <c r="BD716" s="14"/>
      <c r="BE716" s="14"/>
      <c r="BF716" s="14"/>
      <c r="BG716" s="14"/>
      <c r="BH716" s="14"/>
    </row>
    <row r="717" ht="15.75" hidden="1" customHeight="1">
      <c r="A717" s="74">
        <v>2025599.0</v>
      </c>
      <c r="B717" s="14"/>
      <c r="C717" s="14">
        <v>36.0</v>
      </c>
      <c r="D717" s="50" t="s">
        <v>609</v>
      </c>
      <c r="E717" s="50" t="s">
        <v>7049</v>
      </c>
      <c r="F717" s="50" t="s">
        <v>7050</v>
      </c>
      <c r="G717" s="14" t="s">
        <v>430</v>
      </c>
      <c r="H717" s="101" t="s">
        <v>7051</v>
      </c>
      <c r="I717" s="14" t="s">
        <v>237</v>
      </c>
      <c r="J717" s="84" t="s">
        <v>4247</v>
      </c>
      <c r="K717" s="103"/>
      <c r="L717" s="14" t="s">
        <v>88</v>
      </c>
      <c r="M717" s="75" t="s">
        <v>4</v>
      </c>
      <c r="N717" s="14" t="s">
        <v>223</v>
      </c>
      <c r="O717" s="14" t="s">
        <v>490</v>
      </c>
      <c r="P717" s="14" t="s">
        <v>225</v>
      </c>
      <c r="Q717" s="14" t="s">
        <v>53</v>
      </c>
      <c r="R717" s="14"/>
      <c r="S717" s="104"/>
      <c r="T717" s="104"/>
      <c r="U717" s="104"/>
      <c r="V717" s="79"/>
      <c r="W717" s="14"/>
      <c r="X717" s="14"/>
      <c r="Y717" s="14"/>
      <c r="Z717" s="14"/>
      <c r="AA717" s="79"/>
      <c r="AB717" s="75"/>
      <c r="AC717" s="14"/>
      <c r="AD717" s="14"/>
      <c r="AE717" s="14"/>
      <c r="AF717" s="75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75" t="s">
        <v>225</v>
      </c>
      <c r="AT717" s="14"/>
      <c r="AU717" s="16" t="s">
        <v>225</v>
      </c>
      <c r="AV717" s="14"/>
      <c r="AW717" s="14"/>
      <c r="AX717" s="76"/>
      <c r="AY717" s="79"/>
      <c r="AZ717" s="50"/>
      <c r="BA717" s="14"/>
      <c r="BB717" s="14"/>
      <c r="BC717" s="50"/>
      <c r="BD717" s="14"/>
      <c r="BE717" s="14"/>
      <c r="BF717" s="14"/>
      <c r="BG717" s="14"/>
      <c r="BH717" s="14"/>
    </row>
    <row r="718" ht="15.75" hidden="1" customHeight="1">
      <c r="A718" s="74">
        <v>2025712.0</v>
      </c>
      <c r="B718" s="14"/>
      <c r="C718" s="14">
        <v>42.0</v>
      </c>
      <c r="D718" s="50" t="s">
        <v>252</v>
      </c>
      <c r="E718" s="50" t="s">
        <v>7052</v>
      </c>
      <c r="F718" s="50" t="s">
        <v>7053</v>
      </c>
      <c r="G718" s="14" t="s">
        <v>430</v>
      </c>
      <c r="H718" s="101" t="s">
        <v>7054</v>
      </c>
      <c r="I718" s="16"/>
      <c r="J718" s="84"/>
      <c r="K718" s="103"/>
      <c r="L718" s="14" t="s">
        <v>77</v>
      </c>
      <c r="M718" s="76" t="s">
        <v>4</v>
      </c>
      <c r="N718" s="14" t="s">
        <v>557</v>
      </c>
      <c r="O718" s="14" t="s">
        <v>286</v>
      </c>
      <c r="P718" s="75"/>
      <c r="Q718" s="14" t="s">
        <v>55</v>
      </c>
      <c r="R718" s="14"/>
      <c r="S718" s="104"/>
      <c r="T718" s="104"/>
      <c r="U718" s="104"/>
      <c r="V718" s="79"/>
      <c r="W718" s="14"/>
      <c r="X718" s="14"/>
      <c r="Y718" s="14"/>
      <c r="Z718" s="14"/>
      <c r="AA718" s="79"/>
      <c r="AB718" s="75"/>
      <c r="AC718" s="14"/>
      <c r="AD718" s="14"/>
      <c r="AE718" s="14"/>
      <c r="AF718" s="75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75" t="s">
        <v>225</v>
      </c>
      <c r="AT718" s="16" t="s">
        <v>73</v>
      </c>
      <c r="AU718" s="16" t="s">
        <v>73</v>
      </c>
      <c r="AV718" s="14"/>
      <c r="AW718" s="14"/>
      <c r="AX718" s="76"/>
      <c r="AY718" s="79"/>
      <c r="AZ718" s="50"/>
      <c r="BA718" s="14"/>
      <c r="BB718" s="14"/>
      <c r="BC718" s="50"/>
      <c r="BD718" s="14"/>
      <c r="BE718" s="14"/>
      <c r="BF718" s="14"/>
      <c r="BG718" s="14"/>
      <c r="BH718" s="14"/>
    </row>
    <row r="719" ht="15.75" hidden="1" customHeight="1">
      <c r="A719" s="74">
        <v>2025401.0</v>
      </c>
      <c r="B719" s="14"/>
      <c r="C719" s="14">
        <v>47.0</v>
      </c>
      <c r="D719" s="50" t="s">
        <v>7055</v>
      </c>
      <c r="E719" s="53" t="s">
        <v>1631</v>
      </c>
      <c r="F719" s="50" t="s">
        <v>7056</v>
      </c>
      <c r="G719" s="14" t="s">
        <v>430</v>
      </c>
      <c r="H719" s="101" t="s">
        <v>7057</v>
      </c>
      <c r="I719" s="14" t="s">
        <v>221</v>
      </c>
      <c r="J719" s="50" t="s">
        <v>7058</v>
      </c>
      <c r="K719" s="103" t="s">
        <v>7059</v>
      </c>
      <c r="L719" s="14" t="s">
        <v>113</v>
      </c>
      <c r="M719" s="153" t="s">
        <v>4</v>
      </c>
      <c r="N719" s="14" t="s">
        <v>258</v>
      </c>
      <c r="O719" s="14" t="s">
        <v>286</v>
      </c>
      <c r="P719" s="75"/>
      <c r="Q719" s="14" t="s">
        <v>59</v>
      </c>
      <c r="R719" s="14"/>
      <c r="S719" s="104"/>
      <c r="T719" s="104"/>
      <c r="U719" s="104"/>
      <c r="V719" s="79"/>
      <c r="W719" s="14"/>
      <c r="X719" s="14"/>
      <c r="Y719" s="14"/>
      <c r="Z719" s="14"/>
      <c r="AA719" s="79"/>
      <c r="AB719" s="75"/>
      <c r="AC719" s="14"/>
      <c r="AD719" s="14"/>
      <c r="AE719" s="14"/>
      <c r="AF719" s="75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75" t="s">
        <v>225</v>
      </c>
      <c r="AT719" s="16" t="s">
        <v>73</v>
      </c>
      <c r="AU719" s="16" t="s">
        <v>73</v>
      </c>
      <c r="AV719" s="14"/>
      <c r="AW719" s="16" t="s">
        <v>232</v>
      </c>
      <c r="AX719" s="76"/>
      <c r="AY719" s="14"/>
      <c r="AZ719" s="50"/>
      <c r="BA719" s="14"/>
      <c r="BB719" s="14"/>
      <c r="BC719" s="14"/>
      <c r="BD719" s="14"/>
      <c r="BE719" s="14"/>
      <c r="BF719" s="14"/>
      <c r="BG719" s="14"/>
      <c r="BH719" s="14"/>
    </row>
    <row r="720" ht="15.75" hidden="1" customHeight="1">
      <c r="A720" s="74">
        <v>2025581.0</v>
      </c>
      <c r="B720" s="14"/>
      <c r="C720" s="14">
        <v>38.0</v>
      </c>
      <c r="D720" s="50" t="s">
        <v>7060</v>
      </c>
      <c r="E720" s="50" t="s">
        <v>7061</v>
      </c>
      <c r="F720" s="50" t="s">
        <v>7062</v>
      </c>
      <c r="G720" s="14" t="s">
        <v>430</v>
      </c>
      <c r="H720" s="83" t="s">
        <v>7063</v>
      </c>
      <c r="I720" s="14" t="s">
        <v>237</v>
      </c>
      <c r="J720" s="112" t="s">
        <v>7064</v>
      </c>
      <c r="K720" s="103"/>
      <c r="L720" s="14" t="s">
        <v>2568</v>
      </c>
      <c r="M720" s="153" t="s">
        <v>4</v>
      </c>
      <c r="N720" s="14" t="s">
        <v>240</v>
      </c>
      <c r="O720" s="75" t="s">
        <v>464</v>
      </c>
      <c r="P720" s="14" t="s">
        <v>225</v>
      </c>
      <c r="Q720" s="14" t="s">
        <v>53</v>
      </c>
      <c r="R720" s="14"/>
      <c r="S720" s="104"/>
      <c r="T720" s="104"/>
      <c r="U720" s="104"/>
      <c r="V720" s="79"/>
      <c r="W720" s="14"/>
      <c r="X720" s="14"/>
      <c r="Y720" s="14"/>
      <c r="Z720" s="14"/>
      <c r="AA720" s="79"/>
      <c r="AB720" s="75"/>
      <c r="AC720" s="14"/>
      <c r="AD720" s="14"/>
      <c r="AE720" s="14"/>
      <c r="AF720" s="75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75" t="s">
        <v>225</v>
      </c>
      <c r="AT720" s="14"/>
      <c r="AU720" s="16" t="s">
        <v>225</v>
      </c>
      <c r="AV720" s="14"/>
      <c r="AW720" s="14"/>
      <c r="AX720" s="76"/>
      <c r="AY720" s="79"/>
      <c r="AZ720" s="50"/>
      <c r="BA720" s="14"/>
      <c r="BB720" s="14"/>
      <c r="BC720" s="50"/>
      <c r="BD720" s="14"/>
      <c r="BE720" s="14"/>
      <c r="BF720" s="14"/>
      <c r="BG720" s="14"/>
      <c r="BH720" s="14"/>
    </row>
    <row r="721" ht="15.75" hidden="1" customHeight="1">
      <c r="A721" s="74">
        <v>2025696.0</v>
      </c>
      <c r="B721" s="14"/>
      <c r="C721" s="14">
        <v>35.0</v>
      </c>
      <c r="D721" s="50" t="s">
        <v>1446</v>
      </c>
      <c r="E721" s="50" t="s">
        <v>7065</v>
      </c>
      <c r="F721" s="50" t="s">
        <v>7066</v>
      </c>
      <c r="G721" s="14" t="s">
        <v>430</v>
      </c>
      <c r="H721" s="101" t="s">
        <v>7067</v>
      </c>
      <c r="I721" s="14" t="s">
        <v>221</v>
      </c>
      <c r="J721" s="84">
        <v>38759.0</v>
      </c>
      <c r="K721" s="79"/>
      <c r="L721" s="14" t="s">
        <v>95</v>
      </c>
      <c r="M721" s="158" t="s">
        <v>4</v>
      </c>
      <c r="N721" s="14" t="s">
        <v>258</v>
      </c>
      <c r="O721" s="14" t="s">
        <v>286</v>
      </c>
      <c r="P721" s="75"/>
      <c r="Q721" s="14" t="s">
        <v>55</v>
      </c>
      <c r="R721" s="14"/>
      <c r="S721" s="14"/>
      <c r="T721" s="14"/>
      <c r="U721" s="14"/>
      <c r="V721" s="79"/>
      <c r="W721" s="14"/>
      <c r="X721" s="14"/>
      <c r="Y721" s="14"/>
      <c r="Z721" s="14"/>
      <c r="AA721" s="79"/>
      <c r="AB721" s="75"/>
      <c r="AC721" s="14"/>
      <c r="AD721" s="14"/>
      <c r="AE721" s="14"/>
      <c r="AF721" s="75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75" t="s">
        <v>225</v>
      </c>
      <c r="AT721" s="16" t="s">
        <v>73</v>
      </c>
      <c r="AU721" s="16" t="s">
        <v>225</v>
      </c>
      <c r="AV721" s="14"/>
      <c r="AW721" s="14"/>
      <c r="AX721" s="76"/>
      <c r="AY721" s="79"/>
      <c r="AZ721" s="50"/>
      <c r="BA721" s="14"/>
      <c r="BB721" s="14"/>
      <c r="BC721" s="50"/>
      <c r="BD721" s="14"/>
      <c r="BE721" s="14"/>
      <c r="BF721" s="14"/>
      <c r="BG721" s="14"/>
      <c r="BH721" s="14"/>
    </row>
    <row r="722" ht="15.75" hidden="1" customHeight="1">
      <c r="A722" s="74">
        <v>2025515.0</v>
      </c>
      <c r="B722" s="14"/>
      <c r="C722" s="14">
        <v>37.0</v>
      </c>
      <c r="D722" s="50" t="s">
        <v>7068</v>
      </c>
      <c r="E722" s="50" t="s">
        <v>7069</v>
      </c>
      <c r="F722" s="50" t="s">
        <v>7070</v>
      </c>
      <c r="G722" s="14" t="s">
        <v>430</v>
      </c>
      <c r="H722" s="101" t="s">
        <v>7071</v>
      </c>
      <c r="I722" s="14"/>
      <c r="J722" s="102"/>
      <c r="K722" s="79"/>
      <c r="L722" s="14" t="s">
        <v>108</v>
      </c>
      <c r="M722" s="131" t="s">
        <v>4</v>
      </c>
      <c r="N722" s="14" t="s">
        <v>7072</v>
      </c>
      <c r="O722" s="14" t="s">
        <v>286</v>
      </c>
      <c r="P722" s="14"/>
      <c r="Q722" s="14" t="s">
        <v>61</v>
      </c>
      <c r="R722" s="14" t="s">
        <v>73</v>
      </c>
      <c r="S722" s="14"/>
      <c r="T722" s="14"/>
      <c r="U722" s="14"/>
      <c r="V722" s="79"/>
      <c r="W722" s="14"/>
      <c r="X722" s="14"/>
      <c r="Y722" s="14"/>
      <c r="Z722" s="14"/>
      <c r="AA722" s="79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 t="s">
        <v>225</v>
      </c>
      <c r="AT722" s="14"/>
      <c r="AU722" s="16" t="s">
        <v>73</v>
      </c>
      <c r="AV722" s="14"/>
      <c r="AW722" s="16" t="s">
        <v>232</v>
      </c>
      <c r="AX722" s="85"/>
      <c r="AY722" s="106">
        <v>2.31214677E8</v>
      </c>
      <c r="AZ722" s="106">
        <v>90969.0</v>
      </c>
      <c r="BA722" s="14"/>
      <c r="BB722" s="14"/>
      <c r="BC722" s="14"/>
      <c r="BD722" s="14"/>
      <c r="BE722" s="14"/>
      <c r="BF722" s="14"/>
      <c r="BG722" s="14"/>
      <c r="BH722" s="14"/>
    </row>
    <row r="723" ht="15.75" hidden="1" customHeight="1">
      <c r="A723" s="74">
        <v>2025432.0</v>
      </c>
      <c r="B723" s="14"/>
      <c r="C723" s="100">
        <v>35.0</v>
      </c>
      <c r="D723" s="82" t="s">
        <v>7073</v>
      </c>
      <c r="E723" s="82" t="s">
        <v>7074</v>
      </c>
      <c r="F723" s="50" t="s">
        <v>7075</v>
      </c>
      <c r="G723" s="14" t="s">
        <v>430</v>
      </c>
      <c r="H723" s="101" t="s">
        <v>7076</v>
      </c>
      <c r="I723" s="85" t="s">
        <v>221</v>
      </c>
      <c r="J723" s="82" t="s">
        <v>7077</v>
      </c>
      <c r="K723" s="103"/>
      <c r="L723" s="79" t="s">
        <v>79</v>
      </c>
      <c r="M723" s="153" t="s">
        <v>4</v>
      </c>
      <c r="N723" s="14"/>
      <c r="O723" s="14" t="s">
        <v>286</v>
      </c>
      <c r="P723" s="75"/>
      <c r="Q723" s="14" t="s">
        <v>59</v>
      </c>
      <c r="R723" s="14"/>
      <c r="S723" s="104"/>
      <c r="T723" s="104"/>
      <c r="U723" s="104"/>
      <c r="V723" s="79"/>
      <c r="W723" s="14"/>
      <c r="X723" s="14"/>
      <c r="Y723" s="14"/>
      <c r="Z723" s="14"/>
      <c r="AA723" s="79"/>
      <c r="AB723" s="75"/>
      <c r="AC723" s="14"/>
      <c r="AD723" s="14"/>
      <c r="AE723" s="14"/>
      <c r="AF723" s="75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75" t="s">
        <v>225</v>
      </c>
      <c r="AT723" s="14"/>
      <c r="AU723" s="187" t="s">
        <v>225</v>
      </c>
      <c r="AV723" s="14"/>
      <c r="AW723" s="16" t="s">
        <v>225</v>
      </c>
      <c r="AX723" s="110" t="s">
        <v>685</v>
      </c>
      <c r="AY723" s="14"/>
      <c r="AZ723" s="50"/>
      <c r="BA723" s="14"/>
      <c r="BB723" s="14"/>
      <c r="BC723" s="14"/>
      <c r="BD723" s="14"/>
      <c r="BE723" s="14"/>
      <c r="BF723" s="14"/>
      <c r="BG723" s="14"/>
      <c r="BH723" s="14"/>
    </row>
    <row r="724" ht="15.75" hidden="1" customHeight="1">
      <c r="A724" s="74">
        <v>2025410.0</v>
      </c>
      <c r="B724" s="14"/>
      <c r="C724" s="100">
        <v>36.0</v>
      </c>
      <c r="D724" s="82" t="s">
        <v>7078</v>
      </c>
      <c r="E724" s="82" t="s">
        <v>7079</v>
      </c>
      <c r="F724" s="50" t="s">
        <v>7080</v>
      </c>
      <c r="G724" s="14" t="s">
        <v>430</v>
      </c>
      <c r="H724" s="101" t="s">
        <v>7081</v>
      </c>
      <c r="I724" s="85" t="s">
        <v>237</v>
      </c>
      <c r="J724" s="82" t="s">
        <v>7082</v>
      </c>
      <c r="K724" s="103" t="s">
        <v>7083</v>
      </c>
      <c r="L724" s="14" t="s">
        <v>113</v>
      </c>
      <c r="M724" s="153" t="s">
        <v>4</v>
      </c>
      <c r="N724" s="14" t="s">
        <v>240</v>
      </c>
      <c r="O724" s="14" t="s">
        <v>286</v>
      </c>
      <c r="P724" s="75"/>
      <c r="Q724" s="14" t="s">
        <v>59</v>
      </c>
      <c r="R724" s="14"/>
      <c r="S724" s="104"/>
      <c r="T724" s="104"/>
      <c r="U724" s="104"/>
      <c r="V724" s="79"/>
      <c r="W724" s="14"/>
      <c r="X724" s="14"/>
      <c r="Y724" s="14"/>
      <c r="Z724" s="14"/>
      <c r="AA724" s="79"/>
      <c r="AB724" s="75"/>
      <c r="AC724" s="14"/>
      <c r="AD724" s="14"/>
      <c r="AE724" s="14"/>
      <c r="AF724" s="75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75" t="s">
        <v>225</v>
      </c>
      <c r="AT724" s="16" t="s">
        <v>73</v>
      </c>
      <c r="AU724" s="16" t="s">
        <v>73</v>
      </c>
      <c r="AV724" s="14"/>
      <c r="AW724" s="16" t="s">
        <v>232</v>
      </c>
      <c r="AX724" s="76"/>
      <c r="AY724" s="16">
        <v>2.31630565E8</v>
      </c>
      <c r="AZ724" s="106">
        <v>73925.0</v>
      </c>
      <c r="BA724" s="14"/>
      <c r="BB724" s="14"/>
      <c r="BC724" s="14"/>
      <c r="BD724" s="14"/>
      <c r="BE724" s="14"/>
      <c r="BF724" s="14"/>
      <c r="BG724" s="14"/>
      <c r="BH724" s="14"/>
    </row>
    <row r="725" ht="15.75" hidden="1" customHeight="1">
      <c r="A725" s="74">
        <v>2025417.0</v>
      </c>
      <c r="B725" s="14"/>
      <c r="C725" s="100">
        <v>37.0</v>
      </c>
      <c r="D725" s="82" t="s">
        <v>7078</v>
      </c>
      <c r="E725" s="82" t="s">
        <v>3059</v>
      </c>
      <c r="F725" s="50" t="s">
        <v>7084</v>
      </c>
      <c r="G725" s="14" t="s">
        <v>430</v>
      </c>
      <c r="H725" s="101" t="s">
        <v>7085</v>
      </c>
      <c r="I725" s="85" t="s">
        <v>237</v>
      </c>
      <c r="J725" s="132">
        <v>38819.0</v>
      </c>
      <c r="K725" s="103" t="s">
        <v>7086</v>
      </c>
      <c r="L725" s="14" t="s">
        <v>113</v>
      </c>
      <c r="M725" s="153" t="s">
        <v>4</v>
      </c>
      <c r="N725" s="14" t="s">
        <v>258</v>
      </c>
      <c r="O725" s="14" t="s">
        <v>286</v>
      </c>
      <c r="P725" s="75"/>
      <c r="Q725" s="14" t="s">
        <v>59</v>
      </c>
      <c r="R725" s="14"/>
      <c r="S725" s="104"/>
      <c r="T725" s="104"/>
      <c r="U725" s="104"/>
      <c r="V725" s="79"/>
      <c r="W725" s="14"/>
      <c r="X725" s="14"/>
      <c r="Y725" s="14"/>
      <c r="Z725" s="14"/>
      <c r="AA725" s="79"/>
      <c r="AB725" s="75"/>
      <c r="AC725" s="14"/>
      <c r="AD725" s="14"/>
      <c r="AE725" s="14"/>
      <c r="AF725" s="75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75" t="s">
        <v>225</v>
      </c>
      <c r="AT725" s="16" t="s">
        <v>73</v>
      </c>
      <c r="AU725" s="16" t="s">
        <v>73</v>
      </c>
      <c r="AV725" s="14"/>
      <c r="AW725" s="16" t="s">
        <v>232</v>
      </c>
      <c r="AX725" s="76"/>
      <c r="AY725" s="14"/>
      <c r="AZ725" s="50"/>
      <c r="BA725" s="14"/>
      <c r="BB725" s="14"/>
      <c r="BC725" s="14"/>
      <c r="BD725" s="14"/>
      <c r="BE725" s="14"/>
      <c r="BF725" s="14"/>
      <c r="BG725" s="14"/>
      <c r="BH725" s="14"/>
    </row>
    <row r="726" ht="15.75" hidden="1" customHeight="1">
      <c r="A726" s="74">
        <v>2025419.0</v>
      </c>
      <c r="B726" s="14"/>
      <c r="C726" s="100">
        <v>38.0</v>
      </c>
      <c r="D726" s="82" t="s">
        <v>7078</v>
      </c>
      <c r="E726" s="82" t="s">
        <v>7087</v>
      </c>
      <c r="F726" s="50" t="s">
        <v>7088</v>
      </c>
      <c r="G726" s="14" t="s">
        <v>430</v>
      </c>
      <c r="H726" s="101" t="s">
        <v>7089</v>
      </c>
      <c r="I726" s="85" t="s">
        <v>237</v>
      </c>
      <c r="J726" s="82" t="s">
        <v>7090</v>
      </c>
      <c r="K726" s="103"/>
      <c r="L726" s="14" t="s">
        <v>113</v>
      </c>
      <c r="M726" s="153" t="s">
        <v>4</v>
      </c>
      <c r="N726" s="14" t="s">
        <v>258</v>
      </c>
      <c r="O726" s="14" t="s">
        <v>286</v>
      </c>
      <c r="P726" s="75"/>
      <c r="Q726" s="14" t="s">
        <v>59</v>
      </c>
      <c r="R726" s="14"/>
      <c r="S726" s="104"/>
      <c r="T726" s="104"/>
      <c r="U726" s="104"/>
      <c r="V726" s="79"/>
      <c r="W726" s="14"/>
      <c r="X726" s="14"/>
      <c r="Y726" s="14"/>
      <c r="Z726" s="14"/>
      <c r="AA726" s="79"/>
      <c r="AB726" s="75"/>
      <c r="AC726" s="14"/>
      <c r="AD726" s="14"/>
      <c r="AE726" s="14"/>
      <c r="AF726" s="75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75" t="s">
        <v>225</v>
      </c>
      <c r="AT726" s="14"/>
      <c r="AU726" s="16" t="s">
        <v>225</v>
      </c>
      <c r="AV726" s="14"/>
      <c r="AW726" s="16" t="s">
        <v>225</v>
      </c>
      <c r="AX726" s="110" t="s">
        <v>685</v>
      </c>
      <c r="AY726" s="14"/>
      <c r="AZ726" s="50"/>
      <c r="BA726" s="14"/>
      <c r="BB726" s="14"/>
      <c r="BC726" s="14"/>
      <c r="BD726" s="14"/>
      <c r="BE726" s="14"/>
      <c r="BF726" s="14"/>
      <c r="BG726" s="14"/>
      <c r="BH726" s="14"/>
    </row>
    <row r="727" ht="15.75" hidden="1" customHeight="1">
      <c r="A727" s="74">
        <v>2025694.0</v>
      </c>
      <c r="B727" s="14"/>
      <c r="C727" s="118">
        <v>43.0</v>
      </c>
      <c r="D727" s="50" t="s">
        <v>7078</v>
      </c>
      <c r="E727" s="50" t="s">
        <v>7091</v>
      </c>
      <c r="F727" s="50" t="s">
        <v>7092</v>
      </c>
      <c r="G727" s="14" t="s">
        <v>430</v>
      </c>
      <c r="H727" s="101" t="s">
        <v>7093</v>
      </c>
      <c r="I727" s="14" t="s">
        <v>237</v>
      </c>
      <c r="J727" s="84" t="s">
        <v>7094</v>
      </c>
      <c r="K727" s="79"/>
      <c r="L727" s="14" t="s">
        <v>95</v>
      </c>
      <c r="M727" s="158" t="s">
        <v>4</v>
      </c>
      <c r="N727" s="14" t="s">
        <v>1773</v>
      </c>
      <c r="O727" s="14" t="s">
        <v>286</v>
      </c>
      <c r="P727" s="75"/>
      <c r="Q727" s="14" t="s">
        <v>55</v>
      </c>
      <c r="R727" s="14"/>
      <c r="S727" s="14"/>
      <c r="T727" s="14"/>
      <c r="U727" s="14"/>
      <c r="V727" s="79"/>
      <c r="W727" s="14"/>
      <c r="X727" s="14"/>
      <c r="Y727" s="14"/>
      <c r="Z727" s="14"/>
      <c r="AA727" s="79"/>
      <c r="AB727" s="75"/>
      <c r="AC727" s="14"/>
      <c r="AD727" s="14"/>
      <c r="AE727" s="14"/>
      <c r="AF727" s="75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75" t="s">
        <v>225</v>
      </c>
      <c r="AT727" s="16" t="s">
        <v>73</v>
      </c>
      <c r="AU727" s="16" t="s">
        <v>73</v>
      </c>
      <c r="AV727" s="14"/>
      <c r="AW727" s="14"/>
      <c r="AX727" s="76"/>
      <c r="AY727" s="79"/>
      <c r="AZ727" s="50"/>
      <c r="BA727" s="14"/>
      <c r="BB727" s="14"/>
      <c r="BC727" s="50"/>
      <c r="BD727" s="14"/>
      <c r="BE727" s="14"/>
      <c r="BF727" s="14"/>
      <c r="BG727" s="14"/>
      <c r="BH727" s="14"/>
    </row>
    <row r="728" ht="15.75" hidden="1" customHeight="1">
      <c r="A728" s="74">
        <v>2025722.0</v>
      </c>
      <c r="B728" s="14"/>
      <c r="C728" s="14">
        <v>38.0</v>
      </c>
      <c r="D728" s="50" t="s">
        <v>7095</v>
      </c>
      <c r="E728" s="50" t="s">
        <v>7096</v>
      </c>
      <c r="F728" s="50" t="s">
        <v>7097</v>
      </c>
      <c r="G728" s="14" t="s">
        <v>430</v>
      </c>
      <c r="H728" s="101" t="s">
        <v>7098</v>
      </c>
      <c r="I728" s="14"/>
      <c r="J728" s="84"/>
      <c r="K728" s="103"/>
      <c r="L728" s="14" t="s">
        <v>77</v>
      </c>
      <c r="M728" s="158" t="s">
        <v>4</v>
      </c>
      <c r="N728" s="14" t="s">
        <v>557</v>
      </c>
      <c r="O728" s="14" t="s">
        <v>286</v>
      </c>
      <c r="P728" s="75"/>
      <c r="Q728" s="14" t="s">
        <v>55</v>
      </c>
      <c r="R728" s="14"/>
      <c r="S728" s="104"/>
      <c r="T728" s="104"/>
      <c r="U728" s="104"/>
      <c r="V728" s="79"/>
      <c r="W728" s="14"/>
      <c r="X728" s="14"/>
      <c r="Y728" s="14"/>
      <c r="Z728" s="14"/>
      <c r="AA728" s="79"/>
      <c r="AB728" s="75"/>
      <c r="AC728" s="14"/>
      <c r="AD728" s="14"/>
      <c r="AE728" s="14"/>
      <c r="AF728" s="75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75" t="s">
        <v>225</v>
      </c>
      <c r="AT728" s="14"/>
      <c r="AU728" s="16" t="s">
        <v>225</v>
      </c>
      <c r="AV728" s="14"/>
      <c r="AW728" s="14"/>
      <c r="AX728" s="76"/>
      <c r="AY728" s="79"/>
      <c r="AZ728" s="50"/>
      <c r="BA728" s="14"/>
      <c r="BB728" s="14"/>
      <c r="BC728" s="50"/>
      <c r="BD728" s="14"/>
      <c r="BE728" s="14"/>
      <c r="BF728" s="14"/>
      <c r="BG728" s="14"/>
      <c r="BH728" s="14"/>
    </row>
    <row r="729" ht="15.75" hidden="1" customHeight="1">
      <c r="A729" s="74">
        <v>2025760.0</v>
      </c>
      <c r="B729" s="14"/>
      <c r="C729" s="14">
        <v>37.0</v>
      </c>
      <c r="D729" s="50" t="s">
        <v>7099</v>
      </c>
      <c r="E729" s="50" t="s">
        <v>7100</v>
      </c>
      <c r="F729" s="50" t="s">
        <v>7101</v>
      </c>
      <c r="G729" s="14" t="s">
        <v>430</v>
      </c>
      <c r="H729" s="101" t="s">
        <v>7102</v>
      </c>
      <c r="I729" s="14" t="s">
        <v>237</v>
      </c>
      <c r="J729" s="84">
        <v>38910.0</v>
      </c>
      <c r="K729" s="79"/>
      <c r="L729" s="14" t="s">
        <v>85</v>
      </c>
      <c r="M729" s="158" t="s">
        <v>4</v>
      </c>
      <c r="N729" s="14" t="s">
        <v>475</v>
      </c>
      <c r="O729" s="14" t="s">
        <v>594</v>
      </c>
      <c r="P729" s="75"/>
      <c r="Q729" s="14" t="s">
        <v>51</v>
      </c>
      <c r="R729" s="14"/>
      <c r="S729" s="14"/>
      <c r="T729" s="14"/>
      <c r="U729" s="14"/>
      <c r="V729" s="79"/>
      <c r="W729" s="14"/>
      <c r="X729" s="14"/>
      <c r="Y729" s="14"/>
      <c r="Z729" s="14"/>
      <c r="AA729" s="79"/>
      <c r="AB729" s="75"/>
      <c r="AC729" s="14"/>
      <c r="AD729" s="14"/>
      <c r="AE729" s="14"/>
      <c r="AF729" s="75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75" t="s">
        <v>225</v>
      </c>
      <c r="AT729" s="14"/>
      <c r="AU729" s="16" t="s">
        <v>225</v>
      </c>
      <c r="AV729" s="14"/>
      <c r="AW729" s="14"/>
      <c r="AX729" s="76"/>
      <c r="AY729" s="79"/>
      <c r="AZ729" s="50"/>
      <c r="BA729" s="14"/>
      <c r="BB729" s="14"/>
      <c r="BC729" s="50"/>
      <c r="BD729" s="14"/>
      <c r="BE729" s="14"/>
      <c r="BF729" s="14"/>
      <c r="BG729" s="14"/>
      <c r="BH729" s="14"/>
    </row>
    <row r="730" ht="15.75" hidden="1" customHeight="1">
      <c r="A730" s="74">
        <v>2025808.0</v>
      </c>
      <c r="B730" s="14"/>
      <c r="C730" s="14">
        <v>42.0</v>
      </c>
      <c r="D730" s="50" t="s">
        <v>3346</v>
      </c>
      <c r="E730" s="50" t="s">
        <v>7103</v>
      </c>
      <c r="F730" s="50" t="s">
        <v>7104</v>
      </c>
      <c r="G730" s="14" t="s">
        <v>430</v>
      </c>
      <c r="H730" s="101" t="s">
        <v>7105</v>
      </c>
      <c r="I730" s="14" t="s">
        <v>237</v>
      </c>
      <c r="J730" s="50" t="s">
        <v>4166</v>
      </c>
      <c r="K730" s="103" t="s">
        <v>7106</v>
      </c>
      <c r="L730" s="79" t="s">
        <v>99</v>
      </c>
      <c r="M730" s="158" t="s">
        <v>4</v>
      </c>
      <c r="N730" s="14"/>
      <c r="O730" s="14" t="s">
        <v>490</v>
      </c>
      <c r="P730" s="14" t="s">
        <v>73</v>
      </c>
      <c r="Q730" s="14" t="s">
        <v>53</v>
      </c>
      <c r="R730" s="14" t="s">
        <v>225</v>
      </c>
      <c r="S730" s="104" t="s">
        <v>7107</v>
      </c>
      <c r="T730" s="104" t="s">
        <v>7107</v>
      </c>
      <c r="U730" s="104" t="s">
        <v>7108</v>
      </c>
      <c r="V730" s="79" t="s">
        <v>7109</v>
      </c>
      <c r="W730" s="14" t="s">
        <v>73</v>
      </c>
      <c r="X730" s="14" t="s">
        <v>73</v>
      </c>
      <c r="Y730" s="14" t="s">
        <v>225</v>
      </c>
      <c r="Z730" s="14" t="s">
        <v>73</v>
      </c>
      <c r="AA730" s="79">
        <v>7.0</v>
      </c>
      <c r="AB730" s="14" t="s">
        <v>225</v>
      </c>
      <c r="AC730" s="14" t="s">
        <v>229</v>
      </c>
      <c r="AD730" s="14" t="s">
        <v>225</v>
      </c>
      <c r="AE730" s="14" t="s">
        <v>229</v>
      </c>
      <c r="AF730" s="14" t="s">
        <v>225</v>
      </c>
      <c r="AG730" s="14" t="s">
        <v>229</v>
      </c>
      <c r="AH730" s="14" t="s">
        <v>225</v>
      </c>
      <c r="AI730" s="14" t="s">
        <v>225</v>
      </c>
      <c r="AJ730" s="14" t="s">
        <v>73</v>
      </c>
      <c r="AK730" s="14" t="s">
        <v>264</v>
      </c>
      <c r="AL730" s="14" t="s">
        <v>396</v>
      </c>
      <c r="AM730" s="14" t="s">
        <v>73</v>
      </c>
      <c r="AN730" s="14" t="s">
        <v>7110</v>
      </c>
      <c r="AO730" s="14"/>
      <c r="AP730" s="14" t="s">
        <v>1656</v>
      </c>
      <c r="AQ730" s="14" t="s">
        <v>7111</v>
      </c>
      <c r="AR730" s="14" t="s">
        <v>1501</v>
      </c>
      <c r="AS730" s="14" t="s">
        <v>73</v>
      </c>
      <c r="AT730" s="14" t="s">
        <v>73</v>
      </c>
      <c r="AU730" s="14" t="s">
        <v>73</v>
      </c>
      <c r="AV730" s="14"/>
      <c r="AW730" s="14"/>
      <c r="AX730" s="76"/>
      <c r="AY730" s="79"/>
      <c r="AZ730" s="50"/>
      <c r="BA730" s="14"/>
      <c r="BB730" s="14"/>
      <c r="BC730" s="50"/>
      <c r="BD730" s="14"/>
      <c r="BE730" s="14"/>
      <c r="BF730" s="14"/>
      <c r="BG730" s="14"/>
      <c r="BH730" s="14"/>
    </row>
    <row r="731" ht="15.75" hidden="1" customHeight="1">
      <c r="A731" s="74">
        <v>2025639.0</v>
      </c>
      <c r="B731" s="14"/>
      <c r="C731" s="14">
        <v>38.0</v>
      </c>
      <c r="D731" s="50" t="s">
        <v>7112</v>
      </c>
      <c r="E731" s="50" t="s">
        <v>7113</v>
      </c>
      <c r="F731" s="50" t="s">
        <v>7114</v>
      </c>
      <c r="G731" s="14" t="s">
        <v>430</v>
      </c>
      <c r="H731" s="101" t="s">
        <v>7115</v>
      </c>
      <c r="I731" s="14" t="s">
        <v>221</v>
      </c>
      <c r="J731" s="50" t="s">
        <v>7116</v>
      </c>
      <c r="K731" s="192" t="s">
        <v>7117</v>
      </c>
      <c r="L731" s="76" t="s">
        <v>81</v>
      </c>
      <c r="M731" s="158" t="s">
        <v>4</v>
      </c>
      <c r="N731" s="14" t="s">
        <v>223</v>
      </c>
      <c r="O731" s="14" t="s">
        <v>6988</v>
      </c>
      <c r="P731" s="14" t="s">
        <v>225</v>
      </c>
      <c r="Q731" s="14" t="s">
        <v>53</v>
      </c>
      <c r="R731" s="16" t="s">
        <v>225</v>
      </c>
      <c r="S731" s="190" t="s">
        <v>7118</v>
      </c>
      <c r="T731" s="190" t="s">
        <v>7118</v>
      </c>
      <c r="U731" s="190" t="s">
        <v>7119</v>
      </c>
      <c r="V731" s="105" t="s">
        <v>7120</v>
      </c>
      <c r="W731" s="16" t="s">
        <v>73</v>
      </c>
      <c r="X731" s="16" t="s">
        <v>73</v>
      </c>
      <c r="Y731" s="16" t="s">
        <v>73</v>
      </c>
      <c r="Z731" s="16" t="s">
        <v>73</v>
      </c>
      <c r="AA731" s="105">
        <v>3.0</v>
      </c>
      <c r="AB731" s="217" t="s">
        <v>73</v>
      </c>
      <c r="AC731" s="16" t="s">
        <v>7121</v>
      </c>
      <c r="AD731" s="16" t="s">
        <v>73</v>
      </c>
      <c r="AE731" s="16" t="s">
        <v>783</v>
      </c>
      <c r="AF731" s="217" t="s">
        <v>225</v>
      </c>
      <c r="AG731" s="16" t="s">
        <v>229</v>
      </c>
      <c r="AH731" s="16" t="s">
        <v>225</v>
      </c>
      <c r="AI731" s="16" t="s">
        <v>73</v>
      </c>
      <c r="AJ731" s="16" t="s">
        <v>225</v>
      </c>
      <c r="AK731" s="16" t="s">
        <v>230</v>
      </c>
      <c r="AL731" s="16" t="s">
        <v>396</v>
      </c>
      <c r="AM731" s="16" t="s">
        <v>73</v>
      </c>
      <c r="AN731" s="16" t="s">
        <v>7122</v>
      </c>
      <c r="AO731" s="14"/>
      <c r="AP731" s="16" t="s">
        <v>424</v>
      </c>
      <c r="AQ731" s="16" t="s">
        <v>2927</v>
      </c>
      <c r="AR731" s="16" t="s">
        <v>331</v>
      </c>
      <c r="AS731" s="217" t="s">
        <v>73</v>
      </c>
      <c r="AT731" s="14"/>
      <c r="AU731" s="16" t="s">
        <v>225</v>
      </c>
      <c r="AV731" s="14"/>
      <c r="AW731" s="14"/>
      <c r="AX731" s="76"/>
      <c r="AY731" s="79"/>
      <c r="AZ731" s="50"/>
      <c r="BA731" s="14"/>
      <c r="BB731" s="14"/>
      <c r="BC731" s="50"/>
      <c r="BD731" s="14"/>
      <c r="BE731" s="14"/>
      <c r="BF731" s="14"/>
      <c r="BG731" s="14"/>
      <c r="BH731" s="14"/>
    </row>
    <row r="732" ht="15.75" hidden="1" customHeight="1">
      <c r="A732" s="74">
        <v>2025422.0</v>
      </c>
      <c r="B732" s="14"/>
      <c r="C732" s="100">
        <v>35.0</v>
      </c>
      <c r="D732" s="82" t="s">
        <v>6385</v>
      </c>
      <c r="E732" s="82" t="s">
        <v>7123</v>
      </c>
      <c r="F732" s="50" t="s">
        <v>7124</v>
      </c>
      <c r="G732" s="14" t="s">
        <v>430</v>
      </c>
      <c r="H732" s="101" t="s">
        <v>7125</v>
      </c>
      <c r="I732" s="85" t="s">
        <v>237</v>
      </c>
      <c r="J732" s="82" t="s">
        <v>7126</v>
      </c>
      <c r="K732" s="103" t="s">
        <v>7127</v>
      </c>
      <c r="L732" s="14" t="s">
        <v>113</v>
      </c>
      <c r="M732" s="153" t="s">
        <v>4</v>
      </c>
      <c r="N732" s="14" t="s">
        <v>240</v>
      </c>
      <c r="O732" s="14" t="s">
        <v>286</v>
      </c>
      <c r="P732" s="75"/>
      <c r="Q732" s="14" t="s">
        <v>59</v>
      </c>
      <c r="R732" s="14"/>
      <c r="S732" s="104"/>
      <c r="T732" s="104"/>
      <c r="U732" s="104"/>
      <c r="V732" s="79"/>
      <c r="W732" s="14"/>
      <c r="X732" s="14"/>
      <c r="Y732" s="14"/>
      <c r="Z732" s="14"/>
      <c r="AA732" s="79"/>
      <c r="AB732" s="75"/>
      <c r="AC732" s="14"/>
      <c r="AD732" s="14"/>
      <c r="AE732" s="14"/>
      <c r="AF732" s="75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75" t="s">
        <v>225</v>
      </c>
      <c r="AT732" s="16" t="s">
        <v>73</v>
      </c>
      <c r="AU732" s="16" t="s">
        <v>73</v>
      </c>
      <c r="AV732" s="14"/>
      <c r="AW732" s="16" t="s">
        <v>232</v>
      </c>
      <c r="AX732" s="76"/>
      <c r="AY732" s="16">
        <v>2.32047235E8</v>
      </c>
      <c r="AZ732" s="106">
        <v>74084.0</v>
      </c>
      <c r="BA732" s="14"/>
      <c r="BB732" s="14"/>
      <c r="BC732" s="14"/>
      <c r="BD732" s="14"/>
      <c r="BE732" s="14"/>
      <c r="BF732" s="14"/>
      <c r="BG732" s="14"/>
      <c r="BH732" s="14"/>
    </row>
    <row r="733" ht="15.75" hidden="1" customHeight="1">
      <c r="A733" s="74">
        <v>2025442.0</v>
      </c>
      <c r="B733" s="14"/>
      <c r="C733" s="100">
        <v>37.0</v>
      </c>
      <c r="D733" s="82" t="s">
        <v>1680</v>
      </c>
      <c r="E733" s="82" t="s">
        <v>7128</v>
      </c>
      <c r="F733" s="50" t="s">
        <v>7129</v>
      </c>
      <c r="G733" s="14" t="s">
        <v>430</v>
      </c>
      <c r="H733" s="101" t="s">
        <v>7130</v>
      </c>
      <c r="I733" s="223" t="s">
        <v>237</v>
      </c>
      <c r="J733" s="82"/>
      <c r="K733" s="79"/>
      <c r="L733" s="14" t="s">
        <v>91</v>
      </c>
      <c r="M733" s="131" t="s">
        <v>49</v>
      </c>
      <c r="N733" s="14"/>
      <c r="O733" s="85" t="s">
        <v>300</v>
      </c>
      <c r="P733" s="14"/>
      <c r="Q733" s="14" t="s">
        <v>57</v>
      </c>
      <c r="R733" s="14"/>
      <c r="S733" s="104"/>
      <c r="T733" s="104"/>
      <c r="U733" s="104"/>
      <c r="V733" s="79"/>
      <c r="W733" s="14"/>
      <c r="X733" s="14"/>
      <c r="Y733" s="14"/>
      <c r="Z733" s="14"/>
      <c r="AA733" s="79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 t="s">
        <v>225</v>
      </c>
      <c r="AT733" s="14"/>
      <c r="AU733" s="14" t="s">
        <v>225</v>
      </c>
      <c r="AV733" s="14"/>
      <c r="AW733" s="14"/>
      <c r="AX733" s="85"/>
      <c r="AY733" s="14"/>
      <c r="AZ733" s="50"/>
      <c r="BA733" s="14"/>
      <c r="BB733" s="14"/>
      <c r="BC733" s="14"/>
      <c r="BD733" s="14"/>
      <c r="BE733" s="14"/>
      <c r="BF733" s="14"/>
      <c r="BG733" s="14"/>
      <c r="BH733" s="14"/>
    </row>
    <row r="734" ht="15.75" hidden="1" customHeight="1">
      <c r="A734" s="74">
        <v>2025637.0</v>
      </c>
      <c r="B734" s="14"/>
      <c r="C734" s="14">
        <v>38.0</v>
      </c>
      <c r="D734" s="50" t="s">
        <v>1680</v>
      </c>
      <c r="E734" s="50" t="s">
        <v>7131</v>
      </c>
      <c r="F734" s="50" t="s">
        <v>7132</v>
      </c>
      <c r="G734" s="14" t="s">
        <v>430</v>
      </c>
      <c r="H734" s="101" t="s">
        <v>7133</v>
      </c>
      <c r="I734" s="14" t="s">
        <v>237</v>
      </c>
      <c r="J734" s="50" t="s">
        <v>7134</v>
      </c>
      <c r="K734" s="192" t="s">
        <v>7135</v>
      </c>
      <c r="L734" s="76" t="s">
        <v>81</v>
      </c>
      <c r="M734" s="158" t="s">
        <v>4</v>
      </c>
      <c r="N734" s="14" t="s">
        <v>223</v>
      </c>
      <c r="O734" s="14" t="s">
        <v>6988</v>
      </c>
      <c r="P734" s="14" t="s">
        <v>225</v>
      </c>
      <c r="Q734" s="14" t="s">
        <v>53</v>
      </c>
      <c r="R734" s="16" t="s">
        <v>225</v>
      </c>
      <c r="S734" s="190" t="s">
        <v>7136</v>
      </c>
      <c r="T734" s="190" t="s">
        <v>7136</v>
      </c>
      <c r="U734" s="190" t="s">
        <v>7137</v>
      </c>
      <c r="V734" s="105" t="s">
        <v>7138</v>
      </c>
      <c r="W734" s="16" t="s">
        <v>225</v>
      </c>
      <c r="X734" s="16" t="s">
        <v>73</v>
      </c>
      <c r="Y734" s="16" t="s">
        <v>225</v>
      </c>
      <c r="Z734" s="16" t="s">
        <v>225</v>
      </c>
      <c r="AA734" s="105">
        <v>4.0</v>
      </c>
      <c r="AB734" s="217" t="s">
        <v>225</v>
      </c>
      <c r="AC734" s="16" t="s">
        <v>229</v>
      </c>
      <c r="AD734" s="16" t="s">
        <v>225</v>
      </c>
      <c r="AE734" s="16" t="s">
        <v>7040</v>
      </c>
      <c r="AF734" s="217" t="s">
        <v>73</v>
      </c>
      <c r="AG734" s="16" t="s">
        <v>7139</v>
      </c>
      <c r="AH734" s="16" t="s">
        <v>225</v>
      </c>
      <c r="AI734" s="16" t="s">
        <v>225</v>
      </c>
      <c r="AJ734" s="16" t="s">
        <v>73</v>
      </c>
      <c r="AK734" s="16" t="s">
        <v>291</v>
      </c>
      <c r="AL734" s="16" t="s">
        <v>671</v>
      </c>
      <c r="AM734" s="16" t="s">
        <v>225</v>
      </c>
      <c r="AN734" s="14"/>
      <c r="AO734" s="14"/>
      <c r="AP734" s="16" t="s">
        <v>384</v>
      </c>
      <c r="AQ734" s="16" t="s">
        <v>2604</v>
      </c>
      <c r="AR734" s="16" t="s">
        <v>7140</v>
      </c>
      <c r="AS734" s="217" t="s">
        <v>73</v>
      </c>
      <c r="AT734" s="14"/>
      <c r="AU734" s="16" t="s">
        <v>225</v>
      </c>
      <c r="AV734" s="14"/>
      <c r="AW734" s="14"/>
      <c r="AX734" s="76"/>
      <c r="AY734" s="79"/>
      <c r="AZ734" s="50"/>
      <c r="BA734" s="14"/>
      <c r="BB734" s="14"/>
      <c r="BC734" s="50"/>
      <c r="BD734" s="14"/>
      <c r="BE734" s="14"/>
      <c r="BF734" s="14"/>
      <c r="BG734" s="14"/>
      <c r="BH734" s="14"/>
    </row>
    <row r="735" ht="15.75" hidden="1" customHeight="1">
      <c r="A735" s="74">
        <v>2025755.0</v>
      </c>
      <c r="B735" s="14"/>
      <c r="C735" s="14">
        <v>38.0</v>
      </c>
      <c r="D735" s="50" t="s">
        <v>5324</v>
      </c>
      <c r="E735" s="50" t="s">
        <v>7141</v>
      </c>
      <c r="F735" s="50" t="s">
        <v>7142</v>
      </c>
      <c r="G735" s="14" t="s">
        <v>430</v>
      </c>
      <c r="H735" s="101" t="s">
        <v>7143</v>
      </c>
      <c r="I735" s="14" t="s">
        <v>237</v>
      </c>
      <c r="J735" s="84" t="s">
        <v>7144</v>
      </c>
      <c r="K735" s="79"/>
      <c r="L735" s="14" t="s">
        <v>85</v>
      </c>
      <c r="M735" s="76" t="s">
        <v>4</v>
      </c>
      <c r="N735" s="14" t="s">
        <v>557</v>
      </c>
      <c r="O735" s="14" t="s">
        <v>594</v>
      </c>
      <c r="P735" s="75"/>
      <c r="Q735" s="14" t="s">
        <v>51</v>
      </c>
      <c r="R735" s="14"/>
      <c r="S735" s="14"/>
      <c r="T735" s="14"/>
      <c r="U735" s="14"/>
      <c r="V735" s="79"/>
      <c r="W735" s="14"/>
      <c r="X735" s="14"/>
      <c r="Y735" s="14"/>
      <c r="Z735" s="14"/>
      <c r="AA735" s="79"/>
      <c r="AB735" s="75"/>
      <c r="AC735" s="14"/>
      <c r="AD735" s="14"/>
      <c r="AE735" s="14"/>
      <c r="AF735" s="75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75" t="s">
        <v>225</v>
      </c>
      <c r="AT735" s="14"/>
      <c r="AU735" s="16" t="s">
        <v>225</v>
      </c>
      <c r="AV735" s="14"/>
      <c r="AW735" s="14"/>
      <c r="AX735" s="76"/>
      <c r="AY735" s="79"/>
      <c r="AZ735" s="50"/>
      <c r="BA735" s="14"/>
      <c r="BB735" s="14"/>
      <c r="BC735" s="50"/>
      <c r="BD735" s="14"/>
      <c r="BE735" s="14"/>
      <c r="BF735" s="14"/>
      <c r="BG735" s="14"/>
      <c r="BH735" s="14"/>
    </row>
    <row r="736" ht="15.75" hidden="1" customHeight="1">
      <c r="A736" s="74">
        <v>2025818.0</v>
      </c>
      <c r="B736" s="14"/>
      <c r="C736" s="14">
        <v>41.0</v>
      </c>
      <c r="D736" s="50" t="s">
        <v>1321</v>
      </c>
      <c r="E736" s="50" t="s">
        <v>7145</v>
      </c>
      <c r="F736" s="50" t="s">
        <v>7146</v>
      </c>
      <c r="G736" s="14" t="s">
        <v>430</v>
      </c>
      <c r="H736" s="101" t="s">
        <v>7147</v>
      </c>
      <c r="I736" s="14" t="s">
        <v>221</v>
      </c>
      <c r="J736" s="50" t="s">
        <v>6510</v>
      </c>
      <c r="K736" s="103" t="s">
        <v>7148</v>
      </c>
      <c r="L736" s="79" t="s">
        <v>99</v>
      </c>
      <c r="M736" s="76" t="s">
        <v>4</v>
      </c>
      <c r="N736" s="14"/>
      <c r="O736" s="14" t="s">
        <v>490</v>
      </c>
      <c r="P736" s="14" t="s">
        <v>73</v>
      </c>
      <c r="Q736" s="14" t="s">
        <v>53</v>
      </c>
      <c r="R736" s="14" t="s">
        <v>225</v>
      </c>
      <c r="S736" s="104" t="s">
        <v>7149</v>
      </c>
      <c r="T736" s="104" t="s">
        <v>7149</v>
      </c>
      <c r="U736" s="104" t="s">
        <v>7150</v>
      </c>
      <c r="V736" s="79" t="s">
        <v>278</v>
      </c>
      <c r="W736" s="14" t="s">
        <v>73</v>
      </c>
      <c r="X736" s="14" t="s">
        <v>73</v>
      </c>
      <c r="Y736" s="14" t="s">
        <v>225</v>
      </c>
      <c r="Z736" s="14" t="s">
        <v>73</v>
      </c>
      <c r="AA736" s="79">
        <v>5.0</v>
      </c>
      <c r="AB736" s="14" t="s">
        <v>225</v>
      </c>
      <c r="AC736" s="14"/>
      <c r="AD736" s="14" t="s">
        <v>73</v>
      </c>
      <c r="AE736" s="14" t="s">
        <v>7151</v>
      </c>
      <c r="AF736" s="14" t="s">
        <v>225</v>
      </c>
      <c r="AG736" s="14" t="s">
        <v>229</v>
      </c>
      <c r="AH736" s="14" t="s">
        <v>225</v>
      </c>
      <c r="AI736" s="14" t="s">
        <v>73</v>
      </c>
      <c r="AJ736" s="14" t="s">
        <v>225</v>
      </c>
      <c r="AK736" s="14" t="s">
        <v>230</v>
      </c>
      <c r="AL736" s="14" t="s">
        <v>396</v>
      </c>
      <c r="AM736" s="14" t="s">
        <v>73</v>
      </c>
      <c r="AN736" s="14" t="s">
        <v>7152</v>
      </c>
      <c r="AO736" s="14"/>
      <c r="AP736" s="14" t="s">
        <v>1434</v>
      </c>
      <c r="AQ736" s="14" t="s">
        <v>1657</v>
      </c>
      <c r="AR736" s="14" t="s">
        <v>454</v>
      </c>
      <c r="AS736" s="14" t="s">
        <v>73</v>
      </c>
      <c r="AT736" s="14" t="s">
        <v>73</v>
      </c>
      <c r="AU736" s="14" t="s">
        <v>73</v>
      </c>
      <c r="AV736" s="14"/>
      <c r="AW736" s="14"/>
      <c r="AX736" s="76"/>
      <c r="AY736" s="79"/>
      <c r="AZ736" s="50"/>
      <c r="BA736" s="14"/>
      <c r="BB736" s="14"/>
      <c r="BC736" s="50"/>
      <c r="BD736" s="14"/>
      <c r="BE736" s="14"/>
      <c r="BF736" s="14"/>
      <c r="BG736" s="14"/>
      <c r="BH736" s="14"/>
    </row>
    <row r="737" ht="15.75" hidden="1" customHeight="1">
      <c r="A737" s="74">
        <v>2025630.0</v>
      </c>
      <c r="B737" s="14"/>
      <c r="C737" s="14">
        <v>38.0</v>
      </c>
      <c r="D737" s="50" t="s">
        <v>7153</v>
      </c>
      <c r="E737" s="50" t="s">
        <v>7154</v>
      </c>
      <c r="F737" s="50" t="s">
        <v>7155</v>
      </c>
      <c r="G737" s="14" t="s">
        <v>430</v>
      </c>
      <c r="H737" s="101" t="s">
        <v>7156</v>
      </c>
      <c r="I737" s="14" t="s">
        <v>237</v>
      </c>
      <c r="J737" s="50" t="s">
        <v>7157</v>
      </c>
      <c r="K737" s="103"/>
      <c r="L737" s="14" t="s">
        <v>88</v>
      </c>
      <c r="M737" s="75" t="s">
        <v>4</v>
      </c>
      <c r="N737" s="14" t="s">
        <v>223</v>
      </c>
      <c r="O737" s="14" t="s">
        <v>490</v>
      </c>
      <c r="P737" s="14" t="s">
        <v>225</v>
      </c>
      <c r="Q737" s="14" t="s">
        <v>53</v>
      </c>
      <c r="R737" s="14"/>
      <c r="S737" s="104"/>
      <c r="T737" s="104"/>
      <c r="U737" s="104"/>
      <c r="V737" s="79"/>
      <c r="W737" s="14"/>
      <c r="X737" s="14"/>
      <c r="Y737" s="14"/>
      <c r="Z737" s="14"/>
      <c r="AA737" s="79"/>
      <c r="AB737" s="75"/>
      <c r="AC737" s="14"/>
      <c r="AD737" s="14"/>
      <c r="AE737" s="14"/>
      <c r="AF737" s="75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75" t="s">
        <v>225</v>
      </c>
      <c r="AT737" s="14"/>
      <c r="AU737" s="16" t="s">
        <v>225</v>
      </c>
      <c r="AV737" s="14"/>
      <c r="AW737" s="14"/>
      <c r="AX737" s="76"/>
      <c r="AY737" s="79"/>
      <c r="AZ737" s="50"/>
      <c r="BA737" s="14"/>
      <c r="BB737" s="14"/>
      <c r="BC737" s="50"/>
      <c r="BD737" s="14"/>
      <c r="BE737" s="14"/>
      <c r="BF737" s="14"/>
      <c r="BG737" s="14"/>
      <c r="BH737" s="14"/>
    </row>
    <row r="738" ht="15.75" hidden="1" customHeight="1">
      <c r="A738" s="74">
        <v>2025555.0</v>
      </c>
      <c r="B738" s="14"/>
      <c r="C738" s="14">
        <v>34.0</v>
      </c>
      <c r="D738" s="50" t="s">
        <v>7158</v>
      </c>
      <c r="E738" s="50" t="s">
        <v>7159</v>
      </c>
      <c r="F738" s="50" t="s">
        <v>7160</v>
      </c>
      <c r="G738" s="14" t="s">
        <v>430</v>
      </c>
      <c r="H738" s="101" t="s">
        <v>7161</v>
      </c>
      <c r="I738" s="14" t="s">
        <v>221</v>
      </c>
      <c r="J738" s="84">
        <v>38779.0</v>
      </c>
      <c r="K738" s="103"/>
      <c r="L738" s="14" t="s">
        <v>101</v>
      </c>
      <c r="M738" s="75" t="s">
        <v>4</v>
      </c>
      <c r="N738" s="14" t="s">
        <v>323</v>
      </c>
      <c r="O738" s="14" t="s">
        <v>490</v>
      </c>
      <c r="P738" s="14" t="s">
        <v>73</v>
      </c>
      <c r="Q738" s="14" t="s">
        <v>53</v>
      </c>
      <c r="R738" s="14"/>
      <c r="S738" s="104"/>
      <c r="T738" s="104"/>
      <c r="U738" s="104"/>
      <c r="V738" s="79"/>
      <c r="W738" s="14"/>
      <c r="X738" s="14"/>
      <c r="Y738" s="14"/>
      <c r="Z738" s="14"/>
      <c r="AA738" s="79"/>
      <c r="AB738" s="75"/>
      <c r="AC738" s="14"/>
      <c r="AD738" s="14"/>
      <c r="AE738" s="14"/>
      <c r="AF738" s="75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75" t="s">
        <v>225</v>
      </c>
      <c r="AT738" s="16" t="s">
        <v>73</v>
      </c>
      <c r="AU738" s="16" t="s">
        <v>73</v>
      </c>
      <c r="AV738" s="14"/>
      <c r="AW738" s="14"/>
      <c r="AX738" s="76"/>
      <c r="AY738" s="79"/>
      <c r="AZ738" s="50"/>
      <c r="BA738" s="14"/>
      <c r="BB738" s="14"/>
      <c r="BC738" s="50"/>
      <c r="BD738" s="14"/>
      <c r="BE738" s="14"/>
      <c r="BF738" s="14"/>
      <c r="BG738" s="14"/>
      <c r="BH738" s="14"/>
    </row>
    <row r="739" ht="15.75" hidden="1" customHeight="1">
      <c r="A739" s="74">
        <v>2025580.0</v>
      </c>
      <c r="B739" s="14"/>
      <c r="C739" s="14">
        <v>34.0</v>
      </c>
      <c r="D739" s="50" t="s">
        <v>2351</v>
      </c>
      <c r="E739" s="50" t="s">
        <v>7074</v>
      </c>
      <c r="F739" s="50" t="s">
        <v>7162</v>
      </c>
      <c r="G739" s="14" t="s">
        <v>430</v>
      </c>
      <c r="H739" s="101" t="s">
        <v>7163</v>
      </c>
      <c r="I739" s="14" t="s">
        <v>237</v>
      </c>
      <c r="J739" s="112" t="s">
        <v>7164</v>
      </c>
      <c r="K739" s="103"/>
      <c r="L739" s="14" t="s">
        <v>2568</v>
      </c>
      <c r="M739" s="75" t="s">
        <v>4</v>
      </c>
      <c r="N739" s="14" t="s">
        <v>1418</v>
      </c>
      <c r="O739" s="75" t="s">
        <v>464</v>
      </c>
      <c r="P739" s="14" t="s">
        <v>225</v>
      </c>
      <c r="Q739" s="14" t="s">
        <v>53</v>
      </c>
      <c r="R739" s="14"/>
      <c r="S739" s="104"/>
      <c r="T739" s="104"/>
      <c r="U739" s="104"/>
      <c r="V739" s="79"/>
      <c r="W739" s="14"/>
      <c r="X739" s="14"/>
      <c r="Y739" s="14"/>
      <c r="Z739" s="14"/>
      <c r="AA739" s="79"/>
      <c r="AB739" s="75"/>
      <c r="AC739" s="14"/>
      <c r="AD739" s="14"/>
      <c r="AE739" s="14"/>
      <c r="AF739" s="75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75" t="s">
        <v>225</v>
      </c>
      <c r="AT739" s="14"/>
      <c r="AU739" s="16" t="s">
        <v>225</v>
      </c>
      <c r="AV739" s="14"/>
      <c r="AW739" s="14"/>
      <c r="AX739" s="76"/>
      <c r="AY739" s="79"/>
      <c r="AZ739" s="50"/>
      <c r="BA739" s="14"/>
      <c r="BB739" s="14"/>
      <c r="BC739" s="50"/>
      <c r="BD739" s="14"/>
      <c r="BE739" s="14"/>
      <c r="BF739" s="14"/>
      <c r="BG739" s="14"/>
      <c r="BH739" s="14"/>
    </row>
    <row r="740" ht="15.75" hidden="1" customHeight="1">
      <c r="A740" s="74">
        <v>2025582.0</v>
      </c>
      <c r="B740" s="14"/>
      <c r="C740" s="14">
        <v>34.0</v>
      </c>
      <c r="D740" s="50" t="s">
        <v>2351</v>
      </c>
      <c r="E740" s="50" t="s">
        <v>7165</v>
      </c>
      <c r="F740" s="50" t="s">
        <v>7166</v>
      </c>
      <c r="G740" s="14" t="s">
        <v>430</v>
      </c>
      <c r="H740" s="101" t="s">
        <v>7167</v>
      </c>
      <c r="I740" s="14" t="s">
        <v>221</v>
      </c>
      <c r="J740" s="112" t="s">
        <v>7168</v>
      </c>
      <c r="K740" s="103"/>
      <c r="L740" s="14" t="s">
        <v>2568</v>
      </c>
      <c r="M740" s="75" t="s">
        <v>4</v>
      </c>
      <c r="N740" s="14" t="s">
        <v>1773</v>
      </c>
      <c r="O740" s="75" t="s">
        <v>464</v>
      </c>
      <c r="P740" s="14" t="s">
        <v>225</v>
      </c>
      <c r="Q740" s="14" t="s">
        <v>53</v>
      </c>
      <c r="R740" s="14"/>
      <c r="S740" s="104"/>
      <c r="T740" s="104"/>
      <c r="U740" s="104"/>
      <c r="V740" s="79"/>
      <c r="W740" s="14"/>
      <c r="X740" s="14"/>
      <c r="Y740" s="14"/>
      <c r="Z740" s="14"/>
      <c r="AA740" s="79"/>
      <c r="AB740" s="75"/>
      <c r="AC740" s="14"/>
      <c r="AD740" s="14"/>
      <c r="AE740" s="14"/>
      <c r="AF740" s="75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75" t="s">
        <v>225</v>
      </c>
      <c r="AT740" s="14"/>
      <c r="AU740" s="16" t="s">
        <v>225</v>
      </c>
      <c r="AV740" s="14"/>
      <c r="AW740" s="14"/>
      <c r="AX740" s="76"/>
      <c r="AY740" s="79"/>
      <c r="AZ740" s="50"/>
      <c r="BA740" s="14"/>
      <c r="BB740" s="14"/>
      <c r="BC740" s="50"/>
      <c r="BD740" s="14"/>
      <c r="BE740" s="14"/>
      <c r="BF740" s="14"/>
      <c r="BG740" s="14"/>
      <c r="BH740" s="14"/>
    </row>
    <row r="741" ht="15.75" hidden="1" customHeight="1">
      <c r="A741" s="74">
        <v>2025685.0</v>
      </c>
      <c r="B741" s="14"/>
      <c r="C741" s="14">
        <v>43.0</v>
      </c>
      <c r="D741" s="50" t="s">
        <v>7169</v>
      </c>
      <c r="E741" s="50" t="s">
        <v>7170</v>
      </c>
      <c r="F741" s="50" t="s">
        <v>7171</v>
      </c>
      <c r="G741" s="14" t="s">
        <v>430</v>
      </c>
      <c r="H741" s="101" t="s">
        <v>7172</v>
      </c>
      <c r="I741" s="14" t="s">
        <v>237</v>
      </c>
      <c r="J741" s="50" t="s">
        <v>2305</v>
      </c>
      <c r="K741" s="103"/>
      <c r="L741" s="14" t="s">
        <v>86</v>
      </c>
      <c r="M741" s="76" t="s">
        <v>4</v>
      </c>
      <c r="N741" s="14" t="s">
        <v>323</v>
      </c>
      <c r="O741" s="14" t="s">
        <v>603</v>
      </c>
      <c r="P741" s="75"/>
      <c r="Q741" s="14" t="s">
        <v>51</v>
      </c>
      <c r="R741" s="14"/>
      <c r="S741" s="104"/>
      <c r="T741" s="104"/>
      <c r="U741" s="104"/>
      <c r="V741" s="79"/>
      <c r="W741" s="14"/>
      <c r="X741" s="14"/>
      <c r="Y741" s="14"/>
      <c r="Z741" s="14"/>
      <c r="AA741" s="79"/>
      <c r="AB741" s="75"/>
      <c r="AC741" s="14"/>
      <c r="AD741" s="14"/>
      <c r="AE741" s="14"/>
      <c r="AF741" s="75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75" t="s">
        <v>225</v>
      </c>
      <c r="AT741" s="14"/>
      <c r="AU741" s="16" t="s">
        <v>73</v>
      </c>
      <c r="AV741" s="14"/>
      <c r="AW741" s="14"/>
      <c r="AX741" s="76"/>
      <c r="AY741" s="79"/>
      <c r="AZ741" s="50"/>
      <c r="BA741" s="14"/>
      <c r="BB741" s="14"/>
      <c r="BC741" s="50"/>
      <c r="BD741" s="14"/>
      <c r="BE741" s="14"/>
      <c r="BF741" s="14"/>
      <c r="BG741" s="14"/>
      <c r="BH741" s="14"/>
    </row>
    <row r="742" ht="15.75" hidden="1" customHeight="1">
      <c r="A742" s="74">
        <v>2025652.0</v>
      </c>
      <c r="B742" s="14"/>
      <c r="C742" s="14">
        <v>38.0</v>
      </c>
      <c r="D742" s="50" t="s">
        <v>1701</v>
      </c>
      <c r="E742" s="50" t="s">
        <v>7173</v>
      </c>
      <c r="F742" s="50" t="s">
        <v>7174</v>
      </c>
      <c r="G742" s="14" t="s">
        <v>430</v>
      </c>
      <c r="H742" s="101" t="s">
        <v>7175</v>
      </c>
      <c r="I742" s="14" t="s">
        <v>237</v>
      </c>
      <c r="J742" s="84"/>
      <c r="K742" s="103"/>
      <c r="L742" s="79" t="s">
        <v>99</v>
      </c>
      <c r="M742" s="76" t="s">
        <v>4</v>
      </c>
      <c r="N742" s="14" t="s">
        <v>323</v>
      </c>
      <c r="O742" s="14" t="s">
        <v>490</v>
      </c>
      <c r="P742" s="14" t="s">
        <v>73</v>
      </c>
      <c r="Q742" s="14" t="s">
        <v>53</v>
      </c>
      <c r="R742" s="14"/>
      <c r="S742" s="104"/>
      <c r="T742" s="104"/>
      <c r="U742" s="104"/>
      <c r="V742" s="79"/>
      <c r="W742" s="14"/>
      <c r="X742" s="14"/>
      <c r="Y742" s="14"/>
      <c r="Z742" s="14"/>
      <c r="AA742" s="79"/>
      <c r="AB742" s="75"/>
      <c r="AC742" s="14"/>
      <c r="AD742" s="14"/>
      <c r="AE742" s="14"/>
      <c r="AF742" s="75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75" t="s">
        <v>225</v>
      </c>
      <c r="AT742" s="16" t="s">
        <v>73</v>
      </c>
      <c r="AU742" s="16" t="s">
        <v>225</v>
      </c>
      <c r="AV742" s="14"/>
      <c r="AW742" s="14"/>
      <c r="AX742" s="76"/>
      <c r="AY742" s="79"/>
      <c r="AZ742" s="50"/>
      <c r="BA742" s="14"/>
      <c r="BB742" s="14"/>
      <c r="BC742" s="50"/>
      <c r="BD742" s="14"/>
      <c r="BE742" s="14"/>
      <c r="BF742" s="14"/>
      <c r="BG742" s="14"/>
      <c r="BH742" s="14"/>
    </row>
    <row r="743" ht="15.75" hidden="1" customHeight="1">
      <c r="A743" s="74">
        <v>2025407.0</v>
      </c>
      <c r="B743" s="14"/>
      <c r="C743" s="100">
        <v>41.0</v>
      </c>
      <c r="D743" s="82" t="s">
        <v>4265</v>
      </c>
      <c r="E743" s="82" t="s">
        <v>7176</v>
      </c>
      <c r="F743" s="50" t="s">
        <v>7177</v>
      </c>
      <c r="G743" s="14" t="s">
        <v>430</v>
      </c>
      <c r="H743" s="101" t="s">
        <v>7178</v>
      </c>
      <c r="I743" s="85" t="s">
        <v>237</v>
      </c>
      <c r="J743" s="109">
        <v>39116.0</v>
      </c>
      <c r="K743" s="219" t="s">
        <v>7179</v>
      </c>
      <c r="L743" s="14" t="s">
        <v>113</v>
      </c>
      <c r="M743" s="75" t="s">
        <v>4</v>
      </c>
      <c r="N743" s="14" t="s">
        <v>258</v>
      </c>
      <c r="O743" s="14" t="s">
        <v>286</v>
      </c>
      <c r="P743" s="75"/>
      <c r="Q743" s="14" t="s">
        <v>59</v>
      </c>
      <c r="R743" s="14"/>
      <c r="S743" s="104"/>
      <c r="T743" s="104"/>
      <c r="U743" s="104"/>
      <c r="V743" s="79"/>
      <c r="W743" s="14"/>
      <c r="X743" s="14"/>
      <c r="Y743" s="14"/>
      <c r="Z743" s="14"/>
      <c r="AA743" s="79"/>
      <c r="AB743" s="75"/>
      <c r="AC743" s="14"/>
      <c r="AD743" s="14"/>
      <c r="AE743" s="14"/>
      <c r="AF743" s="75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75" t="s">
        <v>225</v>
      </c>
      <c r="AT743" s="16" t="s">
        <v>73</v>
      </c>
      <c r="AU743" s="16" t="s">
        <v>73</v>
      </c>
      <c r="AV743" s="14"/>
      <c r="AW743" s="16" t="s">
        <v>232</v>
      </c>
      <c r="AX743" s="76"/>
      <c r="AY743" s="14"/>
      <c r="AZ743" s="50"/>
      <c r="BA743" s="14"/>
      <c r="BB743" s="14"/>
      <c r="BC743" s="14"/>
      <c r="BD743" s="14"/>
      <c r="BE743" s="14"/>
      <c r="BF743" s="14"/>
      <c r="BG743" s="14"/>
      <c r="BH743" s="14"/>
    </row>
    <row r="744" ht="15.75" hidden="1" customHeight="1">
      <c r="A744" s="74">
        <v>2025748.0</v>
      </c>
      <c r="B744" s="14"/>
      <c r="C744" s="14">
        <v>34.0</v>
      </c>
      <c r="D744" s="50" t="s">
        <v>2437</v>
      </c>
      <c r="E744" s="50" t="s">
        <v>7180</v>
      </c>
      <c r="F744" s="50" t="s">
        <v>7181</v>
      </c>
      <c r="G744" s="14" t="s">
        <v>430</v>
      </c>
      <c r="H744" s="101" t="s">
        <v>7182</v>
      </c>
      <c r="I744" s="14" t="s">
        <v>237</v>
      </c>
      <c r="J744" s="84" t="s">
        <v>5701</v>
      </c>
      <c r="K744" s="103"/>
      <c r="L744" s="14" t="s">
        <v>462</v>
      </c>
      <c r="M744" s="76" t="s">
        <v>4</v>
      </c>
      <c r="N744" s="14" t="s">
        <v>463</v>
      </c>
      <c r="O744" s="14" t="s">
        <v>464</v>
      </c>
      <c r="P744" s="14" t="s">
        <v>73</v>
      </c>
      <c r="Q744" s="14" t="s">
        <v>53</v>
      </c>
      <c r="R744" s="14"/>
      <c r="S744" s="104"/>
      <c r="T744" s="104"/>
      <c r="U744" s="104"/>
      <c r="V744" s="79"/>
      <c r="W744" s="14"/>
      <c r="X744" s="14"/>
      <c r="Y744" s="14"/>
      <c r="Z744" s="14"/>
      <c r="AA744" s="79"/>
      <c r="AB744" s="75"/>
      <c r="AC744" s="14"/>
      <c r="AD744" s="14"/>
      <c r="AE744" s="14"/>
      <c r="AF744" s="75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75" t="s">
        <v>225</v>
      </c>
      <c r="AT744" s="14"/>
      <c r="AU744" s="16" t="s">
        <v>225</v>
      </c>
      <c r="AV744" s="14"/>
      <c r="AW744" s="14"/>
      <c r="AX744" s="76"/>
      <c r="AY744" s="79"/>
      <c r="AZ744" s="50"/>
      <c r="BA744" s="14"/>
      <c r="BB744" s="14"/>
      <c r="BC744" s="50"/>
      <c r="BD744" s="14"/>
      <c r="BE744" s="14"/>
      <c r="BF744" s="14"/>
      <c r="BG744" s="14"/>
      <c r="BH744" s="14"/>
    </row>
    <row r="745" ht="15.75" hidden="1" customHeight="1">
      <c r="A745" s="74">
        <v>2025529.0</v>
      </c>
      <c r="B745" s="14"/>
      <c r="C745" s="14">
        <v>38.0</v>
      </c>
      <c r="D745" s="50" t="s">
        <v>7183</v>
      </c>
      <c r="E745" s="50" t="s">
        <v>7184</v>
      </c>
      <c r="F745" s="50" t="s">
        <v>7185</v>
      </c>
      <c r="G745" s="14" t="s">
        <v>430</v>
      </c>
      <c r="H745" s="101" t="s">
        <v>7186</v>
      </c>
      <c r="I745" s="14"/>
      <c r="J745" s="102"/>
      <c r="K745" s="103"/>
      <c r="L745" s="14" t="s">
        <v>108</v>
      </c>
      <c r="M745" s="75" t="s">
        <v>4</v>
      </c>
      <c r="N745" s="14" t="s">
        <v>557</v>
      </c>
      <c r="O745" s="14" t="s">
        <v>286</v>
      </c>
      <c r="P745" s="75"/>
      <c r="Q745" s="14" t="s">
        <v>61</v>
      </c>
      <c r="R745" s="14" t="s">
        <v>73</v>
      </c>
      <c r="S745" s="104"/>
      <c r="T745" s="104"/>
      <c r="U745" s="104"/>
      <c r="V745" s="79"/>
      <c r="W745" s="14"/>
      <c r="X745" s="14"/>
      <c r="Y745" s="14"/>
      <c r="Z745" s="14"/>
      <c r="AA745" s="79"/>
      <c r="AB745" s="75"/>
      <c r="AC745" s="14"/>
      <c r="AD745" s="14"/>
      <c r="AE745" s="14"/>
      <c r="AF745" s="75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75" t="s">
        <v>225</v>
      </c>
      <c r="AT745" s="14"/>
      <c r="AU745" s="16" t="s">
        <v>225</v>
      </c>
      <c r="AV745" s="14"/>
      <c r="AW745" s="14"/>
      <c r="AX745" s="76"/>
      <c r="AY745" s="79"/>
      <c r="AZ745" s="50"/>
      <c r="BA745" s="14"/>
      <c r="BB745" s="14"/>
      <c r="BC745" s="50"/>
      <c r="BD745" s="14"/>
      <c r="BE745" s="14"/>
      <c r="BF745" s="14"/>
      <c r="BG745" s="14"/>
      <c r="BH745" s="14"/>
    </row>
    <row r="746" ht="15.75" hidden="1" customHeight="1">
      <c r="A746" s="74">
        <v>2025774.0</v>
      </c>
      <c r="B746" s="14"/>
      <c r="C746" s="14">
        <v>39.0</v>
      </c>
      <c r="D746" s="50" t="s">
        <v>7183</v>
      </c>
      <c r="E746" s="50" t="s">
        <v>7187</v>
      </c>
      <c r="F746" s="50" t="s">
        <v>7188</v>
      </c>
      <c r="G746" s="14" t="s">
        <v>430</v>
      </c>
      <c r="H746" s="101" t="s">
        <v>7189</v>
      </c>
      <c r="I746" s="14" t="s">
        <v>237</v>
      </c>
      <c r="J746" s="84" t="s">
        <v>2412</v>
      </c>
      <c r="K746" s="103"/>
      <c r="L746" s="79" t="s">
        <v>99</v>
      </c>
      <c r="M746" s="76" t="s">
        <v>4</v>
      </c>
      <c r="N746" s="14" t="s">
        <v>323</v>
      </c>
      <c r="O746" s="14" t="s">
        <v>490</v>
      </c>
      <c r="P746" s="14" t="s">
        <v>73</v>
      </c>
      <c r="Q746" s="14" t="s">
        <v>53</v>
      </c>
      <c r="R746" s="14"/>
      <c r="S746" s="104"/>
      <c r="T746" s="104"/>
      <c r="U746" s="104"/>
      <c r="V746" s="79"/>
      <c r="W746" s="14"/>
      <c r="X746" s="14"/>
      <c r="Y746" s="14"/>
      <c r="Z746" s="14"/>
      <c r="AA746" s="79"/>
      <c r="AB746" s="75"/>
      <c r="AC746" s="14"/>
      <c r="AD746" s="14"/>
      <c r="AE746" s="14"/>
      <c r="AF746" s="75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75" t="s">
        <v>225</v>
      </c>
      <c r="AT746" s="16" t="s">
        <v>73</v>
      </c>
      <c r="AU746" s="16" t="s">
        <v>225</v>
      </c>
      <c r="AV746" s="14"/>
      <c r="AW746" s="14"/>
      <c r="AX746" s="76"/>
      <c r="AY746" s="79"/>
      <c r="AZ746" s="50"/>
      <c r="BA746" s="14"/>
      <c r="BB746" s="14"/>
      <c r="BC746" s="50"/>
      <c r="BD746" s="14"/>
      <c r="BE746" s="14"/>
      <c r="BF746" s="14"/>
      <c r="BG746" s="14"/>
      <c r="BH746" s="14"/>
    </row>
    <row r="747" ht="15.75" hidden="1" customHeight="1">
      <c r="A747" s="74">
        <v>2025445.0</v>
      </c>
      <c r="B747" s="14"/>
      <c r="C747" s="100">
        <v>41.0</v>
      </c>
      <c r="D747" s="82" t="s">
        <v>7190</v>
      </c>
      <c r="E747" s="80" t="s">
        <v>7191</v>
      </c>
      <c r="F747" s="50" t="s">
        <v>7192</v>
      </c>
      <c r="G747" s="14" t="s">
        <v>430</v>
      </c>
      <c r="H747" s="101" t="s">
        <v>7193</v>
      </c>
      <c r="I747" s="85" t="s">
        <v>221</v>
      </c>
      <c r="J747" s="82" t="s">
        <v>6298</v>
      </c>
      <c r="K747" s="79"/>
      <c r="L747" s="79" t="s">
        <v>79</v>
      </c>
      <c r="M747" s="75" t="s">
        <v>4</v>
      </c>
      <c r="N747" s="14"/>
      <c r="O747" s="85" t="s">
        <v>286</v>
      </c>
      <c r="P747" s="75"/>
      <c r="Q747" s="14" t="s">
        <v>59</v>
      </c>
      <c r="R747" s="14"/>
      <c r="S747" s="104"/>
      <c r="T747" s="104"/>
      <c r="U747" s="104"/>
      <c r="V747" s="79"/>
      <c r="W747" s="14"/>
      <c r="X747" s="14"/>
      <c r="Y747" s="14"/>
      <c r="Z747" s="14"/>
      <c r="AA747" s="79"/>
      <c r="AB747" s="75"/>
      <c r="AC747" s="14"/>
      <c r="AD747" s="14"/>
      <c r="AE747" s="14"/>
      <c r="AF747" s="75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75" t="s">
        <v>225</v>
      </c>
      <c r="AT747" s="14"/>
      <c r="AU747" s="187" t="s">
        <v>225</v>
      </c>
      <c r="AV747" s="14"/>
      <c r="AW747" s="16" t="s">
        <v>225</v>
      </c>
      <c r="AX747" s="110" t="s">
        <v>685</v>
      </c>
      <c r="AY747" s="14"/>
      <c r="AZ747" s="50"/>
      <c r="BA747" s="14"/>
      <c r="BB747" s="14"/>
      <c r="BC747" s="14"/>
      <c r="BD747" s="14"/>
      <c r="BE747" s="14"/>
      <c r="BF747" s="14"/>
      <c r="BG747" s="14"/>
      <c r="BH747" s="14"/>
    </row>
    <row r="748" ht="15.75" hidden="1" customHeight="1">
      <c r="A748" s="74">
        <v>2025578.0</v>
      </c>
      <c r="B748" s="14"/>
      <c r="C748" s="14">
        <v>36.0</v>
      </c>
      <c r="D748" s="50" t="s">
        <v>4332</v>
      </c>
      <c r="E748" s="50" t="s">
        <v>7194</v>
      </c>
      <c r="F748" s="50" t="s">
        <v>7195</v>
      </c>
      <c r="G748" s="14" t="s">
        <v>430</v>
      </c>
      <c r="H748" s="101" t="s">
        <v>7196</v>
      </c>
      <c r="I748" s="14" t="s">
        <v>221</v>
      </c>
      <c r="J748" s="84">
        <v>39388.0</v>
      </c>
      <c r="K748" s="103"/>
      <c r="L748" s="14" t="s">
        <v>2568</v>
      </c>
      <c r="M748" s="75" t="s">
        <v>4</v>
      </c>
      <c r="N748" s="14" t="s">
        <v>240</v>
      </c>
      <c r="O748" s="75" t="s">
        <v>464</v>
      </c>
      <c r="P748" s="14" t="s">
        <v>225</v>
      </c>
      <c r="Q748" s="14" t="s">
        <v>53</v>
      </c>
      <c r="R748" s="14"/>
      <c r="S748" s="104"/>
      <c r="T748" s="104"/>
      <c r="U748" s="104"/>
      <c r="V748" s="79"/>
      <c r="W748" s="14"/>
      <c r="X748" s="14"/>
      <c r="Y748" s="14"/>
      <c r="Z748" s="14"/>
      <c r="AA748" s="79"/>
      <c r="AB748" s="75"/>
      <c r="AC748" s="14"/>
      <c r="AD748" s="14"/>
      <c r="AE748" s="14"/>
      <c r="AF748" s="75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75" t="s">
        <v>225</v>
      </c>
      <c r="AT748" s="14"/>
      <c r="AU748" s="16" t="s">
        <v>225</v>
      </c>
      <c r="AV748" s="14"/>
      <c r="AW748" s="14"/>
      <c r="AX748" s="76"/>
      <c r="AY748" s="79"/>
      <c r="AZ748" s="50"/>
      <c r="BA748" s="14"/>
      <c r="BB748" s="14"/>
      <c r="BC748" s="50"/>
      <c r="BD748" s="14"/>
      <c r="BE748" s="14"/>
      <c r="BF748" s="14"/>
      <c r="BG748" s="14"/>
      <c r="BH748" s="14"/>
    </row>
    <row r="749" ht="15.75" hidden="1" customHeight="1">
      <c r="A749" s="74">
        <v>2025623.0</v>
      </c>
      <c r="B749" s="14"/>
      <c r="C749" s="14">
        <v>38.0</v>
      </c>
      <c r="D749" s="50" t="s">
        <v>7197</v>
      </c>
      <c r="E749" s="50" t="s">
        <v>7198</v>
      </c>
      <c r="F749" s="50" t="s">
        <v>7199</v>
      </c>
      <c r="G749" s="14" t="s">
        <v>430</v>
      </c>
      <c r="H749" s="83" t="s">
        <v>7200</v>
      </c>
      <c r="I749" s="14" t="s">
        <v>221</v>
      </c>
      <c r="J749" s="50" t="s">
        <v>7201</v>
      </c>
      <c r="K749" s="103"/>
      <c r="L749" s="14" t="s">
        <v>88</v>
      </c>
      <c r="M749" s="75" t="s">
        <v>4</v>
      </c>
      <c r="N749" s="14" t="s">
        <v>223</v>
      </c>
      <c r="O749" s="14" t="s">
        <v>490</v>
      </c>
      <c r="P749" s="14" t="s">
        <v>225</v>
      </c>
      <c r="Q749" s="14" t="s">
        <v>53</v>
      </c>
      <c r="R749" s="14"/>
      <c r="S749" s="104"/>
      <c r="T749" s="104"/>
      <c r="U749" s="104"/>
      <c r="V749" s="79"/>
      <c r="W749" s="14"/>
      <c r="X749" s="14"/>
      <c r="Y749" s="14"/>
      <c r="Z749" s="14"/>
      <c r="AA749" s="79"/>
      <c r="AB749" s="75"/>
      <c r="AC749" s="14"/>
      <c r="AD749" s="14"/>
      <c r="AE749" s="14"/>
      <c r="AF749" s="75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75" t="s">
        <v>225</v>
      </c>
      <c r="AT749" s="14"/>
      <c r="AU749" s="16" t="s">
        <v>225</v>
      </c>
      <c r="AV749" s="14"/>
      <c r="AW749" s="14"/>
      <c r="AX749" s="76"/>
      <c r="AY749" s="79"/>
      <c r="AZ749" s="50"/>
      <c r="BA749" s="14"/>
      <c r="BB749" s="14"/>
      <c r="BC749" s="50"/>
      <c r="BD749" s="14"/>
      <c r="BE749" s="14"/>
      <c r="BF749" s="14"/>
      <c r="BG749" s="14"/>
      <c r="BH749" s="14"/>
    </row>
    <row r="750" ht="15.75" hidden="1" customHeight="1">
      <c r="A750" s="74">
        <v>2025423.0</v>
      </c>
      <c r="B750" s="14"/>
      <c r="C750" s="100">
        <v>40.0</v>
      </c>
      <c r="D750" s="82" t="s">
        <v>579</v>
      </c>
      <c r="E750" s="82" t="s">
        <v>7202</v>
      </c>
      <c r="F750" s="50" t="s">
        <v>7203</v>
      </c>
      <c r="G750" s="14" t="s">
        <v>430</v>
      </c>
      <c r="H750" s="101" t="s">
        <v>7204</v>
      </c>
      <c r="I750" s="85" t="s">
        <v>237</v>
      </c>
      <c r="J750" s="109">
        <v>38997.0</v>
      </c>
      <c r="K750" s="103"/>
      <c r="L750" s="14" t="s">
        <v>113</v>
      </c>
      <c r="M750" s="75" t="s">
        <v>4</v>
      </c>
      <c r="N750" s="14" t="s">
        <v>240</v>
      </c>
      <c r="O750" s="14" t="s">
        <v>286</v>
      </c>
      <c r="P750" s="75"/>
      <c r="Q750" s="14" t="s">
        <v>59</v>
      </c>
      <c r="R750" s="14"/>
      <c r="S750" s="104"/>
      <c r="T750" s="104"/>
      <c r="U750" s="104"/>
      <c r="V750" s="79"/>
      <c r="W750" s="14"/>
      <c r="X750" s="14"/>
      <c r="Y750" s="14"/>
      <c r="Z750" s="14"/>
      <c r="AA750" s="79"/>
      <c r="AB750" s="75"/>
      <c r="AC750" s="14"/>
      <c r="AD750" s="14"/>
      <c r="AE750" s="14"/>
      <c r="AF750" s="75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75" t="s">
        <v>225</v>
      </c>
      <c r="AT750" s="14"/>
      <c r="AU750" s="16" t="s">
        <v>225</v>
      </c>
      <c r="AV750" s="14"/>
      <c r="AW750" s="16" t="s">
        <v>225</v>
      </c>
      <c r="AX750" s="110" t="s">
        <v>685</v>
      </c>
      <c r="AY750" s="14"/>
      <c r="AZ750" s="50"/>
      <c r="BA750" s="14"/>
      <c r="BB750" s="14"/>
      <c r="BC750" s="14"/>
      <c r="BD750" s="14"/>
      <c r="BE750" s="14"/>
      <c r="BF750" s="14"/>
      <c r="BG750" s="14"/>
      <c r="BH750" s="14"/>
    </row>
    <row r="751" ht="15.75" hidden="1" customHeight="1">
      <c r="A751" s="74">
        <v>2025794.0</v>
      </c>
      <c r="B751" s="14"/>
      <c r="C751" s="14">
        <v>39.0</v>
      </c>
      <c r="D751" s="50" t="s">
        <v>597</v>
      </c>
      <c r="E751" s="50" t="s">
        <v>7205</v>
      </c>
      <c r="F751" s="50" t="s">
        <v>7206</v>
      </c>
      <c r="G751" s="14" t="s">
        <v>430</v>
      </c>
      <c r="H751" s="101" t="s">
        <v>7207</v>
      </c>
      <c r="I751" s="14" t="s">
        <v>237</v>
      </c>
      <c r="J751" s="84" t="s">
        <v>4736</v>
      </c>
      <c r="K751" s="103" t="s">
        <v>7208</v>
      </c>
      <c r="L751" s="79" t="s">
        <v>99</v>
      </c>
      <c r="M751" s="76" t="s">
        <v>4</v>
      </c>
      <c r="N751" s="14"/>
      <c r="O751" s="14" t="s">
        <v>490</v>
      </c>
      <c r="P751" s="14" t="s">
        <v>73</v>
      </c>
      <c r="Q751" s="14" t="s">
        <v>53</v>
      </c>
      <c r="R751" s="14" t="s">
        <v>225</v>
      </c>
      <c r="S751" s="104" t="s">
        <v>7209</v>
      </c>
      <c r="T751" s="104" t="s">
        <v>7209</v>
      </c>
      <c r="U751" s="104" t="s">
        <v>7210</v>
      </c>
      <c r="V751" s="79" t="s">
        <v>7211</v>
      </c>
      <c r="W751" s="14" t="s">
        <v>73</v>
      </c>
      <c r="X751" s="14" t="s">
        <v>73</v>
      </c>
      <c r="Y751" s="14" t="s">
        <v>225</v>
      </c>
      <c r="Z751" s="14" t="s">
        <v>225</v>
      </c>
      <c r="AA751" s="79">
        <v>4.0</v>
      </c>
      <c r="AB751" s="14" t="s">
        <v>225</v>
      </c>
      <c r="AC751" s="14" t="s">
        <v>229</v>
      </c>
      <c r="AD751" s="14" t="s">
        <v>225</v>
      </c>
      <c r="AE751" s="14" t="s">
        <v>229</v>
      </c>
      <c r="AF751" s="14" t="s">
        <v>225</v>
      </c>
      <c r="AG751" s="14" t="s">
        <v>229</v>
      </c>
      <c r="AH751" s="14" t="s">
        <v>73</v>
      </c>
      <c r="AI751" s="14" t="s">
        <v>225</v>
      </c>
      <c r="AJ751" s="14" t="s">
        <v>225</v>
      </c>
      <c r="AK751" s="14" t="s">
        <v>230</v>
      </c>
      <c r="AL751" s="14" t="s">
        <v>396</v>
      </c>
      <c r="AM751" s="14" t="s">
        <v>225</v>
      </c>
      <c r="AN751" s="14"/>
      <c r="AO751" s="14"/>
      <c r="AP751" s="14" t="s">
        <v>1692</v>
      </c>
      <c r="AQ751" s="14" t="s">
        <v>503</v>
      </c>
      <c r="AR751" s="14" t="s">
        <v>7212</v>
      </c>
      <c r="AS751" s="14" t="s">
        <v>73</v>
      </c>
      <c r="AT751" s="14" t="s">
        <v>73</v>
      </c>
      <c r="AU751" s="14" t="s">
        <v>73</v>
      </c>
      <c r="AV751" s="14"/>
      <c r="AW751" s="14"/>
      <c r="AX751" s="76"/>
      <c r="AY751" s="79"/>
      <c r="AZ751" s="50"/>
      <c r="BA751" s="14"/>
      <c r="BB751" s="14"/>
      <c r="BC751" s="50"/>
      <c r="BD751" s="14"/>
      <c r="BE751" s="14"/>
      <c r="BF751" s="14"/>
      <c r="BG751" s="14"/>
      <c r="BH751" s="14"/>
    </row>
    <row r="752" ht="15.75" hidden="1" customHeight="1">
      <c r="A752" s="74">
        <v>2025721.0</v>
      </c>
      <c r="B752" s="14"/>
      <c r="C752" s="14">
        <v>36.0</v>
      </c>
      <c r="D752" s="50" t="s">
        <v>7213</v>
      </c>
      <c r="E752" s="50" t="s">
        <v>7214</v>
      </c>
      <c r="F752" s="50" t="s">
        <v>7215</v>
      </c>
      <c r="G752" s="14" t="s">
        <v>430</v>
      </c>
      <c r="H752" s="101" t="s">
        <v>7216</v>
      </c>
      <c r="I752" s="14" t="s">
        <v>237</v>
      </c>
      <c r="J752" s="50" t="s">
        <v>7217</v>
      </c>
      <c r="K752" s="103" t="s">
        <v>7218</v>
      </c>
      <c r="L752" s="14" t="s">
        <v>77</v>
      </c>
      <c r="M752" s="76" t="s">
        <v>4</v>
      </c>
      <c r="N752" s="14" t="s">
        <v>557</v>
      </c>
      <c r="O752" s="14" t="s">
        <v>286</v>
      </c>
      <c r="P752" s="75"/>
      <c r="Q752" s="14" t="s">
        <v>55</v>
      </c>
      <c r="R752" s="14"/>
      <c r="S752" s="104"/>
      <c r="T752" s="104"/>
      <c r="U752" s="104"/>
      <c r="V752" s="79"/>
      <c r="W752" s="14"/>
      <c r="X752" s="14"/>
      <c r="Y752" s="14"/>
      <c r="Z752" s="14"/>
      <c r="AA752" s="79"/>
      <c r="AB752" s="75"/>
      <c r="AC752" s="14"/>
      <c r="AD752" s="14"/>
      <c r="AE752" s="14"/>
      <c r="AF752" s="75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75" t="s">
        <v>225</v>
      </c>
      <c r="AT752" s="16" t="s">
        <v>73</v>
      </c>
      <c r="AU752" s="16" t="s">
        <v>73</v>
      </c>
      <c r="AV752" s="14"/>
      <c r="AW752" s="14"/>
      <c r="AX752" s="76"/>
      <c r="AY752" s="79"/>
      <c r="AZ752" s="50"/>
      <c r="BA752" s="14"/>
      <c r="BB752" s="14"/>
      <c r="BC752" s="50"/>
      <c r="BD752" s="14"/>
      <c r="BE752" s="14"/>
      <c r="BF752" s="14"/>
      <c r="BG752" s="14"/>
      <c r="BH752" s="14"/>
    </row>
    <row r="753" ht="15.75" hidden="1" customHeight="1">
      <c r="A753" s="74">
        <v>2025434.0</v>
      </c>
      <c r="B753" s="14"/>
      <c r="C753" s="100">
        <v>35.0</v>
      </c>
      <c r="D753" s="82" t="s">
        <v>2630</v>
      </c>
      <c r="E753" s="82" t="s">
        <v>7219</v>
      </c>
      <c r="F753" s="50" t="s">
        <v>7220</v>
      </c>
      <c r="G753" s="14" t="s">
        <v>430</v>
      </c>
      <c r="H753" s="101" t="s">
        <v>7221</v>
      </c>
      <c r="I753" s="85" t="s">
        <v>237</v>
      </c>
      <c r="J753" s="109">
        <v>39206.0</v>
      </c>
      <c r="K753" s="103" t="s">
        <v>7222</v>
      </c>
      <c r="L753" s="79" t="s">
        <v>79</v>
      </c>
      <c r="M753" s="75" t="s">
        <v>4</v>
      </c>
      <c r="N753" s="14"/>
      <c r="O753" s="14" t="s">
        <v>286</v>
      </c>
      <c r="P753" s="75"/>
      <c r="Q753" s="14" t="s">
        <v>59</v>
      </c>
      <c r="R753" s="14"/>
      <c r="S753" s="104"/>
      <c r="T753" s="104"/>
      <c r="U753" s="104"/>
      <c r="V753" s="79"/>
      <c r="W753" s="14"/>
      <c r="X753" s="14"/>
      <c r="Y753" s="14"/>
      <c r="Z753" s="14"/>
      <c r="AA753" s="79"/>
      <c r="AB753" s="75"/>
      <c r="AC753" s="14"/>
      <c r="AD753" s="14"/>
      <c r="AE753" s="14"/>
      <c r="AF753" s="75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75" t="s">
        <v>225</v>
      </c>
      <c r="AT753" s="14"/>
      <c r="AU753" s="16" t="s">
        <v>73</v>
      </c>
      <c r="AV753" s="14"/>
      <c r="AW753" s="16" t="s">
        <v>73</v>
      </c>
      <c r="AX753" s="76"/>
      <c r="AY753" s="106">
        <v>2.32099758E8</v>
      </c>
      <c r="AZ753" s="106">
        <v>25486.0</v>
      </c>
      <c r="BA753" s="14"/>
      <c r="BB753" s="14"/>
      <c r="BC753" s="14"/>
      <c r="BD753" s="14"/>
      <c r="BE753" s="14"/>
      <c r="BF753" s="14"/>
      <c r="BG753" s="14"/>
      <c r="BH753" s="14"/>
    </row>
    <row r="754" ht="15.75" hidden="1" customHeight="1">
      <c r="A754" s="74">
        <v>2025184.0</v>
      </c>
      <c r="B754" s="118">
        <v>46.0</v>
      </c>
      <c r="C754" s="14"/>
      <c r="D754" s="50" t="s">
        <v>3183</v>
      </c>
      <c r="E754" s="50" t="s">
        <v>7223</v>
      </c>
      <c r="F754" s="50" t="s">
        <v>7224</v>
      </c>
      <c r="G754" s="14" t="s">
        <v>219</v>
      </c>
      <c r="H754" s="14" t="s">
        <v>7225</v>
      </c>
      <c r="I754" s="14" t="s">
        <v>237</v>
      </c>
      <c r="J754" s="84" t="s">
        <v>7226</v>
      </c>
      <c r="K754" s="79"/>
      <c r="L754" s="14" t="s">
        <v>108</v>
      </c>
      <c r="M754" s="14" t="s">
        <v>4</v>
      </c>
      <c r="N754" s="14" t="s">
        <v>602</v>
      </c>
      <c r="O754" s="14" t="s">
        <v>286</v>
      </c>
      <c r="P754" s="14" t="s">
        <v>225</v>
      </c>
      <c r="Q754" s="14" t="s">
        <v>61</v>
      </c>
      <c r="R754" s="14" t="s">
        <v>225</v>
      </c>
      <c r="S754" s="78" t="s">
        <v>7227</v>
      </c>
      <c r="T754" s="78" t="s">
        <v>7227</v>
      </c>
      <c r="U754" s="78" t="s">
        <v>7228</v>
      </c>
      <c r="V754" s="79" t="s">
        <v>7229</v>
      </c>
      <c r="W754" s="14" t="s">
        <v>73</v>
      </c>
      <c r="X754" s="14" t="s">
        <v>73</v>
      </c>
      <c r="Y754" s="14" t="s">
        <v>73</v>
      </c>
      <c r="Z754" s="14" t="s">
        <v>225</v>
      </c>
      <c r="AA754" s="79">
        <v>5.0</v>
      </c>
      <c r="AB754" s="14" t="s">
        <v>73</v>
      </c>
      <c r="AC754" s="14" t="s">
        <v>480</v>
      </c>
      <c r="AD754" s="14" t="s">
        <v>225</v>
      </c>
      <c r="AE754" s="14" t="s">
        <v>229</v>
      </c>
      <c r="AF754" s="14" t="s">
        <v>225</v>
      </c>
      <c r="AG754" s="14" t="s">
        <v>229</v>
      </c>
      <c r="AH754" s="14" t="s">
        <v>73</v>
      </c>
      <c r="AI754" s="14" t="s">
        <v>225</v>
      </c>
      <c r="AJ754" s="14" t="s">
        <v>73</v>
      </c>
      <c r="AK754" s="14" t="s">
        <v>264</v>
      </c>
      <c r="AL754" s="14" t="s">
        <v>396</v>
      </c>
      <c r="AM754" s="14" t="s">
        <v>225</v>
      </c>
      <c r="AN754" s="14"/>
      <c r="AO754" s="14"/>
      <c r="AP754" s="14" t="s">
        <v>1849</v>
      </c>
      <c r="AQ754" s="14" t="s">
        <v>540</v>
      </c>
      <c r="AR754" s="14" t="s">
        <v>1292</v>
      </c>
      <c r="AS754" s="14" t="s">
        <v>73</v>
      </c>
      <c r="AT754" s="14" t="s">
        <v>73</v>
      </c>
      <c r="AU754" s="14" t="s">
        <v>225</v>
      </c>
      <c r="AV754" s="14" t="s">
        <v>225</v>
      </c>
      <c r="AW754" s="14" t="s">
        <v>225</v>
      </c>
      <c r="AX754" s="85" t="s">
        <v>685</v>
      </c>
      <c r="AY754" s="50"/>
      <c r="AZ754" s="50"/>
      <c r="BA754" s="14"/>
      <c r="BB754" s="14"/>
      <c r="BC754" s="141"/>
      <c r="BD754" s="14"/>
      <c r="BE754" s="14"/>
      <c r="BF754" s="14"/>
      <c r="BG754" s="14"/>
      <c r="BH754" s="14"/>
    </row>
    <row r="755" ht="15.75" hidden="1" customHeight="1">
      <c r="A755" s="74">
        <v>2025642.0</v>
      </c>
      <c r="B755" s="14"/>
      <c r="C755" s="14">
        <v>42.0</v>
      </c>
      <c r="D755" s="50" t="s">
        <v>2630</v>
      </c>
      <c r="E755" s="50" t="s">
        <v>7230</v>
      </c>
      <c r="F755" s="50" t="s">
        <v>7231</v>
      </c>
      <c r="G755" s="14" t="s">
        <v>430</v>
      </c>
      <c r="H755" s="101" t="s">
        <v>7232</v>
      </c>
      <c r="I755" s="14" t="s">
        <v>237</v>
      </c>
      <c r="J755" s="50" t="s">
        <v>7233</v>
      </c>
      <c r="K755" s="192" t="s">
        <v>7234</v>
      </c>
      <c r="L755" s="76" t="s">
        <v>81</v>
      </c>
      <c r="M755" s="76" t="s">
        <v>4</v>
      </c>
      <c r="N755" s="14" t="s">
        <v>223</v>
      </c>
      <c r="O755" s="14" t="s">
        <v>6988</v>
      </c>
      <c r="P755" s="14" t="s">
        <v>225</v>
      </c>
      <c r="Q755" s="14" t="s">
        <v>53</v>
      </c>
      <c r="R755" s="16" t="s">
        <v>225</v>
      </c>
      <c r="S755" s="190" t="s">
        <v>7235</v>
      </c>
      <c r="T755" s="190" t="s">
        <v>7235</v>
      </c>
      <c r="U755" s="190" t="s">
        <v>7236</v>
      </c>
      <c r="V755" s="105" t="s">
        <v>7237</v>
      </c>
      <c r="W755" s="16" t="s">
        <v>73</v>
      </c>
      <c r="X755" s="16" t="s">
        <v>73</v>
      </c>
      <c r="Y755" s="16" t="s">
        <v>73</v>
      </c>
      <c r="Z755" s="16" t="s">
        <v>225</v>
      </c>
      <c r="AA755" s="105">
        <v>4.0</v>
      </c>
      <c r="AB755" s="217" t="s">
        <v>225</v>
      </c>
      <c r="AC755" s="16" t="s">
        <v>229</v>
      </c>
      <c r="AD755" s="16" t="s">
        <v>73</v>
      </c>
      <c r="AE755" s="16" t="s">
        <v>6115</v>
      </c>
      <c r="AF755" s="217" t="s">
        <v>73</v>
      </c>
      <c r="AG755" s="16" t="s">
        <v>7238</v>
      </c>
      <c r="AH755" s="16" t="s">
        <v>73</v>
      </c>
      <c r="AI755" s="16" t="s">
        <v>225</v>
      </c>
      <c r="AJ755" s="16" t="s">
        <v>225</v>
      </c>
      <c r="AK755" s="16" t="s">
        <v>230</v>
      </c>
      <c r="AL755" s="16" t="s">
        <v>396</v>
      </c>
      <c r="AM755" s="16" t="s">
        <v>73</v>
      </c>
      <c r="AN755" s="16" t="s">
        <v>7239</v>
      </c>
      <c r="AO755" s="14"/>
      <c r="AP755" s="16" t="s">
        <v>1434</v>
      </c>
      <c r="AQ755" s="16" t="s">
        <v>442</v>
      </c>
      <c r="AR755" s="16" t="s">
        <v>454</v>
      </c>
      <c r="AS755" s="217" t="s">
        <v>73</v>
      </c>
      <c r="AT755" s="14"/>
      <c r="AU755" s="16" t="s">
        <v>225</v>
      </c>
      <c r="AV755" s="14"/>
      <c r="AW755" s="14"/>
      <c r="AX755" s="76"/>
      <c r="AY755" s="79"/>
      <c r="AZ755" s="50"/>
      <c r="BA755" s="14"/>
      <c r="BB755" s="14"/>
      <c r="BC755" s="50"/>
      <c r="BD755" s="14"/>
      <c r="BE755" s="14"/>
      <c r="BF755" s="14"/>
      <c r="BG755" s="14"/>
      <c r="BH755" s="14"/>
    </row>
    <row r="756" ht="15.75" hidden="1" customHeight="1">
      <c r="A756" s="74">
        <v>2025347.0</v>
      </c>
      <c r="B756" s="14"/>
      <c r="C756" s="14">
        <v>36.0</v>
      </c>
      <c r="D756" s="50" t="s">
        <v>7240</v>
      </c>
      <c r="E756" s="50" t="s">
        <v>3985</v>
      </c>
      <c r="F756" s="50" t="s">
        <v>7241</v>
      </c>
      <c r="G756" s="14" t="s">
        <v>430</v>
      </c>
      <c r="H756" s="101" t="s">
        <v>7242</v>
      </c>
      <c r="I756" s="14" t="s">
        <v>221</v>
      </c>
      <c r="J756" s="50" t="s">
        <v>7243</v>
      </c>
      <c r="K756" s="103" t="s">
        <v>7244</v>
      </c>
      <c r="L756" s="14" t="s">
        <v>114</v>
      </c>
      <c r="M756" s="75" t="s">
        <v>4</v>
      </c>
      <c r="N756" s="14" t="s">
        <v>475</v>
      </c>
      <c r="O756" s="14" t="s">
        <v>476</v>
      </c>
      <c r="P756" s="75"/>
      <c r="Q756" s="14" t="s">
        <v>57</v>
      </c>
      <c r="R756" s="14"/>
      <c r="S756" s="104"/>
      <c r="T756" s="104"/>
      <c r="U756" s="104"/>
      <c r="V756" s="79"/>
      <c r="W756" s="14"/>
      <c r="X756" s="14"/>
      <c r="Y756" s="14"/>
      <c r="Z756" s="14"/>
      <c r="AA756" s="79"/>
      <c r="AB756" s="75"/>
      <c r="AC756" s="14"/>
      <c r="AD756" s="14"/>
      <c r="AE756" s="14"/>
      <c r="AF756" s="75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75" t="s">
        <v>225</v>
      </c>
      <c r="AT756" s="14"/>
      <c r="AU756" s="16" t="s">
        <v>73</v>
      </c>
      <c r="AV756" s="14"/>
      <c r="AW756" s="16" t="s">
        <v>73</v>
      </c>
      <c r="AX756" s="76"/>
      <c r="AY756" s="106">
        <v>2.32044422E8</v>
      </c>
      <c r="AZ756" s="106">
        <v>17589.0</v>
      </c>
      <c r="BA756" s="14"/>
      <c r="BB756" s="14"/>
      <c r="BC756" s="14"/>
      <c r="BD756" s="14"/>
      <c r="BE756" s="14"/>
      <c r="BF756" s="14"/>
      <c r="BG756" s="14"/>
      <c r="BH756" s="14"/>
    </row>
    <row r="757" ht="15.75" hidden="1" customHeight="1">
      <c r="A757" s="74">
        <v>2025437.0</v>
      </c>
      <c r="B757" s="14"/>
      <c r="C757" s="100">
        <v>38.0</v>
      </c>
      <c r="D757" s="82" t="s">
        <v>2650</v>
      </c>
      <c r="E757" s="82" t="s">
        <v>7245</v>
      </c>
      <c r="F757" s="50" t="s">
        <v>7246</v>
      </c>
      <c r="G757" s="14" t="s">
        <v>430</v>
      </c>
      <c r="H757" s="101" t="s">
        <v>7247</v>
      </c>
      <c r="I757" s="85" t="s">
        <v>237</v>
      </c>
      <c r="J757" s="82" t="s">
        <v>7248</v>
      </c>
      <c r="K757" s="79"/>
      <c r="L757" s="79" t="s">
        <v>79</v>
      </c>
      <c r="M757" s="75" t="s">
        <v>4</v>
      </c>
      <c r="N757" s="14"/>
      <c r="O757" s="14" t="s">
        <v>286</v>
      </c>
      <c r="P757" s="75"/>
      <c r="Q757" s="14" t="s">
        <v>59</v>
      </c>
      <c r="R757" s="14"/>
      <c r="S757" s="104"/>
      <c r="T757" s="104"/>
      <c r="U757" s="104"/>
      <c r="V757" s="79"/>
      <c r="W757" s="14"/>
      <c r="X757" s="14"/>
      <c r="Y757" s="14"/>
      <c r="Z757" s="14"/>
      <c r="AA757" s="79"/>
      <c r="AB757" s="75"/>
      <c r="AC757" s="14"/>
      <c r="AD757" s="14"/>
      <c r="AE757" s="14"/>
      <c r="AF757" s="75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75" t="s">
        <v>225</v>
      </c>
      <c r="AT757" s="14"/>
      <c r="AU757" s="187" t="s">
        <v>225</v>
      </c>
      <c r="AV757" s="14"/>
      <c r="AW757" s="16" t="s">
        <v>225</v>
      </c>
      <c r="AX757" s="110" t="s">
        <v>685</v>
      </c>
      <c r="AY757" s="14"/>
      <c r="AZ757" s="50"/>
      <c r="BA757" s="14"/>
      <c r="BB757" s="14"/>
      <c r="BC757" s="14"/>
      <c r="BD757" s="14"/>
      <c r="BE757" s="14"/>
      <c r="BF757" s="14"/>
      <c r="BG757" s="14"/>
      <c r="BH757" s="14"/>
    </row>
    <row r="758" ht="15.75" hidden="1" customHeight="1">
      <c r="A758" s="74">
        <v>2025775.0</v>
      </c>
      <c r="B758" s="14"/>
      <c r="C758" s="14">
        <v>39.0</v>
      </c>
      <c r="D758" s="50" t="s">
        <v>7249</v>
      </c>
      <c r="E758" s="50" t="s">
        <v>7250</v>
      </c>
      <c r="F758" s="50" t="s">
        <v>7251</v>
      </c>
      <c r="G758" s="14" t="s">
        <v>430</v>
      </c>
      <c r="H758" s="101" t="s">
        <v>7252</v>
      </c>
      <c r="I758" s="14" t="s">
        <v>237</v>
      </c>
      <c r="J758" s="84" t="s">
        <v>3675</v>
      </c>
      <c r="K758" s="103"/>
      <c r="L758" s="79" t="s">
        <v>99</v>
      </c>
      <c r="M758" s="76" t="s">
        <v>4</v>
      </c>
      <c r="N758" s="14" t="s">
        <v>791</v>
      </c>
      <c r="O758" s="14" t="s">
        <v>490</v>
      </c>
      <c r="P758" s="14" t="s">
        <v>73</v>
      </c>
      <c r="Q758" s="14" t="s">
        <v>53</v>
      </c>
      <c r="R758" s="14"/>
      <c r="S758" s="104"/>
      <c r="T758" s="104"/>
      <c r="U758" s="104"/>
      <c r="V758" s="79"/>
      <c r="W758" s="14"/>
      <c r="X758" s="14"/>
      <c r="Y758" s="14"/>
      <c r="Z758" s="14"/>
      <c r="AA758" s="79"/>
      <c r="AB758" s="75"/>
      <c r="AC758" s="14"/>
      <c r="AD758" s="14"/>
      <c r="AE758" s="14"/>
      <c r="AF758" s="75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75" t="s">
        <v>225</v>
      </c>
      <c r="AT758" s="16" t="s">
        <v>73</v>
      </c>
      <c r="AU758" s="16" t="s">
        <v>225</v>
      </c>
      <c r="AV758" s="14"/>
      <c r="AW758" s="14"/>
      <c r="AX758" s="76"/>
      <c r="AY758" s="79"/>
      <c r="AZ758" s="50"/>
      <c r="BA758" s="14"/>
      <c r="BB758" s="14"/>
      <c r="BC758" s="50"/>
      <c r="BD758" s="14"/>
      <c r="BE758" s="14"/>
      <c r="BF758" s="14"/>
      <c r="BG758" s="14"/>
      <c r="BH758" s="14"/>
    </row>
    <row r="759" ht="15.75" hidden="1" customHeight="1">
      <c r="A759" s="74">
        <v>2025646.0</v>
      </c>
      <c r="B759" s="14"/>
      <c r="C759" s="14">
        <v>36.0</v>
      </c>
      <c r="D759" s="50" t="s">
        <v>1022</v>
      </c>
      <c r="E759" s="50" t="s">
        <v>7253</v>
      </c>
      <c r="F759" s="50" t="s">
        <v>7254</v>
      </c>
      <c r="G759" s="14" t="s">
        <v>430</v>
      </c>
      <c r="H759" s="101" t="s">
        <v>7255</v>
      </c>
      <c r="I759" s="14" t="s">
        <v>237</v>
      </c>
      <c r="J759" s="84"/>
      <c r="K759" s="103"/>
      <c r="L759" s="79" t="s">
        <v>99</v>
      </c>
      <c r="M759" s="76" t="s">
        <v>4</v>
      </c>
      <c r="N759" s="14" t="s">
        <v>323</v>
      </c>
      <c r="O759" s="14" t="s">
        <v>490</v>
      </c>
      <c r="P759" s="14" t="s">
        <v>73</v>
      </c>
      <c r="Q759" s="14" t="s">
        <v>53</v>
      </c>
      <c r="R759" s="14"/>
      <c r="S759" s="104"/>
      <c r="T759" s="104"/>
      <c r="U759" s="104"/>
      <c r="V759" s="79"/>
      <c r="W759" s="14"/>
      <c r="X759" s="14"/>
      <c r="Y759" s="14"/>
      <c r="Z759" s="14"/>
      <c r="AA759" s="79"/>
      <c r="AB759" s="75"/>
      <c r="AC759" s="14"/>
      <c r="AD759" s="14"/>
      <c r="AE759" s="14"/>
      <c r="AF759" s="75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75" t="s">
        <v>225</v>
      </c>
      <c r="AT759" s="16" t="s">
        <v>73</v>
      </c>
      <c r="AU759" s="16" t="s">
        <v>225</v>
      </c>
      <c r="AV759" s="14"/>
      <c r="AW759" s="14"/>
      <c r="AX759" s="76"/>
      <c r="AY759" s="79"/>
      <c r="AZ759" s="50"/>
      <c r="BA759" s="14"/>
      <c r="BB759" s="14"/>
      <c r="BC759" s="50"/>
      <c r="BD759" s="14"/>
      <c r="BE759" s="14"/>
      <c r="BF759" s="14"/>
      <c r="BG759" s="14"/>
      <c r="BH759" s="14"/>
    </row>
    <row r="760" ht="15.75" hidden="1" customHeight="1">
      <c r="A760" s="74">
        <v>2025426.0</v>
      </c>
      <c r="B760" s="14"/>
      <c r="C760" s="100">
        <v>41.0</v>
      </c>
      <c r="D760" s="82" t="s">
        <v>589</v>
      </c>
      <c r="E760" s="82" t="s">
        <v>7256</v>
      </c>
      <c r="F760" s="50" t="s">
        <v>7257</v>
      </c>
      <c r="G760" s="14" t="s">
        <v>430</v>
      </c>
      <c r="H760" s="101" t="s">
        <v>7258</v>
      </c>
      <c r="I760" s="85" t="s">
        <v>237</v>
      </c>
      <c r="J760" s="82" t="s">
        <v>1356</v>
      </c>
      <c r="K760" s="103"/>
      <c r="L760" s="79" t="s">
        <v>79</v>
      </c>
      <c r="M760" s="75" t="s">
        <v>4</v>
      </c>
      <c r="N760" s="14"/>
      <c r="O760" s="14" t="s">
        <v>286</v>
      </c>
      <c r="P760" s="75"/>
      <c r="Q760" s="14" t="s">
        <v>59</v>
      </c>
      <c r="R760" s="14"/>
      <c r="S760" s="104"/>
      <c r="T760" s="104"/>
      <c r="U760" s="104"/>
      <c r="V760" s="79"/>
      <c r="W760" s="14"/>
      <c r="X760" s="14"/>
      <c r="Y760" s="14"/>
      <c r="Z760" s="14"/>
      <c r="AA760" s="79"/>
      <c r="AB760" s="75"/>
      <c r="AC760" s="14"/>
      <c r="AD760" s="14"/>
      <c r="AE760" s="14"/>
      <c r="AF760" s="75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75" t="s">
        <v>225</v>
      </c>
      <c r="AT760" s="14"/>
      <c r="AU760" s="187" t="s">
        <v>225</v>
      </c>
      <c r="AV760" s="14"/>
      <c r="AW760" s="16" t="s">
        <v>225</v>
      </c>
      <c r="AX760" s="110" t="s">
        <v>685</v>
      </c>
      <c r="AY760" s="14"/>
      <c r="AZ760" s="50"/>
      <c r="BA760" s="14"/>
      <c r="BB760" s="14"/>
      <c r="BC760" s="14"/>
      <c r="BD760" s="14"/>
      <c r="BE760" s="14"/>
      <c r="BF760" s="14"/>
      <c r="BG760" s="14"/>
      <c r="BH760" s="14"/>
    </row>
    <row r="761" ht="15.75" hidden="1" customHeight="1">
      <c r="A761" s="74">
        <v>2025220.0</v>
      </c>
      <c r="B761" s="14">
        <v>35.0</v>
      </c>
      <c r="C761" s="14"/>
      <c r="D761" s="50" t="s">
        <v>7259</v>
      </c>
      <c r="E761" s="50" t="s">
        <v>7260</v>
      </c>
      <c r="F761" s="50" t="s">
        <v>7261</v>
      </c>
      <c r="G761" s="14" t="s">
        <v>219</v>
      </c>
      <c r="H761" s="14" t="s">
        <v>7262</v>
      </c>
      <c r="I761" s="14" t="s">
        <v>221</v>
      </c>
      <c r="J761" s="84">
        <v>39057.0</v>
      </c>
      <c r="K761" s="86" t="s">
        <v>7263</v>
      </c>
      <c r="L761" s="14" t="s">
        <v>114</v>
      </c>
      <c r="M761" s="14" t="s">
        <v>4</v>
      </c>
      <c r="N761" s="96" t="s">
        <v>240</v>
      </c>
      <c r="O761" s="14" t="s">
        <v>476</v>
      </c>
      <c r="P761" s="14" t="s">
        <v>242</v>
      </c>
      <c r="Q761" s="75" t="s">
        <v>57</v>
      </c>
      <c r="R761" s="14" t="s">
        <v>225</v>
      </c>
      <c r="S761" s="78" t="s">
        <v>7264</v>
      </c>
      <c r="T761" s="78" t="s">
        <v>7264</v>
      </c>
      <c r="U761" s="78" t="s">
        <v>7265</v>
      </c>
      <c r="V761" s="14" t="s">
        <v>7266</v>
      </c>
      <c r="W761" s="14" t="s">
        <v>73</v>
      </c>
      <c r="X761" s="14" t="s">
        <v>73</v>
      </c>
      <c r="Y761" s="14" t="s">
        <v>73</v>
      </c>
      <c r="Z761" s="14" t="s">
        <v>225</v>
      </c>
      <c r="AA761" s="79">
        <v>7.0</v>
      </c>
      <c r="AB761" s="14" t="s">
        <v>225</v>
      </c>
      <c r="AC761" s="14" t="s">
        <v>229</v>
      </c>
      <c r="AD761" s="14" t="s">
        <v>225</v>
      </c>
      <c r="AE761" s="14" t="s">
        <v>229</v>
      </c>
      <c r="AF761" s="14" t="s">
        <v>73</v>
      </c>
      <c r="AG761" s="14" t="s">
        <v>7267</v>
      </c>
      <c r="AH761" s="14" t="s">
        <v>225</v>
      </c>
      <c r="AI761" s="14" t="s">
        <v>225</v>
      </c>
      <c r="AJ761" s="14" t="s">
        <v>73</v>
      </c>
      <c r="AK761" s="14" t="s">
        <v>291</v>
      </c>
      <c r="AL761" s="14" t="s">
        <v>248</v>
      </c>
      <c r="AM761" s="75" t="s">
        <v>225</v>
      </c>
      <c r="AN761" s="75"/>
      <c r="AO761" s="14"/>
      <c r="AP761" s="14" t="s">
        <v>251</v>
      </c>
      <c r="AQ761" s="14" t="s">
        <v>398</v>
      </c>
      <c r="AR761" s="14" t="s">
        <v>384</v>
      </c>
      <c r="AS761" s="14" t="s">
        <v>73</v>
      </c>
      <c r="AT761" s="14" t="s">
        <v>73</v>
      </c>
      <c r="AU761" s="14" t="s">
        <v>73</v>
      </c>
      <c r="AV761" s="14" t="s">
        <v>73</v>
      </c>
      <c r="AW761" s="14" t="s">
        <v>73</v>
      </c>
      <c r="AX761" s="76"/>
      <c r="AY761" s="50">
        <v>2.31294786E8</v>
      </c>
      <c r="AZ761" s="50">
        <v>42923.0</v>
      </c>
      <c r="BA761" s="79" t="s">
        <v>7268</v>
      </c>
      <c r="BB761" s="14" t="s">
        <v>268</v>
      </c>
      <c r="BC761" s="14"/>
      <c r="BD761" s="14"/>
      <c r="BE761" s="14"/>
      <c r="BF761" s="85"/>
      <c r="BG761" s="85"/>
      <c r="BH761" s="14"/>
    </row>
    <row r="762" ht="15.75" hidden="1" customHeight="1">
      <c r="A762" s="74">
        <v>2025411.0</v>
      </c>
      <c r="B762" s="14"/>
      <c r="C762" s="100">
        <v>35.0</v>
      </c>
      <c r="D762" s="82" t="s">
        <v>2780</v>
      </c>
      <c r="E762" s="82" t="s">
        <v>7269</v>
      </c>
      <c r="F762" s="50" t="s">
        <v>7270</v>
      </c>
      <c r="G762" s="14" t="s">
        <v>430</v>
      </c>
      <c r="H762" s="101" t="s">
        <v>7271</v>
      </c>
      <c r="I762" s="85" t="s">
        <v>221</v>
      </c>
      <c r="J762" s="82" t="s">
        <v>7272</v>
      </c>
      <c r="K762" s="103" t="s">
        <v>7273</v>
      </c>
      <c r="L762" s="14" t="s">
        <v>113</v>
      </c>
      <c r="M762" s="75" t="s">
        <v>4</v>
      </c>
      <c r="N762" s="14" t="s">
        <v>667</v>
      </c>
      <c r="O762" s="14" t="s">
        <v>286</v>
      </c>
      <c r="P762" s="75"/>
      <c r="Q762" s="14" t="s">
        <v>59</v>
      </c>
      <c r="R762" s="14"/>
      <c r="S762" s="104"/>
      <c r="T762" s="104"/>
      <c r="U762" s="104"/>
      <c r="V762" s="79"/>
      <c r="W762" s="14"/>
      <c r="X762" s="14"/>
      <c r="Y762" s="14"/>
      <c r="Z762" s="14"/>
      <c r="AA762" s="79"/>
      <c r="AB762" s="75"/>
      <c r="AC762" s="14"/>
      <c r="AD762" s="14"/>
      <c r="AE762" s="14"/>
      <c r="AF762" s="75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75" t="s">
        <v>225</v>
      </c>
      <c r="AT762" s="16" t="s">
        <v>73</v>
      </c>
      <c r="AU762" s="16" t="s">
        <v>73</v>
      </c>
      <c r="AV762" s="14"/>
      <c r="AW762" s="16" t="s">
        <v>232</v>
      </c>
      <c r="AX762" s="76"/>
      <c r="AY762" s="14"/>
      <c r="AZ762" s="50"/>
      <c r="BA762" s="14"/>
      <c r="BB762" s="14"/>
      <c r="BC762" s="14"/>
      <c r="BD762" s="14"/>
      <c r="BE762" s="14"/>
      <c r="BF762" s="14"/>
      <c r="BG762" s="14"/>
      <c r="BH762" s="14"/>
    </row>
    <row r="763" ht="15.75" hidden="1" customHeight="1">
      <c r="A763" s="74">
        <v>2025583.0</v>
      </c>
      <c r="B763" s="14"/>
      <c r="C763" s="14">
        <v>39.0</v>
      </c>
      <c r="D763" s="50" t="s">
        <v>2780</v>
      </c>
      <c r="E763" s="50" t="s">
        <v>7274</v>
      </c>
      <c r="F763" s="50" t="s">
        <v>7275</v>
      </c>
      <c r="G763" s="14" t="s">
        <v>430</v>
      </c>
      <c r="H763" s="101" t="s">
        <v>7276</v>
      </c>
      <c r="I763" s="14" t="s">
        <v>221</v>
      </c>
      <c r="J763" s="112" t="s">
        <v>7277</v>
      </c>
      <c r="K763" s="103"/>
      <c r="L763" s="14" t="s">
        <v>2568</v>
      </c>
      <c r="M763" s="75" t="s">
        <v>4</v>
      </c>
      <c r="N763" s="14" t="s">
        <v>1773</v>
      </c>
      <c r="O763" s="75" t="s">
        <v>464</v>
      </c>
      <c r="P763" s="14" t="s">
        <v>225</v>
      </c>
      <c r="Q763" s="14" t="s">
        <v>53</v>
      </c>
      <c r="R763" s="14"/>
      <c r="S763" s="104"/>
      <c r="T763" s="104"/>
      <c r="U763" s="104"/>
      <c r="V763" s="79"/>
      <c r="W763" s="14"/>
      <c r="X763" s="14"/>
      <c r="Y763" s="14"/>
      <c r="Z763" s="14"/>
      <c r="AA763" s="79"/>
      <c r="AB763" s="75"/>
      <c r="AC763" s="14"/>
      <c r="AD763" s="14"/>
      <c r="AE763" s="14"/>
      <c r="AF763" s="75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75" t="s">
        <v>225</v>
      </c>
      <c r="AT763" s="14"/>
      <c r="AU763" s="16" t="s">
        <v>225</v>
      </c>
      <c r="AV763" s="14"/>
      <c r="AW763" s="14"/>
      <c r="AX763" s="76"/>
      <c r="AY763" s="79"/>
      <c r="AZ763" s="50"/>
      <c r="BA763" s="14"/>
      <c r="BB763" s="14"/>
      <c r="BC763" s="50"/>
      <c r="BD763" s="14"/>
      <c r="BE763" s="14"/>
      <c r="BF763" s="14"/>
      <c r="BG763" s="14"/>
      <c r="BH763" s="14"/>
    </row>
    <row r="764" ht="15.75" hidden="1" customHeight="1">
      <c r="A764" s="74">
        <v>2025800.0</v>
      </c>
      <c r="B764" s="14"/>
      <c r="C764" s="14">
        <v>37.0</v>
      </c>
      <c r="D764" s="50" t="s">
        <v>5461</v>
      </c>
      <c r="E764" s="50" t="s">
        <v>7278</v>
      </c>
      <c r="F764" s="50" t="s">
        <v>7279</v>
      </c>
      <c r="G764" s="14" t="s">
        <v>430</v>
      </c>
      <c r="H764" s="101" t="s">
        <v>7280</v>
      </c>
      <c r="I764" s="14" t="s">
        <v>237</v>
      </c>
      <c r="J764" s="84">
        <v>38839.0</v>
      </c>
      <c r="K764" s="103" t="s">
        <v>7281</v>
      </c>
      <c r="L764" s="79" t="s">
        <v>99</v>
      </c>
      <c r="M764" s="76" t="s">
        <v>4</v>
      </c>
      <c r="N764" s="14"/>
      <c r="O764" s="14" t="s">
        <v>490</v>
      </c>
      <c r="P764" s="14" t="s">
        <v>73</v>
      </c>
      <c r="Q764" s="14" t="s">
        <v>53</v>
      </c>
      <c r="R764" s="14" t="s">
        <v>225</v>
      </c>
      <c r="S764" s="104" t="s">
        <v>7282</v>
      </c>
      <c r="T764" s="104" t="s">
        <v>7282</v>
      </c>
      <c r="U764" s="104" t="s">
        <v>7283</v>
      </c>
      <c r="V764" s="79" t="s">
        <v>7284</v>
      </c>
      <c r="W764" s="14" t="s">
        <v>225</v>
      </c>
      <c r="X764" s="14" t="s">
        <v>225</v>
      </c>
      <c r="Y764" s="14" t="s">
        <v>225</v>
      </c>
      <c r="Z764" s="14" t="s">
        <v>225</v>
      </c>
      <c r="AA764" s="79">
        <v>5.0</v>
      </c>
      <c r="AB764" s="14" t="s">
        <v>225</v>
      </c>
      <c r="AC764" s="14" t="s">
        <v>229</v>
      </c>
      <c r="AD764" s="14" t="s">
        <v>225</v>
      </c>
      <c r="AE764" s="14" t="s">
        <v>229</v>
      </c>
      <c r="AF764" s="14" t="s">
        <v>225</v>
      </c>
      <c r="AG764" s="14" t="s">
        <v>229</v>
      </c>
      <c r="AH764" s="14" t="s">
        <v>225</v>
      </c>
      <c r="AI764" s="14" t="s">
        <v>225</v>
      </c>
      <c r="AJ764" s="14" t="s">
        <v>225</v>
      </c>
      <c r="AK764" s="14" t="s">
        <v>291</v>
      </c>
      <c r="AL764" s="14" t="s">
        <v>396</v>
      </c>
      <c r="AM764" s="14"/>
      <c r="AN764" s="14"/>
      <c r="AO764" s="14"/>
      <c r="AP764" s="14" t="s">
        <v>7285</v>
      </c>
      <c r="AQ764" s="14" t="s">
        <v>4949</v>
      </c>
      <c r="AR764" s="14" t="s">
        <v>7286</v>
      </c>
      <c r="AS764" s="14" t="s">
        <v>73</v>
      </c>
      <c r="AT764" s="14" t="s">
        <v>73</v>
      </c>
      <c r="AU764" s="14" t="s">
        <v>73</v>
      </c>
      <c r="AV764" s="14"/>
      <c r="AW764" s="14"/>
      <c r="AX764" s="76"/>
      <c r="AY764" s="79"/>
      <c r="AZ764" s="50"/>
      <c r="BA764" s="14"/>
      <c r="BB764" s="14"/>
      <c r="BC764" s="50"/>
      <c r="BD764" s="14"/>
      <c r="BE764" s="14"/>
      <c r="BF764" s="14"/>
      <c r="BG764" s="14"/>
      <c r="BH764" s="14"/>
    </row>
    <row r="765" ht="15.75" hidden="1" customHeight="1">
      <c r="A765" s="74">
        <v>2025805.0</v>
      </c>
      <c r="B765" s="14"/>
      <c r="C765" s="14">
        <v>41.0</v>
      </c>
      <c r="D765" s="50" t="s">
        <v>7287</v>
      </c>
      <c r="E765" s="50" t="s">
        <v>7288</v>
      </c>
      <c r="F765" s="50" t="s">
        <v>7289</v>
      </c>
      <c r="G765" s="14" t="s">
        <v>430</v>
      </c>
      <c r="H765" s="101" t="s">
        <v>7290</v>
      </c>
      <c r="I765" s="14" t="s">
        <v>237</v>
      </c>
      <c r="J765" s="84" t="s">
        <v>7291</v>
      </c>
      <c r="K765" s="103"/>
      <c r="L765" s="79" t="s">
        <v>99</v>
      </c>
      <c r="M765" s="76" t="s">
        <v>4</v>
      </c>
      <c r="N765" s="14"/>
      <c r="O765" s="14" t="s">
        <v>490</v>
      </c>
      <c r="P765" s="14" t="s">
        <v>73</v>
      </c>
      <c r="Q765" s="14" t="s">
        <v>53</v>
      </c>
      <c r="R765" s="14"/>
      <c r="S765" s="104"/>
      <c r="T765" s="104"/>
      <c r="U765" s="104"/>
      <c r="V765" s="79"/>
      <c r="W765" s="14"/>
      <c r="X765" s="14"/>
      <c r="Y765" s="14"/>
      <c r="Z765" s="14"/>
      <c r="AA765" s="79"/>
      <c r="AB765" s="75"/>
      <c r="AC765" s="14"/>
      <c r="AD765" s="14"/>
      <c r="AE765" s="14"/>
      <c r="AF765" s="75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75" t="s">
        <v>225</v>
      </c>
      <c r="AT765" s="16" t="s">
        <v>73</v>
      </c>
      <c r="AU765" s="16" t="s">
        <v>225</v>
      </c>
      <c r="AV765" s="14"/>
      <c r="AW765" s="14"/>
      <c r="AX765" s="76"/>
      <c r="AY765" s="79"/>
      <c r="AZ765" s="50"/>
      <c r="BA765" s="14"/>
      <c r="BB765" s="14"/>
      <c r="BC765" s="50"/>
      <c r="BD765" s="14"/>
      <c r="BE765" s="14"/>
      <c r="BF765" s="14"/>
      <c r="BG765" s="14"/>
      <c r="BH765" s="14"/>
    </row>
    <row r="766" ht="15.75" hidden="1" customHeight="1">
      <c r="A766" s="74">
        <v>2025638.0</v>
      </c>
      <c r="B766" s="14"/>
      <c r="C766" s="14">
        <v>43.0</v>
      </c>
      <c r="D766" s="50" t="s">
        <v>1710</v>
      </c>
      <c r="E766" s="50" t="s">
        <v>7292</v>
      </c>
      <c r="F766" s="50" t="s">
        <v>7293</v>
      </c>
      <c r="G766" s="14" t="s">
        <v>430</v>
      </c>
      <c r="H766" s="101" t="s">
        <v>7294</v>
      </c>
      <c r="I766" s="14" t="s">
        <v>221</v>
      </c>
      <c r="J766" s="50" t="s">
        <v>2505</v>
      </c>
      <c r="K766" s="192" t="s">
        <v>7295</v>
      </c>
      <c r="L766" s="76" t="s">
        <v>81</v>
      </c>
      <c r="M766" s="76" t="s">
        <v>4</v>
      </c>
      <c r="N766" s="14" t="s">
        <v>223</v>
      </c>
      <c r="O766" s="14" t="s">
        <v>6988</v>
      </c>
      <c r="P766" s="14" t="s">
        <v>225</v>
      </c>
      <c r="Q766" s="14" t="s">
        <v>53</v>
      </c>
      <c r="R766" s="16" t="s">
        <v>225</v>
      </c>
      <c r="S766" s="190" t="s">
        <v>7296</v>
      </c>
      <c r="T766" s="190" t="s">
        <v>7296</v>
      </c>
      <c r="U766" s="190" t="s">
        <v>278</v>
      </c>
      <c r="V766" s="105" t="s">
        <v>7297</v>
      </c>
      <c r="W766" s="16" t="s">
        <v>73</v>
      </c>
      <c r="X766" s="16" t="s">
        <v>73</v>
      </c>
      <c r="Y766" s="16" t="s">
        <v>73</v>
      </c>
      <c r="Z766" s="16" t="s">
        <v>225</v>
      </c>
      <c r="AA766" s="105">
        <v>12.0</v>
      </c>
      <c r="AB766" s="217" t="s">
        <v>225</v>
      </c>
      <c r="AC766" s="16" t="s">
        <v>7040</v>
      </c>
      <c r="AD766" s="16" t="s">
        <v>225</v>
      </c>
      <c r="AE766" s="16" t="s">
        <v>7040</v>
      </c>
      <c r="AF766" s="217" t="s">
        <v>225</v>
      </c>
      <c r="AG766" s="16" t="s">
        <v>7040</v>
      </c>
      <c r="AH766" s="16" t="s">
        <v>73</v>
      </c>
      <c r="AI766" s="16" t="s">
        <v>225</v>
      </c>
      <c r="AJ766" s="16" t="s">
        <v>225</v>
      </c>
      <c r="AK766" s="16" t="s">
        <v>230</v>
      </c>
      <c r="AL766" s="16" t="s">
        <v>671</v>
      </c>
      <c r="AM766" s="16" t="s">
        <v>73</v>
      </c>
      <c r="AN766" s="16" t="s">
        <v>2546</v>
      </c>
      <c r="AO766" s="14"/>
      <c r="AP766" s="16" t="s">
        <v>267</v>
      </c>
      <c r="AQ766" s="16" t="s">
        <v>3681</v>
      </c>
      <c r="AR766" s="16" t="s">
        <v>818</v>
      </c>
      <c r="AS766" s="217" t="s">
        <v>73</v>
      </c>
      <c r="AT766" s="14"/>
      <c r="AU766" s="16" t="s">
        <v>225</v>
      </c>
      <c r="AV766" s="14"/>
      <c r="AW766" s="14"/>
      <c r="AX766" s="76"/>
      <c r="AY766" s="79"/>
      <c r="AZ766" s="50"/>
      <c r="BA766" s="14"/>
      <c r="BB766" s="14"/>
      <c r="BC766" s="50"/>
      <c r="BD766" s="14"/>
      <c r="BE766" s="14"/>
      <c r="BF766" s="14"/>
      <c r="BG766" s="14"/>
      <c r="BH766" s="14"/>
    </row>
    <row r="767" ht="15.75" hidden="1" customHeight="1">
      <c r="A767" s="74">
        <v>2025768.0</v>
      </c>
      <c r="B767" s="14"/>
      <c r="C767" s="14">
        <v>43.0</v>
      </c>
      <c r="D767" s="50" t="s">
        <v>1710</v>
      </c>
      <c r="E767" s="50" t="s">
        <v>7298</v>
      </c>
      <c r="F767" s="50" t="s">
        <v>7299</v>
      </c>
      <c r="G767" s="14" t="s">
        <v>430</v>
      </c>
      <c r="H767" s="101" t="s">
        <v>7300</v>
      </c>
      <c r="I767" s="14" t="s">
        <v>237</v>
      </c>
      <c r="J767" s="50" t="s">
        <v>7301</v>
      </c>
      <c r="K767" s="103"/>
      <c r="L767" s="79" t="s">
        <v>99</v>
      </c>
      <c r="M767" s="76" t="s">
        <v>4</v>
      </c>
      <c r="N767" s="14" t="s">
        <v>323</v>
      </c>
      <c r="O767" s="14" t="s">
        <v>490</v>
      </c>
      <c r="P767" s="14" t="s">
        <v>73</v>
      </c>
      <c r="Q767" s="14" t="s">
        <v>53</v>
      </c>
      <c r="R767" s="14"/>
      <c r="S767" s="104"/>
      <c r="T767" s="104"/>
      <c r="U767" s="104"/>
      <c r="V767" s="79"/>
      <c r="W767" s="14"/>
      <c r="X767" s="14"/>
      <c r="Y767" s="14"/>
      <c r="Z767" s="14"/>
      <c r="AA767" s="79"/>
      <c r="AB767" s="75"/>
      <c r="AC767" s="14"/>
      <c r="AD767" s="14"/>
      <c r="AE767" s="14"/>
      <c r="AF767" s="75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75" t="s">
        <v>225</v>
      </c>
      <c r="AT767" s="16" t="s">
        <v>73</v>
      </c>
      <c r="AU767" s="16" t="s">
        <v>225</v>
      </c>
      <c r="AV767" s="14"/>
      <c r="AW767" s="14"/>
      <c r="AX767" s="76"/>
      <c r="AY767" s="79"/>
      <c r="AZ767" s="50"/>
      <c r="BA767" s="14"/>
      <c r="BB767" s="14"/>
      <c r="BC767" s="50"/>
      <c r="BD767" s="14"/>
      <c r="BE767" s="14"/>
      <c r="BF767" s="14"/>
      <c r="BG767" s="14"/>
      <c r="BH767" s="14"/>
    </row>
    <row r="768" ht="15.75" hidden="1" customHeight="1">
      <c r="A768" s="74">
        <v>2025654.0</v>
      </c>
      <c r="B768" s="14"/>
      <c r="C768" s="14">
        <v>36.0</v>
      </c>
      <c r="D768" s="50" t="s">
        <v>2824</v>
      </c>
      <c r="E768" s="50" t="s">
        <v>7302</v>
      </c>
      <c r="F768" s="50" t="s">
        <v>7303</v>
      </c>
      <c r="G768" s="14" t="s">
        <v>430</v>
      </c>
      <c r="H768" s="101" t="s">
        <v>7304</v>
      </c>
      <c r="I768" s="14" t="s">
        <v>221</v>
      </c>
      <c r="J768" s="84"/>
      <c r="K768" s="103"/>
      <c r="L768" s="79" t="s">
        <v>99</v>
      </c>
      <c r="M768" s="76" t="s">
        <v>4</v>
      </c>
      <c r="N768" s="14" t="s">
        <v>323</v>
      </c>
      <c r="O768" s="14" t="s">
        <v>490</v>
      </c>
      <c r="P768" s="14" t="s">
        <v>73</v>
      </c>
      <c r="Q768" s="14" t="s">
        <v>53</v>
      </c>
      <c r="R768" s="14"/>
      <c r="S768" s="104"/>
      <c r="T768" s="104"/>
      <c r="U768" s="104"/>
      <c r="V768" s="79"/>
      <c r="W768" s="14"/>
      <c r="X768" s="14"/>
      <c r="Y768" s="14"/>
      <c r="Z768" s="14"/>
      <c r="AA768" s="79"/>
      <c r="AB768" s="75"/>
      <c r="AC768" s="14"/>
      <c r="AD768" s="14"/>
      <c r="AE768" s="14"/>
      <c r="AF768" s="75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75" t="s">
        <v>225</v>
      </c>
      <c r="AT768" s="16" t="s">
        <v>73</v>
      </c>
      <c r="AU768" s="16" t="s">
        <v>225</v>
      </c>
      <c r="AV768" s="14"/>
      <c r="AW768" s="14"/>
      <c r="AX768" s="76"/>
      <c r="AY768" s="79"/>
      <c r="AZ768" s="50"/>
      <c r="BA768" s="14"/>
      <c r="BB768" s="14"/>
      <c r="BC768" s="50"/>
      <c r="BD768" s="14"/>
      <c r="BE768" s="14"/>
      <c r="BF768" s="14"/>
      <c r="BG768" s="14"/>
      <c r="BH768" s="14"/>
    </row>
    <row r="769" ht="15.75" hidden="1" customHeight="1">
      <c r="A769" s="74">
        <v>2025636.0</v>
      </c>
      <c r="B769" s="14"/>
      <c r="C769" s="14">
        <v>36.0</v>
      </c>
      <c r="D769" s="50" t="s">
        <v>7305</v>
      </c>
      <c r="E769" s="50" t="s">
        <v>7306</v>
      </c>
      <c r="F769" s="50" t="s">
        <v>7307</v>
      </c>
      <c r="G769" s="14" t="s">
        <v>430</v>
      </c>
      <c r="H769" s="101" t="s">
        <v>7308</v>
      </c>
      <c r="I769" s="14" t="s">
        <v>221</v>
      </c>
      <c r="J769" s="50" t="s">
        <v>7309</v>
      </c>
      <c r="K769" s="192" t="s">
        <v>7310</v>
      </c>
      <c r="L769" s="76" t="s">
        <v>81</v>
      </c>
      <c r="M769" s="76" t="s">
        <v>4</v>
      </c>
      <c r="N769" s="14" t="s">
        <v>223</v>
      </c>
      <c r="O769" s="14" t="s">
        <v>6988</v>
      </c>
      <c r="P769" s="14" t="s">
        <v>225</v>
      </c>
      <c r="Q769" s="14" t="s">
        <v>53</v>
      </c>
      <c r="R769" s="16" t="s">
        <v>225</v>
      </c>
      <c r="S769" s="190" t="s">
        <v>7311</v>
      </c>
      <c r="T769" s="190" t="s">
        <v>7311</v>
      </c>
      <c r="U769" s="190" t="s">
        <v>7312</v>
      </c>
      <c r="V769" s="105" t="s">
        <v>7313</v>
      </c>
      <c r="W769" s="16" t="s">
        <v>73</v>
      </c>
      <c r="X769" s="16" t="s">
        <v>73</v>
      </c>
      <c r="Y769" s="16" t="s">
        <v>73</v>
      </c>
      <c r="Z769" s="16" t="s">
        <v>225</v>
      </c>
      <c r="AA769" s="105">
        <v>3.0</v>
      </c>
      <c r="AB769" s="217" t="s">
        <v>225</v>
      </c>
      <c r="AC769" s="16" t="s">
        <v>229</v>
      </c>
      <c r="AD769" s="16" t="s">
        <v>225</v>
      </c>
      <c r="AE769" s="16" t="s">
        <v>229</v>
      </c>
      <c r="AF769" s="217" t="s">
        <v>225</v>
      </c>
      <c r="AG769" s="16" t="s">
        <v>7040</v>
      </c>
      <c r="AH769" s="16" t="s">
        <v>73</v>
      </c>
      <c r="AI769" s="16" t="s">
        <v>225</v>
      </c>
      <c r="AJ769" s="16" t="s">
        <v>225</v>
      </c>
      <c r="AK769" s="16" t="s">
        <v>230</v>
      </c>
      <c r="AL769" s="16" t="s">
        <v>396</v>
      </c>
      <c r="AM769" s="16" t="s">
        <v>73</v>
      </c>
      <c r="AN769" s="16" t="s">
        <v>23</v>
      </c>
      <c r="AO769" s="14"/>
      <c r="AP769" s="16" t="s">
        <v>7314</v>
      </c>
      <c r="AQ769" s="16" t="s">
        <v>5460</v>
      </c>
      <c r="AR769" s="16" t="s">
        <v>6547</v>
      </c>
      <c r="AS769" s="217" t="s">
        <v>73</v>
      </c>
      <c r="AT769" s="14"/>
      <c r="AU769" s="16" t="s">
        <v>225</v>
      </c>
      <c r="AV769" s="14"/>
      <c r="AW769" s="14"/>
      <c r="AX769" s="76"/>
      <c r="AY769" s="79"/>
      <c r="AZ769" s="50"/>
      <c r="BA769" s="14"/>
      <c r="BB769" s="14"/>
      <c r="BC769" s="50"/>
      <c r="BD769" s="14"/>
      <c r="BE769" s="14"/>
      <c r="BF769" s="14"/>
      <c r="BG769" s="14"/>
      <c r="BH769" s="14"/>
    </row>
    <row r="770" ht="15.75" hidden="1" customHeight="1">
      <c r="A770" s="74">
        <v>2025710.0</v>
      </c>
      <c r="B770" s="14"/>
      <c r="C770" s="14">
        <v>39.0</v>
      </c>
      <c r="D770" s="50" t="s">
        <v>7315</v>
      </c>
      <c r="E770" s="50" t="s">
        <v>7316</v>
      </c>
      <c r="F770" s="50" t="s">
        <v>7317</v>
      </c>
      <c r="G770" s="14" t="s">
        <v>430</v>
      </c>
      <c r="H770" s="101" t="s">
        <v>7318</v>
      </c>
      <c r="I770" s="14" t="s">
        <v>237</v>
      </c>
      <c r="J770" s="84" t="s">
        <v>7094</v>
      </c>
      <c r="K770" s="79"/>
      <c r="L770" s="14" t="s">
        <v>95</v>
      </c>
      <c r="M770" s="76" t="s">
        <v>4</v>
      </c>
      <c r="N770" s="14" t="s">
        <v>299</v>
      </c>
      <c r="O770" s="14" t="s">
        <v>286</v>
      </c>
      <c r="P770" s="75"/>
      <c r="Q770" s="14" t="s">
        <v>55</v>
      </c>
      <c r="R770" s="16" t="s">
        <v>225</v>
      </c>
      <c r="S770" s="190" t="s">
        <v>7319</v>
      </c>
      <c r="T770" s="190" t="s">
        <v>7319</v>
      </c>
      <c r="U770" s="16" t="s">
        <v>278</v>
      </c>
      <c r="V770" s="105" t="s">
        <v>7320</v>
      </c>
      <c r="W770" s="16" t="s">
        <v>73</v>
      </c>
      <c r="X770" s="16" t="s">
        <v>73</v>
      </c>
      <c r="Y770" s="16" t="s">
        <v>225</v>
      </c>
      <c r="Z770" s="16" t="s">
        <v>225</v>
      </c>
      <c r="AA770" s="105">
        <v>3.0</v>
      </c>
      <c r="AB770" s="217" t="s">
        <v>73</v>
      </c>
      <c r="AC770" s="16" t="s">
        <v>7321</v>
      </c>
      <c r="AD770" s="16" t="s">
        <v>225</v>
      </c>
      <c r="AE770" s="16" t="s">
        <v>229</v>
      </c>
      <c r="AF770" s="217" t="s">
        <v>73</v>
      </c>
      <c r="AG770" s="16" t="s">
        <v>960</v>
      </c>
      <c r="AH770" s="16" t="s">
        <v>73</v>
      </c>
      <c r="AI770" s="16" t="s">
        <v>225</v>
      </c>
      <c r="AJ770" s="16" t="s">
        <v>225</v>
      </c>
      <c r="AK770" s="16" t="s">
        <v>7322</v>
      </c>
      <c r="AL770" s="14"/>
      <c r="AM770" s="16" t="s">
        <v>73</v>
      </c>
      <c r="AN770" s="16" t="s">
        <v>7323</v>
      </c>
      <c r="AO770" s="14"/>
      <c r="AP770" s="16" t="s">
        <v>3737</v>
      </c>
      <c r="AQ770" s="16" t="s">
        <v>505</v>
      </c>
      <c r="AR770" s="16" t="s">
        <v>539</v>
      </c>
      <c r="AS770" s="217" t="s">
        <v>73</v>
      </c>
      <c r="AT770" s="16" t="s">
        <v>73</v>
      </c>
      <c r="AU770" s="16" t="s">
        <v>73</v>
      </c>
      <c r="AV770" s="14"/>
      <c r="AW770" s="14"/>
      <c r="AX770" s="76"/>
      <c r="AY770" s="79"/>
      <c r="AZ770" s="50"/>
      <c r="BA770" s="14"/>
      <c r="BB770" s="14"/>
      <c r="BC770" s="50"/>
      <c r="BD770" s="14"/>
      <c r="BE770" s="14"/>
      <c r="BF770" s="14"/>
      <c r="BG770" s="14"/>
      <c r="BH770" s="14"/>
    </row>
    <row r="771" ht="15.75" hidden="1" customHeight="1">
      <c r="A771" s="74">
        <v>2025814.0</v>
      </c>
      <c r="B771" s="14"/>
      <c r="C771" s="14">
        <v>43.0</v>
      </c>
      <c r="D771" s="50" t="s">
        <v>7324</v>
      </c>
      <c r="E771" s="50" t="s">
        <v>7325</v>
      </c>
      <c r="F771" s="50" t="s">
        <v>7326</v>
      </c>
      <c r="G771" s="14" t="s">
        <v>430</v>
      </c>
      <c r="H771" s="101" t="s">
        <v>7327</v>
      </c>
      <c r="I771" s="14" t="s">
        <v>237</v>
      </c>
      <c r="J771" s="84">
        <v>38788.0</v>
      </c>
      <c r="K771" s="103"/>
      <c r="L771" s="79" t="s">
        <v>99</v>
      </c>
      <c r="M771" s="76" t="s">
        <v>4</v>
      </c>
      <c r="N771" s="14"/>
      <c r="O771" s="14" t="s">
        <v>490</v>
      </c>
      <c r="P771" s="14" t="s">
        <v>73</v>
      </c>
      <c r="Q771" s="14" t="s">
        <v>53</v>
      </c>
      <c r="R771" s="14"/>
      <c r="S771" s="104"/>
      <c r="T771" s="104"/>
      <c r="U771" s="104"/>
      <c r="V771" s="79"/>
      <c r="W771" s="14"/>
      <c r="X771" s="14"/>
      <c r="Y771" s="14"/>
      <c r="Z771" s="14"/>
      <c r="AA771" s="79"/>
      <c r="AB771" s="75"/>
      <c r="AC771" s="14"/>
      <c r="AD771" s="14"/>
      <c r="AE771" s="14"/>
      <c r="AF771" s="75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75" t="s">
        <v>225</v>
      </c>
      <c r="AT771" s="16" t="s">
        <v>73</v>
      </c>
      <c r="AU771" s="16" t="s">
        <v>225</v>
      </c>
      <c r="AV771" s="14"/>
      <c r="AW771" s="14"/>
      <c r="AX771" s="76"/>
      <c r="AY771" s="79"/>
      <c r="AZ771" s="50"/>
      <c r="BA771" s="14"/>
      <c r="BB771" s="14"/>
      <c r="BC771" s="50"/>
      <c r="BD771" s="14"/>
      <c r="BE771" s="14"/>
      <c r="BF771" s="14"/>
      <c r="BG771" s="14"/>
      <c r="BH771" s="14"/>
    </row>
    <row r="772" ht="15.75" hidden="1" customHeight="1">
      <c r="A772" s="74">
        <v>2025809.0</v>
      </c>
      <c r="B772" s="14"/>
      <c r="C772" s="14">
        <v>35.0</v>
      </c>
      <c r="D772" s="50" t="s">
        <v>2780</v>
      </c>
      <c r="E772" s="50" t="s">
        <v>7223</v>
      </c>
      <c r="F772" s="50" t="s">
        <v>7328</v>
      </c>
      <c r="G772" s="14" t="s">
        <v>430</v>
      </c>
      <c r="H772" s="101" t="s">
        <v>7329</v>
      </c>
      <c r="I772" s="14" t="s">
        <v>237</v>
      </c>
      <c r="J772" s="120">
        <v>38542.0</v>
      </c>
      <c r="K772" s="103"/>
      <c r="L772" s="79" t="s">
        <v>99</v>
      </c>
      <c r="M772" s="76" t="s">
        <v>4</v>
      </c>
      <c r="N772" s="14"/>
      <c r="O772" s="14" t="s">
        <v>490</v>
      </c>
      <c r="P772" s="14" t="s">
        <v>73</v>
      </c>
      <c r="Q772" s="14" t="s">
        <v>53</v>
      </c>
      <c r="R772" s="14"/>
      <c r="S772" s="104"/>
      <c r="T772" s="104"/>
      <c r="U772" s="104"/>
      <c r="V772" s="79"/>
      <c r="W772" s="14"/>
      <c r="X772" s="14"/>
      <c r="Y772" s="14"/>
      <c r="Z772" s="14"/>
      <c r="AA772" s="79"/>
      <c r="AB772" s="75"/>
      <c r="AC772" s="14"/>
      <c r="AD772" s="14"/>
      <c r="AE772" s="14"/>
      <c r="AF772" s="75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75" t="s">
        <v>225</v>
      </c>
      <c r="AT772" s="16" t="s">
        <v>73</v>
      </c>
      <c r="AU772" s="16" t="s">
        <v>225</v>
      </c>
      <c r="AV772" s="14"/>
      <c r="AW772" s="14"/>
      <c r="AX772" s="76"/>
      <c r="AY772" s="79"/>
      <c r="AZ772" s="50"/>
      <c r="BA772" s="14"/>
      <c r="BB772" s="14"/>
      <c r="BC772" s="50"/>
      <c r="BD772" s="14"/>
      <c r="BE772" s="14"/>
      <c r="BF772" s="14"/>
      <c r="BG772" s="14"/>
      <c r="BH772" s="14"/>
    </row>
    <row r="773" ht="15.75" hidden="1" customHeight="1">
      <c r="A773" s="74">
        <v>2025779.0</v>
      </c>
      <c r="B773" s="14"/>
      <c r="C773" s="14">
        <v>42.0</v>
      </c>
      <c r="D773" s="50" t="s">
        <v>7330</v>
      </c>
      <c r="E773" s="50"/>
      <c r="F773" s="50" t="s">
        <v>7330</v>
      </c>
      <c r="G773" s="14" t="s">
        <v>430</v>
      </c>
      <c r="H773" s="101" t="s">
        <v>7331</v>
      </c>
      <c r="I773" s="14" t="s">
        <v>237</v>
      </c>
      <c r="J773" s="84" t="s">
        <v>2405</v>
      </c>
      <c r="K773" s="79"/>
      <c r="L773" s="14" t="s">
        <v>93</v>
      </c>
      <c r="M773" s="76" t="s">
        <v>4</v>
      </c>
      <c r="N773" s="14"/>
      <c r="O773" s="14" t="s">
        <v>286</v>
      </c>
      <c r="P773" s="75"/>
      <c r="Q773" s="14" t="s">
        <v>55</v>
      </c>
      <c r="R773" s="14"/>
      <c r="S773" s="104"/>
      <c r="T773" s="104"/>
      <c r="U773" s="104"/>
      <c r="V773" s="79"/>
      <c r="W773" s="14"/>
      <c r="X773" s="14"/>
      <c r="Y773" s="14"/>
      <c r="Z773" s="14"/>
      <c r="AA773" s="79"/>
      <c r="AB773" s="75"/>
      <c r="AC773" s="14"/>
      <c r="AD773" s="14"/>
      <c r="AE773" s="14"/>
      <c r="AF773" s="75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75" t="s">
        <v>225</v>
      </c>
      <c r="AT773" s="14"/>
      <c r="AU773" s="16" t="s">
        <v>225</v>
      </c>
      <c r="AV773" s="14"/>
      <c r="AW773" s="14"/>
      <c r="AX773" s="76"/>
      <c r="AY773" s="79"/>
      <c r="AZ773" s="50"/>
      <c r="BA773" s="14"/>
      <c r="BB773" s="14"/>
      <c r="BC773" s="50"/>
      <c r="BD773" s="14"/>
      <c r="BE773" s="14"/>
      <c r="BF773" s="14"/>
      <c r="BG773" s="14"/>
      <c r="BH773" s="14"/>
    </row>
    <row r="774" ht="15.75" hidden="1" customHeight="1">
      <c r="A774" s="74">
        <v>2025288.0</v>
      </c>
      <c r="B774" s="14"/>
      <c r="C774" s="14">
        <v>37.0</v>
      </c>
      <c r="D774" s="50" t="s">
        <v>7332</v>
      </c>
      <c r="E774" s="50" t="s">
        <v>6922</v>
      </c>
      <c r="F774" s="50" t="s">
        <v>7333</v>
      </c>
      <c r="G774" s="14" t="s">
        <v>430</v>
      </c>
      <c r="H774" s="14" t="s">
        <v>7334</v>
      </c>
      <c r="I774" s="85" t="s">
        <v>221</v>
      </c>
      <c r="J774" s="132" t="s">
        <v>2199</v>
      </c>
      <c r="K774" s="91"/>
      <c r="L774" s="85" t="s">
        <v>116</v>
      </c>
      <c r="M774" s="85" t="s">
        <v>49</v>
      </c>
      <c r="N774" s="85" t="s">
        <v>223</v>
      </c>
      <c r="O774" s="85" t="s">
        <v>6939</v>
      </c>
      <c r="P774" s="14" t="s">
        <v>225</v>
      </c>
      <c r="Q774" s="14" t="s">
        <v>53</v>
      </c>
      <c r="R774" s="14" t="s">
        <v>225</v>
      </c>
      <c r="S774" s="85" t="s">
        <v>922</v>
      </c>
      <c r="T774" s="85" t="s">
        <v>922</v>
      </c>
      <c r="U774" s="85" t="s">
        <v>922</v>
      </c>
      <c r="V774" s="14"/>
      <c r="W774" s="14"/>
      <c r="X774" s="85"/>
      <c r="Y774" s="85"/>
      <c r="Z774" s="85"/>
      <c r="AA774" s="91"/>
      <c r="AB774" s="75"/>
      <c r="AC774" s="85"/>
      <c r="AD774" s="85"/>
      <c r="AE774" s="14"/>
      <c r="AF774" s="75"/>
      <c r="AG774" s="85"/>
      <c r="AH774" s="14"/>
      <c r="AI774" s="85"/>
      <c r="AJ774" s="85"/>
      <c r="AK774" s="85"/>
      <c r="AL774" s="85"/>
      <c r="AM774" s="85"/>
      <c r="AN774" s="85"/>
      <c r="AO774" s="85"/>
      <c r="AP774" s="85"/>
      <c r="AQ774" s="85"/>
      <c r="AR774" s="85"/>
      <c r="AS774" s="75" t="s">
        <v>225</v>
      </c>
      <c r="AT774" s="85"/>
      <c r="AU774" s="16" t="s">
        <v>225</v>
      </c>
      <c r="AV774" s="85"/>
      <c r="AW774" s="14"/>
      <c r="AX774" s="76"/>
      <c r="AY774" s="82"/>
      <c r="AZ774" s="82"/>
      <c r="BA774" s="85"/>
      <c r="BB774" s="85"/>
      <c r="BC774" s="85"/>
      <c r="BD774" s="85"/>
      <c r="BE774" s="85"/>
      <c r="BF774" s="85"/>
      <c r="BG774" s="85"/>
      <c r="BH774" s="14"/>
    </row>
    <row r="775" ht="15.75" hidden="1" customHeight="1">
      <c r="A775" s="74">
        <v>2025043.0</v>
      </c>
      <c r="B775" s="14">
        <v>41.0</v>
      </c>
      <c r="C775" s="14"/>
      <c r="D775" s="50" t="s">
        <v>1250</v>
      </c>
      <c r="E775" s="50" t="s">
        <v>7335</v>
      </c>
      <c r="F775" s="50" t="s">
        <v>7336</v>
      </c>
      <c r="G775" s="14" t="s">
        <v>219</v>
      </c>
      <c r="H775" s="83" t="s">
        <v>7337</v>
      </c>
      <c r="I775" s="14" t="s">
        <v>221</v>
      </c>
      <c r="J775" s="84" t="s">
        <v>7338</v>
      </c>
      <c r="K775" s="86" t="s">
        <v>7339</v>
      </c>
      <c r="L775" s="79" t="s">
        <v>77</v>
      </c>
      <c r="M775" s="14" t="s">
        <v>4</v>
      </c>
      <c r="N775" s="14" t="s">
        <v>5291</v>
      </c>
      <c r="O775" s="85" t="s">
        <v>286</v>
      </c>
      <c r="P775" s="14" t="s">
        <v>225</v>
      </c>
      <c r="Q775" s="14" t="s">
        <v>55</v>
      </c>
      <c r="R775" s="14" t="s">
        <v>73</v>
      </c>
      <c r="S775" s="78" t="s">
        <v>7340</v>
      </c>
      <c r="T775" s="78" t="s">
        <v>7340</v>
      </c>
      <c r="U775" s="78" t="s">
        <v>7341</v>
      </c>
      <c r="V775" s="14" t="s">
        <v>7342</v>
      </c>
      <c r="W775" s="14" t="s">
        <v>73</v>
      </c>
      <c r="X775" s="14" t="s">
        <v>73</v>
      </c>
      <c r="Y775" s="14" t="s">
        <v>225</v>
      </c>
      <c r="Z775" s="14" t="s">
        <v>225</v>
      </c>
      <c r="AA775" s="79">
        <v>8.0</v>
      </c>
      <c r="AB775" s="14" t="s">
        <v>225</v>
      </c>
      <c r="AC775" s="14" t="str">
        <f>IF(AB775="YES",YES,"Not Working")</f>
        <v>Not Working</v>
      </c>
      <c r="AD775" s="14" t="s">
        <v>73</v>
      </c>
      <c r="AE775" s="14" t="s">
        <v>278</v>
      </c>
      <c r="AF775" s="14" t="s">
        <v>73</v>
      </c>
      <c r="AG775" s="14" t="s">
        <v>278</v>
      </c>
      <c r="AH775" s="14" t="s">
        <v>225</v>
      </c>
      <c r="AI775" s="14" t="s">
        <v>225</v>
      </c>
      <c r="AJ775" s="14" t="s">
        <v>225</v>
      </c>
      <c r="AK775" s="14" t="s">
        <v>230</v>
      </c>
      <c r="AL775" s="14" t="s">
        <v>396</v>
      </c>
      <c r="AM775" s="75" t="s">
        <v>225</v>
      </c>
      <c r="AN775" s="75"/>
      <c r="AO775" s="14"/>
      <c r="AP775" s="14" t="s">
        <v>818</v>
      </c>
      <c r="AQ775" s="14" t="s">
        <v>7343</v>
      </c>
      <c r="AR775" s="14" t="s">
        <v>7344</v>
      </c>
      <c r="AS775" s="14" t="s">
        <v>73</v>
      </c>
      <c r="AT775" s="14" t="s">
        <v>73</v>
      </c>
      <c r="AU775" s="85" t="s">
        <v>73</v>
      </c>
      <c r="AV775" s="85" t="s">
        <v>73</v>
      </c>
      <c r="AW775" s="14" t="s">
        <v>73</v>
      </c>
      <c r="AX775" s="76"/>
      <c r="AY775" s="50">
        <v>2.31335962E8</v>
      </c>
      <c r="AZ775" s="50">
        <v>43736.0</v>
      </c>
      <c r="BA775" s="14" t="s">
        <v>2623</v>
      </c>
      <c r="BB775" s="85" t="s">
        <v>268</v>
      </c>
      <c r="BC775" s="85"/>
      <c r="BD775" s="14"/>
      <c r="BE775" s="14"/>
      <c r="BF775" s="85"/>
      <c r="BG775" s="85"/>
      <c r="BH775" s="14"/>
    </row>
    <row r="776" ht="15.75" hidden="1" customHeight="1">
      <c r="A776" s="74">
        <v>2025787.0</v>
      </c>
      <c r="B776" s="14"/>
      <c r="C776" s="14">
        <v>39.0</v>
      </c>
      <c r="D776" s="50" t="s">
        <v>7345</v>
      </c>
      <c r="E776" s="50"/>
      <c r="F776" s="50" t="s">
        <v>7345</v>
      </c>
      <c r="G776" s="14" t="s">
        <v>430</v>
      </c>
      <c r="H776" s="101" t="s">
        <v>7346</v>
      </c>
      <c r="I776" s="14" t="s">
        <v>237</v>
      </c>
      <c r="J776" s="84" t="s">
        <v>3576</v>
      </c>
      <c r="K776" s="103"/>
      <c r="L776" s="14" t="s">
        <v>93</v>
      </c>
      <c r="M776" s="76" t="s">
        <v>4</v>
      </c>
      <c r="N776" s="14"/>
      <c r="O776" s="14" t="s">
        <v>286</v>
      </c>
      <c r="P776" s="75"/>
      <c r="Q776" s="14" t="s">
        <v>55</v>
      </c>
      <c r="R776" s="14"/>
      <c r="S776" s="104"/>
      <c r="T776" s="104"/>
      <c r="U776" s="104"/>
      <c r="V776" s="79"/>
      <c r="W776" s="14"/>
      <c r="X776" s="14"/>
      <c r="Y776" s="14"/>
      <c r="Z776" s="14"/>
      <c r="AA776" s="79"/>
      <c r="AB776" s="75"/>
      <c r="AC776" s="14"/>
      <c r="AD776" s="14"/>
      <c r="AE776" s="14"/>
      <c r="AF776" s="75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75" t="s">
        <v>225</v>
      </c>
      <c r="AT776" s="14"/>
      <c r="AU776" s="16" t="s">
        <v>225</v>
      </c>
      <c r="AV776" s="14"/>
      <c r="AW776" s="14"/>
      <c r="AX776" s="76"/>
      <c r="AY776" s="79"/>
      <c r="AZ776" s="50"/>
      <c r="BA776" s="14"/>
      <c r="BB776" s="14"/>
      <c r="BC776" s="50"/>
      <c r="BD776" s="14"/>
      <c r="BE776" s="14"/>
      <c r="BF776" s="14"/>
      <c r="BG776" s="14"/>
      <c r="BH776" s="14"/>
    </row>
    <row r="777" ht="15.75" hidden="1" customHeight="1">
      <c r="A777" s="74">
        <v>2025715.0</v>
      </c>
      <c r="B777" s="14"/>
      <c r="C777" s="14">
        <v>41.0</v>
      </c>
      <c r="D777" s="50" t="s">
        <v>7347</v>
      </c>
      <c r="E777" s="50" t="s">
        <v>7348</v>
      </c>
      <c r="F777" s="50" t="s">
        <v>7349</v>
      </c>
      <c r="G777" s="14" t="s">
        <v>430</v>
      </c>
      <c r="H777" s="101" t="s">
        <v>7350</v>
      </c>
      <c r="I777" s="16" t="s">
        <v>221</v>
      </c>
      <c r="J777" s="84"/>
      <c r="K777" s="103"/>
      <c r="L777" s="14" t="s">
        <v>77</v>
      </c>
      <c r="M777" s="76" t="s">
        <v>4</v>
      </c>
      <c r="N777" s="14" t="s">
        <v>557</v>
      </c>
      <c r="O777" s="14" t="s">
        <v>286</v>
      </c>
      <c r="P777" s="75"/>
      <c r="Q777" s="14" t="s">
        <v>55</v>
      </c>
      <c r="R777" s="14"/>
      <c r="S777" s="104"/>
      <c r="T777" s="104"/>
      <c r="U777" s="104"/>
      <c r="V777" s="79"/>
      <c r="W777" s="14"/>
      <c r="X777" s="14"/>
      <c r="Y777" s="14"/>
      <c r="Z777" s="14"/>
      <c r="AA777" s="79"/>
      <c r="AB777" s="75"/>
      <c r="AC777" s="14"/>
      <c r="AD777" s="14"/>
      <c r="AE777" s="14"/>
      <c r="AF777" s="75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75" t="s">
        <v>225</v>
      </c>
      <c r="AT777" s="16" t="s">
        <v>73</v>
      </c>
      <c r="AU777" s="16" t="s">
        <v>73</v>
      </c>
      <c r="AV777" s="14"/>
      <c r="AW777" s="14"/>
      <c r="AX777" s="76"/>
      <c r="AY777" s="79"/>
      <c r="AZ777" s="50"/>
      <c r="BA777" s="14"/>
      <c r="BB777" s="14"/>
      <c r="BC777" s="50"/>
      <c r="BD777" s="14"/>
      <c r="BE777" s="14"/>
      <c r="BF777" s="14"/>
      <c r="BG777" s="14"/>
      <c r="BH777" s="14"/>
    </row>
    <row r="778" ht="15.75" hidden="1" customHeight="1">
      <c r="A778" s="74">
        <v>2025697.0</v>
      </c>
      <c r="B778" s="14"/>
      <c r="C778" s="14">
        <v>36.0</v>
      </c>
      <c r="D778" s="50" t="s">
        <v>7351</v>
      </c>
      <c r="E778" s="50" t="s">
        <v>7352</v>
      </c>
      <c r="F778" s="50" t="s">
        <v>7353</v>
      </c>
      <c r="G778" s="14" t="s">
        <v>430</v>
      </c>
      <c r="H778" s="101" t="s">
        <v>7354</v>
      </c>
      <c r="I778" s="14" t="s">
        <v>221</v>
      </c>
      <c r="J778" s="84" t="s">
        <v>7355</v>
      </c>
      <c r="K778" s="79"/>
      <c r="L778" s="14" t="s">
        <v>95</v>
      </c>
      <c r="M778" s="76" t="s">
        <v>4</v>
      </c>
      <c r="N778" s="14" t="s">
        <v>6204</v>
      </c>
      <c r="O778" s="14" t="s">
        <v>286</v>
      </c>
      <c r="P778" s="75"/>
      <c r="Q778" s="14" t="s">
        <v>55</v>
      </c>
      <c r="R778" s="14"/>
      <c r="S778" s="14"/>
      <c r="T778" s="14"/>
      <c r="U778" s="14"/>
      <c r="V778" s="79"/>
      <c r="W778" s="14"/>
      <c r="X778" s="14"/>
      <c r="Y778" s="14"/>
      <c r="Z778" s="14"/>
      <c r="AA778" s="79"/>
      <c r="AB778" s="75"/>
      <c r="AC778" s="14"/>
      <c r="AD778" s="14"/>
      <c r="AE778" s="14"/>
      <c r="AF778" s="75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75" t="s">
        <v>225</v>
      </c>
      <c r="AT778" s="16" t="s">
        <v>73</v>
      </c>
      <c r="AU778" s="16" t="s">
        <v>225</v>
      </c>
      <c r="AV778" s="14"/>
      <c r="AW778" s="14"/>
      <c r="AX778" s="76"/>
      <c r="AY778" s="79"/>
      <c r="AZ778" s="50"/>
      <c r="BA778" s="14"/>
      <c r="BB778" s="14"/>
      <c r="BC778" s="50"/>
      <c r="BD778" s="14"/>
      <c r="BE778" s="14"/>
      <c r="BF778" s="14"/>
      <c r="BG778" s="14"/>
      <c r="BH778" s="14"/>
    </row>
    <row r="779" ht="15.75" hidden="1" customHeight="1">
      <c r="A779" s="74">
        <v>2025729.0</v>
      </c>
      <c r="B779" s="14"/>
      <c r="C779" s="14">
        <v>35.0</v>
      </c>
      <c r="D779" s="50" t="s">
        <v>2945</v>
      </c>
      <c r="E779" s="50" t="s">
        <v>7356</v>
      </c>
      <c r="F779" s="50" t="s">
        <v>7357</v>
      </c>
      <c r="G779" s="14" t="s">
        <v>430</v>
      </c>
      <c r="H779" s="101" t="s">
        <v>7358</v>
      </c>
      <c r="I779" s="14" t="s">
        <v>221</v>
      </c>
      <c r="J779" s="84">
        <v>39270.0</v>
      </c>
      <c r="K779" s="103" t="s">
        <v>7359</v>
      </c>
      <c r="L779" s="14" t="s">
        <v>100</v>
      </c>
      <c r="M779" s="76" t="s">
        <v>4</v>
      </c>
      <c r="N779" s="14" t="s">
        <v>533</v>
      </c>
      <c r="O779" s="14" t="s">
        <v>919</v>
      </c>
      <c r="P779" s="75"/>
      <c r="Q779" s="14" t="s">
        <v>55</v>
      </c>
      <c r="R779" s="16" t="s">
        <v>225</v>
      </c>
      <c r="S779" s="190" t="s">
        <v>7360</v>
      </c>
      <c r="T779" s="190" t="s">
        <v>7360</v>
      </c>
      <c r="U779" s="190" t="s">
        <v>278</v>
      </c>
      <c r="V779" s="105" t="s">
        <v>7361</v>
      </c>
      <c r="W779" s="14"/>
      <c r="X779" s="14"/>
      <c r="Y779" s="14"/>
      <c r="Z779" s="14"/>
      <c r="AA779" s="79"/>
      <c r="AB779" s="75"/>
      <c r="AC779" s="14"/>
      <c r="AD779" s="14"/>
      <c r="AE779" s="14"/>
      <c r="AF779" s="75"/>
      <c r="AG779" s="14"/>
      <c r="AH779" s="14"/>
      <c r="AI779" s="14"/>
      <c r="AJ779" s="14"/>
      <c r="AK779" s="14"/>
      <c r="AL779" s="14"/>
      <c r="AM779" s="14"/>
      <c r="AN779" s="14"/>
      <c r="AO779" s="14"/>
      <c r="AP779" s="16" t="s">
        <v>505</v>
      </c>
      <c r="AQ779" s="16" t="s">
        <v>504</v>
      </c>
      <c r="AR779" s="16" t="s">
        <v>454</v>
      </c>
      <c r="AS779" s="217" t="s">
        <v>73</v>
      </c>
      <c r="AT779" s="16" t="s">
        <v>73</v>
      </c>
      <c r="AU779" s="16" t="s">
        <v>73</v>
      </c>
      <c r="AV779" s="14"/>
      <c r="AW779" s="14"/>
      <c r="AX779" s="76"/>
      <c r="AY779" s="79"/>
      <c r="AZ779" s="50"/>
      <c r="BA779" s="14"/>
      <c r="BB779" s="14"/>
      <c r="BC779" s="50"/>
      <c r="BD779" s="14"/>
      <c r="BE779" s="14"/>
      <c r="BF779" s="14"/>
      <c r="BG779" s="14"/>
      <c r="BH779" s="14"/>
    </row>
    <row r="780" ht="15.75" hidden="1" customHeight="1">
      <c r="A780" s="74">
        <v>2025548.0</v>
      </c>
      <c r="B780" s="14"/>
      <c r="C780" s="14">
        <v>41.0</v>
      </c>
      <c r="D780" s="50" t="s">
        <v>2945</v>
      </c>
      <c r="E780" s="50" t="s">
        <v>7362</v>
      </c>
      <c r="F780" s="50" t="s">
        <v>7363</v>
      </c>
      <c r="G780" s="14" t="s">
        <v>430</v>
      </c>
      <c r="H780" s="101" t="s">
        <v>7364</v>
      </c>
      <c r="I780" s="14"/>
      <c r="J780" s="102"/>
      <c r="K780" s="79"/>
      <c r="L780" s="14" t="s">
        <v>108</v>
      </c>
      <c r="M780" s="75" t="s">
        <v>4</v>
      </c>
      <c r="N780" s="14" t="s">
        <v>557</v>
      </c>
      <c r="O780" s="14" t="s">
        <v>286</v>
      </c>
      <c r="P780" s="75"/>
      <c r="Q780" s="14" t="s">
        <v>61</v>
      </c>
      <c r="R780" s="14" t="s">
        <v>73</v>
      </c>
      <c r="S780" s="104"/>
      <c r="T780" s="104"/>
      <c r="U780" s="104"/>
      <c r="V780" s="79"/>
      <c r="W780" s="14"/>
      <c r="X780" s="14"/>
      <c r="Y780" s="14"/>
      <c r="Z780" s="14"/>
      <c r="AA780" s="79"/>
      <c r="AB780" s="75"/>
      <c r="AC780" s="14"/>
      <c r="AD780" s="14"/>
      <c r="AE780" s="14"/>
      <c r="AF780" s="75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75" t="s">
        <v>225</v>
      </c>
      <c r="AT780" s="16" t="s">
        <v>73</v>
      </c>
      <c r="AU780" s="16" t="s">
        <v>73</v>
      </c>
      <c r="AV780" s="14"/>
      <c r="AW780" s="16" t="s">
        <v>232</v>
      </c>
      <c r="AX780" s="76"/>
      <c r="AY780" s="79"/>
      <c r="AZ780" s="50"/>
      <c r="BA780" s="14"/>
      <c r="BB780" s="14"/>
      <c r="BC780" s="50"/>
      <c r="BD780" s="14"/>
      <c r="BE780" s="14"/>
      <c r="BF780" s="14"/>
      <c r="BG780" s="14"/>
      <c r="BH780" s="14"/>
    </row>
    <row r="781" ht="15.75" hidden="1" customHeight="1">
      <c r="A781" s="74">
        <v>2025758.0</v>
      </c>
      <c r="B781" s="14"/>
      <c r="C781" s="14">
        <v>35.0</v>
      </c>
      <c r="D781" s="50" t="s">
        <v>2955</v>
      </c>
      <c r="E781" s="50" t="s">
        <v>7365</v>
      </c>
      <c r="F781" s="50" t="s">
        <v>7366</v>
      </c>
      <c r="G781" s="14" t="s">
        <v>430</v>
      </c>
      <c r="H781" s="101" t="s">
        <v>7367</v>
      </c>
      <c r="I781" s="14" t="s">
        <v>237</v>
      </c>
      <c r="J781" s="84" t="s">
        <v>7368</v>
      </c>
      <c r="K781" s="79"/>
      <c r="L781" s="14" t="s">
        <v>85</v>
      </c>
      <c r="M781" s="76" t="s">
        <v>4</v>
      </c>
      <c r="N781" s="14" t="s">
        <v>323</v>
      </c>
      <c r="O781" s="14" t="s">
        <v>594</v>
      </c>
      <c r="P781" s="75"/>
      <c r="Q781" s="14" t="s">
        <v>51</v>
      </c>
      <c r="R781" s="14"/>
      <c r="S781" s="14"/>
      <c r="T781" s="14"/>
      <c r="U781" s="14"/>
      <c r="V781" s="79"/>
      <c r="W781" s="14"/>
      <c r="X781" s="14"/>
      <c r="Y781" s="14"/>
      <c r="Z781" s="14"/>
      <c r="AA781" s="79"/>
      <c r="AB781" s="75"/>
      <c r="AC781" s="14"/>
      <c r="AD781" s="14"/>
      <c r="AE781" s="14"/>
      <c r="AF781" s="75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75" t="s">
        <v>225</v>
      </c>
      <c r="AT781" s="14"/>
      <c r="AU781" s="16" t="s">
        <v>225</v>
      </c>
      <c r="AV781" s="14"/>
      <c r="AW781" s="14"/>
      <c r="AX781" s="76"/>
      <c r="AY781" s="79"/>
      <c r="AZ781" s="50"/>
      <c r="BA781" s="14"/>
      <c r="BB781" s="14"/>
      <c r="BC781" s="50"/>
      <c r="BD781" s="14"/>
      <c r="BE781" s="14"/>
      <c r="BF781" s="14"/>
      <c r="BG781" s="14"/>
      <c r="BH781" s="14"/>
    </row>
    <row r="782" ht="15.75" hidden="1" customHeight="1">
      <c r="A782" s="74">
        <v>2025811.0</v>
      </c>
      <c r="B782" s="14"/>
      <c r="C782" s="14">
        <v>39.0</v>
      </c>
      <c r="D782" s="50" t="s">
        <v>2780</v>
      </c>
      <c r="E782" s="50" t="s">
        <v>7369</v>
      </c>
      <c r="F782" s="50" t="s">
        <v>7370</v>
      </c>
      <c r="G782" s="14" t="s">
        <v>430</v>
      </c>
      <c r="H782" s="101" t="s">
        <v>7371</v>
      </c>
      <c r="I782" s="14" t="s">
        <v>221</v>
      </c>
      <c r="J782" s="50" t="s">
        <v>7372</v>
      </c>
      <c r="K782" s="103"/>
      <c r="L782" s="79" t="s">
        <v>99</v>
      </c>
      <c r="M782" s="76" t="s">
        <v>4</v>
      </c>
      <c r="N782" s="14"/>
      <c r="O782" s="14" t="s">
        <v>490</v>
      </c>
      <c r="P782" s="14" t="s">
        <v>73</v>
      </c>
      <c r="Q782" s="14" t="s">
        <v>53</v>
      </c>
      <c r="R782" s="14"/>
      <c r="S782" s="104"/>
      <c r="T782" s="104"/>
      <c r="U782" s="104"/>
      <c r="V782" s="79"/>
      <c r="W782" s="14"/>
      <c r="X782" s="14"/>
      <c r="Y782" s="14"/>
      <c r="Z782" s="14"/>
      <c r="AA782" s="79"/>
      <c r="AB782" s="75"/>
      <c r="AC782" s="14"/>
      <c r="AD782" s="14"/>
      <c r="AE782" s="14"/>
      <c r="AF782" s="75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75" t="s">
        <v>225</v>
      </c>
      <c r="AT782" s="16" t="s">
        <v>73</v>
      </c>
      <c r="AU782" s="16" t="s">
        <v>225</v>
      </c>
      <c r="AV782" s="14"/>
      <c r="AW782" s="14"/>
      <c r="AX782" s="76"/>
      <c r="AY782" s="79"/>
      <c r="AZ782" s="50"/>
      <c r="BA782" s="14"/>
      <c r="BB782" s="14"/>
      <c r="BC782" s="50"/>
      <c r="BD782" s="14"/>
      <c r="BE782" s="14"/>
      <c r="BF782" s="14"/>
      <c r="BG782" s="14"/>
      <c r="BH782" s="14"/>
    </row>
    <row r="783" ht="15.75" hidden="1" customHeight="1">
      <c r="A783" s="74">
        <v>2025807.0</v>
      </c>
      <c r="B783" s="14"/>
      <c r="C783" s="14">
        <v>37.0</v>
      </c>
      <c r="D783" s="50" t="s">
        <v>1568</v>
      </c>
      <c r="E783" s="50" t="s">
        <v>2302</v>
      </c>
      <c r="F783" s="50" t="s">
        <v>7373</v>
      </c>
      <c r="G783" s="14" t="s">
        <v>430</v>
      </c>
      <c r="H783" s="101" t="s">
        <v>7374</v>
      </c>
      <c r="I783" s="14" t="s">
        <v>221</v>
      </c>
      <c r="J783" s="50" t="s">
        <v>1816</v>
      </c>
      <c r="K783" s="103"/>
      <c r="L783" s="79" t="s">
        <v>99</v>
      </c>
      <c r="M783" s="76" t="s">
        <v>4</v>
      </c>
      <c r="N783" s="14"/>
      <c r="O783" s="14" t="s">
        <v>490</v>
      </c>
      <c r="P783" s="14" t="s">
        <v>73</v>
      </c>
      <c r="Q783" s="14" t="s">
        <v>53</v>
      </c>
      <c r="R783" s="14"/>
      <c r="S783" s="104"/>
      <c r="T783" s="104"/>
      <c r="U783" s="104"/>
      <c r="V783" s="79"/>
      <c r="W783" s="14"/>
      <c r="X783" s="14"/>
      <c r="Y783" s="14"/>
      <c r="Z783" s="14"/>
      <c r="AA783" s="79"/>
      <c r="AB783" s="75"/>
      <c r="AC783" s="14"/>
      <c r="AD783" s="14"/>
      <c r="AE783" s="14"/>
      <c r="AF783" s="75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75" t="s">
        <v>225</v>
      </c>
      <c r="AT783" s="16" t="s">
        <v>73</v>
      </c>
      <c r="AU783" s="16" t="s">
        <v>225</v>
      </c>
      <c r="AV783" s="14"/>
      <c r="AW783" s="14"/>
      <c r="AX783" s="76"/>
      <c r="AY783" s="79"/>
      <c r="AZ783" s="50"/>
      <c r="BA783" s="14"/>
      <c r="BB783" s="14"/>
      <c r="BC783" s="50"/>
      <c r="BD783" s="14"/>
      <c r="BE783" s="14"/>
      <c r="BF783" s="14"/>
      <c r="BG783" s="14"/>
      <c r="BH783" s="14"/>
    </row>
    <row r="784" ht="15.75" hidden="1" customHeight="1">
      <c r="A784" s="74">
        <v>2025614.0</v>
      </c>
      <c r="B784" s="14"/>
      <c r="C784" s="14">
        <v>36.0</v>
      </c>
      <c r="D784" s="50" t="s">
        <v>7375</v>
      </c>
      <c r="E784" s="50" t="s">
        <v>7376</v>
      </c>
      <c r="F784" s="50" t="s">
        <v>7377</v>
      </c>
      <c r="G784" s="14" t="s">
        <v>430</v>
      </c>
      <c r="H784" s="101" t="s">
        <v>7378</v>
      </c>
      <c r="I784" s="14" t="s">
        <v>221</v>
      </c>
      <c r="J784" s="50" t="s">
        <v>7379</v>
      </c>
      <c r="K784" s="103"/>
      <c r="L784" s="14" t="s">
        <v>88</v>
      </c>
      <c r="M784" s="75" t="s">
        <v>4</v>
      </c>
      <c r="N784" s="14" t="s">
        <v>223</v>
      </c>
      <c r="O784" s="14" t="s">
        <v>490</v>
      </c>
      <c r="P784" s="14" t="s">
        <v>225</v>
      </c>
      <c r="Q784" s="14" t="s">
        <v>53</v>
      </c>
      <c r="R784" s="14"/>
      <c r="S784" s="104"/>
      <c r="T784" s="104"/>
      <c r="U784" s="104"/>
      <c r="V784" s="79"/>
      <c r="W784" s="14"/>
      <c r="X784" s="14"/>
      <c r="Y784" s="14"/>
      <c r="Z784" s="14"/>
      <c r="AA784" s="79"/>
      <c r="AB784" s="75"/>
      <c r="AC784" s="14"/>
      <c r="AD784" s="14"/>
      <c r="AE784" s="14"/>
      <c r="AF784" s="75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75" t="s">
        <v>225</v>
      </c>
      <c r="AT784" s="14"/>
      <c r="AU784" s="16" t="s">
        <v>225</v>
      </c>
      <c r="AV784" s="14"/>
      <c r="AW784" s="14"/>
      <c r="AX784" s="76"/>
      <c r="AY784" s="79"/>
      <c r="AZ784" s="50"/>
      <c r="BA784" s="14"/>
      <c r="BB784" s="14"/>
      <c r="BC784" s="50"/>
      <c r="BD784" s="14"/>
      <c r="BE784" s="14"/>
      <c r="BF784" s="14"/>
      <c r="BG784" s="14"/>
      <c r="BH784" s="14"/>
    </row>
    <row r="785" ht="15.75" hidden="1" customHeight="1">
      <c r="A785" s="74">
        <v>2025418.0</v>
      </c>
      <c r="B785" s="14"/>
      <c r="C785" s="100">
        <v>39.0</v>
      </c>
      <c r="D785" s="82" t="s">
        <v>7380</v>
      </c>
      <c r="E785" s="82" t="s">
        <v>7381</v>
      </c>
      <c r="F785" s="50" t="s">
        <v>7382</v>
      </c>
      <c r="G785" s="14" t="s">
        <v>430</v>
      </c>
      <c r="H785" s="101" t="s">
        <v>7383</v>
      </c>
      <c r="I785" s="85" t="s">
        <v>221</v>
      </c>
      <c r="J785" s="82" t="s">
        <v>4077</v>
      </c>
      <c r="K785" s="219" t="s">
        <v>7384</v>
      </c>
      <c r="L785" s="14" t="s">
        <v>113</v>
      </c>
      <c r="M785" s="75" t="s">
        <v>4</v>
      </c>
      <c r="N785" s="14" t="s">
        <v>258</v>
      </c>
      <c r="O785" s="14" t="s">
        <v>286</v>
      </c>
      <c r="P785" s="75"/>
      <c r="Q785" s="14" t="s">
        <v>59</v>
      </c>
      <c r="R785" s="14"/>
      <c r="S785" s="104"/>
      <c r="T785" s="104"/>
      <c r="U785" s="104"/>
      <c r="V785" s="79"/>
      <c r="W785" s="14"/>
      <c r="X785" s="14"/>
      <c r="Y785" s="14"/>
      <c r="Z785" s="14"/>
      <c r="AA785" s="79"/>
      <c r="AB785" s="75"/>
      <c r="AC785" s="14"/>
      <c r="AD785" s="14"/>
      <c r="AE785" s="14"/>
      <c r="AF785" s="75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75" t="s">
        <v>225</v>
      </c>
      <c r="AT785" s="16" t="s">
        <v>73</v>
      </c>
      <c r="AU785" s="16" t="s">
        <v>73</v>
      </c>
      <c r="AV785" s="14"/>
      <c r="AW785" s="16" t="s">
        <v>232</v>
      </c>
      <c r="AX785" s="76"/>
      <c r="AY785" s="14"/>
      <c r="AZ785" s="50"/>
      <c r="BA785" s="14"/>
      <c r="BB785" s="14"/>
      <c r="BC785" s="14"/>
      <c r="BD785" s="14"/>
      <c r="BE785" s="14"/>
      <c r="BF785" s="14"/>
      <c r="BG785" s="14"/>
      <c r="BH785" s="14"/>
    </row>
    <row r="786" ht="15.75" hidden="1" customHeight="1">
      <c r="A786" s="74">
        <v>2025705.0</v>
      </c>
      <c r="B786" s="14"/>
      <c r="C786" s="14">
        <v>38.0</v>
      </c>
      <c r="D786" s="50" t="s">
        <v>7385</v>
      </c>
      <c r="E786" s="50" t="s">
        <v>7386</v>
      </c>
      <c r="F786" s="50" t="s">
        <v>7387</v>
      </c>
      <c r="G786" s="14" t="s">
        <v>430</v>
      </c>
      <c r="H786" s="101" t="s">
        <v>7388</v>
      </c>
      <c r="I786" s="14" t="s">
        <v>237</v>
      </c>
      <c r="J786" s="84">
        <v>38749.0</v>
      </c>
      <c r="K786" s="79"/>
      <c r="L786" s="14" t="s">
        <v>95</v>
      </c>
      <c r="M786" s="76" t="s">
        <v>4</v>
      </c>
      <c r="N786" s="14" t="s">
        <v>323</v>
      </c>
      <c r="O786" s="14" t="s">
        <v>286</v>
      </c>
      <c r="P786" s="75"/>
      <c r="Q786" s="14" t="s">
        <v>55</v>
      </c>
      <c r="R786" s="14"/>
      <c r="S786" s="14"/>
      <c r="T786" s="14"/>
      <c r="U786" s="14"/>
      <c r="V786" s="79"/>
      <c r="W786" s="14"/>
      <c r="X786" s="14"/>
      <c r="Y786" s="14"/>
      <c r="Z786" s="14"/>
      <c r="AA786" s="79"/>
      <c r="AB786" s="75"/>
      <c r="AC786" s="14"/>
      <c r="AD786" s="14"/>
      <c r="AE786" s="14"/>
      <c r="AF786" s="75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75" t="s">
        <v>225</v>
      </c>
      <c r="AT786" s="16" t="s">
        <v>73</v>
      </c>
      <c r="AU786" s="16" t="s">
        <v>73</v>
      </c>
      <c r="AV786" s="14"/>
      <c r="AW786" s="14"/>
      <c r="AX786" s="76"/>
      <c r="AY786" s="79"/>
      <c r="AZ786" s="50"/>
      <c r="BA786" s="14"/>
      <c r="BB786" s="14"/>
      <c r="BC786" s="50"/>
      <c r="BD786" s="14"/>
      <c r="BE786" s="14"/>
      <c r="BF786" s="14"/>
      <c r="BG786" s="14"/>
      <c r="BH786" s="14"/>
    </row>
    <row r="787" ht="15.75" hidden="1" customHeight="1">
      <c r="A787" s="74">
        <v>2025287.0</v>
      </c>
      <c r="B787" s="14"/>
      <c r="C787" s="14">
        <v>40.0</v>
      </c>
      <c r="D787" s="50" t="s">
        <v>7389</v>
      </c>
      <c r="E787" s="50" t="s">
        <v>7390</v>
      </c>
      <c r="F787" s="50" t="s">
        <v>7391</v>
      </c>
      <c r="G787" s="14" t="s">
        <v>430</v>
      </c>
      <c r="H787" s="14" t="s">
        <v>7392</v>
      </c>
      <c r="I787" s="85" t="s">
        <v>237</v>
      </c>
      <c r="J787" s="132">
        <v>37987.0</v>
      </c>
      <c r="K787" s="91"/>
      <c r="L787" s="85" t="s">
        <v>116</v>
      </c>
      <c r="M787" s="85" t="s">
        <v>49</v>
      </c>
      <c r="N787" s="85" t="s">
        <v>223</v>
      </c>
      <c r="O787" s="85" t="s">
        <v>6939</v>
      </c>
      <c r="P787" s="14" t="s">
        <v>225</v>
      </c>
      <c r="Q787" s="14" t="s">
        <v>53</v>
      </c>
      <c r="R787" s="14" t="s">
        <v>225</v>
      </c>
      <c r="S787" s="85" t="s">
        <v>922</v>
      </c>
      <c r="T787" s="85" t="s">
        <v>922</v>
      </c>
      <c r="U787" s="85" t="s">
        <v>922</v>
      </c>
      <c r="V787" s="14"/>
      <c r="W787" s="14"/>
      <c r="X787" s="85"/>
      <c r="Y787" s="85"/>
      <c r="Z787" s="85"/>
      <c r="AA787" s="91"/>
      <c r="AB787" s="75"/>
      <c r="AC787" s="85"/>
      <c r="AD787" s="85"/>
      <c r="AE787" s="14"/>
      <c r="AF787" s="75"/>
      <c r="AG787" s="85"/>
      <c r="AH787" s="14"/>
      <c r="AI787" s="85"/>
      <c r="AJ787" s="85"/>
      <c r="AK787" s="85"/>
      <c r="AL787" s="85"/>
      <c r="AM787" s="85"/>
      <c r="AN787" s="85"/>
      <c r="AO787" s="85"/>
      <c r="AP787" s="85"/>
      <c r="AQ787" s="85"/>
      <c r="AR787" s="85"/>
      <c r="AS787" s="75" t="s">
        <v>225</v>
      </c>
      <c r="AT787" s="85"/>
      <c r="AU787" s="16" t="s">
        <v>225</v>
      </c>
      <c r="AV787" s="85"/>
      <c r="AW787" s="14"/>
      <c r="AX787" s="76"/>
      <c r="AY787" s="82"/>
      <c r="AZ787" s="82"/>
      <c r="BA787" s="85"/>
      <c r="BB787" s="85"/>
      <c r="BC787" s="85"/>
      <c r="BD787" s="85"/>
      <c r="BE787" s="85"/>
      <c r="BF787" s="85"/>
      <c r="BG787" s="85"/>
      <c r="BH787" s="14"/>
    </row>
    <row r="788" ht="15.75" hidden="1" customHeight="1">
      <c r="A788" s="74">
        <v>2025510.0</v>
      </c>
      <c r="B788" s="14"/>
      <c r="C788" s="100">
        <v>39.0</v>
      </c>
      <c r="D788" s="82" t="s">
        <v>51</v>
      </c>
      <c r="E788" s="82" t="s">
        <v>7393</v>
      </c>
      <c r="F788" s="50" t="s">
        <v>7394</v>
      </c>
      <c r="G788" s="14" t="s">
        <v>430</v>
      </c>
      <c r="H788" s="101" t="s">
        <v>7395</v>
      </c>
      <c r="I788" s="85"/>
      <c r="J788" s="224"/>
      <c r="K788" s="79"/>
      <c r="L788" s="14" t="s">
        <v>108</v>
      </c>
      <c r="M788" s="75" t="s">
        <v>4</v>
      </c>
      <c r="N788" s="14" t="s">
        <v>791</v>
      </c>
      <c r="O788" s="14" t="s">
        <v>286</v>
      </c>
      <c r="P788" s="75"/>
      <c r="Q788" s="14" t="s">
        <v>61</v>
      </c>
      <c r="R788" s="14" t="s">
        <v>73</v>
      </c>
      <c r="S788" s="14"/>
      <c r="T788" s="14"/>
      <c r="U788" s="14"/>
      <c r="V788" s="79"/>
      <c r="W788" s="14"/>
      <c r="X788" s="14"/>
      <c r="Y788" s="14"/>
      <c r="Z788" s="14"/>
      <c r="AA788" s="79"/>
      <c r="AB788" s="75"/>
      <c r="AC788" s="14"/>
      <c r="AD788" s="14"/>
      <c r="AE788" s="14"/>
      <c r="AF788" s="75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75" t="s">
        <v>225</v>
      </c>
      <c r="AT788" s="14"/>
      <c r="AU788" s="16" t="s">
        <v>73</v>
      </c>
      <c r="AV788" s="14"/>
      <c r="AW788" s="16" t="s">
        <v>232</v>
      </c>
      <c r="AX788" s="76"/>
      <c r="AY788" s="16">
        <v>2.31278632E8</v>
      </c>
      <c r="AZ788" s="106">
        <v>18273.0</v>
      </c>
      <c r="BA788" s="14"/>
      <c r="BB788" s="14"/>
      <c r="BC788" s="14"/>
      <c r="BD788" s="14"/>
      <c r="BE788" s="14"/>
      <c r="BF788" s="14"/>
      <c r="BG788" s="14"/>
      <c r="BH788" s="14"/>
    </row>
    <row r="789" ht="15.75" hidden="1" customHeight="1">
      <c r="A789" s="74">
        <v>2025706.0</v>
      </c>
      <c r="B789" s="14"/>
      <c r="C789" s="14">
        <v>35.0</v>
      </c>
      <c r="D789" s="50" t="s">
        <v>7396</v>
      </c>
      <c r="E789" s="50" t="s">
        <v>7397</v>
      </c>
      <c r="F789" s="50" t="s">
        <v>7398</v>
      </c>
      <c r="G789" s="14" t="s">
        <v>430</v>
      </c>
      <c r="H789" s="101" t="s">
        <v>7399</v>
      </c>
      <c r="I789" s="14" t="s">
        <v>221</v>
      </c>
      <c r="J789" s="84">
        <v>39000.0</v>
      </c>
      <c r="K789" s="79"/>
      <c r="L789" s="14" t="s">
        <v>95</v>
      </c>
      <c r="M789" s="76" t="s">
        <v>4</v>
      </c>
      <c r="N789" s="14" t="s">
        <v>323</v>
      </c>
      <c r="O789" s="14" t="s">
        <v>286</v>
      </c>
      <c r="P789" s="75"/>
      <c r="Q789" s="14" t="s">
        <v>55</v>
      </c>
      <c r="R789" s="14"/>
      <c r="S789" s="14"/>
      <c r="T789" s="14"/>
      <c r="U789" s="14"/>
      <c r="V789" s="79"/>
      <c r="W789" s="14"/>
      <c r="X789" s="14"/>
      <c r="Y789" s="14"/>
      <c r="Z789" s="14"/>
      <c r="AA789" s="79"/>
      <c r="AB789" s="75"/>
      <c r="AC789" s="14"/>
      <c r="AD789" s="14"/>
      <c r="AE789" s="14"/>
      <c r="AF789" s="75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75" t="s">
        <v>225</v>
      </c>
      <c r="AT789" s="16" t="s">
        <v>73</v>
      </c>
      <c r="AU789" s="16" t="s">
        <v>73</v>
      </c>
      <c r="AV789" s="14"/>
      <c r="AW789" s="16" t="s">
        <v>73</v>
      </c>
      <c r="AX789" s="76"/>
      <c r="AY789" s="225">
        <v>2.3157754E8</v>
      </c>
      <c r="AZ789" s="106">
        <v>45386.0</v>
      </c>
      <c r="BA789" s="14"/>
      <c r="BB789" s="14"/>
      <c r="BC789" s="50"/>
      <c r="BD789" s="14"/>
      <c r="BE789" s="14"/>
      <c r="BF789" s="14"/>
      <c r="BG789" s="14"/>
      <c r="BH789" s="14"/>
    </row>
    <row r="790" ht="15.75" hidden="1" customHeight="1">
      <c r="A790" s="74">
        <v>2025817.0</v>
      </c>
      <c r="B790" s="14"/>
      <c r="C790" s="14">
        <v>35.0</v>
      </c>
      <c r="D790" s="50" t="s">
        <v>2878</v>
      </c>
      <c r="E790" s="50" t="s">
        <v>7400</v>
      </c>
      <c r="F790" s="50" t="s">
        <v>7401</v>
      </c>
      <c r="G790" s="14" t="s">
        <v>430</v>
      </c>
      <c r="H790" s="101" t="s">
        <v>7402</v>
      </c>
      <c r="I790" s="14" t="s">
        <v>237</v>
      </c>
      <c r="J790" s="84" t="s">
        <v>7403</v>
      </c>
      <c r="K790" s="103"/>
      <c r="L790" s="79" t="s">
        <v>99</v>
      </c>
      <c r="M790" s="76" t="s">
        <v>4</v>
      </c>
      <c r="N790" s="14"/>
      <c r="O790" s="14" t="s">
        <v>490</v>
      </c>
      <c r="P790" s="14" t="s">
        <v>73</v>
      </c>
      <c r="Q790" s="14" t="s">
        <v>53</v>
      </c>
      <c r="R790" s="14"/>
      <c r="S790" s="104"/>
      <c r="T790" s="104"/>
      <c r="U790" s="104"/>
      <c r="V790" s="79"/>
      <c r="W790" s="14"/>
      <c r="X790" s="14"/>
      <c r="Y790" s="14"/>
      <c r="Z790" s="14"/>
      <c r="AA790" s="79"/>
      <c r="AB790" s="75"/>
      <c r="AC790" s="14"/>
      <c r="AD790" s="14"/>
      <c r="AE790" s="14"/>
      <c r="AF790" s="75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75" t="s">
        <v>225</v>
      </c>
      <c r="AT790" s="16" t="s">
        <v>73</v>
      </c>
      <c r="AU790" s="16" t="s">
        <v>225</v>
      </c>
      <c r="AV790" s="14"/>
      <c r="AW790" s="14"/>
      <c r="AX790" s="76"/>
      <c r="AY790" s="79"/>
      <c r="AZ790" s="50"/>
      <c r="BA790" s="14"/>
      <c r="BB790" s="14"/>
      <c r="BC790" s="50"/>
      <c r="BD790" s="14"/>
      <c r="BE790" s="14"/>
      <c r="BF790" s="14"/>
      <c r="BG790" s="14"/>
      <c r="BH790" s="14"/>
    </row>
    <row r="791" ht="15.75" hidden="1" customHeight="1">
      <c r="A791" s="74">
        <v>2025776.0</v>
      </c>
      <c r="B791" s="14"/>
      <c r="C791" s="14">
        <v>35.0</v>
      </c>
      <c r="D791" s="50" t="s">
        <v>7404</v>
      </c>
      <c r="E791" s="50" t="s">
        <v>7405</v>
      </c>
      <c r="F791" s="50" t="s">
        <v>7406</v>
      </c>
      <c r="G791" s="14" t="s">
        <v>430</v>
      </c>
      <c r="H791" s="101" t="s">
        <v>7407</v>
      </c>
      <c r="I791" s="14" t="s">
        <v>237</v>
      </c>
      <c r="J791" s="84" t="s">
        <v>812</v>
      </c>
      <c r="K791" s="103"/>
      <c r="L791" s="79" t="s">
        <v>99</v>
      </c>
      <c r="M791" s="76" t="s">
        <v>4</v>
      </c>
      <c r="N791" s="14" t="s">
        <v>791</v>
      </c>
      <c r="O791" s="14" t="s">
        <v>490</v>
      </c>
      <c r="P791" s="14" t="s">
        <v>73</v>
      </c>
      <c r="Q791" s="14" t="s">
        <v>53</v>
      </c>
      <c r="R791" s="14"/>
      <c r="S791" s="104"/>
      <c r="T791" s="104"/>
      <c r="U791" s="104"/>
      <c r="V791" s="79"/>
      <c r="W791" s="14"/>
      <c r="X791" s="14"/>
      <c r="Y791" s="14"/>
      <c r="Z791" s="14"/>
      <c r="AA791" s="79"/>
      <c r="AB791" s="75"/>
      <c r="AC791" s="14"/>
      <c r="AD791" s="14"/>
      <c r="AE791" s="14"/>
      <c r="AF791" s="75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75" t="s">
        <v>225</v>
      </c>
      <c r="AT791" s="16" t="s">
        <v>73</v>
      </c>
      <c r="AU791" s="16" t="s">
        <v>225</v>
      </c>
      <c r="AV791" s="14"/>
      <c r="AW791" s="14"/>
      <c r="AX791" s="76"/>
      <c r="AY791" s="79"/>
      <c r="AZ791" s="50"/>
      <c r="BA791" s="14"/>
      <c r="BB791" s="14"/>
      <c r="BC791" s="50"/>
      <c r="BD791" s="14"/>
      <c r="BE791" s="14"/>
      <c r="BF791" s="14"/>
      <c r="BG791" s="14"/>
      <c r="BH791" s="14"/>
    </row>
    <row r="792" ht="15.75" hidden="1" customHeight="1">
      <c r="A792" s="74">
        <v>2025286.0</v>
      </c>
      <c r="B792" s="14"/>
      <c r="C792" s="14">
        <v>38.0</v>
      </c>
      <c r="D792" s="50" t="s">
        <v>7408</v>
      </c>
      <c r="E792" s="50" t="s">
        <v>3037</v>
      </c>
      <c r="F792" s="50" t="s">
        <v>7409</v>
      </c>
      <c r="G792" s="14" t="s">
        <v>430</v>
      </c>
      <c r="H792" s="14" t="s">
        <v>7410</v>
      </c>
      <c r="I792" s="85" t="s">
        <v>237</v>
      </c>
      <c r="J792" s="132" t="s">
        <v>812</v>
      </c>
      <c r="K792" s="91"/>
      <c r="L792" s="85" t="s">
        <v>116</v>
      </c>
      <c r="M792" s="85" t="s">
        <v>49</v>
      </c>
      <c r="N792" s="85" t="s">
        <v>223</v>
      </c>
      <c r="O792" s="85" t="s">
        <v>6939</v>
      </c>
      <c r="P792" s="14" t="s">
        <v>225</v>
      </c>
      <c r="Q792" s="14" t="s">
        <v>53</v>
      </c>
      <c r="R792" s="14" t="s">
        <v>225</v>
      </c>
      <c r="S792" s="85" t="s">
        <v>922</v>
      </c>
      <c r="T792" s="85" t="s">
        <v>922</v>
      </c>
      <c r="U792" s="85" t="s">
        <v>922</v>
      </c>
      <c r="V792" s="14"/>
      <c r="W792" s="14"/>
      <c r="X792" s="85"/>
      <c r="Y792" s="85"/>
      <c r="Z792" s="85"/>
      <c r="AA792" s="91"/>
      <c r="AB792" s="75"/>
      <c r="AC792" s="85"/>
      <c r="AD792" s="85"/>
      <c r="AE792" s="14"/>
      <c r="AF792" s="75"/>
      <c r="AG792" s="85"/>
      <c r="AH792" s="14"/>
      <c r="AI792" s="85"/>
      <c r="AJ792" s="85"/>
      <c r="AK792" s="85"/>
      <c r="AL792" s="85"/>
      <c r="AM792" s="85"/>
      <c r="AN792" s="85"/>
      <c r="AO792" s="85"/>
      <c r="AP792" s="85"/>
      <c r="AQ792" s="85"/>
      <c r="AR792" s="85"/>
      <c r="AS792" s="75" t="s">
        <v>225</v>
      </c>
      <c r="AT792" s="85"/>
      <c r="AU792" s="16" t="s">
        <v>225</v>
      </c>
      <c r="AV792" s="85"/>
      <c r="AW792" s="14"/>
      <c r="AX792" s="76"/>
      <c r="AY792" s="82"/>
      <c r="AZ792" s="82"/>
      <c r="BA792" s="85"/>
      <c r="BB792" s="85"/>
      <c r="BC792" s="85"/>
      <c r="BD792" s="85"/>
      <c r="BE792" s="85"/>
      <c r="BF792" s="85"/>
      <c r="BG792" s="85"/>
      <c r="BH792" s="14"/>
    </row>
    <row r="793" ht="15.75" hidden="1" customHeight="1">
      <c r="A793" s="74">
        <v>2025416.0</v>
      </c>
      <c r="B793" s="14"/>
      <c r="C793" s="100">
        <v>36.0</v>
      </c>
      <c r="D793" s="82" t="s">
        <v>7411</v>
      </c>
      <c r="E793" s="82" t="s">
        <v>7412</v>
      </c>
      <c r="F793" s="50" t="s">
        <v>7413</v>
      </c>
      <c r="G793" s="14" t="s">
        <v>430</v>
      </c>
      <c r="H793" s="101" t="s">
        <v>7414</v>
      </c>
      <c r="I793" s="85" t="s">
        <v>237</v>
      </c>
      <c r="J793" s="82" t="s">
        <v>3576</v>
      </c>
      <c r="K793" s="219" t="s">
        <v>7415</v>
      </c>
      <c r="L793" s="14" t="s">
        <v>113</v>
      </c>
      <c r="M793" s="75" t="s">
        <v>4</v>
      </c>
      <c r="N793" s="14" t="s">
        <v>258</v>
      </c>
      <c r="O793" s="14" t="s">
        <v>286</v>
      </c>
      <c r="P793" s="75"/>
      <c r="Q793" s="14" t="s">
        <v>59</v>
      </c>
      <c r="R793" s="14"/>
      <c r="S793" s="104"/>
      <c r="T793" s="104"/>
      <c r="U793" s="104"/>
      <c r="V793" s="79"/>
      <c r="W793" s="14"/>
      <c r="X793" s="14"/>
      <c r="Y793" s="14"/>
      <c r="Z793" s="14"/>
      <c r="AA793" s="79"/>
      <c r="AB793" s="75"/>
      <c r="AC793" s="14"/>
      <c r="AD793" s="14"/>
      <c r="AE793" s="14"/>
      <c r="AF793" s="75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75" t="s">
        <v>225</v>
      </c>
      <c r="AT793" s="16" t="s">
        <v>73</v>
      </c>
      <c r="AU793" s="16" t="s">
        <v>73</v>
      </c>
      <c r="AV793" s="14"/>
      <c r="AW793" s="16" t="s">
        <v>232</v>
      </c>
      <c r="AX793" s="76"/>
      <c r="AY793" s="14"/>
      <c r="AZ793" s="50"/>
      <c r="BA793" s="14"/>
      <c r="BB793" s="14"/>
      <c r="BC793" s="14"/>
      <c r="BD793" s="14"/>
      <c r="BE793" s="14"/>
      <c r="BF793" s="14"/>
      <c r="BG793" s="14"/>
      <c r="BH793" s="14"/>
    </row>
    <row r="794" ht="15.75" hidden="1" customHeight="1">
      <c r="A794" s="74">
        <v>2025803.0</v>
      </c>
      <c r="B794" s="14"/>
      <c r="C794" s="14">
        <v>46.0</v>
      </c>
      <c r="D794" s="50" t="s">
        <v>7416</v>
      </c>
      <c r="E794" s="50" t="s">
        <v>7417</v>
      </c>
      <c r="F794" s="50" t="s">
        <v>7418</v>
      </c>
      <c r="G794" s="14" t="s">
        <v>430</v>
      </c>
      <c r="H794" s="101" t="s">
        <v>7419</v>
      </c>
      <c r="I794" s="14" t="s">
        <v>237</v>
      </c>
      <c r="J794" s="84" t="s">
        <v>7368</v>
      </c>
      <c r="K794" s="103"/>
      <c r="L794" s="79" t="s">
        <v>99</v>
      </c>
      <c r="M794" s="76" t="s">
        <v>4</v>
      </c>
      <c r="N794" s="14"/>
      <c r="O794" s="14" t="s">
        <v>490</v>
      </c>
      <c r="P794" s="14" t="s">
        <v>73</v>
      </c>
      <c r="Q794" s="14" t="s">
        <v>53</v>
      </c>
      <c r="R794" s="14"/>
      <c r="S794" s="104"/>
      <c r="T794" s="104"/>
      <c r="U794" s="104"/>
      <c r="V794" s="79"/>
      <c r="W794" s="14"/>
      <c r="X794" s="14"/>
      <c r="Y794" s="14"/>
      <c r="Z794" s="14"/>
      <c r="AA794" s="79"/>
      <c r="AB794" s="75"/>
      <c r="AC794" s="14"/>
      <c r="AD794" s="14"/>
      <c r="AE794" s="14"/>
      <c r="AF794" s="75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75" t="s">
        <v>225</v>
      </c>
      <c r="AT794" s="16" t="s">
        <v>73</v>
      </c>
      <c r="AU794" s="16" t="s">
        <v>225</v>
      </c>
      <c r="AV794" s="14"/>
      <c r="AW794" s="14"/>
      <c r="AX794" s="76"/>
      <c r="AY794" s="79"/>
      <c r="AZ794" s="50"/>
      <c r="BA794" s="14"/>
      <c r="BB794" s="14"/>
      <c r="BC794" s="50"/>
      <c r="BD794" s="14"/>
      <c r="BE794" s="14"/>
      <c r="BF794" s="14"/>
      <c r="BG794" s="14"/>
      <c r="BH794" s="14"/>
    </row>
    <row r="795" ht="15.75" hidden="1" customHeight="1">
      <c r="A795" s="74">
        <v>2025412.0</v>
      </c>
      <c r="B795" s="14"/>
      <c r="C795" s="100">
        <v>36.0</v>
      </c>
      <c r="D795" s="82" t="s">
        <v>4972</v>
      </c>
      <c r="E795" s="82" t="s">
        <v>7420</v>
      </c>
      <c r="F795" s="50" t="s">
        <v>7421</v>
      </c>
      <c r="G795" s="14" t="s">
        <v>430</v>
      </c>
      <c r="H795" s="101" t="s">
        <v>7422</v>
      </c>
      <c r="I795" s="85" t="s">
        <v>221</v>
      </c>
      <c r="J795" s="132">
        <v>38752.0</v>
      </c>
      <c r="K795" s="103" t="s">
        <v>7423</v>
      </c>
      <c r="L795" s="14" t="s">
        <v>113</v>
      </c>
      <c r="M795" s="75" t="s">
        <v>4</v>
      </c>
      <c r="N795" s="14" t="s">
        <v>667</v>
      </c>
      <c r="O795" s="14" t="s">
        <v>286</v>
      </c>
      <c r="P795" s="75"/>
      <c r="Q795" s="14" t="s">
        <v>59</v>
      </c>
      <c r="R795" s="14"/>
      <c r="S795" s="85"/>
      <c r="T795" s="85"/>
      <c r="U795" s="104"/>
      <c r="V795" s="79"/>
      <c r="W795" s="14"/>
      <c r="X795" s="14"/>
      <c r="Y795" s="14"/>
      <c r="Z795" s="14"/>
      <c r="AA795" s="79"/>
      <c r="AB795" s="75"/>
      <c r="AC795" s="14"/>
      <c r="AD795" s="14"/>
      <c r="AE795" s="14"/>
      <c r="AF795" s="75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75" t="s">
        <v>225</v>
      </c>
      <c r="AT795" s="16" t="s">
        <v>73</v>
      </c>
      <c r="AU795" s="16" t="s">
        <v>73</v>
      </c>
      <c r="AV795" s="14"/>
      <c r="AW795" s="16" t="s">
        <v>232</v>
      </c>
      <c r="AX795" s="76"/>
      <c r="AY795" s="14"/>
      <c r="AZ795" s="50"/>
      <c r="BA795" s="14"/>
      <c r="BB795" s="14"/>
      <c r="BC795" s="14"/>
      <c r="BD795" s="14"/>
      <c r="BE795" s="14"/>
      <c r="BF795" s="14"/>
      <c r="BG795" s="14"/>
      <c r="BH795" s="14"/>
    </row>
    <row r="796" ht="15.75" hidden="1" customHeight="1">
      <c r="A796" s="74">
        <v>2025498.0</v>
      </c>
      <c r="B796" s="14"/>
      <c r="C796" s="14">
        <v>34.0</v>
      </c>
      <c r="D796" s="50" t="s">
        <v>3083</v>
      </c>
      <c r="E796" s="50" t="s">
        <v>6023</v>
      </c>
      <c r="F796" s="50" t="s">
        <v>7424</v>
      </c>
      <c r="G796" s="14" t="s">
        <v>430</v>
      </c>
      <c r="H796" s="101" t="s">
        <v>7425</v>
      </c>
      <c r="I796" s="14" t="s">
        <v>237</v>
      </c>
      <c r="J796" s="50" t="s">
        <v>7426</v>
      </c>
      <c r="K796" s="86" t="s">
        <v>7427</v>
      </c>
      <c r="L796" s="14" t="s">
        <v>94</v>
      </c>
      <c r="M796" s="75" t="s">
        <v>4</v>
      </c>
      <c r="N796" s="14" t="s">
        <v>240</v>
      </c>
      <c r="O796" s="14" t="s">
        <v>286</v>
      </c>
      <c r="P796" s="14" t="s">
        <v>73</v>
      </c>
      <c r="Q796" s="14" t="s">
        <v>61</v>
      </c>
      <c r="R796" s="14" t="s">
        <v>73</v>
      </c>
      <c r="S796" s="14"/>
      <c r="T796" s="14"/>
      <c r="U796" s="14"/>
      <c r="V796" s="79"/>
      <c r="W796" s="14"/>
      <c r="X796" s="14"/>
      <c r="Y796" s="14"/>
      <c r="Z796" s="14"/>
      <c r="AA796" s="79"/>
      <c r="AB796" s="75"/>
      <c r="AC796" s="14"/>
      <c r="AD796" s="14"/>
      <c r="AE796" s="14"/>
      <c r="AF796" s="75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75" t="s">
        <v>225</v>
      </c>
      <c r="AT796" s="14"/>
      <c r="AU796" s="16" t="s">
        <v>73</v>
      </c>
      <c r="AV796" s="14"/>
      <c r="AW796" s="16" t="s">
        <v>232</v>
      </c>
      <c r="AX796" s="76"/>
      <c r="AY796" s="106">
        <v>2.3183822E8</v>
      </c>
      <c r="AZ796" s="106">
        <v>46892.0</v>
      </c>
      <c r="BA796" s="14"/>
      <c r="BB796" s="14"/>
      <c r="BC796" s="14"/>
      <c r="BD796" s="14"/>
      <c r="BE796" s="14"/>
      <c r="BF796" s="14"/>
      <c r="BG796" s="14"/>
      <c r="BH796" s="14"/>
    </row>
    <row r="797" ht="15.75" hidden="1" customHeight="1">
      <c r="A797" s="74">
        <v>2025420.0</v>
      </c>
      <c r="B797" s="14"/>
      <c r="C797" s="100">
        <v>37.0</v>
      </c>
      <c r="D797" s="82" t="s">
        <v>5032</v>
      </c>
      <c r="E797" s="82" t="s">
        <v>7428</v>
      </c>
      <c r="F797" s="50" t="s">
        <v>7429</v>
      </c>
      <c r="G797" s="14" t="s">
        <v>430</v>
      </c>
      <c r="H797" s="101" t="s">
        <v>7430</v>
      </c>
      <c r="I797" s="85" t="s">
        <v>237</v>
      </c>
      <c r="J797" s="82" t="s">
        <v>2199</v>
      </c>
      <c r="K797" s="103"/>
      <c r="L797" s="14" t="s">
        <v>113</v>
      </c>
      <c r="M797" s="75" t="s">
        <v>4</v>
      </c>
      <c r="N797" s="14" t="s">
        <v>602</v>
      </c>
      <c r="O797" s="14" t="s">
        <v>286</v>
      </c>
      <c r="P797" s="75"/>
      <c r="Q797" s="14" t="s">
        <v>59</v>
      </c>
      <c r="R797" s="14"/>
      <c r="S797" s="104"/>
      <c r="T797" s="104"/>
      <c r="U797" s="104"/>
      <c r="V797" s="79"/>
      <c r="W797" s="14"/>
      <c r="X797" s="14"/>
      <c r="Y797" s="14"/>
      <c r="Z797" s="14"/>
      <c r="AA797" s="79"/>
      <c r="AB797" s="75"/>
      <c r="AC797" s="14"/>
      <c r="AD797" s="14"/>
      <c r="AE797" s="14"/>
      <c r="AF797" s="75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75" t="s">
        <v>225</v>
      </c>
      <c r="AT797" s="14"/>
      <c r="AU797" s="16" t="s">
        <v>225</v>
      </c>
      <c r="AV797" s="14"/>
      <c r="AW797" s="16" t="s">
        <v>225</v>
      </c>
      <c r="AX797" s="110" t="s">
        <v>685</v>
      </c>
      <c r="AY797" s="14"/>
      <c r="AZ797" s="50"/>
      <c r="BA797" s="14"/>
      <c r="BB797" s="14"/>
      <c r="BC797" s="14"/>
      <c r="BD797" s="14"/>
      <c r="BE797" s="14"/>
      <c r="BF797" s="14"/>
      <c r="BG797" s="14"/>
      <c r="BH797" s="14"/>
    </row>
    <row r="798" ht="15.75" hidden="1" customHeight="1">
      <c r="A798" s="74">
        <v>2025839.0</v>
      </c>
      <c r="B798" s="14"/>
      <c r="C798" s="118">
        <v>36.0</v>
      </c>
      <c r="D798" s="50" t="s">
        <v>7431</v>
      </c>
      <c r="E798" s="50" t="s">
        <v>5983</v>
      </c>
      <c r="F798" s="50" t="s">
        <v>7432</v>
      </c>
      <c r="G798" s="14" t="s">
        <v>430</v>
      </c>
      <c r="H798" s="101" t="s">
        <v>7433</v>
      </c>
      <c r="I798" s="14" t="s">
        <v>237</v>
      </c>
      <c r="J798" s="120">
        <v>39300.0</v>
      </c>
      <c r="K798" s="104"/>
      <c r="L798" s="14" t="s">
        <v>93</v>
      </c>
      <c r="M798" s="75" t="s">
        <v>4</v>
      </c>
      <c r="N798" s="14"/>
      <c r="O798" s="14" t="s">
        <v>286</v>
      </c>
      <c r="P798" s="14"/>
      <c r="Q798" s="14" t="s">
        <v>55</v>
      </c>
      <c r="R798" s="14"/>
      <c r="S798" s="104"/>
      <c r="T798" s="104"/>
      <c r="U798" s="104"/>
      <c r="V798" s="14"/>
      <c r="W798" s="14"/>
      <c r="X798" s="14"/>
      <c r="Y798" s="14"/>
      <c r="Z798" s="14"/>
      <c r="AA798" s="14"/>
      <c r="AB798" s="75"/>
      <c r="AC798" s="14"/>
      <c r="AD798" s="14"/>
      <c r="AE798" s="14"/>
      <c r="AF798" s="75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75" t="s">
        <v>225</v>
      </c>
      <c r="AT798" s="14"/>
      <c r="AU798" s="16" t="s">
        <v>225</v>
      </c>
      <c r="AV798" s="14"/>
      <c r="AW798" s="14"/>
      <c r="AX798" s="76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</row>
    <row r="799" ht="15.75" hidden="1" customHeight="1">
      <c r="A799" s="74">
        <v>2025850.0</v>
      </c>
      <c r="B799" s="14"/>
      <c r="C799" s="14">
        <v>36.0</v>
      </c>
      <c r="D799" s="50" t="s">
        <v>7434</v>
      </c>
      <c r="E799" s="106" t="s">
        <v>7435</v>
      </c>
      <c r="F799" s="50" t="s">
        <v>7436</v>
      </c>
      <c r="G799" s="14" t="s">
        <v>430</v>
      </c>
      <c r="H799" s="101" t="s">
        <v>7437</v>
      </c>
      <c r="I799" s="14" t="s">
        <v>237</v>
      </c>
      <c r="J799" s="50" t="s">
        <v>3449</v>
      </c>
      <c r="K799" s="103" t="s">
        <v>7438</v>
      </c>
      <c r="L799" s="14" t="s">
        <v>93</v>
      </c>
      <c r="M799" s="76" t="s">
        <v>4</v>
      </c>
      <c r="N799" s="16" t="s">
        <v>1112</v>
      </c>
      <c r="O799" s="14" t="s">
        <v>286</v>
      </c>
      <c r="P799" s="14"/>
      <c r="Q799" s="14" t="s">
        <v>55</v>
      </c>
      <c r="R799" s="14"/>
      <c r="S799" s="14"/>
      <c r="T799" s="14"/>
      <c r="U799" s="14"/>
      <c r="V799" s="79"/>
      <c r="W799" s="14"/>
      <c r="X799" s="14"/>
      <c r="Y799" s="14"/>
      <c r="Z799" s="14"/>
      <c r="AA799" s="79"/>
      <c r="AB799" s="75"/>
      <c r="AC799" s="14"/>
      <c r="AD799" s="14"/>
      <c r="AE799" s="14"/>
      <c r="AF799" s="75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75" t="s">
        <v>225</v>
      </c>
      <c r="AT799" s="16" t="s">
        <v>73</v>
      </c>
      <c r="AU799" s="16" t="s">
        <v>73</v>
      </c>
      <c r="AV799" s="14"/>
      <c r="AW799" s="14"/>
      <c r="AX799" s="76"/>
      <c r="AY799" s="79"/>
      <c r="AZ799" s="50"/>
      <c r="BA799" s="14"/>
      <c r="BB799" s="14"/>
      <c r="BC799" s="50"/>
      <c r="BD799" s="14"/>
      <c r="BE799" s="14"/>
      <c r="BF799" s="14"/>
      <c r="BG799" s="14"/>
      <c r="BH799" s="14"/>
    </row>
    <row r="800" ht="15.75" hidden="1" customHeight="1">
      <c r="A800" s="74">
        <v>2025626.0</v>
      </c>
      <c r="B800" s="14"/>
      <c r="C800" s="14">
        <v>37.0</v>
      </c>
      <c r="D800" s="50" t="s">
        <v>5059</v>
      </c>
      <c r="E800" s="50" t="s">
        <v>7439</v>
      </c>
      <c r="F800" s="50" t="s">
        <v>7440</v>
      </c>
      <c r="G800" s="14" t="s">
        <v>430</v>
      </c>
      <c r="H800" s="101" t="s">
        <v>7441</v>
      </c>
      <c r="I800" s="14" t="s">
        <v>237</v>
      </c>
      <c r="J800" s="50" t="s">
        <v>7442</v>
      </c>
      <c r="K800" s="103"/>
      <c r="L800" s="14" t="s">
        <v>88</v>
      </c>
      <c r="M800" s="75" t="s">
        <v>4</v>
      </c>
      <c r="N800" s="14" t="s">
        <v>223</v>
      </c>
      <c r="O800" s="14" t="s">
        <v>490</v>
      </c>
      <c r="P800" s="14" t="s">
        <v>225</v>
      </c>
      <c r="Q800" s="14" t="s">
        <v>53</v>
      </c>
      <c r="R800" s="14"/>
      <c r="S800" s="104"/>
      <c r="T800" s="104"/>
      <c r="U800" s="104"/>
      <c r="V800" s="79"/>
      <c r="W800" s="14"/>
      <c r="X800" s="14"/>
      <c r="Y800" s="14"/>
      <c r="Z800" s="14"/>
      <c r="AA800" s="79"/>
      <c r="AB800" s="75"/>
      <c r="AC800" s="14"/>
      <c r="AD800" s="14"/>
      <c r="AE800" s="14"/>
      <c r="AF800" s="75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75" t="s">
        <v>225</v>
      </c>
      <c r="AT800" s="14"/>
      <c r="AU800" s="16" t="s">
        <v>225</v>
      </c>
      <c r="AV800" s="14"/>
      <c r="AW800" s="14"/>
      <c r="AX800" s="76"/>
      <c r="AY800" s="79"/>
      <c r="AZ800" s="50"/>
      <c r="BA800" s="14"/>
      <c r="BB800" s="14"/>
      <c r="BC800" s="50"/>
      <c r="BD800" s="14"/>
      <c r="BE800" s="14"/>
      <c r="BF800" s="14"/>
      <c r="BG800" s="14"/>
      <c r="BH800" s="14"/>
    </row>
    <row r="801" ht="15.75" hidden="1" customHeight="1">
      <c r="A801" s="74">
        <v>2025579.0</v>
      </c>
      <c r="B801" s="14"/>
      <c r="C801" s="14">
        <v>39.0</v>
      </c>
      <c r="D801" s="50" t="s">
        <v>7443</v>
      </c>
      <c r="E801" s="50" t="s">
        <v>7444</v>
      </c>
      <c r="F801" s="50" t="s">
        <v>7445</v>
      </c>
      <c r="G801" s="14" t="s">
        <v>430</v>
      </c>
      <c r="H801" s="83" t="s">
        <v>7446</v>
      </c>
      <c r="I801" s="14" t="s">
        <v>221</v>
      </c>
      <c r="J801" s="112" t="s">
        <v>1892</v>
      </c>
      <c r="K801" s="103"/>
      <c r="L801" s="14" t="s">
        <v>2568</v>
      </c>
      <c r="M801" s="75" t="s">
        <v>4</v>
      </c>
      <c r="N801" s="14" t="s">
        <v>240</v>
      </c>
      <c r="O801" s="75" t="s">
        <v>464</v>
      </c>
      <c r="P801" s="14" t="s">
        <v>225</v>
      </c>
      <c r="Q801" s="14" t="s">
        <v>53</v>
      </c>
      <c r="R801" s="14"/>
      <c r="S801" s="104"/>
      <c r="T801" s="104"/>
      <c r="U801" s="104"/>
      <c r="V801" s="79"/>
      <c r="W801" s="14"/>
      <c r="X801" s="14"/>
      <c r="Y801" s="14"/>
      <c r="Z801" s="14"/>
      <c r="AA801" s="79"/>
      <c r="AB801" s="75"/>
      <c r="AC801" s="14"/>
      <c r="AD801" s="14"/>
      <c r="AE801" s="14"/>
      <c r="AF801" s="75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75" t="s">
        <v>225</v>
      </c>
      <c r="AT801" s="14"/>
      <c r="AU801" s="16" t="s">
        <v>225</v>
      </c>
      <c r="AV801" s="14"/>
      <c r="AW801" s="14"/>
      <c r="AX801" s="76"/>
      <c r="AY801" s="79"/>
      <c r="AZ801" s="50"/>
      <c r="BA801" s="14"/>
      <c r="BB801" s="14"/>
      <c r="BC801" s="50"/>
      <c r="BD801" s="14"/>
      <c r="BE801" s="14"/>
      <c r="BF801" s="14"/>
      <c r="BG801" s="14"/>
      <c r="BH801" s="14"/>
    </row>
    <row r="802" ht="15.75" hidden="1" customHeight="1">
      <c r="A802" s="74">
        <v>2025364.0</v>
      </c>
      <c r="B802" s="14"/>
      <c r="C802" s="14">
        <v>36.0</v>
      </c>
      <c r="D802" s="50" t="s">
        <v>7447</v>
      </c>
      <c r="E802" s="50" t="s">
        <v>3457</v>
      </c>
      <c r="F802" s="50" t="s">
        <v>7448</v>
      </c>
      <c r="G802" s="14" t="s">
        <v>430</v>
      </c>
      <c r="H802" s="83"/>
      <c r="I802" s="16" t="s">
        <v>237</v>
      </c>
      <c r="J802" s="50"/>
      <c r="K802" s="79"/>
      <c r="L802" s="16" t="s">
        <v>114</v>
      </c>
      <c r="M802" s="217" t="s">
        <v>49</v>
      </c>
      <c r="N802" s="14" t="s">
        <v>475</v>
      </c>
      <c r="O802" s="14"/>
      <c r="P802" s="14"/>
      <c r="Q802" s="14"/>
      <c r="R802" s="14"/>
      <c r="S802" s="14"/>
      <c r="T802" s="14"/>
      <c r="U802" s="14"/>
      <c r="V802" s="79"/>
      <c r="W802" s="14"/>
      <c r="X802" s="14"/>
      <c r="Y802" s="14"/>
      <c r="Z802" s="14"/>
      <c r="AA802" s="79"/>
      <c r="AB802" s="75"/>
      <c r="AC802" s="14"/>
      <c r="AD802" s="14"/>
      <c r="AE802" s="14"/>
      <c r="AF802" s="75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75" t="s">
        <v>225</v>
      </c>
      <c r="AT802" s="14"/>
      <c r="AU802" s="16" t="s">
        <v>73</v>
      </c>
      <c r="AV802" s="14"/>
      <c r="AW802" s="16" t="s">
        <v>73</v>
      </c>
      <c r="AX802" s="76"/>
      <c r="AY802" s="106">
        <v>2.32044147E8</v>
      </c>
      <c r="AZ802" s="106">
        <v>75809.0</v>
      </c>
      <c r="BA802" s="14"/>
      <c r="BB802" s="14"/>
      <c r="BC802" s="14"/>
      <c r="BD802" s="14"/>
      <c r="BE802" s="14"/>
      <c r="BF802" s="14"/>
      <c r="BG802" s="14"/>
      <c r="BH802" s="14"/>
    </row>
    <row r="803" ht="15.75" hidden="1" customHeight="1">
      <c r="A803" s="74">
        <v>2025530.0</v>
      </c>
      <c r="B803" s="14"/>
      <c r="C803" s="14">
        <v>36.0</v>
      </c>
      <c r="D803" s="50" t="s">
        <v>1621</v>
      </c>
      <c r="E803" s="50" t="s">
        <v>7449</v>
      </c>
      <c r="F803" s="50" t="s">
        <v>7450</v>
      </c>
      <c r="G803" s="14" t="s">
        <v>430</v>
      </c>
      <c r="H803" s="101" t="s">
        <v>7451</v>
      </c>
      <c r="I803" s="14"/>
      <c r="J803" s="102"/>
      <c r="K803" s="103"/>
      <c r="L803" s="14" t="s">
        <v>108</v>
      </c>
      <c r="M803" s="75" t="s">
        <v>4</v>
      </c>
      <c r="N803" s="14" t="s">
        <v>557</v>
      </c>
      <c r="O803" s="14" t="s">
        <v>286</v>
      </c>
      <c r="P803" s="75"/>
      <c r="Q803" s="14" t="s">
        <v>61</v>
      </c>
      <c r="R803" s="14" t="s">
        <v>73</v>
      </c>
      <c r="S803" s="104"/>
      <c r="T803" s="104"/>
      <c r="U803" s="104"/>
      <c r="V803" s="79"/>
      <c r="W803" s="14"/>
      <c r="X803" s="14"/>
      <c r="Y803" s="14"/>
      <c r="Z803" s="14"/>
      <c r="AA803" s="79"/>
      <c r="AB803" s="75"/>
      <c r="AC803" s="14"/>
      <c r="AD803" s="14"/>
      <c r="AE803" s="14"/>
      <c r="AF803" s="75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75" t="s">
        <v>225</v>
      </c>
      <c r="AT803" s="16" t="s">
        <v>73</v>
      </c>
      <c r="AU803" s="16" t="s">
        <v>73</v>
      </c>
      <c r="AV803" s="14"/>
      <c r="AW803" s="14"/>
      <c r="AX803" s="76"/>
      <c r="AY803" s="79"/>
      <c r="AZ803" s="50"/>
      <c r="BA803" s="14"/>
      <c r="BB803" s="14"/>
      <c r="BC803" s="50"/>
      <c r="BD803" s="14"/>
      <c r="BE803" s="14"/>
      <c r="BF803" s="14"/>
      <c r="BG803" s="14"/>
      <c r="BH803" s="14"/>
    </row>
    <row r="804" ht="15.75" hidden="1" customHeight="1">
      <c r="A804" s="74">
        <v>2025620.0</v>
      </c>
      <c r="B804" s="14"/>
      <c r="C804" s="14">
        <v>36.0</v>
      </c>
      <c r="D804" s="50" t="s">
        <v>7452</v>
      </c>
      <c r="E804" s="50" t="s">
        <v>4233</v>
      </c>
      <c r="F804" s="50" t="s">
        <v>7453</v>
      </c>
      <c r="G804" s="14" t="s">
        <v>430</v>
      </c>
      <c r="H804" s="101" t="s">
        <v>7454</v>
      </c>
      <c r="I804" s="14" t="s">
        <v>237</v>
      </c>
      <c r="J804" s="84">
        <v>39275.0</v>
      </c>
      <c r="K804" s="103"/>
      <c r="L804" s="14" t="s">
        <v>88</v>
      </c>
      <c r="M804" s="75" t="s">
        <v>4</v>
      </c>
      <c r="N804" s="14" t="s">
        <v>223</v>
      </c>
      <c r="O804" s="14" t="s">
        <v>490</v>
      </c>
      <c r="P804" s="14" t="s">
        <v>225</v>
      </c>
      <c r="Q804" s="14" t="s">
        <v>53</v>
      </c>
      <c r="R804" s="14"/>
      <c r="S804" s="104"/>
      <c r="T804" s="104"/>
      <c r="U804" s="104"/>
      <c r="V804" s="79"/>
      <c r="W804" s="14"/>
      <c r="X804" s="14"/>
      <c r="Y804" s="14"/>
      <c r="Z804" s="14"/>
      <c r="AA804" s="79"/>
      <c r="AB804" s="75"/>
      <c r="AC804" s="14"/>
      <c r="AD804" s="14"/>
      <c r="AE804" s="14"/>
      <c r="AF804" s="75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75" t="s">
        <v>225</v>
      </c>
      <c r="AT804" s="14"/>
      <c r="AU804" s="16" t="s">
        <v>225</v>
      </c>
      <c r="AV804" s="14"/>
      <c r="AW804" s="14"/>
      <c r="AX804" s="76"/>
      <c r="AY804" s="79"/>
      <c r="AZ804" s="50"/>
      <c r="BA804" s="14"/>
      <c r="BB804" s="14"/>
      <c r="BC804" s="50"/>
      <c r="BD804" s="14"/>
      <c r="BE804" s="14"/>
      <c r="BF804" s="14"/>
      <c r="BG804" s="14"/>
      <c r="BH804" s="14"/>
    </row>
    <row r="805" ht="15.75" hidden="1" customHeight="1">
      <c r="A805" s="74">
        <v>2025403.0</v>
      </c>
      <c r="B805" s="14"/>
      <c r="C805" s="14">
        <v>36.0</v>
      </c>
      <c r="D805" s="50" t="s">
        <v>7455</v>
      </c>
      <c r="E805" s="53" t="s">
        <v>7456</v>
      </c>
      <c r="F805" s="50" t="s">
        <v>7457</v>
      </c>
      <c r="G805" s="14" t="s">
        <v>430</v>
      </c>
      <c r="H805" s="101" t="s">
        <v>7458</v>
      </c>
      <c r="I805" s="14" t="s">
        <v>237</v>
      </c>
      <c r="J805" s="50" t="s">
        <v>5968</v>
      </c>
      <c r="K805" s="219" t="s">
        <v>7459</v>
      </c>
      <c r="L805" s="14" t="s">
        <v>113</v>
      </c>
      <c r="M805" s="75" t="s">
        <v>4</v>
      </c>
      <c r="N805" s="14" t="s">
        <v>1418</v>
      </c>
      <c r="O805" s="14" t="s">
        <v>286</v>
      </c>
      <c r="P805" s="75"/>
      <c r="Q805" s="14" t="s">
        <v>59</v>
      </c>
      <c r="R805" s="14"/>
      <c r="S805" s="104"/>
      <c r="T805" s="104"/>
      <c r="U805" s="104"/>
      <c r="V805" s="79"/>
      <c r="W805" s="14"/>
      <c r="X805" s="14"/>
      <c r="Y805" s="14"/>
      <c r="Z805" s="14"/>
      <c r="AA805" s="79"/>
      <c r="AB805" s="75"/>
      <c r="AC805" s="14"/>
      <c r="AD805" s="14"/>
      <c r="AE805" s="14"/>
      <c r="AF805" s="75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75" t="s">
        <v>225</v>
      </c>
      <c r="AT805" s="16" t="s">
        <v>73</v>
      </c>
      <c r="AU805" s="16" t="s">
        <v>73</v>
      </c>
      <c r="AV805" s="14"/>
      <c r="AW805" s="16" t="s">
        <v>232</v>
      </c>
      <c r="AX805" s="76"/>
      <c r="AY805" s="16">
        <v>2.31729839E8</v>
      </c>
      <c r="AZ805" s="106">
        <v>29436.0</v>
      </c>
      <c r="BA805" s="14"/>
      <c r="BB805" s="14"/>
      <c r="BC805" s="14"/>
      <c r="BD805" s="14"/>
      <c r="BE805" s="14"/>
      <c r="BF805" s="14"/>
      <c r="BG805" s="14"/>
      <c r="BH805" s="14"/>
    </row>
    <row r="806" ht="15.75" hidden="1" customHeight="1">
      <c r="A806" s="74">
        <v>2025021.0</v>
      </c>
      <c r="B806" s="14">
        <v>39.0</v>
      </c>
      <c r="C806" s="14"/>
      <c r="D806" s="50" t="s">
        <v>7460</v>
      </c>
      <c r="E806" s="50" t="s">
        <v>7461</v>
      </c>
      <c r="F806" s="50" t="s">
        <v>7462</v>
      </c>
      <c r="G806" s="14" t="s">
        <v>219</v>
      </c>
      <c r="H806" s="83" t="s">
        <v>7463</v>
      </c>
      <c r="I806" s="14" t="s">
        <v>221</v>
      </c>
      <c r="J806" s="84" t="s">
        <v>812</v>
      </c>
      <c r="K806" s="86" t="s">
        <v>7464</v>
      </c>
      <c r="L806" s="79" t="s">
        <v>76</v>
      </c>
      <c r="M806" s="14" t="s">
        <v>4</v>
      </c>
      <c r="N806" s="14" t="s">
        <v>240</v>
      </c>
      <c r="O806" s="14" t="s">
        <v>286</v>
      </c>
      <c r="P806" s="14" t="s">
        <v>73</v>
      </c>
      <c r="Q806" s="14" t="s">
        <v>59</v>
      </c>
      <c r="R806" s="14" t="s">
        <v>73</v>
      </c>
      <c r="S806" s="78" t="s">
        <v>7465</v>
      </c>
      <c r="T806" s="78" t="s">
        <v>7465</v>
      </c>
      <c r="U806" s="78" t="s">
        <v>7466</v>
      </c>
      <c r="V806" s="14" t="s">
        <v>7467</v>
      </c>
      <c r="W806" s="14" t="s">
        <v>73</v>
      </c>
      <c r="X806" s="14" t="s">
        <v>225</v>
      </c>
      <c r="Y806" s="14" t="s">
        <v>73</v>
      </c>
      <c r="Z806" s="14" t="s">
        <v>225</v>
      </c>
      <c r="AA806" s="79">
        <v>4.0</v>
      </c>
      <c r="AB806" s="14" t="s">
        <v>225</v>
      </c>
      <c r="AC806" s="14" t="s">
        <v>229</v>
      </c>
      <c r="AD806" s="14" t="s">
        <v>225</v>
      </c>
      <c r="AE806" s="14" t="s">
        <v>229</v>
      </c>
      <c r="AF806" s="14" t="s">
        <v>225</v>
      </c>
      <c r="AG806" s="14" t="s">
        <v>229</v>
      </c>
      <c r="AH806" s="14" t="s">
        <v>73</v>
      </c>
      <c r="AI806" s="14" t="s">
        <v>225</v>
      </c>
      <c r="AJ806" s="14" t="s">
        <v>73</v>
      </c>
      <c r="AK806" s="14" t="s">
        <v>264</v>
      </c>
      <c r="AL806" s="14" t="s">
        <v>396</v>
      </c>
      <c r="AM806" s="14" t="s">
        <v>225</v>
      </c>
      <c r="AN806" s="14" t="s">
        <v>23</v>
      </c>
      <c r="AO806" s="14"/>
      <c r="AP806" s="14"/>
      <c r="AQ806" s="14"/>
      <c r="AR806" s="14"/>
      <c r="AS806" s="14" t="s">
        <v>73</v>
      </c>
      <c r="AT806" s="14" t="s">
        <v>73</v>
      </c>
      <c r="AU806" s="14" t="s">
        <v>225</v>
      </c>
      <c r="AV806" s="85" t="s">
        <v>225</v>
      </c>
      <c r="AW806" s="14" t="s">
        <v>225</v>
      </c>
      <c r="AX806" s="85" t="s">
        <v>685</v>
      </c>
      <c r="AY806" s="50"/>
      <c r="AZ806" s="50"/>
      <c r="BA806" s="79"/>
      <c r="BB806" s="14"/>
      <c r="BC806" s="14"/>
      <c r="BD806" s="14"/>
      <c r="BE806" s="14"/>
      <c r="BF806" s="85"/>
      <c r="BG806" s="85"/>
      <c r="BH806" s="14"/>
    </row>
    <row r="807" ht="15.75" hidden="1" customHeight="1">
      <c r="A807" s="74">
        <v>2025778.0</v>
      </c>
      <c r="B807" s="14"/>
      <c r="C807" s="14">
        <v>35.0</v>
      </c>
      <c r="D807" s="50" t="s">
        <v>7468</v>
      </c>
      <c r="E807" s="50" t="s">
        <v>7469</v>
      </c>
      <c r="F807" s="50" t="s">
        <v>7470</v>
      </c>
      <c r="G807" s="14" t="s">
        <v>430</v>
      </c>
      <c r="H807" s="101" t="s">
        <v>7471</v>
      </c>
      <c r="I807" s="14" t="s">
        <v>237</v>
      </c>
      <c r="J807" s="84" t="s">
        <v>6977</v>
      </c>
      <c r="K807" s="103"/>
      <c r="L807" s="79" t="s">
        <v>99</v>
      </c>
      <c r="M807" s="158" t="s">
        <v>4</v>
      </c>
      <c r="N807" s="14" t="s">
        <v>791</v>
      </c>
      <c r="O807" s="14" t="s">
        <v>490</v>
      </c>
      <c r="P807" s="14" t="s">
        <v>73</v>
      </c>
      <c r="Q807" s="14" t="s">
        <v>53</v>
      </c>
      <c r="R807" s="14"/>
      <c r="S807" s="104"/>
      <c r="T807" s="104"/>
      <c r="U807" s="104"/>
      <c r="V807" s="79"/>
      <c r="W807" s="14"/>
      <c r="X807" s="14"/>
      <c r="Y807" s="14"/>
      <c r="Z807" s="14"/>
      <c r="AA807" s="79"/>
      <c r="AB807" s="75"/>
      <c r="AC807" s="14"/>
      <c r="AD807" s="14"/>
      <c r="AE807" s="14"/>
      <c r="AF807" s="75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75" t="s">
        <v>225</v>
      </c>
      <c r="AT807" s="16" t="s">
        <v>73</v>
      </c>
      <c r="AU807" s="16" t="s">
        <v>225</v>
      </c>
      <c r="AV807" s="14"/>
      <c r="AW807" s="14"/>
      <c r="AX807" s="76"/>
      <c r="AY807" s="79"/>
      <c r="AZ807" s="50"/>
      <c r="BA807" s="14"/>
      <c r="BB807" s="14"/>
      <c r="BC807" s="50"/>
      <c r="BD807" s="14"/>
      <c r="BE807" s="14"/>
      <c r="BF807" s="14"/>
      <c r="BG807" s="14"/>
      <c r="BH807" s="14"/>
    </row>
    <row r="808" ht="15.75" hidden="1" customHeight="1">
      <c r="A808" s="74">
        <v>2025708.0</v>
      </c>
      <c r="B808" s="14"/>
      <c r="C808" s="14">
        <v>37.0</v>
      </c>
      <c r="D808" s="50" t="s">
        <v>3222</v>
      </c>
      <c r="E808" s="50" t="s">
        <v>7472</v>
      </c>
      <c r="F808" s="50" t="s">
        <v>7473</v>
      </c>
      <c r="G808" s="14" t="s">
        <v>430</v>
      </c>
      <c r="H808" s="101" t="s">
        <v>7474</v>
      </c>
      <c r="I808" s="14" t="s">
        <v>237</v>
      </c>
      <c r="J808" s="84">
        <v>38542.0</v>
      </c>
      <c r="K808" s="79"/>
      <c r="L808" s="14" t="s">
        <v>95</v>
      </c>
      <c r="M808" s="158" t="s">
        <v>4</v>
      </c>
      <c r="N808" s="14" t="s">
        <v>1773</v>
      </c>
      <c r="O808" s="14" t="s">
        <v>286</v>
      </c>
      <c r="P808" s="75"/>
      <c r="Q808" s="14" t="s">
        <v>55</v>
      </c>
      <c r="R808" s="14"/>
      <c r="S808" s="14"/>
      <c r="T808" s="14"/>
      <c r="U808" s="14"/>
      <c r="V808" s="79"/>
      <c r="W808" s="14"/>
      <c r="X808" s="14"/>
      <c r="Y808" s="14"/>
      <c r="Z808" s="14"/>
      <c r="AA808" s="79"/>
      <c r="AB808" s="75"/>
      <c r="AC808" s="14"/>
      <c r="AD808" s="14"/>
      <c r="AE808" s="14"/>
      <c r="AF808" s="75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75" t="s">
        <v>225</v>
      </c>
      <c r="AT808" s="16" t="s">
        <v>73</v>
      </c>
      <c r="AU808" s="16" t="s">
        <v>225</v>
      </c>
      <c r="AV808" s="14"/>
      <c r="AW808" s="14"/>
      <c r="AX808" s="76"/>
      <c r="AY808" s="79"/>
      <c r="AZ808" s="50"/>
      <c r="BA808" s="14"/>
      <c r="BB808" s="14"/>
      <c r="BC808" s="50"/>
      <c r="BD808" s="14"/>
      <c r="BE808" s="14"/>
      <c r="BF808" s="14"/>
      <c r="BG808" s="14"/>
      <c r="BH808" s="14"/>
    </row>
    <row r="809" ht="15.75" hidden="1" customHeight="1">
      <c r="A809" s="74">
        <v>2025702.0</v>
      </c>
      <c r="B809" s="14"/>
      <c r="C809" s="14">
        <v>38.0</v>
      </c>
      <c r="D809" s="50" t="s">
        <v>5188</v>
      </c>
      <c r="E809" s="50" t="s">
        <v>7475</v>
      </c>
      <c r="F809" s="50" t="s">
        <v>7476</v>
      </c>
      <c r="G809" s="14" t="s">
        <v>430</v>
      </c>
      <c r="H809" s="101" t="s">
        <v>7477</v>
      </c>
      <c r="I809" s="14" t="s">
        <v>221</v>
      </c>
      <c r="J809" s="84">
        <v>38965.0</v>
      </c>
      <c r="K809" s="79"/>
      <c r="L809" s="14" t="s">
        <v>95</v>
      </c>
      <c r="M809" s="158" t="s">
        <v>4</v>
      </c>
      <c r="N809" s="14" t="s">
        <v>557</v>
      </c>
      <c r="O809" s="14" t="s">
        <v>286</v>
      </c>
      <c r="P809" s="75"/>
      <c r="Q809" s="14" t="s">
        <v>55</v>
      </c>
      <c r="R809" s="14"/>
      <c r="S809" s="14"/>
      <c r="T809" s="14"/>
      <c r="U809" s="14"/>
      <c r="V809" s="79"/>
      <c r="W809" s="14"/>
      <c r="X809" s="14"/>
      <c r="Y809" s="14"/>
      <c r="Z809" s="14"/>
      <c r="AA809" s="79"/>
      <c r="AB809" s="75"/>
      <c r="AC809" s="14"/>
      <c r="AD809" s="14"/>
      <c r="AE809" s="14"/>
      <c r="AF809" s="75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75" t="s">
        <v>225</v>
      </c>
      <c r="AT809" s="16" t="s">
        <v>73</v>
      </c>
      <c r="AU809" s="16" t="s">
        <v>225</v>
      </c>
      <c r="AV809" s="14"/>
      <c r="AW809" s="14"/>
      <c r="AX809" s="76"/>
      <c r="AY809" s="79"/>
      <c r="AZ809" s="50"/>
      <c r="BA809" s="14"/>
      <c r="BB809" s="14"/>
      <c r="BC809" s="50"/>
      <c r="BD809" s="14"/>
      <c r="BE809" s="14"/>
      <c r="BF809" s="14"/>
      <c r="BG809" s="14"/>
      <c r="BH809" s="14"/>
    </row>
    <row r="810" ht="15.75" hidden="1" customHeight="1">
      <c r="A810" s="74">
        <v>2025557.0</v>
      </c>
      <c r="B810" s="14"/>
      <c r="C810" s="14">
        <v>34.0</v>
      </c>
      <c r="D810" s="50" t="s">
        <v>7478</v>
      </c>
      <c r="E810" s="50" t="s">
        <v>7479</v>
      </c>
      <c r="F810" s="50" t="s">
        <v>7480</v>
      </c>
      <c r="G810" s="14" t="s">
        <v>430</v>
      </c>
      <c r="H810" s="101" t="s">
        <v>7481</v>
      </c>
      <c r="I810" s="14" t="s">
        <v>221</v>
      </c>
      <c r="J810" s="84" t="s">
        <v>3477</v>
      </c>
      <c r="K810" s="103"/>
      <c r="L810" s="14" t="s">
        <v>101</v>
      </c>
      <c r="M810" s="153" t="s">
        <v>4</v>
      </c>
      <c r="N810" s="14" t="s">
        <v>323</v>
      </c>
      <c r="O810" s="14" t="s">
        <v>490</v>
      </c>
      <c r="P810" s="14" t="s">
        <v>73</v>
      </c>
      <c r="Q810" s="14" t="s">
        <v>53</v>
      </c>
      <c r="R810" s="14"/>
      <c r="S810" s="104"/>
      <c r="T810" s="104"/>
      <c r="U810" s="104"/>
      <c r="V810" s="79"/>
      <c r="W810" s="14"/>
      <c r="X810" s="14"/>
      <c r="Y810" s="14"/>
      <c r="Z810" s="14"/>
      <c r="AA810" s="79"/>
      <c r="AB810" s="75"/>
      <c r="AC810" s="14"/>
      <c r="AD810" s="14"/>
      <c r="AE810" s="14"/>
      <c r="AF810" s="75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75" t="s">
        <v>225</v>
      </c>
      <c r="AT810" s="16" t="s">
        <v>73</v>
      </c>
      <c r="AU810" s="16" t="s">
        <v>225</v>
      </c>
      <c r="AV810" s="14"/>
      <c r="AW810" s="14"/>
      <c r="AX810" s="76"/>
      <c r="AY810" s="79"/>
      <c r="AZ810" s="50"/>
      <c r="BA810" s="14"/>
      <c r="BB810" s="14"/>
      <c r="BC810" s="50"/>
      <c r="BD810" s="14"/>
      <c r="BE810" s="14"/>
      <c r="BF810" s="14"/>
      <c r="BG810" s="14"/>
      <c r="BH810" s="14"/>
    </row>
    <row r="811" ht="15.75" hidden="1" customHeight="1">
      <c r="A811" s="74">
        <v>2025754.0</v>
      </c>
      <c r="B811" s="14"/>
      <c r="C811" s="14">
        <v>37.0</v>
      </c>
      <c r="D811" s="50" t="s">
        <v>1250</v>
      </c>
      <c r="E811" s="50" t="s">
        <v>7482</v>
      </c>
      <c r="F811" s="50" t="s">
        <v>7483</v>
      </c>
      <c r="G811" s="14" t="s">
        <v>430</v>
      </c>
      <c r="H811" s="101" t="s">
        <v>7484</v>
      </c>
      <c r="I811" s="14" t="s">
        <v>237</v>
      </c>
      <c r="J811" s="84">
        <v>38727.0</v>
      </c>
      <c r="K811" s="79"/>
      <c r="L811" s="14" t="s">
        <v>85</v>
      </c>
      <c r="M811" s="158" t="s">
        <v>4</v>
      </c>
      <c r="N811" s="14" t="s">
        <v>323</v>
      </c>
      <c r="O811" s="14" t="s">
        <v>594</v>
      </c>
      <c r="P811" s="75"/>
      <c r="Q811" s="14" t="s">
        <v>51</v>
      </c>
      <c r="R811" s="14"/>
      <c r="S811" s="14"/>
      <c r="T811" s="14"/>
      <c r="U811" s="14"/>
      <c r="V811" s="79"/>
      <c r="W811" s="14"/>
      <c r="X811" s="14"/>
      <c r="Y811" s="14"/>
      <c r="Z811" s="14"/>
      <c r="AA811" s="79"/>
      <c r="AB811" s="75"/>
      <c r="AC811" s="14"/>
      <c r="AD811" s="14"/>
      <c r="AE811" s="14"/>
      <c r="AF811" s="75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75" t="s">
        <v>225</v>
      </c>
      <c r="AT811" s="14"/>
      <c r="AU811" s="16" t="s">
        <v>225</v>
      </c>
      <c r="AV811" s="14"/>
      <c r="AW811" s="14"/>
      <c r="AX811" s="76"/>
      <c r="AY811" s="79"/>
      <c r="AZ811" s="50"/>
      <c r="BA811" s="14"/>
      <c r="BB811" s="14"/>
      <c r="BC811" s="50"/>
      <c r="BD811" s="14"/>
      <c r="BE811" s="14"/>
      <c r="BF811" s="14"/>
      <c r="BG811" s="14"/>
      <c r="BH811" s="14"/>
    </row>
    <row r="812" ht="15.75" hidden="1" customHeight="1">
      <c r="A812" s="74">
        <v>2025585.0</v>
      </c>
      <c r="B812" s="14"/>
      <c r="C812" s="14">
        <v>35.0</v>
      </c>
      <c r="D812" s="50" t="s">
        <v>1250</v>
      </c>
      <c r="E812" s="50" t="s">
        <v>7485</v>
      </c>
      <c r="F812" s="50" t="s">
        <v>7486</v>
      </c>
      <c r="G812" s="14" t="s">
        <v>430</v>
      </c>
      <c r="H812" s="101" t="s">
        <v>7487</v>
      </c>
      <c r="I812" s="14" t="s">
        <v>237</v>
      </c>
      <c r="J812" s="112" t="s">
        <v>7488</v>
      </c>
      <c r="K812" s="103"/>
      <c r="L812" s="14" t="s">
        <v>2568</v>
      </c>
      <c r="M812" s="153" t="s">
        <v>4</v>
      </c>
      <c r="N812" s="14" t="s">
        <v>1418</v>
      </c>
      <c r="O812" s="75" t="s">
        <v>464</v>
      </c>
      <c r="P812" s="14" t="s">
        <v>225</v>
      </c>
      <c r="Q812" s="14" t="s">
        <v>53</v>
      </c>
      <c r="R812" s="14"/>
      <c r="S812" s="104"/>
      <c r="T812" s="104"/>
      <c r="U812" s="104"/>
      <c r="V812" s="79"/>
      <c r="W812" s="14"/>
      <c r="X812" s="14"/>
      <c r="Y812" s="14"/>
      <c r="Z812" s="14"/>
      <c r="AA812" s="79"/>
      <c r="AB812" s="75"/>
      <c r="AC812" s="14"/>
      <c r="AD812" s="14"/>
      <c r="AE812" s="14"/>
      <c r="AF812" s="75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75" t="s">
        <v>225</v>
      </c>
      <c r="AT812" s="14"/>
      <c r="AU812" s="16" t="s">
        <v>225</v>
      </c>
      <c r="AV812" s="14"/>
      <c r="AW812" s="14"/>
      <c r="AX812" s="76"/>
      <c r="AY812" s="79"/>
      <c r="AZ812" s="50"/>
      <c r="BA812" s="14"/>
      <c r="BB812" s="14"/>
      <c r="BC812" s="50"/>
      <c r="BD812" s="14"/>
      <c r="BE812" s="14"/>
      <c r="BF812" s="14"/>
      <c r="BG812" s="14"/>
      <c r="BH812" s="14"/>
    </row>
    <row r="813" ht="15.75" hidden="1" customHeight="1">
      <c r="A813" s="74">
        <v>2025848.0</v>
      </c>
      <c r="B813" s="14"/>
      <c r="C813" s="14">
        <v>40.0</v>
      </c>
      <c r="D813" s="50" t="s">
        <v>7489</v>
      </c>
      <c r="E813" s="50" t="s">
        <v>7490</v>
      </c>
      <c r="F813" s="50" t="s">
        <v>7491</v>
      </c>
      <c r="G813" s="14" t="s">
        <v>430</v>
      </c>
      <c r="H813" s="101" t="s">
        <v>7492</v>
      </c>
      <c r="I813" s="14" t="s">
        <v>237</v>
      </c>
      <c r="J813" s="50" t="s">
        <v>7493</v>
      </c>
      <c r="K813" s="103" t="s">
        <v>7494</v>
      </c>
      <c r="L813" s="14" t="s">
        <v>93</v>
      </c>
      <c r="M813" s="158" t="s">
        <v>4</v>
      </c>
      <c r="N813" s="16" t="s">
        <v>533</v>
      </c>
      <c r="O813" s="14" t="s">
        <v>286</v>
      </c>
      <c r="P813" s="14"/>
      <c r="Q813" s="14" t="s">
        <v>55</v>
      </c>
      <c r="R813" s="14"/>
      <c r="S813" s="104"/>
      <c r="T813" s="104"/>
      <c r="U813" s="104"/>
      <c r="V813" s="79"/>
      <c r="W813" s="14"/>
      <c r="X813" s="14"/>
      <c r="Y813" s="14"/>
      <c r="Z813" s="14"/>
      <c r="AA813" s="79"/>
      <c r="AB813" s="75"/>
      <c r="AC813" s="14"/>
      <c r="AD813" s="14"/>
      <c r="AE813" s="14"/>
      <c r="AF813" s="75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75" t="s">
        <v>225</v>
      </c>
      <c r="AT813" s="16" t="s">
        <v>73</v>
      </c>
      <c r="AU813" s="16" t="s">
        <v>73</v>
      </c>
      <c r="AV813" s="14"/>
      <c r="AW813" s="14"/>
      <c r="AX813" s="76"/>
      <c r="AY813" s="79"/>
      <c r="AZ813" s="50"/>
      <c r="BA813" s="14"/>
      <c r="BB813" s="14"/>
      <c r="BC813" s="50"/>
      <c r="BD813" s="14"/>
      <c r="BE813" s="14"/>
      <c r="BF813" s="14"/>
      <c r="BG813" s="14"/>
      <c r="BH813" s="14"/>
    </row>
    <row r="814" ht="15.75" hidden="1" customHeight="1">
      <c r="A814" s="74">
        <v>2025424.0</v>
      </c>
      <c r="B814" s="14"/>
      <c r="C814" s="100">
        <v>39.0</v>
      </c>
      <c r="D814" s="82" t="s">
        <v>7495</v>
      </c>
      <c r="E814" s="82" t="s">
        <v>7496</v>
      </c>
      <c r="F814" s="50" t="s">
        <v>7497</v>
      </c>
      <c r="G814" s="14" t="s">
        <v>430</v>
      </c>
      <c r="H814" s="101" t="s">
        <v>7498</v>
      </c>
      <c r="I814" s="85" t="s">
        <v>237</v>
      </c>
      <c r="J814" s="82" t="s">
        <v>7499</v>
      </c>
      <c r="K814" s="103" t="s">
        <v>7500</v>
      </c>
      <c r="L814" s="14" t="s">
        <v>113</v>
      </c>
      <c r="M814" s="153" t="s">
        <v>4</v>
      </c>
      <c r="N814" s="14" t="s">
        <v>240</v>
      </c>
      <c r="O814" s="14" t="s">
        <v>286</v>
      </c>
      <c r="P814" s="75"/>
      <c r="Q814" s="14" t="s">
        <v>59</v>
      </c>
      <c r="R814" s="14"/>
      <c r="S814" s="104"/>
      <c r="T814" s="104"/>
      <c r="U814" s="104"/>
      <c r="V814" s="79"/>
      <c r="W814" s="14"/>
      <c r="X814" s="14"/>
      <c r="Y814" s="14"/>
      <c r="Z814" s="14"/>
      <c r="AA814" s="79"/>
      <c r="AB814" s="75"/>
      <c r="AC814" s="14"/>
      <c r="AD814" s="14"/>
      <c r="AE814" s="14"/>
      <c r="AF814" s="75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75" t="s">
        <v>225</v>
      </c>
      <c r="AT814" s="16" t="s">
        <v>73</v>
      </c>
      <c r="AU814" s="16" t="s">
        <v>73</v>
      </c>
      <c r="AV814" s="14"/>
      <c r="AW814" s="16" t="s">
        <v>232</v>
      </c>
      <c r="AX814" s="76"/>
      <c r="AY814" s="16">
        <v>2.31761643E8</v>
      </c>
      <c r="AZ814" s="106">
        <v>29385.0</v>
      </c>
      <c r="BA814" s="14"/>
      <c r="BB814" s="14"/>
      <c r="BC814" s="14"/>
      <c r="BD814" s="14"/>
      <c r="BE814" s="14"/>
      <c r="BF814" s="14"/>
      <c r="BG814" s="14"/>
      <c r="BH814" s="14"/>
    </row>
    <row r="815" ht="15.75" hidden="1" customHeight="1">
      <c r="A815" s="74">
        <v>2025486.0</v>
      </c>
      <c r="B815" s="14"/>
      <c r="C815" s="14">
        <v>35.0</v>
      </c>
      <c r="D815" s="50" t="s">
        <v>7501</v>
      </c>
      <c r="E815" s="50" t="s">
        <v>7502</v>
      </c>
      <c r="F815" s="50" t="s">
        <v>7503</v>
      </c>
      <c r="G815" s="14" t="s">
        <v>430</v>
      </c>
      <c r="H815" s="101" t="s">
        <v>7504</v>
      </c>
      <c r="I815" s="14" t="s">
        <v>221</v>
      </c>
      <c r="J815" s="120">
        <v>39143.0</v>
      </c>
      <c r="K815" s="14"/>
      <c r="L815" s="85" t="s">
        <v>80</v>
      </c>
      <c r="M815" s="153" t="s">
        <v>4</v>
      </c>
      <c r="N815" s="14" t="s">
        <v>602</v>
      </c>
      <c r="O815" s="14" t="s">
        <v>259</v>
      </c>
      <c r="P815" s="14" t="s">
        <v>73</v>
      </c>
      <c r="Q815" s="14" t="s">
        <v>61</v>
      </c>
      <c r="R815" s="14" t="s">
        <v>73</v>
      </c>
      <c r="S815" s="14"/>
      <c r="T815" s="14"/>
      <c r="U815" s="14"/>
      <c r="V815" s="79"/>
      <c r="W815" s="14"/>
      <c r="X815" s="14"/>
      <c r="Y815" s="14"/>
      <c r="Z815" s="14"/>
      <c r="AA815" s="79"/>
      <c r="AB815" s="75"/>
      <c r="AC815" s="14"/>
      <c r="AD815" s="14"/>
      <c r="AE815" s="14"/>
      <c r="AF815" s="75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75" t="s">
        <v>225</v>
      </c>
      <c r="AT815" s="14"/>
      <c r="AU815" s="16" t="s">
        <v>225</v>
      </c>
      <c r="AV815" s="14"/>
      <c r="AW815" s="14"/>
      <c r="AX815" s="76"/>
      <c r="AY815" s="14"/>
      <c r="AZ815" s="50"/>
      <c r="BA815" s="14"/>
      <c r="BB815" s="14"/>
      <c r="BC815" s="141"/>
      <c r="BD815" s="14"/>
      <c r="BE815" s="14"/>
      <c r="BF815" s="14"/>
      <c r="BG815" s="14"/>
      <c r="BH815" s="14"/>
    </row>
    <row r="816" ht="15.75" hidden="1" customHeight="1">
      <c r="A816" s="74">
        <v>2025359.0</v>
      </c>
      <c r="B816" s="14"/>
      <c r="C816" s="14">
        <v>40.0</v>
      </c>
      <c r="D816" s="50" t="s">
        <v>7460</v>
      </c>
      <c r="E816" s="50" t="s">
        <v>7505</v>
      </c>
      <c r="F816" s="50" t="s">
        <v>7506</v>
      </c>
      <c r="G816" s="14" t="s">
        <v>430</v>
      </c>
      <c r="H816" s="101" t="s">
        <v>7507</v>
      </c>
      <c r="I816" s="14"/>
      <c r="J816" s="102"/>
      <c r="K816" s="79"/>
      <c r="L816" s="14" t="s">
        <v>114</v>
      </c>
      <c r="M816" s="131" t="s">
        <v>4</v>
      </c>
      <c r="N816" s="14" t="s">
        <v>910</v>
      </c>
      <c r="O816" s="14" t="s">
        <v>476</v>
      </c>
      <c r="P816" s="14"/>
      <c r="Q816" s="14" t="s">
        <v>57</v>
      </c>
      <c r="R816" s="14"/>
      <c r="S816" s="14"/>
      <c r="T816" s="14"/>
      <c r="U816" s="14"/>
      <c r="V816" s="79"/>
      <c r="W816" s="14"/>
      <c r="X816" s="14"/>
      <c r="Y816" s="14"/>
      <c r="Z816" s="14"/>
      <c r="AA816" s="79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 t="s">
        <v>225</v>
      </c>
      <c r="AT816" s="14"/>
      <c r="AU816" s="16" t="s">
        <v>73</v>
      </c>
      <c r="AV816" s="14"/>
      <c r="AW816" s="14"/>
      <c r="AX816" s="85"/>
      <c r="AY816" s="50"/>
      <c r="AZ816" s="50"/>
      <c r="BA816" s="14"/>
      <c r="BB816" s="14"/>
      <c r="BC816" s="14"/>
      <c r="BD816" s="14"/>
      <c r="BE816" s="14"/>
      <c r="BF816" s="14"/>
      <c r="BG816" s="14"/>
      <c r="BH816" s="14"/>
    </row>
    <row r="817" ht="15.75" hidden="1" customHeight="1">
      <c r="A817" s="74">
        <v>2025038.0</v>
      </c>
      <c r="B817" s="14">
        <v>40.0</v>
      </c>
      <c r="C817" s="14"/>
      <c r="D817" s="50" t="s">
        <v>1283</v>
      </c>
      <c r="E817" s="50" t="s">
        <v>7508</v>
      </c>
      <c r="F817" s="50" t="s">
        <v>7509</v>
      </c>
      <c r="G817" s="14" t="s">
        <v>219</v>
      </c>
      <c r="H817" s="14" t="s">
        <v>7510</v>
      </c>
      <c r="I817" s="14" t="s">
        <v>237</v>
      </c>
      <c r="J817" s="84">
        <v>38993.0</v>
      </c>
      <c r="K817" s="79"/>
      <c r="L817" s="79" t="s">
        <v>113</v>
      </c>
      <c r="M817" s="131" t="s">
        <v>4</v>
      </c>
      <c r="N817" s="14" t="s">
        <v>557</v>
      </c>
      <c r="O817" s="14" t="s">
        <v>286</v>
      </c>
      <c r="P817" s="14" t="s">
        <v>242</v>
      </c>
      <c r="Q817" s="14" t="s">
        <v>59</v>
      </c>
      <c r="R817" s="14" t="s">
        <v>225</v>
      </c>
      <c r="S817" s="14"/>
      <c r="T817" s="14"/>
      <c r="U817" s="14"/>
      <c r="V817" s="14"/>
      <c r="W817" s="14"/>
      <c r="X817" s="14"/>
      <c r="Y817" s="14"/>
      <c r="Z817" s="14"/>
      <c r="AA817" s="79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91"/>
      <c r="AR817" s="14"/>
      <c r="AS817" s="14" t="s">
        <v>225</v>
      </c>
      <c r="AT817" s="14"/>
      <c r="AU817" s="85" t="s">
        <v>225</v>
      </c>
      <c r="AV817" s="85"/>
      <c r="AW817" s="16" t="s">
        <v>232</v>
      </c>
      <c r="AX817" s="85"/>
      <c r="AY817" s="50"/>
      <c r="AZ817" s="50"/>
      <c r="BA817" s="14"/>
      <c r="BB817" s="14"/>
      <c r="BC817" s="14"/>
      <c r="BD817" s="14"/>
      <c r="BE817" s="14"/>
      <c r="BF817" s="85"/>
      <c r="BG817" s="85"/>
      <c r="BH817" s="14"/>
    </row>
    <row r="818" ht="15.75" hidden="1" customHeight="1">
      <c r="A818" s="74">
        <v>2025588.0</v>
      </c>
      <c r="B818" s="14"/>
      <c r="C818" s="14">
        <v>42.0</v>
      </c>
      <c r="D818" s="50" t="s">
        <v>1283</v>
      </c>
      <c r="E818" s="50" t="s">
        <v>2709</v>
      </c>
      <c r="F818" s="50" t="s">
        <v>7511</v>
      </c>
      <c r="G818" s="14" t="s">
        <v>430</v>
      </c>
      <c r="H818" s="101" t="s">
        <v>7512</v>
      </c>
      <c r="I818" s="14" t="s">
        <v>237</v>
      </c>
      <c r="J818" s="112" t="s">
        <v>7513</v>
      </c>
      <c r="K818" s="103"/>
      <c r="L818" s="14" t="s">
        <v>88</v>
      </c>
      <c r="M818" s="153" t="s">
        <v>4</v>
      </c>
      <c r="N818" s="14" t="s">
        <v>223</v>
      </c>
      <c r="O818" s="14" t="s">
        <v>490</v>
      </c>
      <c r="P818" s="14" t="s">
        <v>225</v>
      </c>
      <c r="Q818" s="14" t="s">
        <v>53</v>
      </c>
      <c r="R818" s="14"/>
      <c r="S818" s="104"/>
      <c r="T818" s="104"/>
      <c r="U818" s="104"/>
      <c r="V818" s="79"/>
      <c r="W818" s="14"/>
      <c r="X818" s="14"/>
      <c r="Y818" s="14"/>
      <c r="Z818" s="14"/>
      <c r="AA818" s="79"/>
      <c r="AB818" s="75"/>
      <c r="AC818" s="14"/>
      <c r="AD818" s="14"/>
      <c r="AE818" s="14"/>
      <c r="AF818" s="75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75" t="s">
        <v>225</v>
      </c>
      <c r="AT818" s="14"/>
      <c r="AU818" s="16" t="s">
        <v>225</v>
      </c>
      <c r="AV818" s="14"/>
      <c r="AW818" s="14"/>
      <c r="AX818" s="76"/>
      <c r="AY818" s="79"/>
      <c r="AZ818" s="50"/>
      <c r="BA818" s="14"/>
      <c r="BB818" s="14"/>
      <c r="BC818" s="50"/>
      <c r="BD818" s="14"/>
      <c r="BE818" s="14"/>
      <c r="BF818" s="14"/>
      <c r="BG818" s="14"/>
      <c r="BH818" s="14"/>
    </row>
    <row r="819" ht="15.75" hidden="1" customHeight="1">
      <c r="A819" s="74">
        <v>2025773.0</v>
      </c>
      <c r="B819" s="14"/>
      <c r="C819" s="14">
        <v>43.0</v>
      </c>
      <c r="D819" s="50" t="s">
        <v>553</v>
      </c>
      <c r="E819" s="50" t="s">
        <v>5744</v>
      </c>
      <c r="F819" s="50" t="s">
        <v>7514</v>
      </c>
      <c r="G819" s="14" t="s">
        <v>430</v>
      </c>
      <c r="H819" s="101" t="s">
        <v>7515</v>
      </c>
      <c r="I819" s="14" t="s">
        <v>237</v>
      </c>
      <c r="J819" s="84" t="s">
        <v>7516</v>
      </c>
      <c r="K819" s="103"/>
      <c r="L819" s="79" t="s">
        <v>99</v>
      </c>
      <c r="M819" s="158" t="s">
        <v>4</v>
      </c>
      <c r="N819" s="14" t="s">
        <v>323</v>
      </c>
      <c r="O819" s="14" t="s">
        <v>490</v>
      </c>
      <c r="P819" s="14" t="s">
        <v>73</v>
      </c>
      <c r="Q819" s="14" t="s">
        <v>53</v>
      </c>
      <c r="R819" s="14"/>
      <c r="S819" s="104"/>
      <c r="T819" s="104"/>
      <c r="U819" s="104"/>
      <c r="V819" s="79"/>
      <c r="W819" s="14"/>
      <c r="X819" s="14"/>
      <c r="Y819" s="14"/>
      <c r="Z819" s="14"/>
      <c r="AA819" s="79"/>
      <c r="AB819" s="75"/>
      <c r="AC819" s="14"/>
      <c r="AD819" s="14"/>
      <c r="AE819" s="14"/>
      <c r="AF819" s="75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75" t="s">
        <v>225</v>
      </c>
      <c r="AT819" s="16" t="s">
        <v>73</v>
      </c>
      <c r="AU819" s="16" t="s">
        <v>225</v>
      </c>
      <c r="AV819" s="14"/>
      <c r="AW819" s="14"/>
      <c r="AX819" s="76"/>
      <c r="AY819" s="79"/>
      <c r="AZ819" s="50"/>
      <c r="BA819" s="14"/>
      <c r="BB819" s="14"/>
      <c r="BC819" s="50"/>
      <c r="BD819" s="14"/>
      <c r="BE819" s="14"/>
      <c r="BF819" s="14"/>
      <c r="BG819" s="14"/>
      <c r="BH819" s="14"/>
    </row>
    <row r="820" ht="15.75" hidden="1" customHeight="1">
      <c r="A820" s="74">
        <v>2025514.0</v>
      </c>
      <c r="B820" s="14"/>
      <c r="C820" s="14">
        <v>36.0</v>
      </c>
      <c r="D820" s="82" t="s">
        <v>3346</v>
      </c>
      <c r="E820" s="82" t="s">
        <v>7517</v>
      </c>
      <c r="F820" s="50" t="s">
        <v>7518</v>
      </c>
      <c r="G820" s="14" t="s">
        <v>430</v>
      </c>
      <c r="H820" s="101" t="s">
        <v>7519</v>
      </c>
      <c r="I820" s="85"/>
      <c r="J820" s="82"/>
      <c r="K820" s="85"/>
      <c r="L820" s="14" t="s">
        <v>108</v>
      </c>
      <c r="M820" s="153" t="s">
        <v>4</v>
      </c>
      <c r="N820" s="14" t="s">
        <v>557</v>
      </c>
      <c r="O820" s="14" t="s">
        <v>286</v>
      </c>
      <c r="P820" s="75"/>
      <c r="Q820" s="14" t="s">
        <v>61</v>
      </c>
      <c r="R820" s="14" t="s">
        <v>73</v>
      </c>
      <c r="S820" s="14"/>
      <c r="T820" s="14"/>
      <c r="U820" s="14"/>
      <c r="V820" s="79"/>
      <c r="W820" s="14"/>
      <c r="X820" s="14"/>
      <c r="Y820" s="14"/>
      <c r="Z820" s="14"/>
      <c r="AA820" s="79"/>
      <c r="AB820" s="75"/>
      <c r="AC820" s="14"/>
      <c r="AD820" s="14"/>
      <c r="AE820" s="14"/>
      <c r="AF820" s="75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75" t="s">
        <v>225</v>
      </c>
      <c r="AT820" s="16" t="s">
        <v>73</v>
      </c>
      <c r="AU820" s="16" t="s">
        <v>73</v>
      </c>
      <c r="AV820" s="14"/>
      <c r="AW820" s="16" t="s">
        <v>232</v>
      </c>
      <c r="AX820" s="76"/>
      <c r="AY820" s="14"/>
      <c r="AZ820" s="50"/>
      <c r="BA820" s="14"/>
      <c r="BB820" s="14"/>
      <c r="BC820" s="14"/>
      <c r="BD820" s="14"/>
      <c r="BE820" s="14"/>
      <c r="BF820" s="14"/>
      <c r="BG820" s="14"/>
      <c r="BH820" s="14"/>
    </row>
    <row r="821" ht="15.75" hidden="1" customHeight="1">
      <c r="A821" s="74">
        <v>2025522.0</v>
      </c>
      <c r="B821" s="146"/>
      <c r="C821" s="146">
        <v>35.0</v>
      </c>
      <c r="D821" s="206" t="s">
        <v>3346</v>
      </c>
      <c r="E821" s="50" t="s">
        <v>3399</v>
      </c>
      <c r="F821" s="50" t="s">
        <v>7520</v>
      </c>
      <c r="G821" s="14" t="s">
        <v>430</v>
      </c>
      <c r="H821" s="101" t="s">
        <v>7521</v>
      </c>
      <c r="I821" s="146"/>
      <c r="J821" s="226"/>
      <c r="K821" s="227"/>
      <c r="L821" s="14" t="s">
        <v>108</v>
      </c>
      <c r="M821" s="148" t="s">
        <v>4</v>
      </c>
      <c r="N821" s="146" t="s">
        <v>557</v>
      </c>
      <c r="O821" s="146" t="s">
        <v>286</v>
      </c>
      <c r="P821" s="148"/>
      <c r="Q821" s="146" t="s">
        <v>61</v>
      </c>
      <c r="R821" s="14" t="s">
        <v>73</v>
      </c>
      <c r="S821" s="228"/>
      <c r="T821" s="228"/>
      <c r="U821" s="228"/>
      <c r="V821" s="227"/>
      <c r="W821" s="14"/>
      <c r="X821" s="146"/>
      <c r="Y821" s="146"/>
      <c r="Z821" s="146"/>
      <c r="AA821" s="227"/>
      <c r="AB821" s="75"/>
      <c r="AC821" s="146"/>
      <c r="AD821" s="146"/>
      <c r="AE821" s="146"/>
      <c r="AF821" s="75"/>
      <c r="AG821" s="146"/>
      <c r="AH821" s="14"/>
      <c r="AI821" s="146"/>
      <c r="AJ821" s="146"/>
      <c r="AK821" s="146"/>
      <c r="AL821" s="146"/>
      <c r="AM821" s="146"/>
      <c r="AN821" s="146"/>
      <c r="AO821" s="146"/>
      <c r="AP821" s="146"/>
      <c r="AQ821" s="146"/>
      <c r="AR821" s="146"/>
      <c r="AS821" s="75" t="s">
        <v>225</v>
      </c>
      <c r="AT821" s="16" t="s">
        <v>73</v>
      </c>
      <c r="AU821" s="229" t="s">
        <v>73</v>
      </c>
      <c r="AV821" s="146"/>
      <c r="AW821" s="14"/>
      <c r="AX821" s="76"/>
      <c r="AY821" s="227"/>
      <c r="AZ821" s="206"/>
      <c r="BA821" s="146"/>
      <c r="BB821" s="146"/>
      <c r="BC821" s="206"/>
      <c r="BD821" s="146"/>
      <c r="BE821" s="146"/>
      <c r="BF821" s="146"/>
      <c r="BG821" s="146"/>
      <c r="BH821" s="146"/>
    </row>
    <row r="822" ht="15.75" hidden="1" customHeight="1">
      <c r="A822" s="74">
        <v>2025804.0</v>
      </c>
      <c r="B822" s="131"/>
      <c r="C822" s="131">
        <v>40.0</v>
      </c>
      <c r="D822" s="175" t="s">
        <v>4962</v>
      </c>
      <c r="E822" s="175" t="s">
        <v>7522</v>
      </c>
      <c r="F822" s="50" t="s">
        <v>7523</v>
      </c>
      <c r="G822" s="14" t="s">
        <v>430</v>
      </c>
      <c r="H822" s="101" t="s">
        <v>7524</v>
      </c>
      <c r="I822" s="131" t="s">
        <v>237</v>
      </c>
      <c r="J822" s="167" t="s">
        <v>7525</v>
      </c>
      <c r="K822" s="230"/>
      <c r="L822" s="152" t="s">
        <v>99</v>
      </c>
      <c r="M822" s="158" t="s">
        <v>4</v>
      </c>
      <c r="N822" s="131"/>
      <c r="O822" s="131" t="s">
        <v>490</v>
      </c>
      <c r="P822" s="131" t="s">
        <v>73</v>
      </c>
      <c r="Q822" s="131" t="s">
        <v>53</v>
      </c>
      <c r="R822" s="14"/>
      <c r="S822" s="181"/>
      <c r="T822" s="181"/>
      <c r="U822" s="181"/>
      <c r="V822" s="152"/>
      <c r="W822" s="14"/>
      <c r="X822" s="131"/>
      <c r="Y822" s="131"/>
      <c r="Z822" s="131"/>
      <c r="AA822" s="152"/>
      <c r="AB822" s="75"/>
      <c r="AC822" s="131"/>
      <c r="AD822" s="131"/>
      <c r="AE822" s="131"/>
      <c r="AF822" s="75"/>
      <c r="AG822" s="131"/>
      <c r="AH822" s="14"/>
      <c r="AI822" s="131"/>
      <c r="AJ822" s="131"/>
      <c r="AK822" s="131"/>
      <c r="AL822" s="131"/>
      <c r="AM822" s="131"/>
      <c r="AN822" s="131"/>
      <c r="AO822" s="131"/>
      <c r="AP822" s="131"/>
      <c r="AQ822" s="131"/>
      <c r="AR822" s="131"/>
      <c r="AS822" s="75" t="s">
        <v>225</v>
      </c>
      <c r="AT822" s="16" t="s">
        <v>73</v>
      </c>
      <c r="AU822" s="16" t="s">
        <v>225</v>
      </c>
      <c r="AV822" s="131"/>
      <c r="AW822" s="14"/>
      <c r="AX822" s="76"/>
      <c r="AY822" s="152"/>
      <c r="AZ822" s="175"/>
      <c r="BA822" s="131"/>
      <c r="BB822" s="131"/>
      <c r="BC822" s="175"/>
      <c r="BD822" s="131"/>
      <c r="BE822" s="131"/>
      <c r="BF822" s="131"/>
      <c r="BG822" s="131"/>
      <c r="BH822" s="131"/>
    </row>
    <row r="823" ht="15.75" hidden="1" customHeight="1">
      <c r="A823" s="74">
        <v>2025415.0</v>
      </c>
      <c r="B823" s="131"/>
      <c r="C823" s="231">
        <v>38.0</v>
      </c>
      <c r="D823" s="197" t="s">
        <v>7526</v>
      </c>
      <c r="E823" s="197" t="s">
        <v>7527</v>
      </c>
      <c r="F823" s="50" t="s">
        <v>7528</v>
      </c>
      <c r="G823" s="14" t="s">
        <v>430</v>
      </c>
      <c r="H823" s="101" t="s">
        <v>7529</v>
      </c>
      <c r="I823" s="151" t="s">
        <v>221</v>
      </c>
      <c r="J823" s="197" t="s">
        <v>3021</v>
      </c>
      <c r="K823" s="230" t="s">
        <v>7530</v>
      </c>
      <c r="L823" s="14" t="s">
        <v>113</v>
      </c>
      <c r="M823" s="153" t="s">
        <v>4</v>
      </c>
      <c r="N823" s="131" t="s">
        <v>1418</v>
      </c>
      <c r="O823" s="131" t="s">
        <v>286</v>
      </c>
      <c r="P823" s="153"/>
      <c r="Q823" s="131" t="s">
        <v>59</v>
      </c>
      <c r="R823" s="14"/>
      <c r="S823" s="181"/>
      <c r="T823" s="181"/>
      <c r="U823" s="181"/>
      <c r="V823" s="152"/>
      <c r="W823" s="14"/>
      <c r="X823" s="131"/>
      <c r="Y823" s="131"/>
      <c r="Z823" s="131"/>
      <c r="AA823" s="152"/>
      <c r="AB823" s="75"/>
      <c r="AC823" s="131"/>
      <c r="AD823" s="131"/>
      <c r="AE823" s="131"/>
      <c r="AF823" s="75"/>
      <c r="AG823" s="131"/>
      <c r="AH823" s="14"/>
      <c r="AI823" s="131"/>
      <c r="AJ823" s="131"/>
      <c r="AK823" s="131"/>
      <c r="AL823" s="131"/>
      <c r="AM823" s="131"/>
      <c r="AN823" s="131"/>
      <c r="AO823" s="131"/>
      <c r="AP823" s="131"/>
      <c r="AQ823" s="131"/>
      <c r="AR823" s="131"/>
      <c r="AS823" s="75" t="s">
        <v>225</v>
      </c>
      <c r="AT823" s="16" t="s">
        <v>73</v>
      </c>
      <c r="AU823" s="187" t="s">
        <v>73</v>
      </c>
      <c r="AV823" s="131"/>
      <c r="AW823" s="16" t="s">
        <v>232</v>
      </c>
      <c r="AX823" s="76"/>
      <c r="AY823" s="187">
        <v>2.31590229E8</v>
      </c>
      <c r="AZ823" s="200">
        <v>59485.0</v>
      </c>
      <c r="BA823" s="131"/>
      <c r="BB823" s="131"/>
      <c r="BC823" s="131"/>
      <c r="BD823" s="131"/>
      <c r="BE823" s="131"/>
      <c r="BF823" s="131"/>
      <c r="BG823" s="131"/>
      <c r="BH823" s="131"/>
    </row>
    <row r="824" ht="15.75" hidden="1" customHeight="1">
      <c r="A824" s="74">
        <v>2025707.0</v>
      </c>
      <c r="B824" s="131"/>
      <c r="C824" s="131">
        <v>39.0</v>
      </c>
      <c r="D824" s="175" t="s">
        <v>7531</v>
      </c>
      <c r="E824" s="175" t="s">
        <v>7532</v>
      </c>
      <c r="F824" s="50" t="s">
        <v>7533</v>
      </c>
      <c r="G824" s="14" t="s">
        <v>430</v>
      </c>
      <c r="H824" s="101" t="s">
        <v>7534</v>
      </c>
      <c r="I824" s="131" t="s">
        <v>221</v>
      </c>
      <c r="J824" s="167">
        <v>38757.0</v>
      </c>
      <c r="K824" s="152"/>
      <c r="L824" s="14" t="s">
        <v>95</v>
      </c>
      <c r="M824" s="158" t="s">
        <v>4</v>
      </c>
      <c r="N824" s="131" t="s">
        <v>1773</v>
      </c>
      <c r="O824" s="131" t="s">
        <v>286</v>
      </c>
      <c r="P824" s="153"/>
      <c r="Q824" s="131" t="s">
        <v>55</v>
      </c>
      <c r="R824" s="14"/>
      <c r="S824" s="131"/>
      <c r="T824" s="131"/>
      <c r="U824" s="131"/>
      <c r="V824" s="152"/>
      <c r="W824" s="14"/>
      <c r="X824" s="131"/>
      <c r="Y824" s="131"/>
      <c r="Z824" s="131"/>
      <c r="AA824" s="152"/>
      <c r="AB824" s="75"/>
      <c r="AC824" s="131"/>
      <c r="AD824" s="131"/>
      <c r="AE824" s="131"/>
      <c r="AF824" s="75"/>
      <c r="AG824" s="131"/>
      <c r="AH824" s="14"/>
      <c r="AI824" s="131"/>
      <c r="AJ824" s="131"/>
      <c r="AK824" s="131"/>
      <c r="AL824" s="131"/>
      <c r="AM824" s="131"/>
      <c r="AN824" s="131"/>
      <c r="AO824" s="131"/>
      <c r="AP824" s="131"/>
      <c r="AQ824" s="131"/>
      <c r="AR824" s="131"/>
      <c r="AS824" s="75" t="s">
        <v>225</v>
      </c>
      <c r="AT824" s="16" t="s">
        <v>73</v>
      </c>
      <c r="AU824" s="187" t="s">
        <v>73</v>
      </c>
      <c r="AV824" s="131"/>
      <c r="AW824" s="14"/>
      <c r="AX824" s="76"/>
      <c r="AY824" s="152"/>
      <c r="AZ824" s="175"/>
      <c r="BA824" s="131"/>
      <c r="BB824" s="131"/>
      <c r="BC824" s="175"/>
      <c r="BD824" s="131"/>
      <c r="BE824" s="131"/>
      <c r="BF824" s="131"/>
      <c r="BG824" s="131"/>
      <c r="BH824" s="131"/>
    </row>
    <row r="825" ht="15.75" hidden="1" customHeight="1">
      <c r="A825" s="74">
        <v>2025723.0</v>
      </c>
      <c r="B825" s="131"/>
      <c r="C825" s="131">
        <v>38.0</v>
      </c>
      <c r="D825" s="175" t="s">
        <v>1638</v>
      </c>
      <c r="E825" s="175" t="s">
        <v>7535</v>
      </c>
      <c r="F825" s="50" t="s">
        <v>7536</v>
      </c>
      <c r="G825" s="14" t="s">
        <v>430</v>
      </c>
      <c r="H825" s="101" t="s">
        <v>7537</v>
      </c>
      <c r="I825" s="131"/>
      <c r="J825" s="167"/>
      <c r="K825" s="230"/>
      <c r="L825" s="14" t="s">
        <v>77</v>
      </c>
      <c r="M825" s="158" t="s">
        <v>4</v>
      </c>
      <c r="N825" s="131" t="s">
        <v>557</v>
      </c>
      <c r="O825" s="131" t="s">
        <v>286</v>
      </c>
      <c r="P825" s="153"/>
      <c r="Q825" s="14" t="s">
        <v>55</v>
      </c>
      <c r="R825" s="14"/>
      <c r="S825" s="181"/>
      <c r="T825" s="181"/>
      <c r="U825" s="181"/>
      <c r="V825" s="152"/>
      <c r="W825" s="14"/>
      <c r="X825" s="131"/>
      <c r="Y825" s="131"/>
      <c r="Z825" s="131"/>
      <c r="AA825" s="152"/>
      <c r="AB825" s="75"/>
      <c r="AC825" s="131"/>
      <c r="AD825" s="131"/>
      <c r="AE825" s="131"/>
      <c r="AF825" s="75"/>
      <c r="AG825" s="131"/>
      <c r="AH825" s="14"/>
      <c r="AI825" s="131"/>
      <c r="AJ825" s="131"/>
      <c r="AK825" s="131"/>
      <c r="AL825" s="131"/>
      <c r="AM825" s="131"/>
      <c r="AN825" s="131"/>
      <c r="AO825" s="131"/>
      <c r="AP825" s="131"/>
      <c r="AQ825" s="131"/>
      <c r="AR825" s="131"/>
      <c r="AS825" s="75" t="s">
        <v>225</v>
      </c>
      <c r="AT825" s="131"/>
      <c r="AU825" s="187" t="s">
        <v>225</v>
      </c>
      <c r="AV825" s="131"/>
      <c r="AW825" s="14"/>
      <c r="AX825" s="76"/>
      <c r="AY825" s="152"/>
      <c r="AZ825" s="175"/>
      <c r="BA825" s="131"/>
      <c r="BB825" s="131"/>
      <c r="BC825" s="175"/>
      <c r="BD825" s="131"/>
      <c r="BE825" s="131"/>
      <c r="BF825" s="131"/>
      <c r="BG825" s="131"/>
      <c r="BH825" s="131"/>
    </row>
    <row r="826" ht="15.75" hidden="1" customHeight="1">
      <c r="A826" s="74">
        <v>2025849.0</v>
      </c>
      <c r="B826" s="14"/>
      <c r="C826" s="14">
        <v>38.0</v>
      </c>
      <c r="D826" s="50" t="s">
        <v>3379</v>
      </c>
      <c r="E826" s="50" t="s">
        <v>7538</v>
      </c>
      <c r="F826" s="50" t="s">
        <v>7539</v>
      </c>
      <c r="G826" s="14" t="s">
        <v>430</v>
      </c>
      <c r="H826" s="101" t="s">
        <v>7540</v>
      </c>
      <c r="I826" s="14" t="s">
        <v>237</v>
      </c>
      <c r="J826" s="84">
        <v>38817.0</v>
      </c>
      <c r="K826" s="103" t="s">
        <v>7541</v>
      </c>
      <c r="L826" s="14" t="s">
        <v>93</v>
      </c>
      <c r="M826" s="76" t="s">
        <v>4</v>
      </c>
      <c r="N826" s="16" t="s">
        <v>533</v>
      </c>
      <c r="O826" s="14" t="s">
        <v>286</v>
      </c>
      <c r="P826" s="14"/>
      <c r="Q826" s="14" t="s">
        <v>55</v>
      </c>
      <c r="R826" s="14"/>
      <c r="S826" s="104"/>
      <c r="T826" s="104"/>
      <c r="U826" s="104"/>
      <c r="V826" s="79"/>
      <c r="W826" s="14"/>
      <c r="X826" s="14"/>
      <c r="Y826" s="14"/>
      <c r="Z826" s="14"/>
      <c r="AA826" s="79"/>
      <c r="AB826" s="75"/>
      <c r="AC826" s="14"/>
      <c r="AD826" s="14"/>
      <c r="AE826" s="14"/>
      <c r="AF826" s="75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75" t="s">
        <v>225</v>
      </c>
      <c r="AT826" s="16" t="s">
        <v>73</v>
      </c>
      <c r="AU826" s="16" t="s">
        <v>73</v>
      </c>
      <c r="AV826" s="14"/>
      <c r="AW826" s="16"/>
      <c r="AX826" s="76"/>
      <c r="AY826" s="79"/>
      <c r="AZ826" s="50"/>
      <c r="BA826" s="14"/>
      <c r="BB826" s="14"/>
      <c r="BC826" s="50"/>
      <c r="BD826" s="14"/>
      <c r="BE826" s="14"/>
      <c r="BF826" s="14"/>
      <c r="BG826" s="14"/>
      <c r="BH826" s="14"/>
    </row>
    <row r="827" ht="15.75" hidden="1" customHeight="1">
      <c r="A827" s="74">
        <v>2025698.0</v>
      </c>
      <c r="B827" s="14"/>
      <c r="C827" s="14">
        <v>35.0</v>
      </c>
      <c r="D827" s="50" t="s">
        <v>3379</v>
      </c>
      <c r="E827" s="50" t="s">
        <v>7542</v>
      </c>
      <c r="F827" s="50" t="s">
        <v>7543</v>
      </c>
      <c r="G827" s="14" t="s">
        <v>430</v>
      </c>
      <c r="H827" s="101" t="s">
        <v>7544</v>
      </c>
      <c r="I827" s="14" t="s">
        <v>221</v>
      </c>
      <c r="J827" s="84">
        <v>38759.0</v>
      </c>
      <c r="K827" s="79"/>
      <c r="L827" s="131" t="s">
        <v>95</v>
      </c>
      <c r="M827" s="76" t="s">
        <v>4</v>
      </c>
      <c r="N827" s="14" t="s">
        <v>240</v>
      </c>
      <c r="O827" s="14" t="s">
        <v>286</v>
      </c>
      <c r="P827" s="75"/>
      <c r="Q827" s="14" t="s">
        <v>55</v>
      </c>
      <c r="R827" s="14"/>
      <c r="S827" s="14"/>
      <c r="T827" s="14"/>
      <c r="U827" s="14"/>
      <c r="V827" s="79"/>
      <c r="W827" s="14"/>
      <c r="X827" s="14"/>
      <c r="Y827" s="14"/>
      <c r="Z827" s="14"/>
      <c r="AA827" s="79"/>
      <c r="AB827" s="75"/>
      <c r="AC827" s="14"/>
      <c r="AD827" s="14"/>
      <c r="AE827" s="14"/>
      <c r="AF827" s="75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75" t="s">
        <v>225</v>
      </c>
      <c r="AT827" s="16" t="s">
        <v>73</v>
      </c>
      <c r="AU827" s="16" t="s">
        <v>73</v>
      </c>
      <c r="AV827" s="14"/>
      <c r="AW827" s="16" t="s">
        <v>73</v>
      </c>
      <c r="AX827" s="76"/>
      <c r="AY827" s="105">
        <v>2.3180368E8</v>
      </c>
      <c r="AZ827" s="106">
        <v>18238.0</v>
      </c>
      <c r="BA827" s="14"/>
      <c r="BB827" s="14"/>
      <c r="BC827" s="50"/>
      <c r="BD827" s="14"/>
      <c r="BE827" s="14"/>
      <c r="BF827" s="14"/>
      <c r="BG827" s="14"/>
      <c r="BH827" s="14"/>
    </row>
    <row r="828" ht="15.75" hidden="1" customHeight="1">
      <c r="A828" s="74">
        <v>2025820.0</v>
      </c>
      <c r="B828" s="14"/>
      <c r="C828" s="14">
        <v>43.0</v>
      </c>
      <c r="D828" s="50" t="s">
        <v>3346</v>
      </c>
      <c r="E828" s="50" t="s">
        <v>6315</v>
      </c>
      <c r="F828" s="50" t="s">
        <v>7545</v>
      </c>
      <c r="G828" s="14" t="s">
        <v>430</v>
      </c>
      <c r="H828" s="101" t="s">
        <v>7546</v>
      </c>
      <c r="I828" s="14" t="s">
        <v>237</v>
      </c>
      <c r="J828" s="84">
        <v>38509.0</v>
      </c>
      <c r="K828" s="103"/>
      <c r="L828" s="152" t="s">
        <v>99</v>
      </c>
      <c r="M828" s="76" t="s">
        <v>4</v>
      </c>
      <c r="N828" s="14"/>
      <c r="O828" s="14" t="s">
        <v>490</v>
      </c>
      <c r="P828" s="14" t="s">
        <v>73</v>
      </c>
      <c r="Q828" s="14" t="s">
        <v>53</v>
      </c>
      <c r="R828" s="14"/>
      <c r="S828" s="104"/>
      <c r="T828" s="104"/>
      <c r="U828" s="104"/>
      <c r="V828" s="79"/>
      <c r="W828" s="14"/>
      <c r="X828" s="14"/>
      <c r="Y828" s="14"/>
      <c r="Z828" s="14"/>
      <c r="AA828" s="79"/>
      <c r="AB828" s="75"/>
      <c r="AC828" s="14"/>
      <c r="AD828" s="14"/>
      <c r="AE828" s="14"/>
      <c r="AF828" s="75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75" t="s">
        <v>225</v>
      </c>
      <c r="AT828" s="16" t="s">
        <v>73</v>
      </c>
      <c r="AU828" s="16" t="s">
        <v>225</v>
      </c>
      <c r="AV828" s="14"/>
      <c r="AW828" s="14"/>
      <c r="AX828" s="76"/>
      <c r="AY828" s="79"/>
      <c r="AZ828" s="50"/>
      <c r="BA828" s="14"/>
      <c r="BB828" s="14"/>
      <c r="BC828" s="50"/>
      <c r="BD828" s="14"/>
      <c r="BE828" s="14"/>
      <c r="BF828" s="14"/>
      <c r="BG828" s="14"/>
      <c r="BH828" s="14"/>
    </row>
    <row r="829" ht="15.75" hidden="1" customHeight="1">
      <c r="A829" s="74">
        <v>2025537.0</v>
      </c>
      <c r="B829" s="14"/>
      <c r="C829" s="14">
        <v>35.0</v>
      </c>
      <c r="D829" s="50" t="s">
        <v>1647</v>
      </c>
      <c r="E829" s="50" t="s">
        <v>7547</v>
      </c>
      <c r="F829" s="50" t="s">
        <v>7548</v>
      </c>
      <c r="G829" s="14" t="s">
        <v>430</v>
      </c>
      <c r="H829" s="101" t="s">
        <v>7549</v>
      </c>
      <c r="I829" s="14"/>
      <c r="J829" s="102"/>
      <c r="K829" s="103"/>
      <c r="L829" s="14" t="s">
        <v>108</v>
      </c>
      <c r="M829" s="75" t="s">
        <v>4</v>
      </c>
      <c r="N829" s="14" t="s">
        <v>557</v>
      </c>
      <c r="O829" s="14" t="s">
        <v>286</v>
      </c>
      <c r="P829" s="75"/>
      <c r="Q829" s="14" t="s">
        <v>61</v>
      </c>
      <c r="R829" s="14" t="s">
        <v>73</v>
      </c>
      <c r="S829" s="104"/>
      <c r="T829" s="104"/>
      <c r="U829" s="104"/>
      <c r="V829" s="79"/>
      <c r="W829" s="14"/>
      <c r="X829" s="14"/>
      <c r="Y829" s="14"/>
      <c r="Z829" s="14"/>
      <c r="AA829" s="79"/>
      <c r="AB829" s="75"/>
      <c r="AC829" s="14"/>
      <c r="AD829" s="14"/>
      <c r="AE829" s="14"/>
      <c r="AF829" s="75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75" t="s">
        <v>225</v>
      </c>
      <c r="AT829" s="14"/>
      <c r="AU829" s="16" t="s">
        <v>225</v>
      </c>
      <c r="AV829" s="14"/>
      <c r="AW829" s="14"/>
      <c r="AX829" s="76"/>
      <c r="AY829" s="79"/>
      <c r="AZ829" s="50"/>
      <c r="BA829" s="14"/>
      <c r="BB829" s="14"/>
      <c r="BC829" s="50"/>
      <c r="BD829" s="14"/>
      <c r="BE829" s="14"/>
      <c r="BF829" s="14"/>
      <c r="BG829" s="14"/>
      <c r="BH829" s="14"/>
    </row>
    <row r="830" ht="15.75" hidden="1" customHeight="1">
      <c r="A830" s="74">
        <v>2025406.0</v>
      </c>
      <c r="B830" s="14"/>
      <c r="C830" s="14">
        <v>38.0</v>
      </c>
      <c r="D830" s="50" t="s">
        <v>3466</v>
      </c>
      <c r="E830" s="53" t="s">
        <v>7550</v>
      </c>
      <c r="F830" s="50" t="s">
        <v>7551</v>
      </c>
      <c r="G830" s="14" t="s">
        <v>430</v>
      </c>
      <c r="H830" s="101" t="s">
        <v>7552</v>
      </c>
      <c r="I830" s="14" t="s">
        <v>237</v>
      </c>
      <c r="J830" s="84">
        <v>39206.0</v>
      </c>
      <c r="K830" s="103" t="s">
        <v>7553</v>
      </c>
      <c r="L830" s="131" t="s">
        <v>113</v>
      </c>
      <c r="M830" s="75" t="s">
        <v>4</v>
      </c>
      <c r="N830" s="14" t="s">
        <v>791</v>
      </c>
      <c r="O830" s="14" t="s">
        <v>286</v>
      </c>
      <c r="P830" s="75"/>
      <c r="Q830" s="14" t="s">
        <v>59</v>
      </c>
      <c r="R830" s="14"/>
      <c r="S830" s="104"/>
      <c r="T830" s="104"/>
      <c r="U830" s="104"/>
      <c r="V830" s="79"/>
      <c r="W830" s="14"/>
      <c r="X830" s="14"/>
      <c r="Y830" s="14"/>
      <c r="Z830" s="14"/>
      <c r="AA830" s="79"/>
      <c r="AB830" s="75"/>
      <c r="AC830" s="14"/>
      <c r="AD830" s="14"/>
      <c r="AE830" s="14"/>
      <c r="AF830" s="75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75" t="s">
        <v>225</v>
      </c>
      <c r="AT830" s="16" t="s">
        <v>73</v>
      </c>
      <c r="AU830" s="16" t="s">
        <v>73</v>
      </c>
      <c r="AV830" s="14"/>
      <c r="AW830" s="16" t="s">
        <v>232</v>
      </c>
      <c r="AX830" s="76"/>
      <c r="AY830" s="14"/>
      <c r="AZ830" s="50"/>
      <c r="BA830" s="14"/>
      <c r="BB830" s="14"/>
      <c r="BC830" s="14"/>
      <c r="BD830" s="14"/>
      <c r="BE830" s="14"/>
      <c r="BF830" s="14"/>
      <c r="BG830" s="14"/>
      <c r="BH830" s="14"/>
    </row>
    <row r="831" ht="15.75" hidden="1" customHeight="1">
      <c r="A831" s="74">
        <v>2025413.0</v>
      </c>
      <c r="B831" s="14"/>
      <c r="C831" s="100">
        <v>36.0</v>
      </c>
      <c r="D831" s="82" t="s">
        <v>3466</v>
      </c>
      <c r="E831" s="82" t="s">
        <v>7554</v>
      </c>
      <c r="F831" s="50" t="s">
        <v>7555</v>
      </c>
      <c r="G831" s="14" t="s">
        <v>430</v>
      </c>
      <c r="H831" s="101" t="s">
        <v>7556</v>
      </c>
      <c r="I831" s="85" t="s">
        <v>237</v>
      </c>
      <c r="J831" s="82" t="s">
        <v>7557</v>
      </c>
      <c r="K831" s="219" t="s">
        <v>7558</v>
      </c>
      <c r="L831" s="131" t="s">
        <v>113</v>
      </c>
      <c r="M831" s="75" t="s">
        <v>4</v>
      </c>
      <c r="N831" s="14" t="s">
        <v>791</v>
      </c>
      <c r="O831" s="14" t="s">
        <v>286</v>
      </c>
      <c r="P831" s="75"/>
      <c r="Q831" s="14" t="s">
        <v>59</v>
      </c>
      <c r="R831" s="14"/>
      <c r="S831" s="104"/>
      <c r="T831" s="104"/>
      <c r="U831" s="104"/>
      <c r="V831" s="79"/>
      <c r="W831" s="14"/>
      <c r="X831" s="14"/>
      <c r="Y831" s="14"/>
      <c r="Z831" s="14"/>
      <c r="AA831" s="79"/>
      <c r="AB831" s="75"/>
      <c r="AC831" s="14"/>
      <c r="AD831" s="14"/>
      <c r="AE831" s="14"/>
      <c r="AF831" s="75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75" t="s">
        <v>225</v>
      </c>
      <c r="AT831" s="16" t="s">
        <v>73</v>
      </c>
      <c r="AU831" s="16" t="s">
        <v>73</v>
      </c>
      <c r="AV831" s="14"/>
      <c r="AW831" s="16" t="s">
        <v>232</v>
      </c>
      <c r="AX831" s="76"/>
      <c r="AY831" s="16">
        <v>2.31872518E8</v>
      </c>
      <c r="AZ831" s="106" t="s">
        <v>7559</v>
      </c>
      <c r="BA831" s="14"/>
      <c r="BB831" s="14"/>
      <c r="BC831" s="14"/>
      <c r="BD831" s="14"/>
      <c r="BE831" s="14"/>
      <c r="BF831" s="14"/>
      <c r="BG831" s="14"/>
      <c r="BH831" s="14"/>
    </row>
    <row r="832" ht="15.75" hidden="1" customHeight="1">
      <c r="A832" s="74">
        <v>2025387.0</v>
      </c>
      <c r="B832" s="14"/>
      <c r="C832" s="14">
        <v>40.0</v>
      </c>
      <c r="D832" s="50" t="s">
        <v>3473</v>
      </c>
      <c r="E832" s="50" t="s">
        <v>6813</v>
      </c>
      <c r="F832" s="50" t="s">
        <v>7560</v>
      </c>
      <c r="G832" s="14" t="s">
        <v>430</v>
      </c>
      <c r="H832" s="101" t="s">
        <v>7561</v>
      </c>
      <c r="I832" s="14" t="s">
        <v>237</v>
      </c>
      <c r="J832" s="50" t="s">
        <v>5899</v>
      </c>
      <c r="K832" s="103" t="s">
        <v>7562</v>
      </c>
      <c r="L832" s="131" t="s">
        <v>90</v>
      </c>
      <c r="M832" s="75" t="s">
        <v>4</v>
      </c>
      <c r="N832" s="14" t="s">
        <v>1773</v>
      </c>
      <c r="O832" s="14" t="s">
        <v>259</v>
      </c>
      <c r="P832" s="14" t="s">
        <v>225</v>
      </c>
      <c r="Q832" s="14" t="s">
        <v>59</v>
      </c>
      <c r="R832" s="14"/>
      <c r="S832" s="104"/>
      <c r="T832" s="104"/>
      <c r="U832" s="14"/>
      <c r="V832" s="79"/>
      <c r="W832" s="14"/>
      <c r="X832" s="14"/>
      <c r="Y832" s="14"/>
      <c r="Z832" s="14"/>
      <c r="AA832" s="79"/>
      <c r="AB832" s="75"/>
      <c r="AC832" s="14"/>
      <c r="AD832" s="14"/>
      <c r="AE832" s="14"/>
      <c r="AF832" s="75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75" t="s">
        <v>225</v>
      </c>
      <c r="AT832" s="14"/>
      <c r="AU832" s="16" t="s">
        <v>73</v>
      </c>
      <c r="AV832" s="14"/>
      <c r="AW832" s="16" t="s">
        <v>232</v>
      </c>
      <c r="AX832" s="76"/>
      <c r="AY832" s="50"/>
      <c r="AZ832" s="50"/>
      <c r="BA832" s="14"/>
      <c r="BB832" s="14"/>
      <c r="BC832" s="14"/>
      <c r="BD832" s="14"/>
      <c r="BE832" s="14"/>
      <c r="BF832" s="14"/>
      <c r="BG832" s="14"/>
      <c r="BH832" s="14"/>
    </row>
    <row r="833" ht="15.75" hidden="1" customHeight="1">
      <c r="A833" s="74">
        <v>2025852.0</v>
      </c>
      <c r="B833" s="14"/>
      <c r="C833" s="14"/>
      <c r="D833" s="50" t="s">
        <v>5461</v>
      </c>
      <c r="E833" s="50" t="s">
        <v>7563</v>
      </c>
      <c r="F833" s="50" t="s">
        <v>7564</v>
      </c>
      <c r="G833" s="14" t="s">
        <v>430</v>
      </c>
      <c r="H833" s="101" t="s">
        <v>7565</v>
      </c>
      <c r="I833" s="14" t="s">
        <v>221</v>
      </c>
      <c r="J833" s="84">
        <v>38970.0</v>
      </c>
      <c r="K833" s="103" t="s">
        <v>7566</v>
      </c>
      <c r="L833" s="131" t="s">
        <v>113</v>
      </c>
      <c r="M833" s="76" t="s">
        <v>4</v>
      </c>
      <c r="N833" s="14"/>
      <c r="O833" s="14" t="s">
        <v>286</v>
      </c>
      <c r="P833" s="14"/>
      <c r="Q833" s="14" t="s">
        <v>59</v>
      </c>
      <c r="R833" s="14"/>
      <c r="S833" s="104"/>
      <c r="T833" s="104"/>
      <c r="U833" s="104"/>
      <c r="V833" s="79"/>
      <c r="W833" s="14"/>
      <c r="X833" s="14"/>
      <c r="Y833" s="14"/>
      <c r="Z833" s="14"/>
      <c r="AA833" s="79"/>
      <c r="AB833" s="75"/>
      <c r="AC833" s="14"/>
      <c r="AD833" s="14"/>
      <c r="AE833" s="14"/>
      <c r="AF833" s="75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75" t="s">
        <v>225</v>
      </c>
      <c r="AT833" s="16" t="s">
        <v>73</v>
      </c>
      <c r="AU833" s="16" t="s">
        <v>73</v>
      </c>
      <c r="AV833" s="14"/>
      <c r="AW833" s="16" t="s">
        <v>73</v>
      </c>
      <c r="AX833" s="76"/>
      <c r="AY833" s="225">
        <v>2.32166463E8</v>
      </c>
      <c r="AZ833" s="106">
        <v>42754.0</v>
      </c>
      <c r="BA833" s="14"/>
      <c r="BB833" s="14"/>
      <c r="BC833" s="50"/>
      <c r="BD833" s="14"/>
      <c r="BE833" s="14"/>
      <c r="BF833" s="14"/>
      <c r="BG833" s="14"/>
      <c r="BH833" s="14"/>
    </row>
    <row r="834" ht="15.75" hidden="1" customHeight="1">
      <c r="A834" s="74">
        <v>2025769.0</v>
      </c>
      <c r="B834" s="14"/>
      <c r="C834" s="14">
        <v>41.0</v>
      </c>
      <c r="D834" s="50" t="s">
        <v>5461</v>
      </c>
      <c r="E834" s="50" t="s">
        <v>7567</v>
      </c>
      <c r="F834" s="50" t="s">
        <v>7568</v>
      </c>
      <c r="G834" s="14" t="s">
        <v>430</v>
      </c>
      <c r="H834" s="101" t="s">
        <v>7569</v>
      </c>
      <c r="I834" s="14" t="s">
        <v>237</v>
      </c>
      <c r="J834" s="84" t="s">
        <v>5604</v>
      </c>
      <c r="K834" s="103"/>
      <c r="L834" s="79" t="s">
        <v>99</v>
      </c>
      <c r="M834" s="76" t="s">
        <v>4</v>
      </c>
      <c r="N834" s="14" t="s">
        <v>323</v>
      </c>
      <c r="O834" s="14" t="s">
        <v>490</v>
      </c>
      <c r="P834" s="14" t="s">
        <v>73</v>
      </c>
      <c r="Q834" s="14" t="s">
        <v>53</v>
      </c>
      <c r="R834" s="14"/>
      <c r="S834" s="104"/>
      <c r="T834" s="104"/>
      <c r="U834" s="104"/>
      <c r="V834" s="79"/>
      <c r="W834" s="14"/>
      <c r="X834" s="14"/>
      <c r="Y834" s="14"/>
      <c r="Z834" s="14"/>
      <c r="AA834" s="79"/>
      <c r="AB834" s="75"/>
      <c r="AC834" s="14"/>
      <c r="AD834" s="14"/>
      <c r="AE834" s="14"/>
      <c r="AF834" s="75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75" t="s">
        <v>225</v>
      </c>
      <c r="AT834" s="16" t="s">
        <v>73</v>
      </c>
      <c r="AU834" s="16" t="s">
        <v>225</v>
      </c>
      <c r="AV834" s="14"/>
      <c r="AW834" s="14"/>
      <c r="AX834" s="76"/>
      <c r="AY834" s="79"/>
      <c r="AZ834" s="50"/>
      <c r="BA834" s="14"/>
      <c r="BB834" s="14"/>
      <c r="BC834" s="50"/>
      <c r="BD834" s="14"/>
      <c r="BE834" s="14"/>
      <c r="BF834" s="14"/>
      <c r="BG834" s="14"/>
      <c r="BH834" s="14"/>
    </row>
    <row r="835" ht="15.75" hidden="1" customHeight="1">
      <c r="A835" s="74">
        <v>2025816.0</v>
      </c>
      <c r="B835" s="14"/>
      <c r="C835" s="14">
        <v>39.0</v>
      </c>
      <c r="D835" s="50" t="s">
        <v>3379</v>
      </c>
      <c r="E835" s="50" t="s">
        <v>3102</v>
      </c>
      <c r="F835" s="50" t="s">
        <v>7570</v>
      </c>
      <c r="G835" s="14" t="s">
        <v>430</v>
      </c>
      <c r="H835" s="101" t="s">
        <v>7571</v>
      </c>
      <c r="I835" s="14" t="s">
        <v>237</v>
      </c>
      <c r="J835" s="84" t="s">
        <v>1722</v>
      </c>
      <c r="K835" s="103"/>
      <c r="L835" s="79" t="s">
        <v>99</v>
      </c>
      <c r="M835" s="76" t="s">
        <v>4</v>
      </c>
      <c r="N835" s="14"/>
      <c r="O835" s="14" t="s">
        <v>490</v>
      </c>
      <c r="P835" s="14" t="s">
        <v>73</v>
      </c>
      <c r="Q835" s="14" t="s">
        <v>53</v>
      </c>
      <c r="R835" s="14"/>
      <c r="S835" s="104"/>
      <c r="T835" s="104"/>
      <c r="U835" s="104"/>
      <c r="V835" s="79"/>
      <c r="W835" s="14"/>
      <c r="X835" s="14"/>
      <c r="Y835" s="14"/>
      <c r="Z835" s="14"/>
      <c r="AA835" s="79"/>
      <c r="AB835" s="75"/>
      <c r="AC835" s="14"/>
      <c r="AD835" s="14"/>
      <c r="AE835" s="14"/>
      <c r="AF835" s="75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75" t="s">
        <v>225</v>
      </c>
      <c r="AT835" s="16" t="s">
        <v>73</v>
      </c>
      <c r="AU835" s="16" t="s">
        <v>73</v>
      </c>
      <c r="AV835" s="14"/>
      <c r="AW835" s="14"/>
      <c r="AX835" s="76"/>
      <c r="AY835" s="79"/>
      <c r="AZ835" s="50"/>
      <c r="BA835" s="14"/>
      <c r="BB835" s="14"/>
      <c r="BC835" s="50"/>
      <c r="BD835" s="14"/>
      <c r="BE835" s="14"/>
      <c r="BF835" s="14"/>
      <c r="BG835" s="14"/>
      <c r="BH835" s="14"/>
    </row>
    <row r="836" ht="15.75" hidden="1" customHeight="1">
      <c r="A836" s="74">
        <v>2025464.0</v>
      </c>
      <c r="B836" s="14"/>
      <c r="C836" s="100">
        <v>38.0</v>
      </c>
      <c r="D836" s="82" t="s">
        <v>7572</v>
      </c>
      <c r="E836" s="82" t="s">
        <v>7573</v>
      </c>
      <c r="F836" s="50" t="s">
        <v>7574</v>
      </c>
      <c r="G836" s="14" t="s">
        <v>430</v>
      </c>
      <c r="H836" s="83" t="s">
        <v>7575</v>
      </c>
      <c r="I836" s="85" t="s">
        <v>237</v>
      </c>
      <c r="J836" s="82" t="s">
        <v>7576</v>
      </c>
      <c r="K836" s="103"/>
      <c r="L836" s="85" t="s">
        <v>76</v>
      </c>
      <c r="M836" s="75" t="s">
        <v>4</v>
      </c>
      <c r="N836" s="16" t="s">
        <v>3769</v>
      </c>
      <c r="O836" s="85" t="s">
        <v>286</v>
      </c>
      <c r="P836" s="75"/>
      <c r="Q836" s="14" t="s">
        <v>59</v>
      </c>
      <c r="R836" s="14"/>
      <c r="S836" s="104"/>
      <c r="T836" s="104"/>
      <c r="U836" s="104"/>
      <c r="V836" s="79"/>
      <c r="W836" s="14"/>
      <c r="X836" s="14"/>
      <c r="Y836" s="14"/>
      <c r="Z836" s="14"/>
      <c r="AA836" s="79"/>
      <c r="AB836" s="75"/>
      <c r="AC836" s="14"/>
      <c r="AD836" s="14"/>
      <c r="AE836" s="14"/>
      <c r="AF836" s="75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75" t="s">
        <v>225</v>
      </c>
      <c r="AT836" s="14"/>
      <c r="AU836" s="16" t="s">
        <v>225</v>
      </c>
      <c r="AV836" s="14"/>
      <c r="AW836" s="16" t="s">
        <v>225</v>
      </c>
      <c r="AX836" s="110" t="s">
        <v>685</v>
      </c>
      <c r="AY836" s="14"/>
      <c r="AZ836" s="50"/>
      <c r="BA836" s="14"/>
      <c r="BB836" s="14"/>
      <c r="BC836" s="14"/>
      <c r="BD836" s="14"/>
      <c r="BE836" s="14"/>
      <c r="BF836" s="14"/>
      <c r="BG836" s="14"/>
      <c r="BH836" s="14"/>
    </row>
    <row r="837" ht="15.75" hidden="1" customHeight="1">
      <c r="A837" s="74">
        <v>2025851.0</v>
      </c>
      <c r="B837" s="14"/>
      <c r="C837" s="14">
        <v>38.0</v>
      </c>
      <c r="D837" s="50" t="s">
        <v>7577</v>
      </c>
      <c r="E837" s="50" t="s">
        <v>7578</v>
      </c>
      <c r="F837" s="50" t="s">
        <v>7579</v>
      </c>
      <c r="G837" s="14" t="s">
        <v>430</v>
      </c>
      <c r="H837" s="101" t="s">
        <v>7580</v>
      </c>
      <c r="I837" s="14" t="s">
        <v>221</v>
      </c>
      <c r="J837" s="50" t="s">
        <v>310</v>
      </c>
      <c r="K837" s="103" t="s">
        <v>7581</v>
      </c>
      <c r="L837" s="14" t="s">
        <v>93</v>
      </c>
      <c r="M837" s="76" t="s">
        <v>4</v>
      </c>
      <c r="N837" s="16" t="s">
        <v>4909</v>
      </c>
      <c r="O837" s="14" t="s">
        <v>286</v>
      </c>
      <c r="P837" s="14"/>
      <c r="Q837" s="14" t="s">
        <v>55</v>
      </c>
      <c r="R837" s="14"/>
      <c r="S837" s="104" t="s">
        <v>7582</v>
      </c>
      <c r="T837" s="104" t="s">
        <v>7582</v>
      </c>
      <c r="U837" s="104" t="s">
        <v>7583</v>
      </c>
      <c r="V837" s="79"/>
      <c r="W837" s="14"/>
      <c r="X837" s="14"/>
      <c r="Y837" s="14"/>
      <c r="Z837" s="14"/>
      <c r="AA837" s="79"/>
      <c r="AB837" s="75"/>
      <c r="AC837" s="14"/>
      <c r="AD837" s="14"/>
      <c r="AE837" s="14"/>
      <c r="AF837" s="75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75" t="s">
        <v>225</v>
      </c>
      <c r="AT837" s="16" t="s">
        <v>73</v>
      </c>
      <c r="AU837" s="16" t="s">
        <v>73</v>
      </c>
      <c r="AV837" s="14"/>
      <c r="AW837" s="14"/>
      <c r="AX837" s="76"/>
      <c r="AY837" s="79"/>
      <c r="AZ837" s="50"/>
      <c r="BA837" s="14"/>
      <c r="BB837" s="14"/>
      <c r="BC837" s="50"/>
      <c r="BD837" s="14"/>
      <c r="BE837" s="14"/>
      <c r="BF837" s="14"/>
      <c r="BG837" s="14"/>
      <c r="BH837" s="14"/>
    </row>
    <row r="838" ht="15.75" hidden="1" customHeight="1">
      <c r="A838" s="74">
        <v>2025644.0</v>
      </c>
      <c r="B838" s="14"/>
      <c r="C838" s="14">
        <v>34.0</v>
      </c>
      <c r="D838" s="50" t="s">
        <v>7584</v>
      </c>
      <c r="E838" s="50" t="s">
        <v>7585</v>
      </c>
      <c r="F838" s="50" t="s">
        <v>7586</v>
      </c>
      <c r="G838" s="14" t="s">
        <v>430</v>
      </c>
      <c r="H838" s="101" t="s">
        <v>7587</v>
      </c>
      <c r="I838" s="14" t="s">
        <v>221</v>
      </c>
      <c r="J838" s="84">
        <v>38810.0</v>
      </c>
      <c r="K838" s="79"/>
      <c r="L838" s="79" t="s">
        <v>99</v>
      </c>
      <c r="M838" s="76" t="s">
        <v>4</v>
      </c>
      <c r="N838" s="14" t="s">
        <v>323</v>
      </c>
      <c r="O838" s="14" t="s">
        <v>490</v>
      </c>
      <c r="P838" s="14" t="s">
        <v>73</v>
      </c>
      <c r="Q838" s="14" t="s">
        <v>53</v>
      </c>
      <c r="R838" s="14"/>
      <c r="S838" s="104"/>
      <c r="T838" s="104"/>
      <c r="U838" s="104"/>
      <c r="V838" s="79"/>
      <c r="W838" s="14"/>
      <c r="X838" s="14"/>
      <c r="Y838" s="14"/>
      <c r="Z838" s="14"/>
      <c r="AA838" s="79"/>
      <c r="AB838" s="75"/>
      <c r="AC838" s="14"/>
      <c r="AD838" s="14"/>
      <c r="AE838" s="14"/>
      <c r="AF838" s="75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75" t="s">
        <v>225</v>
      </c>
      <c r="AT838" s="16" t="s">
        <v>73</v>
      </c>
      <c r="AU838" s="16" t="s">
        <v>73</v>
      </c>
      <c r="AV838" s="14"/>
      <c r="AW838" s="14"/>
      <c r="AX838" s="76"/>
      <c r="AY838" s="79"/>
      <c r="AZ838" s="50"/>
      <c r="BA838" s="14"/>
      <c r="BB838" s="14"/>
      <c r="BC838" s="50"/>
      <c r="BD838" s="14"/>
      <c r="BE838" s="14"/>
      <c r="BF838" s="14"/>
      <c r="BG838" s="14"/>
      <c r="BH838" s="14"/>
    </row>
    <row r="839" ht="15.75" hidden="1" customHeight="1">
      <c r="A839" s="74">
        <v>2025713.0</v>
      </c>
      <c r="B839" s="14"/>
      <c r="C839" s="14">
        <v>38.0</v>
      </c>
      <c r="D839" s="50" t="s">
        <v>7588</v>
      </c>
      <c r="E839" s="50" t="s">
        <v>7589</v>
      </c>
      <c r="F839" s="50" t="s">
        <v>7590</v>
      </c>
      <c r="G839" s="14" t="s">
        <v>430</v>
      </c>
      <c r="H839" s="101" t="s">
        <v>7591</v>
      </c>
      <c r="I839" s="14"/>
      <c r="J839" s="84"/>
      <c r="K839" s="103"/>
      <c r="L839" s="14" t="s">
        <v>77</v>
      </c>
      <c r="M839" s="76" t="s">
        <v>4</v>
      </c>
      <c r="N839" s="14" t="s">
        <v>5291</v>
      </c>
      <c r="O839" s="14" t="s">
        <v>286</v>
      </c>
      <c r="P839" s="75"/>
      <c r="Q839" s="14" t="s">
        <v>55</v>
      </c>
      <c r="R839" s="14"/>
      <c r="S839" s="104"/>
      <c r="T839" s="104"/>
      <c r="U839" s="104"/>
      <c r="V839" s="79"/>
      <c r="W839" s="14"/>
      <c r="X839" s="14"/>
      <c r="Y839" s="14"/>
      <c r="Z839" s="14"/>
      <c r="AA839" s="79"/>
      <c r="AB839" s="75"/>
      <c r="AC839" s="14"/>
      <c r="AD839" s="14"/>
      <c r="AE839" s="14"/>
      <c r="AF839" s="75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75" t="s">
        <v>225</v>
      </c>
      <c r="AT839" s="16" t="s">
        <v>73</v>
      </c>
      <c r="AU839" s="16" t="s">
        <v>73</v>
      </c>
      <c r="AV839" s="14"/>
      <c r="AW839" s="16" t="s">
        <v>232</v>
      </c>
      <c r="AX839" s="76"/>
      <c r="AY839" s="105">
        <v>2.31611595E8</v>
      </c>
      <c r="AZ839" s="106">
        <v>47497.0</v>
      </c>
      <c r="BA839" s="14"/>
      <c r="BB839" s="14"/>
      <c r="BC839" s="50"/>
      <c r="BD839" s="14"/>
      <c r="BE839" s="14"/>
      <c r="BF839" s="14"/>
      <c r="BG839" s="14"/>
      <c r="BH839" s="14"/>
    </row>
    <row r="840" ht="15.75" hidden="1" customHeight="1">
      <c r="A840" s="74">
        <v>2025586.0</v>
      </c>
      <c r="B840" s="14"/>
      <c r="C840" s="14">
        <v>34.0</v>
      </c>
      <c r="D840" s="50" t="s">
        <v>6314</v>
      </c>
      <c r="E840" s="50" t="s">
        <v>7592</v>
      </c>
      <c r="F840" s="50" t="s">
        <v>7593</v>
      </c>
      <c r="G840" s="14" t="s">
        <v>430</v>
      </c>
      <c r="H840" s="101" t="s">
        <v>7594</v>
      </c>
      <c r="I840" s="14" t="s">
        <v>237</v>
      </c>
      <c r="J840" s="112" t="s">
        <v>665</v>
      </c>
      <c r="K840" s="103"/>
      <c r="L840" s="14" t="s">
        <v>2568</v>
      </c>
      <c r="M840" s="75" t="s">
        <v>4</v>
      </c>
      <c r="N840" s="14" t="s">
        <v>240</v>
      </c>
      <c r="O840" s="75" t="s">
        <v>464</v>
      </c>
      <c r="P840" s="14" t="s">
        <v>225</v>
      </c>
      <c r="Q840" s="14" t="s">
        <v>53</v>
      </c>
      <c r="R840" s="14"/>
      <c r="S840" s="104"/>
      <c r="T840" s="104"/>
      <c r="U840" s="104"/>
      <c r="V840" s="79"/>
      <c r="W840" s="14"/>
      <c r="X840" s="14"/>
      <c r="Y840" s="14"/>
      <c r="Z840" s="14"/>
      <c r="AA840" s="79"/>
      <c r="AB840" s="75"/>
      <c r="AC840" s="14"/>
      <c r="AD840" s="14"/>
      <c r="AE840" s="14"/>
      <c r="AF840" s="75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75" t="s">
        <v>225</v>
      </c>
      <c r="AT840" s="14"/>
      <c r="AU840" s="16" t="s">
        <v>225</v>
      </c>
      <c r="AV840" s="14"/>
      <c r="AW840" s="14"/>
      <c r="AX840" s="76"/>
      <c r="AY840" s="79"/>
      <c r="AZ840" s="50"/>
      <c r="BA840" s="14"/>
      <c r="BB840" s="14"/>
      <c r="BC840" s="50"/>
      <c r="BD840" s="14"/>
      <c r="BE840" s="14"/>
      <c r="BF840" s="14"/>
      <c r="BG840" s="14"/>
      <c r="BH840" s="14"/>
    </row>
    <row r="841" ht="15.75" hidden="1" customHeight="1">
      <c r="A841" s="74">
        <v>2025640.0</v>
      </c>
      <c r="B841" s="14"/>
      <c r="C841" s="14">
        <v>36.0</v>
      </c>
      <c r="D841" s="50" t="s">
        <v>6314</v>
      </c>
      <c r="E841" s="50" t="s">
        <v>7595</v>
      </c>
      <c r="F841" s="50" t="s">
        <v>7596</v>
      </c>
      <c r="G841" s="14" t="s">
        <v>430</v>
      </c>
      <c r="H841" s="101" t="s">
        <v>7597</v>
      </c>
      <c r="I841" s="14" t="s">
        <v>237</v>
      </c>
      <c r="J841" s="84">
        <v>38846.0</v>
      </c>
      <c r="K841" s="192" t="s">
        <v>7598</v>
      </c>
      <c r="L841" s="76" t="s">
        <v>81</v>
      </c>
      <c r="M841" s="76" t="s">
        <v>4</v>
      </c>
      <c r="N841" s="14" t="s">
        <v>223</v>
      </c>
      <c r="O841" s="14" t="s">
        <v>6988</v>
      </c>
      <c r="P841" s="14" t="s">
        <v>225</v>
      </c>
      <c r="Q841" s="14" t="s">
        <v>53</v>
      </c>
      <c r="R841" s="16" t="s">
        <v>225</v>
      </c>
      <c r="S841" s="190" t="s">
        <v>7599</v>
      </c>
      <c r="T841" s="190" t="s">
        <v>7599</v>
      </c>
      <c r="U841" s="190" t="s">
        <v>278</v>
      </c>
      <c r="V841" s="105" t="s">
        <v>7600</v>
      </c>
      <c r="W841" s="16" t="s">
        <v>225</v>
      </c>
      <c r="X841" s="16" t="s">
        <v>225</v>
      </c>
      <c r="Y841" s="16" t="s">
        <v>225</v>
      </c>
      <c r="Z841" s="16" t="s">
        <v>225</v>
      </c>
      <c r="AA841" s="105">
        <v>7.0</v>
      </c>
      <c r="AB841" s="217" t="s">
        <v>225</v>
      </c>
      <c r="AC841" s="16" t="s">
        <v>229</v>
      </c>
      <c r="AD841" s="16" t="s">
        <v>225</v>
      </c>
      <c r="AE841" s="16" t="s">
        <v>229</v>
      </c>
      <c r="AF841" s="217" t="s">
        <v>225</v>
      </c>
      <c r="AG841" s="16" t="s">
        <v>7040</v>
      </c>
      <c r="AH841" s="16" t="s">
        <v>225</v>
      </c>
      <c r="AI841" s="16" t="s">
        <v>225</v>
      </c>
      <c r="AJ841" s="16" t="s">
        <v>73</v>
      </c>
      <c r="AK841" s="16" t="s">
        <v>264</v>
      </c>
      <c r="AL841" s="16" t="s">
        <v>671</v>
      </c>
      <c r="AM841" s="16" t="s">
        <v>73</v>
      </c>
      <c r="AN841" s="16" t="s">
        <v>7601</v>
      </c>
      <c r="AO841" s="14"/>
      <c r="AP841" s="16" t="s">
        <v>454</v>
      </c>
      <c r="AQ841" s="16" t="s">
        <v>4276</v>
      </c>
      <c r="AR841" s="16" t="s">
        <v>842</v>
      </c>
      <c r="AS841" s="217" t="s">
        <v>73</v>
      </c>
      <c r="AT841" s="14"/>
      <c r="AU841" s="16" t="s">
        <v>225</v>
      </c>
      <c r="AV841" s="14"/>
      <c r="AW841" s="14"/>
      <c r="AX841" s="76"/>
      <c r="AY841" s="79"/>
      <c r="AZ841" s="50"/>
      <c r="BA841" s="14"/>
      <c r="BB841" s="14"/>
      <c r="BC841" s="50"/>
      <c r="BD841" s="14"/>
      <c r="BE841" s="14"/>
      <c r="BF841" s="14"/>
      <c r="BG841" s="14"/>
      <c r="BH841" s="14"/>
    </row>
    <row r="842" ht="15.75" hidden="1" customHeight="1">
      <c r="A842" s="74">
        <v>2025761.0</v>
      </c>
      <c r="B842" s="14"/>
      <c r="C842" s="14">
        <v>35.0</v>
      </c>
      <c r="D842" s="50" t="s">
        <v>7602</v>
      </c>
      <c r="E842" s="50" t="s">
        <v>7603</v>
      </c>
      <c r="F842" s="50" t="s">
        <v>7604</v>
      </c>
      <c r="G842" s="14" t="s">
        <v>430</v>
      </c>
      <c r="H842" s="101" t="s">
        <v>7605</v>
      </c>
      <c r="I842" s="14" t="s">
        <v>237</v>
      </c>
      <c r="J842" s="84" t="s">
        <v>1816</v>
      </c>
      <c r="K842" s="79"/>
      <c r="L842" s="14" t="s">
        <v>85</v>
      </c>
      <c r="M842" s="76" t="s">
        <v>4</v>
      </c>
      <c r="N842" s="14" t="s">
        <v>475</v>
      </c>
      <c r="O842" s="14" t="s">
        <v>594</v>
      </c>
      <c r="P842" s="75"/>
      <c r="Q842" s="14" t="s">
        <v>51</v>
      </c>
      <c r="R842" s="14"/>
      <c r="S842" s="14"/>
      <c r="T842" s="14"/>
      <c r="U842" s="14"/>
      <c r="V842" s="79"/>
      <c r="W842" s="14"/>
      <c r="X842" s="14"/>
      <c r="Y842" s="14"/>
      <c r="Z842" s="14"/>
      <c r="AA842" s="79"/>
      <c r="AB842" s="75"/>
      <c r="AC842" s="14"/>
      <c r="AD842" s="14"/>
      <c r="AE842" s="14"/>
      <c r="AF842" s="75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75" t="s">
        <v>225</v>
      </c>
      <c r="AT842" s="14"/>
      <c r="AU842" s="16" t="s">
        <v>225</v>
      </c>
      <c r="AV842" s="14"/>
      <c r="AW842" s="14"/>
      <c r="AX842" s="76"/>
      <c r="AY842" s="79"/>
      <c r="AZ842" s="50"/>
      <c r="BA842" s="14"/>
      <c r="BB842" s="14"/>
      <c r="BC842" s="50"/>
      <c r="BD842" s="14"/>
      <c r="BE842" s="14"/>
      <c r="BF842" s="14"/>
      <c r="BG842" s="14"/>
      <c r="BH842" s="14"/>
    </row>
    <row r="843" ht="15.75" hidden="1" customHeight="1">
      <c r="A843" s="74">
        <v>2025512.0</v>
      </c>
      <c r="B843" s="14"/>
      <c r="C843" s="100">
        <v>37.0</v>
      </c>
      <c r="D843" s="82" t="s">
        <v>1378</v>
      </c>
      <c r="E843" s="82" t="s">
        <v>7606</v>
      </c>
      <c r="F843" s="50" t="s">
        <v>7607</v>
      </c>
      <c r="G843" s="14" t="s">
        <v>430</v>
      </c>
      <c r="H843" s="101" t="s">
        <v>7608</v>
      </c>
      <c r="I843" s="85"/>
      <c r="J843" s="109">
        <v>39030.0</v>
      </c>
      <c r="K843" s="79"/>
      <c r="L843" s="14" t="s">
        <v>108</v>
      </c>
      <c r="M843" s="75" t="s">
        <v>4</v>
      </c>
      <c r="N843" s="14" t="s">
        <v>667</v>
      </c>
      <c r="O843" s="14" t="s">
        <v>286</v>
      </c>
      <c r="P843" s="75"/>
      <c r="Q843" s="14" t="s">
        <v>61</v>
      </c>
      <c r="R843" s="14" t="s">
        <v>73</v>
      </c>
      <c r="S843" s="14"/>
      <c r="T843" s="14"/>
      <c r="U843" s="14"/>
      <c r="V843" s="79"/>
      <c r="W843" s="14"/>
      <c r="X843" s="14"/>
      <c r="Y843" s="14"/>
      <c r="Z843" s="14"/>
      <c r="AA843" s="79"/>
      <c r="AB843" s="75"/>
      <c r="AC843" s="14"/>
      <c r="AD843" s="14"/>
      <c r="AE843" s="14"/>
      <c r="AF843" s="75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75" t="s">
        <v>225</v>
      </c>
      <c r="AT843" s="16" t="s">
        <v>73</v>
      </c>
      <c r="AU843" s="16" t="s">
        <v>73</v>
      </c>
      <c r="AV843" s="14"/>
      <c r="AW843" s="16" t="s">
        <v>232</v>
      </c>
      <c r="AX843" s="76"/>
      <c r="AY843" s="14"/>
      <c r="AZ843" s="50"/>
      <c r="BA843" s="14"/>
      <c r="BB843" s="14"/>
      <c r="BC843" s="14"/>
      <c r="BD843" s="14"/>
      <c r="BE843" s="14"/>
      <c r="BF843" s="14"/>
      <c r="BG843" s="14"/>
      <c r="BH843" s="14"/>
    </row>
    <row r="844" ht="15.75" hidden="1" customHeight="1">
      <c r="A844" s="74">
        <v>2025552.0</v>
      </c>
      <c r="B844" s="14"/>
      <c r="C844" s="14">
        <v>37.0</v>
      </c>
      <c r="D844" s="50" t="s">
        <v>7609</v>
      </c>
      <c r="E844" s="50" t="s">
        <v>7610</v>
      </c>
      <c r="F844" s="50" t="s">
        <v>7611</v>
      </c>
      <c r="G844" s="14" t="s">
        <v>430</v>
      </c>
      <c r="H844" s="101" t="s">
        <v>7612</v>
      </c>
      <c r="I844" s="14"/>
      <c r="J844" s="102"/>
      <c r="K844" s="79"/>
      <c r="L844" s="14" t="s">
        <v>116</v>
      </c>
      <c r="M844" s="14" t="s">
        <v>4</v>
      </c>
      <c r="N844" s="14" t="s">
        <v>463</v>
      </c>
      <c r="O844" s="14" t="s">
        <v>6939</v>
      </c>
      <c r="P844" s="14" t="s">
        <v>225</v>
      </c>
      <c r="Q844" s="14" t="s">
        <v>53</v>
      </c>
      <c r="R844" s="14"/>
      <c r="S844" s="104"/>
      <c r="T844" s="104"/>
      <c r="U844" s="104"/>
      <c r="V844" s="79"/>
      <c r="W844" s="14"/>
      <c r="X844" s="14"/>
      <c r="Y844" s="14"/>
      <c r="Z844" s="14"/>
      <c r="AA844" s="79"/>
      <c r="AB844" s="75"/>
      <c r="AC844" s="14"/>
      <c r="AD844" s="14"/>
      <c r="AE844" s="14"/>
      <c r="AF844" s="75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75" t="s">
        <v>225</v>
      </c>
      <c r="AT844" s="85"/>
      <c r="AU844" s="16" t="s">
        <v>225</v>
      </c>
      <c r="AV844" s="14"/>
      <c r="AW844" s="14"/>
      <c r="AX844" s="76"/>
      <c r="AY844" s="79"/>
      <c r="AZ844" s="50"/>
      <c r="BA844" s="14"/>
      <c r="BB844" s="14"/>
      <c r="BC844" s="50"/>
      <c r="BD844" s="14"/>
      <c r="BE844" s="14"/>
      <c r="BF844" s="14"/>
      <c r="BG844" s="14"/>
      <c r="BH844" s="14"/>
    </row>
    <row r="845" ht="15.75" hidden="1" customHeight="1">
      <c r="A845" s="74">
        <v>2025781.0</v>
      </c>
      <c r="B845" s="14"/>
      <c r="C845" s="14">
        <v>39.0</v>
      </c>
      <c r="D845" s="50" t="s">
        <v>7613</v>
      </c>
      <c r="E845" s="50" t="s">
        <v>7614</v>
      </c>
      <c r="F845" s="50" t="s">
        <v>7615</v>
      </c>
      <c r="G845" s="14" t="s">
        <v>430</v>
      </c>
      <c r="H845" s="101" t="s">
        <v>7616</v>
      </c>
      <c r="I845" s="14" t="s">
        <v>237</v>
      </c>
      <c r="J845" s="84">
        <v>38514.0</v>
      </c>
      <c r="K845" s="103"/>
      <c r="L845" s="79" t="s">
        <v>99</v>
      </c>
      <c r="M845" s="76" t="s">
        <v>4</v>
      </c>
      <c r="N845" s="14" t="s">
        <v>791</v>
      </c>
      <c r="O845" s="14" t="s">
        <v>490</v>
      </c>
      <c r="P845" s="14" t="s">
        <v>73</v>
      </c>
      <c r="Q845" s="14" t="s">
        <v>53</v>
      </c>
      <c r="R845" s="14"/>
      <c r="S845" s="104"/>
      <c r="T845" s="104"/>
      <c r="U845" s="104"/>
      <c r="V845" s="79"/>
      <c r="W845" s="14"/>
      <c r="X845" s="14"/>
      <c r="Y845" s="14"/>
      <c r="Z845" s="14"/>
      <c r="AA845" s="79"/>
      <c r="AB845" s="75"/>
      <c r="AC845" s="14"/>
      <c r="AD845" s="14"/>
      <c r="AE845" s="14"/>
      <c r="AF845" s="75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75" t="s">
        <v>225</v>
      </c>
      <c r="AT845" s="16" t="s">
        <v>73</v>
      </c>
      <c r="AU845" s="16" t="s">
        <v>73</v>
      </c>
      <c r="AV845" s="14"/>
      <c r="AW845" s="14"/>
      <c r="AX845" s="76"/>
      <c r="AY845" s="79"/>
      <c r="AZ845" s="50"/>
      <c r="BA845" s="14"/>
      <c r="BB845" s="14"/>
      <c r="BC845" s="50"/>
      <c r="BD845" s="14"/>
      <c r="BE845" s="14"/>
      <c r="BF845" s="14"/>
      <c r="BG845" s="14"/>
      <c r="BH845" s="14"/>
    </row>
    <row r="846" ht="15.75" hidden="1" customHeight="1">
      <c r="A846" s="74">
        <v>2025405.0</v>
      </c>
      <c r="B846" s="14"/>
      <c r="C846" s="14">
        <v>37.0</v>
      </c>
      <c r="D846" s="50" t="s">
        <v>1693</v>
      </c>
      <c r="E846" s="53" t="s">
        <v>7617</v>
      </c>
      <c r="F846" s="50" t="s">
        <v>7618</v>
      </c>
      <c r="G846" s="14" t="s">
        <v>430</v>
      </c>
      <c r="H846" s="101" t="s">
        <v>7619</v>
      </c>
      <c r="I846" s="14" t="s">
        <v>221</v>
      </c>
      <c r="J846" s="120">
        <v>38939.0</v>
      </c>
      <c r="K846" s="103" t="s">
        <v>7620</v>
      </c>
      <c r="L846" s="14" t="s">
        <v>113</v>
      </c>
      <c r="M846" s="75" t="s">
        <v>4</v>
      </c>
      <c r="N846" s="14" t="s">
        <v>791</v>
      </c>
      <c r="O846" s="14" t="s">
        <v>286</v>
      </c>
      <c r="P846" s="75"/>
      <c r="Q846" s="14" t="s">
        <v>59</v>
      </c>
      <c r="R846" s="14"/>
      <c r="S846" s="104"/>
      <c r="T846" s="104"/>
      <c r="U846" s="104"/>
      <c r="V846" s="79"/>
      <c r="W846" s="14"/>
      <c r="X846" s="14"/>
      <c r="Y846" s="14"/>
      <c r="Z846" s="14"/>
      <c r="AA846" s="79"/>
      <c r="AB846" s="75"/>
      <c r="AC846" s="14"/>
      <c r="AD846" s="14"/>
      <c r="AE846" s="14"/>
      <c r="AF846" s="75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75" t="s">
        <v>225</v>
      </c>
      <c r="AT846" s="16" t="s">
        <v>73</v>
      </c>
      <c r="AU846" s="16" t="s">
        <v>73</v>
      </c>
      <c r="AV846" s="14"/>
      <c r="AW846" s="16" t="s">
        <v>232</v>
      </c>
      <c r="AX846" s="76"/>
      <c r="AY846" s="14"/>
      <c r="AZ846" s="50"/>
      <c r="BA846" s="14"/>
      <c r="BB846" s="14"/>
      <c r="BC846" s="14"/>
      <c r="BD846" s="14"/>
      <c r="BE846" s="14"/>
      <c r="BF846" s="14"/>
      <c r="BG846" s="14"/>
      <c r="BH846" s="14"/>
    </row>
    <row r="847" ht="15.75" hidden="1" customHeight="1">
      <c r="A847" s="74">
        <v>2025593.0</v>
      </c>
      <c r="B847" s="14"/>
      <c r="C847" s="14">
        <v>36.0</v>
      </c>
      <c r="D847" s="50" t="s">
        <v>1693</v>
      </c>
      <c r="E847" s="50" t="s">
        <v>4208</v>
      </c>
      <c r="F847" s="50" t="s">
        <v>7621</v>
      </c>
      <c r="G847" s="14" t="s">
        <v>430</v>
      </c>
      <c r="H847" s="101" t="s">
        <v>7622</v>
      </c>
      <c r="I847" s="14" t="s">
        <v>237</v>
      </c>
      <c r="J847" s="50" t="s">
        <v>3196</v>
      </c>
      <c r="K847" s="103"/>
      <c r="L847" s="14" t="s">
        <v>88</v>
      </c>
      <c r="M847" s="75" t="s">
        <v>4</v>
      </c>
      <c r="N847" s="14" t="s">
        <v>223</v>
      </c>
      <c r="O847" s="14" t="s">
        <v>490</v>
      </c>
      <c r="P847" s="14" t="s">
        <v>225</v>
      </c>
      <c r="Q847" s="14" t="s">
        <v>53</v>
      </c>
      <c r="R847" s="14"/>
      <c r="S847" s="104"/>
      <c r="T847" s="104"/>
      <c r="U847" s="104"/>
      <c r="V847" s="79"/>
      <c r="W847" s="14"/>
      <c r="X847" s="14"/>
      <c r="Y847" s="14"/>
      <c r="Z847" s="14"/>
      <c r="AA847" s="79"/>
      <c r="AB847" s="75"/>
      <c r="AC847" s="14"/>
      <c r="AD847" s="14"/>
      <c r="AE847" s="14"/>
      <c r="AF847" s="75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75" t="s">
        <v>225</v>
      </c>
      <c r="AT847" s="14"/>
      <c r="AU847" s="16" t="s">
        <v>225</v>
      </c>
      <c r="AV847" s="14"/>
      <c r="AW847" s="14"/>
      <c r="AX847" s="76"/>
      <c r="AY847" s="79"/>
      <c r="AZ847" s="50"/>
      <c r="BA847" s="14"/>
      <c r="BB847" s="14"/>
      <c r="BC847" s="50"/>
      <c r="BD847" s="14"/>
      <c r="BE847" s="14"/>
      <c r="BF847" s="14"/>
      <c r="BG847" s="14"/>
      <c r="BH847" s="14"/>
    </row>
    <row r="848" ht="15.75" hidden="1" customHeight="1">
      <c r="A848" s="74">
        <v>2025703.0</v>
      </c>
      <c r="B848" s="14"/>
      <c r="C848" s="14">
        <v>35.0</v>
      </c>
      <c r="D848" s="50" t="s">
        <v>1390</v>
      </c>
      <c r="E848" s="50" t="s">
        <v>7623</v>
      </c>
      <c r="F848" s="50" t="s">
        <v>7624</v>
      </c>
      <c r="G848" s="14" t="s">
        <v>430</v>
      </c>
      <c r="H848" s="101" t="s">
        <v>7625</v>
      </c>
      <c r="I848" s="14" t="s">
        <v>237</v>
      </c>
      <c r="J848" s="84" t="s">
        <v>7626</v>
      </c>
      <c r="K848" s="79"/>
      <c r="L848" s="14" t="s">
        <v>95</v>
      </c>
      <c r="M848" s="76" t="s">
        <v>4</v>
      </c>
      <c r="N848" s="14" t="s">
        <v>1773</v>
      </c>
      <c r="O848" s="14" t="s">
        <v>286</v>
      </c>
      <c r="P848" s="75"/>
      <c r="Q848" s="14" t="s">
        <v>55</v>
      </c>
      <c r="R848" s="14"/>
      <c r="S848" s="14"/>
      <c r="T848" s="14"/>
      <c r="U848" s="14"/>
      <c r="V848" s="79"/>
      <c r="W848" s="14"/>
      <c r="X848" s="14"/>
      <c r="Y848" s="14"/>
      <c r="Z848" s="14"/>
      <c r="AA848" s="79"/>
      <c r="AB848" s="75"/>
      <c r="AC848" s="14"/>
      <c r="AD848" s="14"/>
      <c r="AE848" s="14"/>
      <c r="AF848" s="75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75" t="s">
        <v>225</v>
      </c>
      <c r="AT848" s="16" t="s">
        <v>73</v>
      </c>
      <c r="AU848" s="16" t="s">
        <v>225</v>
      </c>
      <c r="AV848" s="14"/>
      <c r="AW848" s="14"/>
      <c r="AX848" s="76"/>
      <c r="AY848" s="79"/>
      <c r="AZ848" s="50"/>
      <c r="BA848" s="14"/>
      <c r="BB848" s="14"/>
      <c r="BC848" s="50"/>
      <c r="BD848" s="14"/>
      <c r="BE848" s="14"/>
      <c r="BF848" s="14"/>
      <c r="BG848" s="14"/>
      <c r="BH848" s="14"/>
    </row>
    <row r="849" ht="15.75" hidden="1" customHeight="1">
      <c r="A849" s="74">
        <v>2025802.0</v>
      </c>
      <c r="B849" s="14"/>
      <c r="C849" s="14">
        <v>42.0</v>
      </c>
      <c r="D849" s="50" t="s">
        <v>5461</v>
      </c>
      <c r="E849" s="50" t="s">
        <v>7627</v>
      </c>
      <c r="F849" s="50" t="s">
        <v>7628</v>
      </c>
      <c r="G849" s="14" t="s">
        <v>430</v>
      </c>
      <c r="H849" s="101" t="s">
        <v>7629</v>
      </c>
      <c r="I849" s="14" t="s">
        <v>221</v>
      </c>
      <c r="J849" s="84" t="s">
        <v>3851</v>
      </c>
      <c r="K849" s="103"/>
      <c r="L849" s="79" t="s">
        <v>99</v>
      </c>
      <c r="M849" s="76" t="s">
        <v>4</v>
      </c>
      <c r="N849" s="14"/>
      <c r="O849" s="14" t="s">
        <v>490</v>
      </c>
      <c r="P849" s="14" t="s">
        <v>73</v>
      </c>
      <c r="Q849" s="14" t="s">
        <v>53</v>
      </c>
      <c r="R849" s="14"/>
      <c r="S849" s="104"/>
      <c r="T849" s="104"/>
      <c r="U849" s="104"/>
      <c r="V849" s="79"/>
      <c r="W849" s="14"/>
      <c r="X849" s="14"/>
      <c r="Y849" s="14"/>
      <c r="Z849" s="14"/>
      <c r="AA849" s="79"/>
      <c r="AB849" s="75"/>
      <c r="AC849" s="14"/>
      <c r="AD849" s="14"/>
      <c r="AE849" s="14"/>
      <c r="AF849" s="75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75" t="s">
        <v>225</v>
      </c>
      <c r="AT849" s="14"/>
      <c r="AU849" s="16" t="s">
        <v>73</v>
      </c>
      <c r="AV849" s="14"/>
      <c r="AW849" s="14"/>
      <c r="AX849" s="76"/>
      <c r="AY849" s="79"/>
      <c r="AZ849" s="50"/>
      <c r="BA849" s="14"/>
      <c r="BB849" s="14"/>
      <c r="BC849" s="50"/>
      <c r="BD849" s="14"/>
      <c r="BE849" s="14"/>
      <c r="BF849" s="14"/>
      <c r="BG849" s="14"/>
      <c r="BH849" s="14"/>
    </row>
    <row r="850" ht="15.75" hidden="1" customHeight="1">
      <c r="A850" s="74">
        <v>2025553.0</v>
      </c>
      <c r="B850" s="14"/>
      <c r="C850" s="14">
        <v>39.0</v>
      </c>
      <c r="D850" s="50" t="s">
        <v>7630</v>
      </c>
      <c r="E850" s="50" t="s">
        <v>7631</v>
      </c>
      <c r="F850" s="50" t="s">
        <v>7632</v>
      </c>
      <c r="G850" s="14" t="s">
        <v>430</v>
      </c>
      <c r="H850" s="101" t="s">
        <v>7633</v>
      </c>
      <c r="I850" s="14" t="s">
        <v>221</v>
      </c>
      <c r="J850" s="84" t="s">
        <v>7634</v>
      </c>
      <c r="K850" s="103"/>
      <c r="L850" s="14" t="s">
        <v>101</v>
      </c>
      <c r="M850" s="75" t="s">
        <v>4</v>
      </c>
      <c r="N850" s="14" t="s">
        <v>323</v>
      </c>
      <c r="O850" s="14" t="s">
        <v>490</v>
      </c>
      <c r="P850" s="14" t="s">
        <v>73</v>
      </c>
      <c r="Q850" s="14" t="s">
        <v>53</v>
      </c>
      <c r="R850" s="14"/>
      <c r="S850" s="104"/>
      <c r="T850" s="104"/>
      <c r="U850" s="104"/>
      <c r="V850" s="79"/>
      <c r="W850" s="14"/>
      <c r="X850" s="14"/>
      <c r="Y850" s="14"/>
      <c r="Z850" s="14"/>
      <c r="AA850" s="79"/>
      <c r="AB850" s="75"/>
      <c r="AC850" s="14"/>
      <c r="AD850" s="14"/>
      <c r="AE850" s="14"/>
      <c r="AF850" s="75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75" t="s">
        <v>225</v>
      </c>
      <c r="AT850" s="14"/>
      <c r="AU850" s="16" t="s">
        <v>73</v>
      </c>
      <c r="AV850" s="14"/>
      <c r="AW850" s="14"/>
      <c r="AX850" s="76"/>
      <c r="AY850" s="79"/>
      <c r="AZ850" s="50"/>
      <c r="BA850" s="14"/>
      <c r="BB850" s="14"/>
      <c r="BC850" s="50"/>
      <c r="BD850" s="14"/>
      <c r="BE850" s="14"/>
      <c r="BF850" s="14"/>
      <c r="BG850" s="14"/>
      <c r="BH850" s="14"/>
    </row>
    <row r="851" ht="15.75" hidden="1" customHeight="1">
      <c r="A851" s="74">
        <v>2025431.0</v>
      </c>
      <c r="B851" s="14"/>
      <c r="C851" s="100">
        <v>41.0</v>
      </c>
      <c r="D851" s="82" t="s">
        <v>6038</v>
      </c>
      <c r="E851" s="82" t="s">
        <v>6535</v>
      </c>
      <c r="F851" s="50" t="s">
        <v>7635</v>
      </c>
      <c r="G851" s="14" t="s">
        <v>430</v>
      </c>
      <c r="H851" s="101" t="s">
        <v>7636</v>
      </c>
      <c r="I851" s="85" t="s">
        <v>237</v>
      </c>
      <c r="J851" s="82" t="s">
        <v>7248</v>
      </c>
      <c r="K851" s="103" t="s">
        <v>7637</v>
      </c>
      <c r="L851" s="79" t="s">
        <v>79</v>
      </c>
      <c r="M851" s="75" t="s">
        <v>4</v>
      </c>
      <c r="N851" s="14"/>
      <c r="O851" s="14" t="s">
        <v>286</v>
      </c>
      <c r="P851" s="75"/>
      <c r="Q851" s="14" t="s">
        <v>59</v>
      </c>
      <c r="R851" s="14"/>
      <c r="S851" s="104"/>
      <c r="T851" s="104"/>
      <c r="U851" s="104"/>
      <c r="V851" s="79"/>
      <c r="W851" s="14"/>
      <c r="X851" s="14"/>
      <c r="Y851" s="14"/>
      <c r="Z851" s="14"/>
      <c r="AA851" s="79"/>
      <c r="AB851" s="75"/>
      <c r="AC851" s="14"/>
      <c r="AD851" s="14"/>
      <c r="AE851" s="14"/>
      <c r="AF851" s="75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75" t="s">
        <v>225</v>
      </c>
      <c r="AT851" s="14"/>
      <c r="AU851" s="16" t="s">
        <v>73</v>
      </c>
      <c r="AV851" s="14"/>
      <c r="AW851" s="16" t="s">
        <v>232</v>
      </c>
      <c r="AX851" s="76"/>
      <c r="AY851" s="14"/>
      <c r="AZ851" s="50"/>
      <c r="BA851" s="14"/>
      <c r="BB851" s="14"/>
      <c r="BC851" s="14"/>
      <c r="BD851" s="14"/>
      <c r="BE851" s="14"/>
      <c r="BF851" s="14"/>
      <c r="BG851" s="14"/>
      <c r="BH851" s="14"/>
    </row>
    <row r="852" ht="15.75" hidden="1" customHeight="1">
      <c r="A852" s="74">
        <v>2025409.0</v>
      </c>
      <c r="B852" s="14"/>
      <c r="C852" s="100">
        <v>42.0</v>
      </c>
      <c r="D852" s="82" t="s">
        <v>7638</v>
      </c>
      <c r="E852" s="82" t="s">
        <v>4585</v>
      </c>
      <c r="F852" s="50" t="s">
        <v>7639</v>
      </c>
      <c r="G852" s="14" t="s">
        <v>430</v>
      </c>
      <c r="H852" s="101" t="s">
        <v>7640</v>
      </c>
      <c r="I852" s="85" t="s">
        <v>221</v>
      </c>
      <c r="J852" s="132">
        <v>39000.0</v>
      </c>
      <c r="K852" s="103"/>
      <c r="L852" s="14" t="s">
        <v>113</v>
      </c>
      <c r="M852" s="75" t="s">
        <v>4</v>
      </c>
      <c r="N852" s="14" t="s">
        <v>240</v>
      </c>
      <c r="O852" s="14" t="s">
        <v>286</v>
      </c>
      <c r="P852" s="75"/>
      <c r="Q852" s="14" t="s">
        <v>59</v>
      </c>
      <c r="R852" s="14"/>
      <c r="S852" s="104"/>
      <c r="T852" s="104"/>
      <c r="U852" s="104"/>
      <c r="V852" s="79"/>
      <c r="W852" s="14"/>
      <c r="X852" s="14"/>
      <c r="Y852" s="14"/>
      <c r="Z852" s="14"/>
      <c r="AA852" s="79"/>
      <c r="AB852" s="75"/>
      <c r="AC852" s="14"/>
      <c r="AD852" s="14"/>
      <c r="AE852" s="14"/>
      <c r="AF852" s="75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75" t="s">
        <v>225</v>
      </c>
      <c r="AT852" s="14"/>
      <c r="AU852" s="16" t="s">
        <v>225</v>
      </c>
      <c r="AV852" s="14"/>
      <c r="AW852" s="16" t="s">
        <v>225</v>
      </c>
      <c r="AX852" s="110" t="s">
        <v>685</v>
      </c>
      <c r="AY852" s="14"/>
      <c r="AZ852" s="50"/>
      <c r="BA852" s="14"/>
      <c r="BB852" s="14"/>
      <c r="BC852" s="14"/>
      <c r="BD852" s="14"/>
      <c r="BE852" s="14"/>
      <c r="BF852" s="14"/>
      <c r="BG852" s="14"/>
      <c r="BH852" s="14"/>
    </row>
    <row r="853" ht="15.75" hidden="1" customHeight="1">
      <c r="A853" s="74">
        <v>2025554.0</v>
      </c>
      <c r="B853" s="14"/>
      <c r="C853" s="14">
        <v>42.0</v>
      </c>
      <c r="D853" s="50" t="s">
        <v>7641</v>
      </c>
      <c r="E853" s="50" t="s">
        <v>7642</v>
      </c>
      <c r="F853" s="50" t="s">
        <v>7643</v>
      </c>
      <c r="G853" s="14" t="s">
        <v>430</v>
      </c>
      <c r="H853" s="232" t="s">
        <v>7644</v>
      </c>
      <c r="I853" s="14" t="s">
        <v>221</v>
      </c>
      <c r="J853" s="84">
        <v>39359.0</v>
      </c>
      <c r="K853" s="103"/>
      <c r="L853" s="14" t="s">
        <v>101</v>
      </c>
      <c r="M853" s="75" t="s">
        <v>4</v>
      </c>
      <c r="N853" s="14" t="s">
        <v>323</v>
      </c>
      <c r="O853" s="14" t="s">
        <v>490</v>
      </c>
      <c r="P853" s="14" t="s">
        <v>73</v>
      </c>
      <c r="Q853" s="14" t="s">
        <v>53</v>
      </c>
      <c r="R853" s="14"/>
      <c r="S853" s="104"/>
      <c r="T853" s="104"/>
      <c r="U853" s="104"/>
      <c r="V853" s="79"/>
      <c r="W853" s="14"/>
      <c r="X853" s="14"/>
      <c r="Y853" s="14"/>
      <c r="Z853" s="14"/>
      <c r="AA853" s="79"/>
      <c r="AB853" s="75"/>
      <c r="AC853" s="14"/>
      <c r="AD853" s="14"/>
      <c r="AE853" s="14"/>
      <c r="AF853" s="75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75" t="s">
        <v>225</v>
      </c>
      <c r="AT853" s="14"/>
      <c r="AU853" s="16" t="s">
        <v>73</v>
      </c>
      <c r="AV853" s="14"/>
      <c r="AW853" s="14"/>
      <c r="AX853" s="76"/>
      <c r="AY853" s="79"/>
      <c r="AZ853" s="50"/>
      <c r="BA853" s="14"/>
      <c r="BB853" s="14"/>
      <c r="BC853" s="50"/>
      <c r="BD853" s="14"/>
      <c r="BE853" s="14"/>
      <c r="BF853" s="14"/>
      <c r="BG853" s="14"/>
      <c r="BH853" s="14"/>
    </row>
    <row r="854" ht="15.75" hidden="1" customHeight="1">
      <c r="A854" s="74">
        <v>2025704.0</v>
      </c>
      <c r="B854" s="14"/>
      <c r="C854" s="14">
        <v>36.0</v>
      </c>
      <c r="D854" s="50"/>
      <c r="E854" s="50" t="s">
        <v>7645</v>
      </c>
      <c r="F854" s="50" t="s">
        <v>7645</v>
      </c>
      <c r="G854" s="14" t="s">
        <v>430</v>
      </c>
      <c r="H854" s="101" t="s">
        <v>7646</v>
      </c>
      <c r="I854" s="14" t="s">
        <v>237</v>
      </c>
      <c r="J854" s="84" t="s">
        <v>7647</v>
      </c>
      <c r="K854" s="79"/>
      <c r="L854" s="14" t="s">
        <v>95</v>
      </c>
      <c r="M854" s="76" t="s">
        <v>4</v>
      </c>
      <c r="N854" s="14" t="s">
        <v>323</v>
      </c>
      <c r="O854" s="14" t="s">
        <v>286</v>
      </c>
      <c r="P854" s="75"/>
      <c r="Q854" s="14" t="s">
        <v>55</v>
      </c>
      <c r="R854" s="14"/>
      <c r="S854" s="14"/>
      <c r="T854" s="14"/>
      <c r="U854" s="14"/>
      <c r="V854" s="79"/>
      <c r="W854" s="14"/>
      <c r="X854" s="14"/>
      <c r="Y854" s="14"/>
      <c r="Z854" s="14"/>
      <c r="AA854" s="79"/>
      <c r="AB854" s="75"/>
      <c r="AC854" s="14"/>
      <c r="AD854" s="14"/>
      <c r="AE854" s="14"/>
      <c r="AF854" s="75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75" t="s">
        <v>225</v>
      </c>
      <c r="AT854" s="16" t="s">
        <v>73</v>
      </c>
      <c r="AU854" s="16" t="s">
        <v>225</v>
      </c>
      <c r="AV854" s="14"/>
      <c r="AW854" s="14"/>
      <c r="AX854" s="76"/>
      <c r="AY854" s="79"/>
      <c r="AZ854" s="50"/>
      <c r="BA854" s="14"/>
      <c r="BB854" s="14"/>
      <c r="BC854" s="50"/>
      <c r="BD854" s="14"/>
      <c r="BE854" s="14"/>
      <c r="BF854" s="14"/>
      <c r="BG854" s="14"/>
      <c r="BH854" s="14"/>
    </row>
    <row r="855" ht="15.75" hidden="1" customHeight="1">
      <c r="A855" s="74">
        <v>2025598.0</v>
      </c>
      <c r="B855" s="14"/>
      <c r="C855" s="14">
        <v>40.0</v>
      </c>
      <c r="D855" s="50"/>
      <c r="E855" s="50" t="s">
        <v>7648</v>
      </c>
      <c r="F855" s="50" t="s">
        <v>7648</v>
      </c>
      <c r="G855" s="14" t="s">
        <v>430</v>
      </c>
      <c r="H855" s="101" t="s">
        <v>7649</v>
      </c>
      <c r="I855" s="14" t="s">
        <v>237</v>
      </c>
      <c r="J855" s="84">
        <v>39142.0</v>
      </c>
      <c r="K855" s="103"/>
      <c r="L855" s="14" t="s">
        <v>88</v>
      </c>
      <c r="M855" s="75" t="s">
        <v>4</v>
      </c>
      <c r="N855" s="14" t="s">
        <v>223</v>
      </c>
      <c r="O855" s="14" t="s">
        <v>490</v>
      </c>
      <c r="P855" s="14" t="s">
        <v>225</v>
      </c>
      <c r="Q855" s="14" t="s">
        <v>53</v>
      </c>
      <c r="R855" s="14"/>
      <c r="S855" s="104"/>
      <c r="T855" s="104"/>
      <c r="U855" s="104"/>
      <c r="V855" s="79"/>
      <c r="W855" s="14"/>
      <c r="X855" s="14"/>
      <c r="Y855" s="14"/>
      <c r="Z855" s="14"/>
      <c r="AA855" s="79"/>
      <c r="AB855" s="75"/>
      <c r="AC855" s="14"/>
      <c r="AD855" s="14"/>
      <c r="AE855" s="14"/>
      <c r="AF855" s="75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75" t="s">
        <v>225</v>
      </c>
      <c r="AT855" s="14"/>
      <c r="AU855" s="16" t="s">
        <v>225</v>
      </c>
      <c r="AV855" s="14"/>
      <c r="AW855" s="14"/>
      <c r="AX855" s="76"/>
      <c r="AY855" s="79"/>
      <c r="AZ855" s="50"/>
      <c r="BA855" s="14"/>
      <c r="BB855" s="14"/>
      <c r="BC855" s="50"/>
      <c r="BD855" s="14"/>
      <c r="BE855" s="14"/>
      <c r="BF855" s="14"/>
      <c r="BG855" s="14"/>
      <c r="BH855" s="14"/>
    </row>
    <row r="856" ht="15.75" hidden="1" customHeight="1">
      <c r="A856" s="233">
        <v>2025871.0</v>
      </c>
      <c r="B856" s="14"/>
      <c r="C856" s="14"/>
      <c r="D856" s="106" t="s">
        <v>7650</v>
      </c>
      <c r="E856" s="106" t="s">
        <v>7651</v>
      </c>
      <c r="F856" s="106" t="s">
        <v>7652</v>
      </c>
      <c r="G856" s="16" t="s">
        <v>430</v>
      </c>
      <c r="H856" s="14"/>
      <c r="I856" s="16" t="s">
        <v>237</v>
      </c>
      <c r="J856" s="234">
        <v>39420.0</v>
      </c>
      <c r="K856" s="192" t="s">
        <v>7653</v>
      </c>
      <c r="L856" s="16" t="s">
        <v>109</v>
      </c>
      <c r="M856" s="75" t="s">
        <v>4</v>
      </c>
      <c r="N856" s="14"/>
      <c r="O856" s="14"/>
      <c r="P856" s="14"/>
      <c r="Q856" s="16" t="s">
        <v>51</v>
      </c>
      <c r="R856" s="14"/>
      <c r="S856" s="14"/>
      <c r="T856" s="14"/>
      <c r="U856" s="14"/>
      <c r="V856" s="79"/>
      <c r="W856" s="14"/>
      <c r="X856" s="14"/>
      <c r="Y856" s="14"/>
      <c r="Z856" s="14"/>
      <c r="AA856" s="79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6" t="s">
        <v>225</v>
      </c>
      <c r="AT856" s="16" t="s">
        <v>73</v>
      </c>
      <c r="AU856" s="16" t="s">
        <v>73</v>
      </c>
      <c r="AV856" s="14"/>
      <c r="AW856" s="14"/>
      <c r="AX856" s="14"/>
      <c r="AY856" s="79"/>
      <c r="AZ856" s="50"/>
      <c r="BA856" s="14"/>
      <c r="BB856" s="14"/>
      <c r="BC856" s="50"/>
      <c r="BD856" s="14"/>
      <c r="BE856" s="14"/>
      <c r="BF856" s="14"/>
      <c r="BG856" s="14"/>
      <c r="BH856" s="14"/>
    </row>
    <row r="857" ht="15.75" hidden="1" customHeight="1">
      <c r="A857" s="233">
        <v>2025873.0</v>
      </c>
      <c r="B857" s="14"/>
      <c r="C857" s="14"/>
      <c r="D857" s="106" t="s">
        <v>7654</v>
      </c>
      <c r="E857" s="106" t="s">
        <v>7655</v>
      </c>
      <c r="F857" s="106" t="s">
        <v>7656</v>
      </c>
      <c r="G857" s="16" t="s">
        <v>430</v>
      </c>
      <c r="H857" s="14"/>
      <c r="I857" s="16" t="s">
        <v>221</v>
      </c>
      <c r="J857" s="106" t="s">
        <v>7657</v>
      </c>
      <c r="K857" s="192" t="s">
        <v>7658</v>
      </c>
      <c r="L857" s="16" t="s">
        <v>103</v>
      </c>
      <c r="M857" s="75" t="s">
        <v>4</v>
      </c>
      <c r="N857" s="14"/>
      <c r="O857" s="14"/>
      <c r="P857" s="14"/>
      <c r="Q857" s="16" t="s">
        <v>61</v>
      </c>
      <c r="R857" s="14"/>
      <c r="S857" s="14"/>
      <c r="T857" s="14"/>
      <c r="U857" s="14"/>
      <c r="V857" s="79"/>
      <c r="W857" s="14"/>
      <c r="X857" s="14"/>
      <c r="Y857" s="14"/>
      <c r="Z857" s="14"/>
      <c r="AA857" s="79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6" t="s">
        <v>73</v>
      </c>
      <c r="AU857" s="16" t="s">
        <v>73</v>
      </c>
      <c r="AV857" s="14"/>
      <c r="AW857" s="14"/>
      <c r="AX857" s="14"/>
      <c r="AY857" s="79"/>
      <c r="AZ857" s="50"/>
      <c r="BA857" s="14"/>
      <c r="BB857" s="14"/>
      <c r="BC857" s="50"/>
      <c r="BD857" s="14"/>
      <c r="BE857" s="14"/>
      <c r="BF857" s="14"/>
      <c r="BG857" s="14"/>
      <c r="BH857" s="14"/>
    </row>
    <row r="858" ht="15.75" hidden="1" customHeight="1">
      <c r="A858" s="233">
        <v>2025872.0</v>
      </c>
      <c r="B858" s="14"/>
      <c r="C858" s="14"/>
      <c r="D858" s="106" t="s">
        <v>4207</v>
      </c>
      <c r="E858" s="106" t="s">
        <v>4208</v>
      </c>
      <c r="F858" s="106" t="s">
        <v>4209</v>
      </c>
      <c r="G858" s="16" t="s">
        <v>430</v>
      </c>
      <c r="H858" s="14"/>
      <c r="I858" s="14"/>
      <c r="J858" s="102"/>
      <c r="K858" s="79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79"/>
      <c r="W858" s="14"/>
      <c r="X858" s="14"/>
      <c r="Y858" s="14"/>
      <c r="Z858" s="14"/>
      <c r="AA858" s="79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79"/>
      <c r="AZ858" s="50"/>
      <c r="BA858" s="14"/>
      <c r="BB858" s="14"/>
      <c r="BC858" s="50"/>
      <c r="BD858" s="14"/>
      <c r="BE858" s="14"/>
      <c r="BF858" s="14"/>
      <c r="BG858" s="14"/>
      <c r="BH858" s="14"/>
    </row>
    <row r="859" ht="15.75" hidden="1" customHeight="1">
      <c r="A859" s="235">
        <v>2025368.0</v>
      </c>
      <c r="B859" s="236"/>
      <c r="C859" s="237">
        <v>42.0</v>
      </c>
      <c r="D859" s="238" t="s">
        <v>1710</v>
      </c>
      <c r="E859" s="238" t="s">
        <v>6453</v>
      </c>
      <c r="F859" s="238" t="str">
        <f>CONCATENATE(D859," ",E859)</f>
        <v>Lithemba Nyanga</v>
      </c>
      <c r="G859" s="16" t="s">
        <v>430</v>
      </c>
      <c r="H859" s="216" t="s">
        <v>6455</v>
      </c>
      <c r="I859" s="16" t="s">
        <v>221</v>
      </c>
      <c r="J859" s="239" t="s">
        <v>6456</v>
      </c>
      <c r="K859" s="240" t="s">
        <v>6457</v>
      </c>
      <c r="L859" s="236" t="s">
        <v>114</v>
      </c>
      <c r="M859" s="236" t="s">
        <v>4</v>
      </c>
      <c r="N859" s="236" t="s">
        <v>475</v>
      </c>
      <c r="O859" s="236" t="s">
        <v>476</v>
      </c>
      <c r="P859" s="14"/>
      <c r="Q859" s="16" t="s">
        <v>57</v>
      </c>
      <c r="R859" s="14"/>
      <c r="S859" s="14"/>
      <c r="T859" s="14"/>
      <c r="U859" s="14"/>
      <c r="V859" s="79"/>
      <c r="W859" s="14"/>
      <c r="X859" s="14"/>
      <c r="Y859" s="14"/>
      <c r="Z859" s="14"/>
      <c r="AA859" s="79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79"/>
      <c r="AZ859" s="50"/>
      <c r="BA859" s="14"/>
      <c r="BB859" s="14"/>
      <c r="BC859" s="50"/>
      <c r="BD859" s="14"/>
      <c r="BE859" s="14"/>
      <c r="BF859" s="14"/>
      <c r="BG859" s="14"/>
      <c r="BH859" s="14"/>
    </row>
    <row r="860" ht="15.75" hidden="1" customHeight="1">
      <c r="A860" s="74"/>
      <c r="B860" s="237"/>
      <c r="C860" s="236"/>
      <c r="D860" s="241" t="s">
        <v>7659</v>
      </c>
      <c r="E860" s="241" t="s">
        <v>7660</v>
      </c>
      <c r="F860" s="241" t="s">
        <v>7661</v>
      </c>
      <c r="G860" s="242" t="s">
        <v>430</v>
      </c>
      <c r="H860" s="243"/>
      <c r="I860" s="244" t="s">
        <v>237</v>
      </c>
      <c r="J860" s="245">
        <v>38844.0</v>
      </c>
      <c r="K860" s="192" t="s">
        <v>7662</v>
      </c>
      <c r="L860" s="244" t="s">
        <v>95</v>
      </c>
      <c r="M860" s="244" t="s">
        <v>4</v>
      </c>
      <c r="N860" s="236"/>
      <c r="O860" s="244" t="s">
        <v>286</v>
      </c>
      <c r="P860" s="14"/>
      <c r="Q860" s="16" t="s">
        <v>55</v>
      </c>
      <c r="R860" s="16" t="s">
        <v>5689</v>
      </c>
      <c r="S860" s="190" t="s">
        <v>7663</v>
      </c>
      <c r="T860" s="190" t="s">
        <v>7663</v>
      </c>
      <c r="U860" s="190" t="s">
        <v>7664</v>
      </c>
      <c r="V860" s="105" t="s">
        <v>7665</v>
      </c>
      <c r="W860" s="16" t="s">
        <v>73</v>
      </c>
      <c r="X860" s="16" t="s">
        <v>225</v>
      </c>
      <c r="Y860" s="16" t="s">
        <v>73</v>
      </c>
      <c r="Z860" s="16" t="s">
        <v>225</v>
      </c>
      <c r="AA860" s="105">
        <v>8.0</v>
      </c>
      <c r="AB860" s="16" t="s">
        <v>5689</v>
      </c>
      <c r="AC860" s="16" t="s">
        <v>7040</v>
      </c>
      <c r="AD860" s="16" t="s">
        <v>5689</v>
      </c>
      <c r="AE860" s="16" t="s">
        <v>7040</v>
      </c>
      <c r="AF860" s="16" t="s">
        <v>5689</v>
      </c>
      <c r="AG860" s="16" t="s">
        <v>7040</v>
      </c>
      <c r="AH860" s="16" t="s">
        <v>242</v>
      </c>
      <c r="AI860" s="16" t="s">
        <v>5689</v>
      </c>
      <c r="AJ860" s="16" t="s">
        <v>5689</v>
      </c>
      <c r="AK860" s="16" t="s">
        <v>7322</v>
      </c>
      <c r="AL860" s="16" t="s">
        <v>396</v>
      </c>
      <c r="AM860" s="16" t="s">
        <v>73</v>
      </c>
      <c r="AN860" s="16" t="s">
        <v>7666</v>
      </c>
      <c r="AO860" s="14"/>
      <c r="AP860" s="16" t="s">
        <v>442</v>
      </c>
      <c r="AQ860" s="16" t="s">
        <v>7667</v>
      </c>
      <c r="AR860" s="16" t="s">
        <v>454</v>
      </c>
      <c r="AS860" s="16" t="s">
        <v>73</v>
      </c>
      <c r="AT860" s="16" t="s">
        <v>73</v>
      </c>
      <c r="AU860" s="16" t="s">
        <v>73</v>
      </c>
      <c r="AV860" s="14"/>
      <c r="AW860" s="16"/>
      <c r="AX860" s="14"/>
      <c r="AY860" s="106"/>
      <c r="AZ860" s="106"/>
      <c r="BA860" s="14"/>
      <c r="BB860" s="14"/>
      <c r="BC860" s="50"/>
      <c r="BD860" s="14"/>
      <c r="BE860" s="14"/>
      <c r="BF860" s="14"/>
      <c r="BG860" s="14"/>
      <c r="BH860" s="14"/>
    </row>
    <row r="861" ht="15.75" customHeight="1">
      <c r="A861" s="14"/>
      <c r="B861" s="14"/>
      <c r="C861" s="14"/>
      <c r="D861" s="50"/>
      <c r="E861" s="50"/>
      <c r="F861" s="50"/>
      <c r="G861" s="14"/>
      <c r="H861" s="14"/>
      <c r="I861" s="14"/>
      <c r="J861" s="102"/>
      <c r="K861" s="79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79"/>
      <c r="W861" s="14"/>
      <c r="X861" s="14"/>
      <c r="Y861" s="14"/>
      <c r="Z861" s="14"/>
      <c r="AA861" s="79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79"/>
      <c r="AZ861" s="106" t="s">
        <v>0</v>
      </c>
      <c r="BA861" s="14"/>
      <c r="BB861" s="14"/>
      <c r="BC861" s="50"/>
      <c r="BD861" s="14"/>
      <c r="BE861" s="14"/>
      <c r="BF861" s="14"/>
      <c r="BG861" s="14"/>
      <c r="BH861" s="14"/>
    </row>
    <row r="862" ht="15.75" customHeight="1">
      <c r="A862" s="14"/>
      <c r="B862" s="14"/>
      <c r="C862" s="14"/>
      <c r="D862" s="50"/>
      <c r="E862" s="50"/>
      <c r="F862" s="50"/>
      <c r="G862" s="14"/>
      <c r="H862" s="14"/>
      <c r="I862" s="14"/>
      <c r="J862" s="102"/>
      <c r="K862" s="79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79"/>
      <c r="W862" s="14"/>
      <c r="X862" s="14"/>
      <c r="Y862" s="14"/>
      <c r="Z862" s="14"/>
      <c r="AA862" s="79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79"/>
      <c r="AZ862" s="50"/>
      <c r="BA862" s="14"/>
      <c r="BB862" s="14"/>
      <c r="BC862" s="50"/>
      <c r="BD862" s="14"/>
      <c r="BE862" s="14"/>
      <c r="BF862" s="14"/>
      <c r="BG862" s="14"/>
      <c r="BH862" s="14"/>
    </row>
    <row r="863" ht="15.75" customHeight="1">
      <c r="A863" s="14"/>
      <c r="B863" s="14"/>
      <c r="C863" s="14"/>
      <c r="D863" s="50"/>
      <c r="E863" s="50"/>
      <c r="F863" s="50"/>
      <c r="G863" s="14"/>
      <c r="H863" s="14"/>
      <c r="I863" s="14"/>
      <c r="J863" s="102"/>
      <c r="K863" s="79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79"/>
      <c r="W863" s="14"/>
      <c r="X863" s="14"/>
      <c r="Y863" s="14"/>
      <c r="Z863" s="14"/>
      <c r="AA863" s="79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79"/>
      <c r="AZ863" s="50"/>
      <c r="BA863" s="14"/>
      <c r="BB863" s="14"/>
      <c r="BC863" s="50"/>
      <c r="BD863" s="14"/>
      <c r="BE863" s="14"/>
      <c r="BF863" s="14"/>
      <c r="BG863" s="14"/>
      <c r="BH863" s="14"/>
    </row>
    <row r="864" ht="15.75" customHeight="1">
      <c r="A864" s="14"/>
      <c r="B864" s="14"/>
      <c r="C864" s="14"/>
      <c r="D864" s="50"/>
      <c r="E864" s="50"/>
      <c r="F864" s="50"/>
      <c r="G864" s="14"/>
      <c r="H864" s="14"/>
      <c r="I864" s="14"/>
      <c r="J864" s="102"/>
      <c r="K864" s="79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79"/>
      <c r="W864" s="14"/>
      <c r="X864" s="14"/>
      <c r="Y864" s="14"/>
      <c r="Z864" s="14"/>
      <c r="AA864" s="79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79"/>
      <c r="AZ864" s="50"/>
      <c r="BA864" s="14"/>
      <c r="BB864" s="14"/>
      <c r="BC864" s="50"/>
      <c r="BD864" s="14"/>
      <c r="BE864" s="14"/>
      <c r="BF864" s="14"/>
      <c r="BG864" s="14"/>
      <c r="BH864" s="14"/>
    </row>
    <row r="865" ht="15.75" customHeight="1">
      <c r="A865" s="14"/>
      <c r="B865" s="14"/>
      <c r="C865" s="14"/>
      <c r="D865" s="50"/>
      <c r="E865" s="50"/>
      <c r="F865" s="50"/>
      <c r="G865" s="14"/>
      <c r="H865" s="14"/>
      <c r="I865" s="14"/>
      <c r="J865" s="102"/>
      <c r="K865" s="79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79"/>
      <c r="W865" s="14"/>
      <c r="X865" s="14"/>
      <c r="Y865" s="14"/>
      <c r="Z865" s="14"/>
      <c r="AA865" s="79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79"/>
      <c r="AZ865" s="50"/>
      <c r="BA865" s="14"/>
      <c r="BB865" s="14"/>
      <c r="BC865" s="50"/>
      <c r="BD865" s="14"/>
      <c r="BE865" s="14"/>
      <c r="BF865" s="14"/>
      <c r="BG865" s="14"/>
      <c r="BH865" s="14"/>
    </row>
    <row r="866" ht="15.75" customHeight="1">
      <c r="A866" s="14"/>
      <c r="B866" s="14"/>
      <c r="C866" s="14"/>
      <c r="D866" s="50"/>
      <c r="E866" s="50"/>
      <c r="F866" s="50"/>
      <c r="G866" s="14"/>
      <c r="H866" s="14"/>
      <c r="I866" s="14"/>
      <c r="J866" s="102"/>
      <c r="K866" s="79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79"/>
      <c r="W866" s="14"/>
      <c r="X866" s="14"/>
      <c r="Y866" s="14"/>
      <c r="Z866" s="14"/>
      <c r="AA866" s="79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79"/>
      <c r="AZ866" s="50"/>
      <c r="BA866" s="14"/>
      <c r="BB866" s="14"/>
      <c r="BC866" s="50"/>
      <c r="BD866" s="14"/>
      <c r="BE866" s="14"/>
      <c r="BF866" s="14"/>
      <c r="BG866" s="14"/>
      <c r="BH866" s="14"/>
    </row>
    <row r="867" ht="15.75" customHeight="1">
      <c r="A867" s="14"/>
      <c r="B867" s="14"/>
      <c r="C867" s="14"/>
      <c r="D867" s="50"/>
      <c r="E867" s="50"/>
      <c r="F867" s="50"/>
      <c r="G867" s="14"/>
      <c r="H867" s="14"/>
      <c r="I867" s="14"/>
      <c r="J867" s="102"/>
      <c r="K867" s="79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79"/>
      <c r="W867" s="14"/>
      <c r="X867" s="14"/>
      <c r="Y867" s="14"/>
      <c r="Z867" s="14"/>
      <c r="AA867" s="79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79"/>
      <c r="AZ867" s="50"/>
      <c r="BA867" s="14"/>
      <c r="BB867" s="14"/>
      <c r="BC867" s="50"/>
      <c r="BD867" s="14"/>
      <c r="BE867" s="14"/>
      <c r="BF867" s="14"/>
      <c r="BG867" s="14"/>
      <c r="BH867" s="14"/>
    </row>
    <row r="868" ht="15.75" customHeight="1">
      <c r="A868" s="14"/>
      <c r="B868" s="14"/>
      <c r="C868" s="14"/>
      <c r="D868" s="50"/>
      <c r="E868" s="50"/>
      <c r="F868" s="50"/>
      <c r="G868" s="14"/>
      <c r="H868" s="14"/>
      <c r="I868" s="14"/>
      <c r="J868" s="102"/>
      <c r="K868" s="79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79"/>
      <c r="W868" s="14"/>
      <c r="X868" s="14"/>
      <c r="Y868" s="14"/>
      <c r="Z868" s="14"/>
      <c r="AA868" s="79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79"/>
      <c r="AZ868" s="50"/>
      <c r="BA868" s="14"/>
      <c r="BB868" s="14"/>
      <c r="BC868" s="50"/>
      <c r="BD868" s="14"/>
      <c r="BE868" s="14"/>
      <c r="BF868" s="14"/>
      <c r="BG868" s="14"/>
      <c r="BH868" s="14"/>
    </row>
    <row r="869" ht="15.75" customHeight="1">
      <c r="A869" s="14"/>
      <c r="B869" s="14"/>
      <c r="C869" s="14"/>
      <c r="D869" s="50"/>
      <c r="E869" s="50"/>
      <c r="F869" s="50"/>
      <c r="G869" s="14"/>
      <c r="H869" s="14"/>
      <c r="I869" s="14"/>
      <c r="J869" s="102"/>
      <c r="K869" s="79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79"/>
      <c r="W869" s="14"/>
      <c r="X869" s="14"/>
      <c r="Y869" s="14"/>
      <c r="Z869" s="14"/>
      <c r="AA869" s="79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79"/>
      <c r="AZ869" s="50"/>
      <c r="BA869" s="14"/>
      <c r="BB869" s="14"/>
      <c r="BC869" s="50"/>
      <c r="BD869" s="14"/>
      <c r="BE869" s="14"/>
      <c r="BF869" s="14"/>
      <c r="BG869" s="14"/>
      <c r="BH869" s="14"/>
    </row>
    <row r="870" ht="15.75" customHeight="1">
      <c r="A870" s="14"/>
      <c r="B870" s="14"/>
      <c r="C870" s="14"/>
      <c r="D870" s="50"/>
      <c r="E870" s="50"/>
      <c r="F870" s="50"/>
      <c r="G870" s="14"/>
      <c r="H870" s="14"/>
      <c r="I870" s="14"/>
      <c r="J870" s="102"/>
      <c r="K870" s="79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79"/>
      <c r="W870" s="14"/>
      <c r="X870" s="14"/>
      <c r="Y870" s="14"/>
      <c r="Z870" s="14"/>
      <c r="AA870" s="79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79"/>
      <c r="AZ870" s="50"/>
      <c r="BA870" s="14"/>
      <c r="BB870" s="14"/>
      <c r="BC870" s="50"/>
      <c r="BD870" s="14"/>
      <c r="BE870" s="14"/>
      <c r="BF870" s="14"/>
      <c r="BG870" s="14"/>
      <c r="BH870" s="14"/>
    </row>
    <row r="871" ht="15.75" customHeight="1">
      <c r="A871" s="14"/>
      <c r="B871" s="14"/>
      <c r="C871" s="14"/>
      <c r="D871" s="50"/>
      <c r="E871" s="50"/>
      <c r="F871" s="50"/>
      <c r="G871" s="14"/>
      <c r="H871" s="14"/>
      <c r="I871" s="14"/>
      <c r="J871" s="102"/>
      <c r="K871" s="79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79"/>
      <c r="W871" s="14"/>
      <c r="X871" s="14"/>
      <c r="Y871" s="14"/>
      <c r="Z871" s="14"/>
      <c r="AA871" s="79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79"/>
      <c r="AZ871" s="50"/>
      <c r="BA871" s="14"/>
      <c r="BB871" s="14"/>
      <c r="BC871" s="50"/>
      <c r="BD871" s="14"/>
      <c r="BE871" s="14"/>
      <c r="BF871" s="14"/>
      <c r="BG871" s="14"/>
      <c r="BH871" s="14"/>
    </row>
    <row r="872" ht="15.75" customHeight="1">
      <c r="A872" s="14"/>
      <c r="B872" s="14"/>
      <c r="C872" s="14"/>
      <c r="D872" s="50"/>
      <c r="E872" s="50"/>
      <c r="F872" s="50"/>
      <c r="G872" s="14"/>
      <c r="H872" s="14"/>
      <c r="I872" s="14"/>
      <c r="J872" s="102"/>
      <c r="K872" s="79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79"/>
      <c r="W872" s="14"/>
      <c r="X872" s="14"/>
      <c r="Y872" s="14"/>
      <c r="Z872" s="14"/>
      <c r="AA872" s="79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79"/>
      <c r="AZ872" s="50"/>
      <c r="BA872" s="14"/>
      <c r="BB872" s="14"/>
      <c r="BC872" s="50"/>
      <c r="BD872" s="14"/>
      <c r="BE872" s="14"/>
      <c r="BF872" s="14"/>
      <c r="BG872" s="14"/>
      <c r="BH872" s="14"/>
    </row>
    <row r="873" ht="15.75" customHeight="1">
      <c r="A873" s="14"/>
      <c r="B873" s="14"/>
      <c r="C873" s="14"/>
      <c r="D873" s="50"/>
      <c r="E873" s="50"/>
      <c r="F873" s="50"/>
      <c r="G873" s="14"/>
      <c r="H873" s="14"/>
      <c r="I873" s="14"/>
      <c r="J873" s="102"/>
      <c r="K873" s="79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79"/>
      <c r="W873" s="14"/>
      <c r="X873" s="14"/>
      <c r="Y873" s="14"/>
      <c r="Z873" s="14"/>
      <c r="AA873" s="79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79"/>
      <c r="AZ873" s="50"/>
      <c r="BA873" s="14"/>
      <c r="BB873" s="14"/>
      <c r="BC873" s="50"/>
      <c r="BD873" s="14"/>
      <c r="BE873" s="14"/>
      <c r="BF873" s="14"/>
      <c r="BG873" s="14"/>
      <c r="BH873" s="14"/>
    </row>
    <row r="874" ht="15.75" customHeight="1">
      <c r="A874" s="14"/>
      <c r="B874" s="14"/>
      <c r="C874" s="14"/>
      <c r="D874" s="50"/>
      <c r="E874" s="50"/>
      <c r="F874" s="50"/>
      <c r="G874" s="14"/>
      <c r="H874" s="14"/>
      <c r="I874" s="14"/>
      <c r="J874" s="102"/>
      <c r="K874" s="79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79"/>
      <c r="W874" s="14"/>
      <c r="X874" s="14"/>
      <c r="Y874" s="14"/>
      <c r="Z874" s="14"/>
      <c r="AA874" s="79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79"/>
      <c r="AZ874" s="50"/>
      <c r="BA874" s="14"/>
      <c r="BB874" s="14"/>
      <c r="BC874" s="50"/>
      <c r="BD874" s="14"/>
      <c r="BE874" s="14"/>
      <c r="BF874" s="14"/>
      <c r="BG874" s="14"/>
      <c r="BH874" s="14"/>
    </row>
    <row r="875" ht="15.75" customHeight="1">
      <c r="A875" s="14"/>
      <c r="B875" s="14"/>
      <c r="C875" s="14"/>
      <c r="D875" s="50"/>
      <c r="E875" s="50"/>
      <c r="F875" s="50"/>
      <c r="G875" s="14"/>
      <c r="H875" s="14"/>
      <c r="I875" s="14"/>
      <c r="J875" s="102"/>
      <c r="K875" s="79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79"/>
      <c r="W875" s="14"/>
      <c r="X875" s="14"/>
      <c r="Y875" s="14"/>
      <c r="Z875" s="14"/>
      <c r="AA875" s="79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79"/>
      <c r="AZ875" s="50"/>
      <c r="BA875" s="14"/>
      <c r="BB875" s="14"/>
      <c r="BC875" s="50"/>
      <c r="BD875" s="14"/>
      <c r="BE875" s="14"/>
      <c r="BF875" s="14"/>
      <c r="BG875" s="14"/>
      <c r="BH875" s="14"/>
    </row>
    <row r="876" ht="15.75" customHeight="1">
      <c r="A876" s="14"/>
      <c r="B876" s="14"/>
      <c r="C876" s="14"/>
      <c r="D876" s="50"/>
      <c r="E876" s="50"/>
      <c r="F876" s="50"/>
      <c r="G876" s="14"/>
      <c r="H876" s="14"/>
      <c r="I876" s="14"/>
      <c r="J876" s="102"/>
      <c r="K876" s="79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79"/>
      <c r="W876" s="14"/>
      <c r="X876" s="14"/>
      <c r="Y876" s="14"/>
      <c r="Z876" s="14"/>
      <c r="AA876" s="79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79"/>
      <c r="AZ876" s="50"/>
      <c r="BA876" s="14"/>
      <c r="BB876" s="14"/>
      <c r="BC876" s="50"/>
      <c r="BD876" s="14"/>
      <c r="BE876" s="14"/>
      <c r="BF876" s="14"/>
      <c r="BG876" s="14"/>
      <c r="BH876" s="14"/>
    </row>
    <row r="877" ht="15.75" customHeight="1">
      <c r="A877" s="14"/>
      <c r="B877" s="14"/>
      <c r="C877" s="14"/>
      <c r="D877" s="50"/>
      <c r="E877" s="50"/>
      <c r="F877" s="50"/>
      <c r="G877" s="14"/>
      <c r="H877" s="14"/>
      <c r="I877" s="14"/>
      <c r="J877" s="102"/>
      <c r="K877" s="79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79"/>
      <c r="W877" s="14"/>
      <c r="X877" s="14"/>
      <c r="Y877" s="14"/>
      <c r="Z877" s="14"/>
      <c r="AA877" s="79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79"/>
      <c r="AZ877" s="50"/>
      <c r="BA877" s="14"/>
      <c r="BB877" s="14"/>
      <c r="BC877" s="50"/>
      <c r="BD877" s="14"/>
      <c r="BE877" s="14"/>
      <c r="BF877" s="14"/>
      <c r="BG877" s="14"/>
      <c r="BH877" s="14"/>
    </row>
    <row r="878" ht="15.75" customHeight="1">
      <c r="A878" s="14"/>
      <c r="B878" s="14"/>
      <c r="C878" s="14"/>
      <c r="D878" s="50"/>
      <c r="E878" s="50"/>
      <c r="F878" s="50"/>
      <c r="G878" s="14"/>
      <c r="H878" s="14"/>
      <c r="I878" s="14"/>
      <c r="J878" s="102"/>
      <c r="K878" s="79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79"/>
      <c r="W878" s="14"/>
      <c r="X878" s="14"/>
      <c r="Y878" s="14"/>
      <c r="Z878" s="14"/>
      <c r="AA878" s="79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79"/>
      <c r="AZ878" s="50"/>
      <c r="BA878" s="14"/>
      <c r="BB878" s="14"/>
      <c r="BC878" s="50"/>
      <c r="BD878" s="14"/>
      <c r="BE878" s="14"/>
      <c r="BF878" s="14"/>
      <c r="BG878" s="14"/>
      <c r="BH878" s="14"/>
    </row>
    <row r="879" ht="15.75" customHeight="1">
      <c r="A879" s="14"/>
      <c r="B879" s="14"/>
      <c r="C879" s="14"/>
      <c r="D879" s="50"/>
      <c r="E879" s="50"/>
      <c r="F879" s="50"/>
      <c r="G879" s="14"/>
      <c r="H879" s="14"/>
      <c r="I879" s="14"/>
      <c r="J879" s="102"/>
      <c r="K879" s="79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79"/>
      <c r="W879" s="14"/>
      <c r="X879" s="14"/>
      <c r="Y879" s="14"/>
      <c r="Z879" s="14"/>
      <c r="AA879" s="79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79"/>
      <c r="AZ879" s="50"/>
      <c r="BA879" s="14"/>
      <c r="BB879" s="14"/>
      <c r="BC879" s="50"/>
      <c r="BD879" s="14"/>
      <c r="BE879" s="14"/>
      <c r="BF879" s="14"/>
      <c r="BG879" s="14"/>
      <c r="BH879" s="14"/>
    </row>
    <row r="880" ht="15.75" customHeight="1">
      <c r="A880" s="14"/>
      <c r="B880" s="14"/>
      <c r="C880" s="14"/>
      <c r="D880" s="50"/>
      <c r="E880" s="50"/>
      <c r="F880" s="50"/>
      <c r="G880" s="14"/>
      <c r="H880" s="14"/>
      <c r="I880" s="14"/>
      <c r="J880" s="102"/>
      <c r="K880" s="79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79"/>
      <c r="W880" s="14"/>
      <c r="X880" s="14"/>
      <c r="Y880" s="14"/>
      <c r="Z880" s="14"/>
      <c r="AA880" s="79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79"/>
      <c r="AZ880" s="50"/>
      <c r="BA880" s="14"/>
      <c r="BB880" s="14"/>
      <c r="BC880" s="50"/>
      <c r="BD880" s="14"/>
      <c r="BE880" s="14"/>
      <c r="BF880" s="14"/>
      <c r="BG880" s="14"/>
      <c r="BH880" s="14"/>
    </row>
    <row r="881" ht="15.75" customHeight="1">
      <c r="A881" s="14"/>
      <c r="B881" s="14"/>
      <c r="C881" s="14"/>
      <c r="D881" s="50"/>
      <c r="E881" s="50"/>
      <c r="F881" s="50"/>
      <c r="G881" s="14"/>
      <c r="H881" s="14"/>
      <c r="I881" s="14"/>
      <c r="J881" s="102"/>
      <c r="K881" s="79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79"/>
      <c r="W881" s="14"/>
      <c r="X881" s="14"/>
      <c r="Y881" s="14"/>
      <c r="Z881" s="14"/>
      <c r="AA881" s="79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79"/>
      <c r="AZ881" s="50"/>
      <c r="BA881" s="14"/>
      <c r="BB881" s="14"/>
      <c r="BC881" s="50"/>
      <c r="BD881" s="14"/>
      <c r="BE881" s="14"/>
      <c r="BF881" s="14"/>
      <c r="BG881" s="14"/>
      <c r="BH881" s="14"/>
    </row>
    <row r="882" ht="15.75" customHeight="1">
      <c r="A882" s="14"/>
      <c r="B882" s="14"/>
      <c r="C882" s="14"/>
      <c r="D882" s="50"/>
      <c r="E882" s="50"/>
      <c r="F882" s="50"/>
      <c r="G882" s="14"/>
      <c r="H882" s="14"/>
      <c r="I882" s="14"/>
      <c r="J882" s="102"/>
      <c r="K882" s="79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79"/>
      <c r="W882" s="14"/>
      <c r="X882" s="14"/>
      <c r="Y882" s="14"/>
      <c r="Z882" s="14"/>
      <c r="AA882" s="79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79"/>
      <c r="AZ882" s="50"/>
      <c r="BA882" s="14"/>
      <c r="BB882" s="14"/>
      <c r="BC882" s="50"/>
      <c r="BD882" s="14"/>
      <c r="BE882" s="14"/>
      <c r="BF882" s="14"/>
      <c r="BG882" s="14"/>
      <c r="BH882" s="14"/>
    </row>
    <row r="883" ht="15.75" customHeight="1">
      <c r="A883" s="14"/>
      <c r="B883" s="14"/>
      <c r="C883" s="14"/>
      <c r="D883" s="50"/>
      <c r="E883" s="50"/>
      <c r="F883" s="50"/>
      <c r="G883" s="14"/>
      <c r="H883" s="14"/>
      <c r="I883" s="14"/>
      <c r="J883" s="102"/>
      <c r="K883" s="79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79"/>
      <c r="W883" s="14"/>
      <c r="X883" s="14"/>
      <c r="Y883" s="14"/>
      <c r="Z883" s="14"/>
      <c r="AA883" s="79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79"/>
      <c r="AZ883" s="50"/>
      <c r="BA883" s="14"/>
      <c r="BB883" s="14"/>
      <c r="BC883" s="50"/>
      <c r="BD883" s="14"/>
      <c r="BE883" s="14"/>
      <c r="BF883" s="14"/>
      <c r="BG883" s="14"/>
      <c r="BH883" s="14"/>
    </row>
    <row r="884" ht="15.75" customHeight="1">
      <c r="A884" s="14"/>
      <c r="B884" s="14"/>
      <c r="C884" s="14"/>
      <c r="D884" s="50"/>
      <c r="E884" s="50"/>
      <c r="F884" s="50"/>
      <c r="G884" s="14"/>
      <c r="H884" s="14"/>
      <c r="I884" s="14"/>
      <c r="J884" s="102"/>
      <c r="K884" s="79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79"/>
      <c r="W884" s="14"/>
      <c r="X884" s="14"/>
      <c r="Y884" s="14"/>
      <c r="Z884" s="14"/>
      <c r="AA884" s="79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79"/>
      <c r="AZ884" s="50"/>
      <c r="BA884" s="14"/>
      <c r="BB884" s="14"/>
      <c r="BC884" s="50"/>
      <c r="BD884" s="14"/>
      <c r="BE884" s="14"/>
      <c r="BF884" s="14"/>
      <c r="BG884" s="14"/>
      <c r="BH884" s="14"/>
    </row>
    <row r="885" ht="15.75" customHeight="1">
      <c r="A885" s="14"/>
      <c r="B885" s="14"/>
      <c r="C885" s="14"/>
      <c r="D885" s="50"/>
      <c r="E885" s="50"/>
      <c r="F885" s="50"/>
      <c r="G885" s="14"/>
      <c r="H885" s="14"/>
      <c r="I885" s="14"/>
      <c r="J885" s="102"/>
      <c r="K885" s="79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79"/>
      <c r="W885" s="14"/>
      <c r="X885" s="14"/>
      <c r="Y885" s="14"/>
      <c r="Z885" s="14"/>
      <c r="AA885" s="79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79"/>
      <c r="AZ885" s="50"/>
      <c r="BA885" s="14"/>
      <c r="BB885" s="14"/>
      <c r="BC885" s="50"/>
      <c r="BD885" s="14"/>
      <c r="BE885" s="14"/>
      <c r="BF885" s="14"/>
      <c r="BG885" s="14"/>
      <c r="BH885" s="14"/>
    </row>
    <row r="886" ht="15.75" customHeight="1">
      <c r="A886" s="14"/>
      <c r="B886" s="14"/>
      <c r="C886" s="14"/>
      <c r="D886" s="50"/>
      <c r="E886" s="50"/>
      <c r="F886" s="50"/>
      <c r="G886" s="14"/>
      <c r="H886" s="14"/>
      <c r="I886" s="14"/>
      <c r="J886" s="102"/>
      <c r="K886" s="79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79"/>
      <c r="W886" s="14"/>
      <c r="X886" s="14"/>
      <c r="Y886" s="14"/>
      <c r="Z886" s="14"/>
      <c r="AA886" s="79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79"/>
      <c r="AZ886" s="50"/>
      <c r="BA886" s="14"/>
      <c r="BB886" s="14"/>
      <c r="BC886" s="50"/>
      <c r="BD886" s="14"/>
      <c r="BE886" s="14"/>
      <c r="BF886" s="14"/>
      <c r="BG886" s="14"/>
      <c r="BH886" s="14"/>
    </row>
    <row r="887" ht="15.75" customHeight="1">
      <c r="A887" s="14"/>
      <c r="B887" s="14"/>
      <c r="C887" s="14"/>
      <c r="D887" s="50"/>
      <c r="E887" s="50"/>
      <c r="F887" s="50"/>
      <c r="G887" s="14"/>
      <c r="H887" s="14"/>
      <c r="I887" s="14"/>
      <c r="J887" s="102"/>
      <c r="K887" s="79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79"/>
      <c r="W887" s="14"/>
      <c r="X887" s="14"/>
      <c r="Y887" s="14"/>
      <c r="Z887" s="14"/>
      <c r="AA887" s="79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79"/>
      <c r="AZ887" s="50"/>
      <c r="BA887" s="14"/>
      <c r="BB887" s="14"/>
      <c r="BC887" s="50"/>
      <c r="BD887" s="14"/>
      <c r="BE887" s="14"/>
      <c r="BF887" s="14"/>
      <c r="BG887" s="14"/>
      <c r="BH887" s="14"/>
    </row>
    <row r="888" ht="15.75" customHeight="1">
      <c r="A888" s="14"/>
      <c r="B888" s="14"/>
      <c r="C888" s="14"/>
      <c r="D888" s="50"/>
      <c r="E888" s="50"/>
      <c r="F888" s="50"/>
      <c r="G888" s="14"/>
      <c r="H888" s="14"/>
      <c r="I888" s="14"/>
      <c r="J888" s="102"/>
      <c r="K888" s="79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79"/>
      <c r="W888" s="14"/>
      <c r="X888" s="14"/>
      <c r="Y888" s="14"/>
      <c r="Z888" s="14"/>
      <c r="AA888" s="79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79"/>
      <c r="AZ888" s="50"/>
      <c r="BA888" s="14"/>
      <c r="BB888" s="14"/>
      <c r="BC888" s="50"/>
      <c r="BD888" s="14"/>
      <c r="BE888" s="14"/>
      <c r="BF888" s="14"/>
      <c r="BG888" s="14"/>
      <c r="BH888" s="14"/>
    </row>
    <row r="889" ht="15.75" customHeight="1">
      <c r="A889" s="14"/>
      <c r="B889" s="14"/>
      <c r="C889" s="14"/>
      <c r="D889" s="50"/>
      <c r="E889" s="50"/>
      <c r="F889" s="50"/>
      <c r="G889" s="14"/>
      <c r="H889" s="14"/>
      <c r="I889" s="14"/>
      <c r="J889" s="102"/>
      <c r="K889" s="79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79"/>
      <c r="W889" s="14"/>
      <c r="X889" s="14"/>
      <c r="Y889" s="14"/>
      <c r="Z889" s="14"/>
      <c r="AA889" s="79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79"/>
      <c r="AZ889" s="50"/>
      <c r="BA889" s="14"/>
      <c r="BB889" s="14"/>
      <c r="BC889" s="50"/>
      <c r="BD889" s="14"/>
      <c r="BE889" s="14"/>
      <c r="BF889" s="14"/>
      <c r="BG889" s="14"/>
      <c r="BH889" s="14"/>
    </row>
    <row r="890" ht="15.75" customHeight="1">
      <c r="A890" s="14"/>
      <c r="B890" s="14"/>
      <c r="C890" s="14"/>
      <c r="D890" s="50"/>
      <c r="E890" s="50"/>
      <c r="F890" s="50"/>
      <c r="G890" s="14"/>
      <c r="H890" s="14"/>
      <c r="I890" s="14"/>
      <c r="J890" s="102"/>
      <c r="K890" s="79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79"/>
      <c r="W890" s="14"/>
      <c r="X890" s="14"/>
      <c r="Y890" s="14"/>
      <c r="Z890" s="14"/>
      <c r="AA890" s="79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79"/>
      <c r="AZ890" s="50"/>
      <c r="BA890" s="14"/>
      <c r="BB890" s="14"/>
      <c r="BC890" s="50"/>
      <c r="BD890" s="14"/>
      <c r="BE890" s="14"/>
      <c r="BF890" s="14"/>
      <c r="BG890" s="14"/>
      <c r="BH890" s="14"/>
    </row>
    <row r="891" ht="15.75" customHeight="1">
      <c r="A891" s="14"/>
      <c r="B891" s="14"/>
      <c r="C891" s="14"/>
      <c r="D891" s="50"/>
      <c r="E891" s="50"/>
      <c r="F891" s="50"/>
      <c r="G891" s="14"/>
      <c r="H891" s="14"/>
      <c r="I891" s="14"/>
      <c r="J891" s="102"/>
      <c r="K891" s="79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79"/>
      <c r="W891" s="14"/>
      <c r="X891" s="14"/>
      <c r="Y891" s="14"/>
      <c r="Z891" s="14"/>
      <c r="AA891" s="79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79"/>
      <c r="AZ891" s="50"/>
      <c r="BA891" s="14"/>
      <c r="BB891" s="14"/>
      <c r="BC891" s="50"/>
      <c r="BD891" s="14"/>
      <c r="BE891" s="14"/>
      <c r="BF891" s="14"/>
      <c r="BG891" s="14"/>
      <c r="BH891" s="14"/>
    </row>
    <row r="892" ht="15.75" customHeight="1">
      <c r="A892" s="14"/>
      <c r="B892" s="14"/>
      <c r="C892" s="14"/>
      <c r="D892" s="50"/>
      <c r="E892" s="50"/>
      <c r="F892" s="50"/>
      <c r="G892" s="14"/>
      <c r="H892" s="14"/>
      <c r="I892" s="14"/>
      <c r="J892" s="102"/>
      <c r="K892" s="79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79"/>
      <c r="W892" s="14"/>
      <c r="X892" s="14"/>
      <c r="Y892" s="14"/>
      <c r="Z892" s="14"/>
      <c r="AA892" s="79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79"/>
      <c r="AZ892" s="50"/>
      <c r="BA892" s="14"/>
      <c r="BB892" s="14"/>
      <c r="BC892" s="50"/>
      <c r="BD892" s="14"/>
      <c r="BE892" s="14"/>
      <c r="BF892" s="14"/>
      <c r="BG892" s="14"/>
      <c r="BH892" s="14"/>
    </row>
    <row r="893" ht="15.75" customHeight="1">
      <c r="A893" s="14"/>
      <c r="B893" s="14"/>
      <c r="C893" s="14"/>
      <c r="D893" s="50"/>
      <c r="E893" s="50"/>
      <c r="F893" s="50"/>
      <c r="G893" s="14"/>
      <c r="H893" s="14"/>
      <c r="I893" s="14"/>
      <c r="J893" s="102"/>
      <c r="K893" s="79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79"/>
      <c r="W893" s="14"/>
      <c r="X893" s="14"/>
      <c r="Y893" s="14"/>
      <c r="Z893" s="14"/>
      <c r="AA893" s="79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79"/>
      <c r="AZ893" s="50"/>
      <c r="BA893" s="14"/>
      <c r="BB893" s="14"/>
      <c r="BC893" s="50"/>
      <c r="BD893" s="14"/>
      <c r="BE893" s="14"/>
      <c r="BF893" s="14"/>
      <c r="BG893" s="14"/>
      <c r="BH893" s="14"/>
    </row>
    <row r="894" ht="15.75" customHeight="1">
      <c r="A894" s="14"/>
      <c r="B894" s="14"/>
      <c r="C894" s="14"/>
      <c r="D894" s="50"/>
      <c r="E894" s="50"/>
      <c r="F894" s="50"/>
      <c r="G894" s="14"/>
      <c r="H894" s="14"/>
      <c r="I894" s="14"/>
      <c r="J894" s="102"/>
      <c r="K894" s="79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79"/>
      <c r="W894" s="14"/>
      <c r="X894" s="14"/>
      <c r="Y894" s="14"/>
      <c r="Z894" s="14"/>
      <c r="AA894" s="79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79"/>
      <c r="AZ894" s="50"/>
      <c r="BA894" s="14"/>
      <c r="BB894" s="14"/>
      <c r="BC894" s="50"/>
      <c r="BD894" s="14"/>
      <c r="BE894" s="14"/>
      <c r="BF894" s="14"/>
      <c r="BG894" s="14"/>
      <c r="BH894" s="14"/>
    </row>
    <row r="895" ht="15.75" customHeight="1">
      <c r="A895" s="14"/>
      <c r="B895" s="14"/>
      <c r="C895" s="14"/>
      <c r="D895" s="50"/>
      <c r="E895" s="50"/>
      <c r="F895" s="50"/>
      <c r="G895" s="14"/>
      <c r="H895" s="14"/>
      <c r="I895" s="14"/>
      <c r="J895" s="102"/>
      <c r="K895" s="79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79"/>
      <c r="W895" s="14"/>
      <c r="X895" s="14"/>
      <c r="Y895" s="14"/>
      <c r="Z895" s="14"/>
      <c r="AA895" s="79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79"/>
      <c r="AZ895" s="50"/>
      <c r="BA895" s="14"/>
      <c r="BB895" s="14"/>
      <c r="BC895" s="50"/>
      <c r="BD895" s="14"/>
      <c r="BE895" s="14"/>
      <c r="BF895" s="14"/>
      <c r="BG895" s="14"/>
      <c r="BH895" s="14"/>
    </row>
    <row r="896" ht="15.75" customHeight="1">
      <c r="A896" s="14"/>
      <c r="B896" s="14"/>
      <c r="C896" s="14"/>
      <c r="D896" s="50"/>
      <c r="E896" s="50"/>
      <c r="F896" s="50"/>
      <c r="G896" s="14"/>
      <c r="H896" s="14"/>
      <c r="I896" s="14"/>
      <c r="J896" s="102"/>
      <c r="K896" s="79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79"/>
      <c r="W896" s="14"/>
      <c r="X896" s="14"/>
      <c r="Y896" s="14"/>
      <c r="Z896" s="14"/>
      <c r="AA896" s="79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79"/>
      <c r="AZ896" s="50"/>
      <c r="BA896" s="14"/>
      <c r="BB896" s="14"/>
      <c r="BC896" s="50"/>
      <c r="BD896" s="14"/>
      <c r="BE896" s="14"/>
      <c r="BF896" s="14"/>
      <c r="BG896" s="14"/>
      <c r="BH896" s="14"/>
    </row>
    <row r="897" ht="15.75" customHeight="1">
      <c r="A897" s="14"/>
      <c r="B897" s="14"/>
      <c r="C897" s="14"/>
      <c r="D897" s="50"/>
      <c r="E897" s="50"/>
      <c r="F897" s="50"/>
      <c r="G897" s="14"/>
      <c r="H897" s="14"/>
      <c r="I897" s="14"/>
      <c r="J897" s="102"/>
      <c r="K897" s="79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79"/>
      <c r="W897" s="14"/>
      <c r="X897" s="14"/>
      <c r="Y897" s="14"/>
      <c r="Z897" s="14"/>
      <c r="AA897" s="79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79"/>
      <c r="AZ897" s="50"/>
      <c r="BA897" s="14"/>
      <c r="BB897" s="14"/>
      <c r="BC897" s="50"/>
      <c r="BD897" s="14"/>
      <c r="BE897" s="14"/>
      <c r="BF897" s="14"/>
      <c r="BG897" s="14"/>
      <c r="BH897" s="14"/>
    </row>
    <row r="898" ht="15.75" customHeight="1">
      <c r="A898" s="14"/>
      <c r="B898" s="14"/>
      <c r="C898" s="14"/>
      <c r="D898" s="50"/>
      <c r="E898" s="50"/>
      <c r="F898" s="50"/>
      <c r="G898" s="14"/>
      <c r="H898" s="14"/>
      <c r="I898" s="14"/>
      <c r="J898" s="102"/>
      <c r="K898" s="79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79"/>
      <c r="W898" s="14"/>
      <c r="X898" s="14"/>
      <c r="Y898" s="14"/>
      <c r="Z898" s="14"/>
      <c r="AA898" s="79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79"/>
      <c r="AZ898" s="50"/>
      <c r="BA898" s="14"/>
      <c r="BB898" s="14"/>
      <c r="BC898" s="50"/>
      <c r="BD898" s="14"/>
      <c r="BE898" s="14"/>
      <c r="BF898" s="14"/>
      <c r="BG898" s="14"/>
      <c r="BH898" s="14"/>
    </row>
    <row r="899" ht="15.75" customHeight="1">
      <c r="A899" s="14"/>
      <c r="B899" s="14"/>
      <c r="C899" s="14"/>
      <c r="D899" s="50"/>
      <c r="E899" s="50"/>
      <c r="F899" s="50"/>
      <c r="G899" s="14"/>
      <c r="H899" s="14"/>
      <c r="I899" s="14"/>
      <c r="J899" s="102"/>
      <c r="K899" s="79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79"/>
      <c r="W899" s="14"/>
      <c r="X899" s="14"/>
      <c r="Y899" s="14"/>
      <c r="Z899" s="14"/>
      <c r="AA899" s="79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79"/>
      <c r="AZ899" s="50"/>
      <c r="BA899" s="14"/>
      <c r="BB899" s="14"/>
      <c r="BC899" s="50"/>
      <c r="BD899" s="14"/>
      <c r="BE899" s="14"/>
      <c r="BF899" s="14"/>
      <c r="BG899" s="14"/>
      <c r="BH899" s="14"/>
    </row>
    <row r="900" ht="15.75" customHeight="1">
      <c r="A900" s="14"/>
      <c r="B900" s="14"/>
      <c r="C900" s="14"/>
      <c r="D900" s="50"/>
      <c r="E900" s="50"/>
      <c r="F900" s="50"/>
      <c r="G900" s="14"/>
      <c r="H900" s="14"/>
      <c r="I900" s="14"/>
      <c r="J900" s="102"/>
      <c r="K900" s="79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79"/>
      <c r="W900" s="14"/>
      <c r="X900" s="14"/>
      <c r="Y900" s="14"/>
      <c r="Z900" s="14"/>
      <c r="AA900" s="79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79"/>
      <c r="AZ900" s="50"/>
      <c r="BA900" s="14"/>
      <c r="BB900" s="14"/>
      <c r="BC900" s="50"/>
      <c r="BD900" s="14"/>
      <c r="BE900" s="14"/>
      <c r="BF900" s="14"/>
      <c r="BG900" s="14"/>
      <c r="BH900" s="14"/>
    </row>
    <row r="901" ht="15.75" customHeight="1">
      <c r="A901" s="14"/>
      <c r="B901" s="14"/>
      <c r="C901" s="14"/>
      <c r="D901" s="50"/>
      <c r="E901" s="50"/>
      <c r="F901" s="50"/>
      <c r="G901" s="14"/>
      <c r="H901" s="14"/>
      <c r="I901" s="14"/>
      <c r="J901" s="102"/>
      <c r="K901" s="79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79"/>
      <c r="W901" s="14"/>
      <c r="X901" s="14"/>
      <c r="Y901" s="14"/>
      <c r="Z901" s="14"/>
      <c r="AA901" s="79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79"/>
      <c r="AZ901" s="50"/>
      <c r="BA901" s="14"/>
      <c r="BB901" s="14"/>
      <c r="BC901" s="50"/>
      <c r="BD901" s="14"/>
      <c r="BE901" s="14"/>
      <c r="BF901" s="14"/>
      <c r="BG901" s="14"/>
      <c r="BH901" s="14"/>
    </row>
    <row r="902" ht="15.75" customHeight="1">
      <c r="A902" s="14"/>
      <c r="B902" s="14"/>
      <c r="C902" s="14"/>
      <c r="D902" s="50"/>
      <c r="E902" s="50"/>
      <c r="F902" s="50"/>
      <c r="G902" s="14"/>
      <c r="H902" s="14"/>
      <c r="I902" s="14"/>
      <c r="J902" s="102"/>
      <c r="K902" s="79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79"/>
      <c r="W902" s="14"/>
      <c r="X902" s="14"/>
      <c r="Y902" s="14"/>
      <c r="Z902" s="14"/>
      <c r="AA902" s="79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79"/>
      <c r="AZ902" s="50"/>
      <c r="BA902" s="14"/>
      <c r="BB902" s="14"/>
      <c r="BC902" s="50"/>
      <c r="BD902" s="14"/>
      <c r="BE902" s="14"/>
      <c r="BF902" s="14"/>
      <c r="BG902" s="14"/>
      <c r="BH902" s="14"/>
    </row>
    <row r="903" ht="15.75" customHeight="1">
      <c r="A903" s="14"/>
      <c r="B903" s="14"/>
      <c r="C903" s="14"/>
      <c r="D903" s="50"/>
      <c r="E903" s="50"/>
      <c r="F903" s="50"/>
      <c r="G903" s="14"/>
      <c r="H903" s="14"/>
      <c r="I903" s="14"/>
      <c r="J903" s="102"/>
      <c r="K903" s="79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79"/>
      <c r="W903" s="14"/>
      <c r="X903" s="14"/>
      <c r="Y903" s="14"/>
      <c r="Z903" s="14"/>
      <c r="AA903" s="79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79"/>
      <c r="AZ903" s="50"/>
      <c r="BA903" s="14"/>
      <c r="BB903" s="14"/>
      <c r="BC903" s="50"/>
      <c r="BD903" s="14"/>
      <c r="BE903" s="14"/>
      <c r="BF903" s="14"/>
      <c r="BG903" s="14"/>
      <c r="BH903" s="14"/>
    </row>
    <row r="904" ht="15.75" customHeight="1">
      <c r="A904" s="14"/>
      <c r="B904" s="14"/>
      <c r="C904" s="14"/>
      <c r="D904" s="50"/>
      <c r="E904" s="50"/>
      <c r="F904" s="50"/>
      <c r="G904" s="14"/>
      <c r="H904" s="14"/>
      <c r="I904" s="14"/>
      <c r="J904" s="102"/>
      <c r="K904" s="79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79"/>
      <c r="W904" s="14"/>
      <c r="X904" s="14"/>
      <c r="Y904" s="14"/>
      <c r="Z904" s="14"/>
      <c r="AA904" s="79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79"/>
      <c r="AZ904" s="50"/>
      <c r="BA904" s="14"/>
      <c r="BB904" s="14"/>
      <c r="BC904" s="50"/>
      <c r="BD904" s="14"/>
      <c r="BE904" s="14"/>
      <c r="BF904" s="14"/>
      <c r="BG904" s="14"/>
      <c r="BH904" s="14"/>
    </row>
    <row r="905" ht="15.75" customHeight="1">
      <c r="A905" s="14"/>
      <c r="B905" s="14"/>
      <c r="C905" s="14"/>
      <c r="D905" s="50"/>
      <c r="E905" s="50"/>
      <c r="F905" s="50"/>
      <c r="G905" s="14"/>
      <c r="H905" s="14"/>
      <c r="I905" s="14"/>
      <c r="J905" s="102"/>
      <c r="K905" s="79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79"/>
      <c r="W905" s="14"/>
      <c r="X905" s="14"/>
      <c r="Y905" s="14"/>
      <c r="Z905" s="14"/>
      <c r="AA905" s="79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79"/>
      <c r="AZ905" s="50"/>
      <c r="BA905" s="14"/>
      <c r="BB905" s="14"/>
      <c r="BC905" s="50"/>
      <c r="BD905" s="14"/>
      <c r="BE905" s="14"/>
      <c r="BF905" s="14"/>
      <c r="BG905" s="14"/>
      <c r="BH905" s="14"/>
    </row>
    <row r="906" ht="15.75" customHeight="1">
      <c r="A906" s="14"/>
      <c r="B906" s="14"/>
      <c r="C906" s="14"/>
      <c r="D906" s="50"/>
      <c r="E906" s="50"/>
      <c r="F906" s="50"/>
      <c r="G906" s="14"/>
      <c r="H906" s="14"/>
      <c r="I906" s="14"/>
      <c r="J906" s="102"/>
      <c r="K906" s="79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79"/>
      <c r="W906" s="14"/>
      <c r="X906" s="14"/>
      <c r="Y906" s="14"/>
      <c r="Z906" s="14"/>
      <c r="AA906" s="79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79"/>
      <c r="AZ906" s="50"/>
      <c r="BA906" s="14"/>
      <c r="BB906" s="14"/>
      <c r="BC906" s="50"/>
      <c r="BD906" s="14"/>
      <c r="BE906" s="14"/>
      <c r="BF906" s="14"/>
      <c r="BG906" s="14"/>
      <c r="BH906" s="14"/>
    </row>
    <row r="907" ht="15.75" customHeight="1">
      <c r="A907" s="14"/>
      <c r="B907" s="14"/>
      <c r="C907" s="14"/>
      <c r="D907" s="50"/>
      <c r="E907" s="50"/>
      <c r="F907" s="50"/>
      <c r="G907" s="14"/>
      <c r="H907" s="14"/>
      <c r="I907" s="14"/>
      <c r="J907" s="102"/>
      <c r="K907" s="79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79"/>
      <c r="W907" s="14"/>
      <c r="X907" s="14"/>
      <c r="Y907" s="14"/>
      <c r="Z907" s="14"/>
      <c r="AA907" s="79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79"/>
      <c r="AZ907" s="50"/>
      <c r="BA907" s="14"/>
      <c r="BB907" s="14"/>
      <c r="BC907" s="50"/>
      <c r="BD907" s="14"/>
      <c r="BE907" s="14"/>
      <c r="BF907" s="14"/>
      <c r="BG907" s="14"/>
      <c r="BH907" s="14"/>
    </row>
    <row r="908" ht="15.75" customHeight="1">
      <c r="A908" s="14"/>
      <c r="B908" s="14"/>
      <c r="C908" s="14"/>
      <c r="D908" s="50"/>
      <c r="E908" s="50"/>
      <c r="F908" s="50"/>
      <c r="G908" s="14"/>
      <c r="H908" s="14"/>
      <c r="I908" s="14"/>
      <c r="J908" s="102"/>
      <c r="K908" s="79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79"/>
      <c r="W908" s="14"/>
      <c r="X908" s="14"/>
      <c r="Y908" s="14"/>
      <c r="Z908" s="14"/>
      <c r="AA908" s="79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79"/>
      <c r="AZ908" s="50"/>
      <c r="BA908" s="14"/>
      <c r="BB908" s="14"/>
      <c r="BC908" s="50"/>
      <c r="BD908" s="14"/>
      <c r="BE908" s="14"/>
      <c r="BF908" s="14"/>
      <c r="BG908" s="14"/>
      <c r="BH908" s="14"/>
    </row>
    <row r="909" ht="15.75" customHeight="1">
      <c r="A909" s="14"/>
      <c r="B909" s="14"/>
      <c r="C909" s="14"/>
      <c r="D909" s="50"/>
      <c r="E909" s="50"/>
      <c r="F909" s="50"/>
      <c r="G909" s="14"/>
      <c r="H909" s="14"/>
      <c r="I909" s="14"/>
      <c r="J909" s="102"/>
      <c r="K909" s="79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79"/>
      <c r="W909" s="14"/>
      <c r="X909" s="14"/>
      <c r="Y909" s="14"/>
      <c r="Z909" s="14"/>
      <c r="AA909" s="79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79"/>
      <c r="AZ909" s="50"/>
      <c r="BA909" s="14"/>
      <c r="BB909" s="14"/>
      <c r="BC909" s="50"/>
      <c r="BD909" s="14"/>
      <c r="BE909" s="14"/>
      <c r="BF909" s="14"/>
      <c r="BG909" s="14"/>
      <c r="BH909" s="14"/>
    </row>
    <row r="910" ht="15.75" customHeight="1">
      <c r="A910" s="14"/>
      <c r="B910" s="14"/>
      <c r="C910" s="14"/>
      <c r="D910" s="50"/>
      <c r="E910" s="50"/>
      <c r="F910" s="50"/>
      <c r="G910" s="14"/>
      <c r="H910" s="14"/>
      <c r="I910" s="14"/>
      <c r="J910" s="102"/>
      <c r="K910" s="79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79"/>
      <c r="W910" s="14"/>
      <c r="X910" s="14"/>
      <c r="Y910" s="14"/>
      <c r="Z910" s="14"/>
      <c r="AA910" s="79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79"/>
      <c r="AZ910" s="50"/>
      <c r="BA910" s="14"/>
      <c r="BB910" s="14"/>
      <c r="BC910" s="50"/>
      <c r="BD910" s="14"/>
      <c r="BE910" s="14"/>
      <c r="BF910" s="14"/>
      <c r="BG910" s="14"/>
      <c r="BH910" s="14"/>
    </row>
    <row r="911" ht="15.75" customHeight="1">
      <c r="A911" s="14"/>
      <c r="B911" s="14"/>
      <c r="C911" s="14"/>
      <c r="D911" s="50"/>
      <c r="E911" s="50"/>
      <c r="F911" s="50"/>
      <c r="G911" s="14"/>
      <c r="H911" s="14"/>
      <c r="I911" s="14"/>
      <c r="J911" s="102"/>
      <c r="K911" s="79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79"/>
      <c r="W911" s="14"/>
      <c r="X911" s="14"/>
      <c r="Y911" s="14"/>
      <c r="Z911" s="14"/>
      <c r="AA911" s="79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79"/>
      <c r="AZ911" s="50"/>
      <c r="BA911" s="14"/>
      <c r="BB911" s="14"/>
      <c r="BC911" s="50"/>
      <c r="BD911" s="14"/>
      <c r="BE911" s="14"/>
      <c r="BF911" s="14"/>
      <c r="BG911" s="14"/>
      <c r="BH911" s="14"/>
    </row>
    <row r="912" ht="15.75" customHeight="1">
      <c r="A912" s="14"/>
      <c r="B912" s="14"/>
      <c r="C912" s="14"/>
      <c r="D912" s="50"/>
      <c r="E912" s="50"/>
      <c r="F912" s="50"/>
      <c r="G912" s="14"/>
      <c r="H912" s="14"/>
      <c r="I912" s="14"/>
      <c r="J912" s="102"/>
      <c r="K912" s="79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79"/>
      <c r="W912" s="14"/>
      <c r="X912" s="14"/>
      <c r="Y912" s="14"/>
      <c r="Z912" s="14"/>
      <c r="AA912" s="79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79"/>
      <c r="AZ912" s="50"/>
      <c r="BA912" s="14"/>
      <c r="BB912" s="14"/>
      <c r="BC912" s="50"/>
      <c r="BD912" s="14"/>
      <c r="BE912" s="14"/>
      <c r="BF912" s="14"/>
      <c r="BG912" s="14"/>
      <c r="BH912" s="14"/>
    </row>
    <row r="913" ht="15.75" customHeight="1">
      <c r="A913" s="14"/>
      <c r="B913" s="14"/>
      <c r="C913" s="14"/>
      <c r="D913" s="50"/>
      <c r="E913" s="50"/>
      <c r="F913" s="50"/>
      <c r="G913" s="14"/>
      <c r="H913" s="14"/>
      <c r="I913" s="14"/>
      <c r="J913" s="102"/>
      <c r="K913" s="79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79"/>
      <c r="W913" s="14"/>
      <c r="X913" s="14"/>
      <c r="Y913" s="14"/>
      <c r="Z913" s="14"/>
      <c r="AA913" s="79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79"/>
      <c r="AZ913" s="50"/>
      <c r="BA913" s="14"/>
      <c r="BB913" s="14"/>
      <c r="BC913" s="50"/>
      <c r="BD913" s="14"/>
      <c r="BE913" s="14"/>
      <c r="BF913" s="14"/>
      <c r="BG913" s="14"/>
      <c r="BH913" s="14"/>
    </row>
    <row r="914" ht="15.75" customHeight="1">
      <c r="A914" s="14"/>
      <c r="B914" s="14"/>
      <c r="C914" s="14"/>
      <c r="D914" s="50"/>
      <c r="E914" s="50"/>
      <c r="F914" s="50"/>
      <c r="G914" s="14"/>
      <c r="H914" s="14"/>
      <c r="I914" s="14"/>
      <c r="J914" s="102"/>
      <c r="K914" s="79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79"/>
      <c r="W914" s="14"/>
      <c r="X914" s="14"/>
      <c r="Y914" s="14"/>
      <c r="Z914" s="14"/>
      <c r="AA914" s="79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79"/>
      <c r="AZ914" s="50"/>
      <c r="BA914" s="14"/>
      <c r="BB914" s="14"/>
      <c r="BC914" s="50"/>
      <c r="BD914" s="14"/>
      <c r="BE914" s="14"/>
      <c r="BF914" s="14"/>
      <c r="BG914" s="14"/>
      <c r="BH914" s="14"/>
    </row>
    <row r="915" ht="15.75" customHeight="1">
      <c r="A915" s="14"/>
      <c r="B915" s="14"/>
      <c r="C915" s="14"/>
      <c r="D915" s="50"/>
      <c r="E915" s="50"/>
      <c r="F915" s="50"/>
      <c r="G915" s="14"/>
      <c r="H915" s="14"/>
      <c r="I915" s="14"/>
      <c r="J915" s="102"/>
      <c r="K915" s="79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79"/>
      <c r="W915" s="14"/>
      <c r="X915" s="14"/>
      <c r="Y915" s="14"/>
      <c r="Z915" s="14"/>
      <c r="AA915" s="79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79"/>
      <c r="AZ915" s="50"/>
      <c r="BA915" s="14"/>
      <c r="BB915" s="14"/>
      <c r="BC915" s="50"/>
      <c r="BD915" s="14"/>
      <c r="BE915" s="14"/>
      <c r="BF915" s="14"/>
      <c r="BG915" s="14"/>
      <c r="BH915" s="14"/>
    </row>
    <row r="916" ht="15.75" customHeight="1">
      <c r="A916" s="14"/>
      <c r="B916" s="14"/>
      <c r="C916" s="14"/>
      <c r="D916" s="50"/>
      <c r="E916" s="50"/>
      <c r="F916" s="50"/>
      <c r="G916" s="14"/>
      <c r="H916" s="14"/>
      <c r="I916" s="14"/>
      <c r="J916" s="102"/>
      <c r="K916" s="79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79"/>
      <c r="W916" s="14"/>
      <c r="X916" s="14"/>
      <c r="Y916" s="14"/>
      <c r="Z916" s="14"/>
      <c r="AA916" s="79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79"/>
      <c r="AZ916" s="50"/>
      <c r="BA916" s="14"/>
      <c r="BB916" s="14"/>
      <c r="BC916" s="50"/>
      <c r="BD916" s="14"/>
      <c r="BE916" s="14"/>
      <c r="BF916" s="14"/>
      <c r="BG916" s="14"/>
      <c r="BH916" s="14"/>
    </row>
    <row r="917" ht="15.75" customHeight="1">
      <c r="A917" s="14"/>
      <c r="B917" s="14"/>
      <c r="C917" s="14"/>
      <c r="D917" s="50"/>
      <c r="E917" s="50"/>
      <c r="F917" s="50"/>
      <c r="G917" s="14"/>
      <c r="H917" s="14"/>
      <c r="I917" s="14"/>
      <c r="J917" s="102"/>
      <c r="K917" s="79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79"/>
      <c r="W917" s="14"/>
      <c r="X917" s="14"/>
      <c r="Y917" s="14"/>
      <c r="Z917" s="14"/>
      <c r="AA917" s="79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79"/>
      <c r="AZ917" s="50"/>
      <c r="BA917" s="14"/>
      <c r="BB917" s="14"/>
      <c r="BC917" s="50"/>
      <c r="BD917" s="14"/>
      <c r="BE917" s="14"/>
      <c r="BF917" s="14"/>
      <c r="BG917" s="14"/>
      <c r="BH917" s="14"/>
    </row>
    <row r="918" ht="15.75" customHeight="1">
      <c r="A918" s="14"/>
      <c r="B918" s="14"/>
      <c r="C918" s="14"/>
      <c r="D918" s="50"/>
      <c r="E918" s="50"/>
      <c r="F918" s="50"/>
      <c r="G918" s="14"/>
      <c r="H918" s="14"/>
      <c r="I918" s="14"/>
      <c r="J918" s="102"/>
      <c r="K918" s="79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79"/>
      <c r="W918" s="14"/>
      <c r="X918" s="14"/>
      <c r="Y918" s="14"/>
      <c r="Z918" s="14"/>
      <c r="AA918" s="79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79"/>
      <c r="AZ918" s="50"/>
      <c r="BA918" s="14"/>
      <c r="BB918" s="14"/>
      <c r="BC918" s="50"/>
      <c r="BD918" s="14"/>
      <c r="BE918" s="14"/>
      <c r="BF918" s="14"/>
      <c r="BG918" s="14"/>
      <c r="BH918" s="14"/>
    </row>
    <row r="919" ht="15.75" customHeight="1">
      <c r="A919" s="14"/>
      <c r="B919" s="14"/>
      <c r="C919" s="14"/>
      <c r="D919" s="50"/>
      <c r="E919" s="50"/>
      <c r="F919" s="50"/>
      <c r="G919" s="14"/>
      <c r="H919" s="14"/>
      <c r="I919" s="14"/>
      <c r="J919" s="102"/>
      <c r="K919" s="79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79"/>
      <c r="W919" s="14"/>
      <c r="X919" s="14"/>
      <c r="Y919" s="14"/>
      <c r="Z919" s="14"/>
      <c r="AA919" s="79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79"/>
      <c r="AZ919" s="50"/>
      <c r="BA919" s="14"/>
      <c r="BB919" s="14"/>
      <c r="BC919" s="50"/>
      <c r="BD919" s="14"/>
      <c r="BE919" s="14"/>
      <c r="BF919" s="14"/>
      <c r="BG919" s="14"/>
      <c r="BH919" s="14"/>
    </row>
    <row r="920" ht="15.75" customHeight="1">
      <c r="A920" s="14"/>
      <c r="B920" s="14"/>
      <c r="C920" s="14"/>
      <c r="D920" s="50"/>
      <c r="E920" s="50"/>
      <c r="F920" s="50"/>
      <c r="G920" s="14"/>
      <c r="H920" s="14"/>
      <c r="I920" s="14"/>
      <c r="J920" s="102"/>
      <c r="K920" s="79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79"/>
      <c r="W920" s="14"/>
      <c r="X920" s="14"/>
      <c r="Y920" s="14"/>
      <c r="Z920" s="14"/>
      <c r="AA920" s="79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79"/>
      <c r="AZ920" s="50"/>
      <c r="BA920" s="14"/>
      <c r="BB920" s="14"/>
      <c r="BC920" s="50"/>
      <c r="BD920" s="14"/>
      <c r="BE920" s="14"/>
      <c r="BF920" s="14"/>
      <c r="BG920" s="14"/>
      <c r="BH920" s="14"/>
    </row>
    <row r="921" ht="15.75" customHeight="1">
      <c r="A921" s="14"/>
      <c r="B921" s="14"/>
      <c r="C921" s="14"/>
      <c r="D921" s="50"/>
      <c r="E921" s="50"/>
      <c r="F921" s="50"/>
      <c r="G921" s="14"/>
      <c r="H921" s="14"/>
      <c r="I921" s="14"/>
      <c r="J921" s="102"/>
      <c r="K921" s="79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79"/>
      <c r="W921" s="14"/>
      <c r="X921" s="14"/>
      <c r="Y921" s="14"/>
      <c r="Z921" s="14"/>
      <c r="AA921" s="79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79"/>
      <c r="AZ921" s="50"/>
      <c r="BA921" s="14"/>
      <c r="BB921" s="14"/>
      <c r="BC921" s="50"/>
      <c r="BD921" s="14"/>
      <c r="BE921" s="14"/>
      <c r="BF921" s="14"/>
      <c r="BG921" s="14"/>
      <c r="BH921" s="14"/>
    </row>
    <row r="922" ht="15.75" customHeight="1">
      <c r="A922" s="14"/>
      <c r="B922" s="14"/>
      <c r="C922" s="14"/>
      <c r="D922" s="50"/>
      <c r="E922" s="50"/>
      <c r="F922" s="50"/>
      <c r="G922" s="14"/>
      <c r="H922" s="14"/>
      <c r="I922" s="14"/>
      <c r="J922" s="102"/>
      <c r="K922" s="79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79"/>
      <c r="W922" s="14"/>
      <c r="X922" s="14"/>
      <c r="Y922" s="14"/>
      <c r="Z922" s="14"/>
      <c r="AA922" s="79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79"/>
      <c r="AZ922" s="50"/>
      <c r="BA922" s="14"/>
      <c r="BB922" s="14"/>
      <c r="BC922" s="50"/>
      <c r="BD922" s="14"/>
      <c r="BE922" s="14"/>
      <c r="BF922" s="14"/>
      <c r="BG922" s="14"/>
      <c r="BH922" s="14"/>
    </row>
    <row r="923" ht="15.75" customHeight="1">
      <c r="A923" s="14"/>
      <c r="B923" s="14"/>
      <c r="C923" s="14"/>
      <c r="D923" s="50"/>
      <c r="E923" s="50"/>
      <c r="F923" s="50"/>
      <c r="G923" s="14"/>
      <c r="H923" s="14"/>
      <c r="I923" s="14"/>
      <c r="J923" s="102"/>
      <c r="K923" s="79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79"/>
      <c r="W923" s="14"/>
      <c r="X923" s="14"/>
      <c r="Y923" s="14"/>
      <c r="Z923" s="14"/>
      <c r="AA923" s="79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79"/>
      <c r="AZ923" s="50"/>
      <c r="BA923" s="14"/>
      <c r="BB923" s="14"/>
      <c r="BC923" s="50"/>
      <c r="BD923" s="14"/>
      <c r="BE923" s="14"/>
      <c r="BF923" s="14"/>
      <c r="BG923" s="14"/>
      <c r="BH923" s="14"/>
    </row>
    <row r="924" ht="15.75" customHeight="1">
      <c r="A924" s="14"/>
      <c r="B924" s="14"/>
      <c r="C924" s="14"/>
      <c r="D924" s="50"/>
      <c r="E924" s="50"/>
      <c r="F924" s="50"/>
      <c r="G924" s="14"/>
      <c r="H924" s="14"/>
      <c r="I924" s="14"/>
      <c r="J924" s="102"/>
      <c r="K924" s="79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79"/>
      <c r="W924" s="14"/>
      <c r="X924" s="14"/>
      <c r="Y924" s="14"/>
      <c r="Z924" s="14"/>
      <c r="AA924" s="79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79"/>
      <c r="AZ924" s="50"/>
      <c r="BA924" s="14"/>
      <c r="BB924" s="14"/>
      <c r="BC924" s="50"/>
      <c r="BD924" s="14"/>
      <c r="BE924" s="14"/>
      <c r="BF924" s="14"/>
      <c r="BG924" s="14"/>
      <c r="BH924" s="14"/>
    </row>
    <row r="925" ht="15.75" customHeight="1">
      <c r="A925" s="14"/>
      <c r="B925" s="14"/>
      <c r="C925" s="14"/>
      <c r="D925" s="50"/>
      <c r="E925" s="50"/>
      <c r="F925" s="50"/>
      <c r="G925" s="14"/>
      <c r="H925" s="14"/>
      <c r="I925" s="14"/>
      <c r="J925" s="102"/>
      <c r="K925" s="79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79"/>
      <c r="W925" s="14"/>
      <c r="X925" s="14"/>
      <c r="Y925" s="14"/>
      <c r="Z925" s="14"/>
      <c r="AA925" s="79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79"/>
      <c r="AZ925" s="50"/>
      <c r="BA925" s="14"/>
      <c r="BB925" s="14"/>
      <c r="BC925" s="50"/>
      <c r="BD925" s="14"/>
      <c r="BE925" s="14"/>
      <c r="BF925" s="14"/>
      <c r="BG925" s="14"/>
      <c r="BH925" s="14"/>
    </row>
    <row r="926" ht="15.75" customHeight="1">
      <c r="A926" s="14"/>
      <c r="B926" s="14"/>
      <c r="C926" s="14"/>
      <c r="D926" s="50"/>
      <c r="E926" s="50"/>
      <c r="F926" s="50"/>
      <c r="G926" s="14"/>
      <c r="H926" s="14"/>
      <c r="I926" s="14"/>
      <c r="J926" s="102"/>
      <c r="K926" s="79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79"/>
      <c r="W926" s="14"/>
      <c r="X926" s="14"/>
      <c r="Y926" s="14"/>
      <c r="Z926" s="14"/>
      <c r="AA926" s="79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79"/>
      <c r="AZ926" s="50"/>
      <c r="BA926" s="14"/>
      <c r="BB926" s="14"/>
      <c r="BC926" s="50"/>
      <c r="BD926" s="14"/>
      <c r="BE926" s="14"/>
      <c r="BF926" s="14"/>
      <c r="BG926" s="14"/>
      <c r="BH926" s="14"/>
    </row>
    <row r="927" ht="15.75" customHeight="1">
      <c r="A927" s="14"/>
      <c r="B927" s="14"/>
      <c r="C927" s="14"/>
      <c r="D927" s="50"/>
      <c r="E927" s="50"/>
      <c r="F927" s="50"/>
      <c r="G927" s="14"/>
      <c r="H927" s="14"/>
      <c r="I927" s="14"/>
      <c r="J927" s="102"/>
      <c r="K927" s="79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79"/>
      <c r="W927" s="14"/>
      <c r="X927" s="14"/>
      <c r="Y927" s="14"/>
      <c r="Z927" s="14"/>
      <c r="AA927" s="79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79"/>
      <c r="AZ927" s="50"/>
      <c r="BA927" s="14"/>
      <c r="BB927" s="14"/>
      <c r="BC927" s="50"/>
      <c r="BD927" s="14"/>
      <c r="BE927" s="14"/>
      <c r="BF927" s="14"/>
      <c r="BG927" s="14"/>
      <c r="BH927" s="14"/>
    </row>
    <row r="928" ht="15.75" customHeight="1">
      <c r="A928" s="14"/>
      <c r="B928" s="14"/>
      <c r="C928" s="14"/>
      <c r="D928" s="50"/>
      <c r="E928" s="50"/>
      <c r="F928" s="50"/>
      <c r="G928" s="14"/>
      <c r="H928" s="14"/>
      <c r="I928" s="14"/>
      <c r="J928" s="102"/>
      <c r="K928" s="79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79"/>
      <c r="W928" s="14"/>
      <c r="X928" s="14"/>
      <c r="Y928" s="14"/>
      <c r="Z928" s="14"/>
      <c r="AA928" s="79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79"/>
      <c r="AZ928" s="50"/>
      <c r="BA928" s="14"/>
      <c r="BB928" s="14"/>
      <c r="BC928" s="50"/>
      <c r="BD928" s="14"/>
      <c r="BE928" s="14"/>
      <c r="BF928" s="14"/>
      <c r="BG928" s="14"/>
      <c r="BH928" s="14"/>
    </row>
    <row r="929" ht="15.75" customHeight="1">
      <c r="A929" s="14"/>
      <c r="B929" s="14"/>
      <c r="C929" s="14"/>
      <c r="D929" s="50"/>
      <c r="E929" s="50"/>
      <c r="F929" s="50"/>
      <c r="G929" s="14"/>
      <c r="H929" s="14"/>
      <c r="I929" s="14"/>
      <c r="J929" s="102"/>
      <c r="K929" s="79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79"/>
      <c r="W929" s="14"/>
      <c r="X929" s="14"/>
      <c r="Y929" s="14"/>
      <c r="Z929" s="14"/>
      <c r="AA929" s="79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79"/>
      <c r="AZ929" s="50"/>
      <c r="BA929" s="14"/>
      <c r="BB929" s="14"/>
      <c r="BC929" s="50"/>
      <c r="BD929" s="14"/>
      <c r="BE929" s="14"/>
      <c r="BF929" s="14"/>
      <c r="BG929" s="14"/>
      <c r="BH929" s="14"/>
    </row>
    <row r="930" ht="15.75" customHeight="1">
      <c r="A930" s="14"/>
      <c r="B930" s="14"/>
      <c r="C930" s="14"/>
      <c r="D930" s="50"/>
      <c r="E930" s="50"/>
      <c r="F930" s="50"/>
      <c r="G930" s="14"/>
      <c r="H930" s="14"/>
      <c r="I930" s="14"/>
      <c r="J930" s="102"/>
      <c r="K930" s="79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79"/>
      <c r="W930" s="14"/>
      <c r="X930" s="14"/>
      <c r="Y930" s="14"/>
      <c r="Z930" s="14"/>
      <c r="AA930" s="79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79"/>
      <c r="AZ930" s="50"/>
      <c r="BA930" s="14"/>
      <c r="BB930" s="14"/>
      <c r="BC930" s="50"/>
      <c r="BD930" s="14"/>
      <c r="BE930" s="14"/>
      <c r="BF930" s="14"/>
      <c r="BG930" s="14"/>
      <c r="BH930" s="14"/>
    </row>
    <row r="931" ht="15.75" customHeight="1">
      <c r="A931" s="14"/>
      <c r="B931" s="14"/>
      <c r="C931" s="14"/>
      <c r="D931" s="50"/>
      <c r="E931" s="50"/>
      <c r="F931" s="50"/>
      <c r="G931" s="14"/>
      <c r="H931" s="14"/>
      <c r="I931" s="14"/>
      <c r="J931" s="102"/>
      <c r="K931" s="79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79"/>
      <c r="W931" s="14"/>
      <c r="X931" s="14"/>
      <c r="Y931" s="14"/>
      <c r="Z931" s="14"/>
      <c r="AA931" s="79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79"/>
      <c r="AZ931" s="50"/>
      <c r="BA931" s="14"/>
      <c r="BB931" s="14"/>
      <c r="BC931" s="50"/>
      <c r="BD931" s="14"/>
      <c r="BE931" s="14"/>
      <c r="BF931" s="14"/>
      <c r="BG931" s="14"/>
      <c r="BH931" s="14"/>
    </row>
    <row r="932" ht="15.75" customHeight="1">
      <c r="A932" s="14"/>
      <c r="B932" s="14"/>
      <c r="C932" s="14"/>
      <c r="D932" s="50"/>
      <c r="E932" s="50"/>
      <c r="F932" s="50"/>
      <c r="G932" s="14"/>
      <c r="H932" s="14"/>
      <c r="I932" s="14"/>
      <c r="J932" s="102"/>
      <c r="K932" s="79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79"/>
      <c r="W932" s="14"/>
      <c r="X932" s="14"/>
      <c r="Y932" s="14"/>
      <c r="Z932" s="14"/>
      <c r="AA932" s="79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79"/>
      <c r="AZ932" s="50"/>
      <c r="BA932" s="14"/>
      <c r="BB932" s="14"/>
      <c r="BC932" s="50"/>
      <c r="BD932" s="14"/>
      <c r="BE932" s="14"/>
      <c r="BF932" s="14"/>
      <c r="BG932" s="14"/>
      <c r="BH932" s="14"/>
    </row>
    <row r="933" ht="15.75" customHeight="1">
      <c r="A933" s="14"/>
      <c r="B933" s="14"/>
      <c r="C933" s="14"/>
      <c r="D933" s="50"/>
      <c r="E933" s="50"/>
      <c r="F933" s="50"/>
      <c r="G933" s="14"/>
      <c r="H933" s="14"/>
      <c r="I933" s="14"/>
      <c r="J933" s="102"/>
      <c r="K933" s="79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79"/>
      <c r="W933" s="14"/>
      <c r="X933" s="14"/>
      <c r="Y933" s="14"/>
      <c r="Z933" s="14"/>
      <c r="AA933" s="79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79"/>
      <c r="AZ933" s="50"/>
      <c r="BA933" s="14"/>
      <c r="BB933" s="14"/>
      <c r="BC933" s="50"/>
      <c r="BD933" s="14"/>
      <c r="BE933" s="14"/>
      <c r="BF933" s="14"/>
      <c r="BG933" s="14"/>
      <c r="BH933" s="14"/>
    </row>
    <row r="934" ht="15.75" customHeight="1">
      <c r="A934" s="14"/>
      <c r="B934" s="14"/>
      <c r="C934" s="14"/>
      <c r="D934" s="50"/>
      <c r="E934" s="50"/>
      <c r="F934" s="50"/>
      <c r="G934" s="14"/>
      <c r="H934" s="14"/>
      <c r="I934" s="14"/>
      <c r="J934" s="102"/>
      <c r="K934" s="79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79"/>
      <c r="W934" s="14"/>
      <c r="X934" s="14"/>
      <c r="Y934" s="14"/>
      <c r="Z934" s="14"/>
      <c r="AA934" s="79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79"/>
      <c r="AZ934" s="50"/>
      <c r="BA934" s="14"/>
      <c r="BB934" s="14"/>
      <c r="BC934" s="50"/>
      <c r="BD934" s="14"/>
      <c r="BE934" s="14"/>
      <c r="BF934" s="14"/>
      <c r="BG934" s="14"/>
      <c r="BH934" s="14"/>
    </row>
    <row r="935" ht="15.75" customHeight="1">
      <c r="A935" s="14"/>
      <c r="B935" s="14"/>
      <c r="C935" s="14"/>
      <c r="D935" s="50"/>
      <c r="E935" s="50"/>
      <c r="F935" s="50"/>
      <c r="G935" s="14"/>
      <c r="H935" s="14"/>
      <c r="I935" s="14"/>
      <c r="J935" s="102"/>
      <c r="K935" s="79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79"/>
      <c r="W935" s="14"/>
      <c r="X935" s="14"/>
      <c r="Y935" s="14"/>
      <c r="Z935" s="14"/>
      <c r="AA935" s="79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79"/>
      <c r="AZ935" s="50"/>
      <c r="BA935" s="14"/>
      <c r="BB935" s="14"/>
      <c r="BC935" s="50"/>
      <c r="BD935" s="14"/>
      <c r="BE935" s="14"/>
      <c r="BF935" s="14"/>
      <c r="BG935" s="14"/>
      <c r="BH935" s="14"/>
    </row>
    <row r="936" ht="15.75" customHeight="1">
      <c r="A936" s="14"/>
      <c r="B936" s="14"/>
      <c r="C936" s="14"/>
      <c r="D936" s="50"/>
      <c r="E936" s="50"/>
      <c r="F936" s="50"/>
      <c r="G936" s="14"/>
      <c r="H936" s="14"/>
      <c r="I936" s="14"/>
      <c r="J936" s="102"/>
      <c r="K936" s="79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79"/>
      <c r="W936" s="14"/>
      <c r="X936" s="14"/>
      <c r="Y936" s="14"/>
      <c r="Z936" s="14"/>
      <c r="AA936" s="79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79"/>
      <c r="AZ936" s="50"/>
      <c r="BA936" s="14"/>
      <c r="BB936" s="14"/>
      <c r="BC936" s="50"/>
      <c r="BD936" s="14"/>
      <c r="BE936" s="14"/>
      <c r="BF936" s="14"/>
      <c r="BG936" s="14"/>
      <c r="BH936" s="14"/>
    </row>
    <row r="937" ht="15.75" customHeight="1">
      <c r="A937" s="14"/>
      <c r="B937" s="14"/>
      <c r="C937" s="14"/>
      <c r="D937" s="50"/>
      <c r="E937" s="50"/>
      <c r="F937" s="50"/>
      <c r="G937" s="14"/>
      <c r="H937" s="14"/>
      <c r="I937" s="14"/>
      <c r="J937" s="102"/>
      <c r="K937" s="79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79"/>
      <c r="W937" s="14"/>
      <c r="X937" s="14"/>
      <c r="Y937" s="14"/>
      <c r="Z937" s="14"/>
      <c r="AA937" s="79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79"/>
      <c r="AZ937" s="50"/>
      <c r="BA937" s="14"/>
      <c r="BB937" s="14"/>
      <c r="BC937" s="50"/>
      <c r="BD937" s="14"/>
      <c r="BE937" s="14"/>
      <c r="BF937" s="14"/>
      <c r="BG937" s="14"/>
      <c r="BH937" s="14"/>
    </row>
    <row r="938" ht="15.75" customHeight="1">
      <c r="A938" s="14"/>
      <c r="B938" s="14"/>
      <c r="C938" s="14"/>
      <c r="D938" s="50"/>
      <c r="E938" s="50"/>
      <c r="F938" s="50"/>
      <c r="G938" s="14"/>
      <c r="H938" s="14"/>
      <c r="I938" s="14"/>
      <c r="J938" s="102"/>
      <c r="K938" s="79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79"/>
      <c r="W938" s="14"/>
      <c r="X938" s="14"/>
      <c r="Y938" s="14"/>
      <c r="Z938" s="14"/>
      <c r="AA938" s="79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79"/>
      <c r="AZ938" s="50"/>
      <c r="BA938" s="14"/>
      <c r="BB938" s="14"/>
      <c r="BC938" s="50"/>
      <c r="BD938" s="14"/>
      <c r="BE938" s="14"/>
      <c r="BF938" s="14"/>
      <c r="BG938" s="14"/>
      <c r="BH938" s="14"/>
    </row>
    <row r="939" ht="15.75" customHeight="1">
      <c r="A939" s="14"/>
      <c r="B939" s="14"/>
      <c r="C939" s="14"/>
      <c r="D939" s="50"/>
      <c r="E939" s="50"/>
      <c r="F939" s="50"/>
      <c r="G939" s="14"/>
      <c r="H939" s="14"/>
      <c r="I939" s="14"/>
      <c r="J939" s="102"/>
      <c r="K939" s="79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79"/>
      <c r="W939" s="14"/>
      <c r="X939" s="14"/>
      <c r="Y939" s="14"/>
      <c r="Z939" s="14"/>
      <c r="AA939" s="79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79"/>
      <c r="AZ939" s="50"/>
      <c r="BA939" s="14"/>
      <c r="BB939" s="14"/>
      <c r="BC939" s="50"/>
      <c r="BD939" s="14"/>
      <c r="BE939" s="14"/>
      <c r="BF939" s="14"/>
      <c r="BG939" s="14"/>
      <c r="BH939" s="14"/>
    </row>
    <row r="940" ht="15.75" customHeight="1">
      <c r="A940" s="14"/>
      <c r="B940" s="14"/>
      <c r="C940" s="14"/>
      <c r="D940" s="50"/>
      <c r="E940" s="50"/>
      <c r="F940" s="50"/>
      <c r="G940" s="14"/>
      <c r="H940" s="14"/>
      <c r="I940" s="14"/>
      <c r="J940" s="102"/>
      <c r="K940" s="79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79"/>
      <c r="W940" s="14"/>
      <c r="X940" s="14"/>
      <c r="Y940" s="14"/>
      <c r="Z940" s="14"/>
      <c r="AA940" s="79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79"/>
      <c r="AZ940" s="50"/>
      <c r="BA940" s="14"/>
      <c r="BB940" s="14"/>
      <c r="BC940" s="50"/>
      <c r="BD940" s="14"/>
      <c r="BE940" s="14"/>
      <c r="BF940" s="14"/>
      <c r="BG940" s="14"/>
      <c r="BH940" s="14"/>
    </row>
    <row r="941" ht="15.75" customHeight="1">
      <c r="A941" s="14"/>
      <c r="B941" s="14"/>
      <c r="C941" s="14"/>
      <c r="D941" s="50"/>
      <c r="E941" s="50"/>
      <c r="F941" s="50"/>
      <c r="G941" s="14"/>
      <c r="H941" s="14"/>
      <c r="I941" s="14"/>
      <c r="J941" s="102"/>
      <c r="K941" s="79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79"/>
      <c r="W941" s="14"/>
      <c r="X941" s="14"/>
      <c r="Y941" s="14"/>
      <c r="Z941" s="14"/>
      <c r="AA941" s="79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79"/>
      <c r="AZ941" s="50"/>
      <c r="BA941" s="14"/>
      <c r="BB941" s="14"/>
      <c r="BC941" s="50"/>
      <c r="BD941" s="14"/>
      <c r="BE941" s="14"/>
      <c r="BF941" s="14"/>
      <c r="BG941" s="14"/>
      <c r="BH941" s="14"/>
    </row>
    <row r="942" ht="15.75" customHeight="1">
      <c r="A942" s="14"/>
      <c r="B942" s="14"/>
      <c r="C942" s="14"/>
      <c r="D942" s="50"/>
      <c r="E942" s="50"/>
      <c r="F942" s="50"/>
      <c r="G942" s="14"/>
      <c r="H942" s="14"/>
      <c r="I942" s="14"/>
      <c r="J942" s="102"/>
      <c r="K942" s="79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79"/>
      <c r="W942" s="14"/>
      <c r="X942" s="14"/>
      <c r="Y942" s="14"/>
      <c r="Z942" s="14"/>
      <c r="AA942" s="79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79"/>
      <c r="AZ942" s="50"/>
      <c r="BA942" s="14"/>
      <c r="BB942" s="14"/>
      <c r="BC942" s="50"/>
      <c r="BD942" s="14"/>
      <c r="BE942" s="14"/>
      <c r="BF942" s="14"/>
      <c r="BG942" s="14"/>
      <c r="BH942" s="14"/>
    </row>
    <row r="943" ht="15.75" customHeight="1">
      <c r="A943" s="14"/>
      <c r="B943" s="14"/>
      <c r="C943" s="14"/>
      <c r="D943" s="50"/>
      <c r="E943" s="50"/>
      <c r="F943" s="50"/>
      <c r="G943" s="14"/>
      <c r="H943" s="14"/>
      <c r="I943" s="14"/>
      <c r="J943" s="102"/>
      <c r="K943" s="79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79"/>
      <c r="W943" s="14"/>
      <c r="X943" s="14"/>
      <c r="Y943" s="14"/>
      <c r="Z943" s="14"/>
      <c r="AA943" s="79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79"/>
      <c r="AZ943" s="50"/>
      <c r="BA943" s="14"/>
      <c r="BB943" s="14"/>
      <c r="BC943" s="50"/>
      <c r="BD943" s="14"/>
      <c r="BE943" s="14"/>
      <c r="BF943" s="14"/>
      <c r="BG943" s="14"/>
      <c r="BH943" s="14"/>
    </row>
    <row r="944" ht="15.75" customHeight="1">
      <c r="A944" s="14"/>
      <c r="B944" s="14"/>
      <c r="C944" s="14"/>
      <c r="D944" s="50"/>
      <c r="E944" s="50"/>
      <c r="F944" s="50"/>
      <c r="G944" s="14"/>
      <c r="H944" s="14"/>
      <c r="I944" s="14"/>
      <c r="J944" s="102"/>
      <c r="K944" s="79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79"/>
      <c r="W944" s="14"/>
      <c r="X944" s="14"/>
      <c r="Y944" s="14"/>
      <c r="Z944" s="14"/>
      <c r="AA944" s="79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79"/>
      <c r="AZ944" s="50"/>
      <c r="BA944" s="14"/>
      <c r="BB944" s="14"/>
      <c r="BC944" s="50"/>
      <c r="BD944" s="14"/>
      <c r="BE944" s="14"/>
      <c r="BF944" s="14"/>
      <c r="BG944" s="14"/>
      <c r="BH944" s="14"/>
    </row>
    <row r="945" ht="15.75" customHeight="1">
      <c r="A945" s="14"/>
      <c r="B945" s="14"/>
      <c r="C945" s="14"/>
      <c r="D945" s="50"/>
      <c r="E945" s="50"/>
      <c r="F945" s="50"/>
      <c r="G945" s="14"/>
      <c r="H945" s="14"/>
      <c r="I945" s="14"/>
      <c r="J945" s="102"/>
      <c r="K945" s="79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79"/>
      <c r="W945" s="14"/>
      <c r="X945" s="14"/>
      <c r="Y945" s="14"/>
      <c r="Z945" s="14"/>
      <c r="AA945" s="79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79"/>
      <c r="AZ945" s="50"/>
      <c r="BA945" s="14"/>
      <c r="BB945" s="14"/>
      <c r="BC945" s="50"/>
      <c r="BD945" s="14"/>
      <c r="BE945" s="14"/>
      <c r="BF945" s="14"/>
      <c r="BG945" s="14"/>
      <c r="BH945" s="14"/>
    </row>
    <row r="946" ht="15.75" customHeight="1">
      <c r="A946" s="14"/>
      <c r="B946" s="14"/>
      <c r="C946" s="14"/>
      <c r="D946" s="50"/>
      <c r="E946" s="50"/>
      <c r="F946" s="50"/>
      <c r="G946" s="14"/>
      <c r="H946" s="14"/>
      <c r="I946" s="14"/>
      <c r="J946" s="102"/>
      <c r="K946" s="79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79"/>
      <c r="W946" s="14"/>
      <c r="X946" s="14"/>
      <c r="Y946" s="14"/>
      <c r="Z946" s="14"/>
      <c r="AA946" s="79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79"/>
      <c r="AZ946" s="50"/>
      <c r="BA946" s="14"/>
      <c r="BB946" s="14"/>
      <c r="BC946" s="50"/>
      <c r="BD946" s="14"/>
      <c r="BE946" s="14"/>
      <c r="BF946" s="14"/>
      <c r="BG946" s="14"/>
      <c r="BH946" s="14"/>
    </row>
    <row r="947" ht="15.75" customHeight="1">
      <c r="A947" s="14"/>
      <c r="B947" s="14"/>
      <c r="C947" s="14"/>
      <c r="D947" s="50"/>
      <c r="E947" s="50"/>
      <c r="F947" s="50"/>
      <c r="G947" s="14"/>
      <c r="H947" s="14"/>
      <c r="I947" s="14"/>
      <c r="J947" s="102"/>
      <c r="K947" s="79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79"/>
      <c r="W947" s="14"/>
      <c r="X947" s="14"/>
      <c r="Y947" s="14"/>
      <c r="Z947" s="14"/>
      <c r="AA947" s="79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79"/>
      <c r="AZ947" s="50"/>
      <c r="BA947" s="14"/>
      <c r="BB947" s="14"/>
      <c r="BC947" s="50"/>
      <c r="BD947" s="14"/>
      <c r="BE947" s="14"/>
      <c r="BF947" s="14"/>
      <c r="BG947" s="14"/>
      <c r="BH947" s="14"/>
    </row>
    <row r="948" ht="15.75" customHeight="1">
      <c r="A948" s="14"/>
      <c r="B948" s="14"/>
      <c r="C948" s="14"/>
      <c r="D948" s="50"/>
      <c r="E948" s="50"/>
      <c r="F948" s="50"/>
      <c r="G948" s="14"/>
      <c r="H948" s="14"/>
      <c r="I948" s="14"/>
      <c r="J948" s="102"/>
      <c r="K948" s="79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79"/>
      <c r="W948" s="14"/>
      <c r="X948" s="14"/>
      <c r="Y948" s="14"/>
      <c r="Z948" s="14"/>
      <c r="AA948" s="79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79"/>
      <c r="AZ948" s="50"/>
      <c r="BA948" s="14"/>
      <c r="BB948" s="14"/>
      <c r="BC948" s="50"/>
      <c r="BD948" s="14"/>
      <c r="BE948" s="14"/>
      <c r="BF948" s="14"/>
      <c r="BG948" s="14"/>
      <c r="BH948" s="14"/>
    </row>
    <row r="949" ht="15.75" customHeight="1">
      <c r="A949" s="14"/>
      <c r="B949" s="14"/>
      <c r="C949" s="14"/>
      <c r="D949" s="50"/>
      <c r="E949" s="50"/>
      <c r="F949" s="50"/>
      <c r="G949" s="14"/>
      <c r="H949" s="14"/>
      <c r="I949" s="14"/>
      <c r="J949" s="102"/>
      <c r="K949" s="79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79"/>
      <c r="W949" s="14"/>
      <c r="X949" s="14"/>
      <c r="Y949" s="14"/>
      <c r="Z949" s="14"/>
      <c r="AA949" s="79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79"/>
      <c r="AZ949" s="50"/>
      <c r="BA949" s="14"/>
      <c r="BB949" s="14"/>
      <c r="BC949" s="50"/>
      <c r="BD949" s="14"/>
      <c r="BE949" s="14"/>
      <c r="BF949" s="14"/>
      <c r="BG949" s="14"/>
      <c r="BH949" s="14"/>
    </row>
    <row r="950" ht="15.75" customHeight="1">
      <c r="A950" s="14"/>
      <c r="B950" s="14"/>
      <c r="C950" s="14"/>
      <c r="D950" s="50"/>
      <c r="E950" s="50"/>
      <c r="F950" s="50"/>
      <c r="G950" s="14"/>
      <c r="H950" s="14"/>
      <c r="I950" s="14"/>
      <c r="J950" s="102"/>
      <c r="K950" s="79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79"/>
      <c r="W950" s="14"/>
      <c r="X950" s="14"/>
      <c r="Y950" s="14"/>
      <c r="Z950" s="14"/>
      <c r="AA950" s="79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79"/>
      <c r="AZ950" s="50"/>
      <c r="BA950" s="14"/>
      <c r="BB950" s="14"/>
      <c r="BC950" s="50"/>
      <c r="BD950" s="14"/>
      <c r="BE950" s="14"/>
      <c r="BF950" s="14"/>
      <c r="BG950" s="14"/>
      <c r="BH950" s="14"/>
    </row>
    <row r="951" ht="15.75" customHeight="1">
      <c r="A951" s="14"/>
      <c r="B951" s="14"/>
      <c r="C951" s="14"/>
      <c r="D951" s="50"/>
      <c r="E951" s="50"/>
      <c r="F951" s="50"/>
      <c r="G951" s="14"/>
      <c r="H951" s="14"/>
      <c r="I951" s="14"/>
      <c r="J951" s="102"/>
      <c r="K951" s="79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79"/>
      <c r="W951" s="14"/>
      <c r="X951" s="14"/>
      <c r="Y951" s="14"/>
      <c r="Z951" s="14"/>
      <c r="AA951" s="79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79"/>
      <c r="AZ951" s="50"/>
      <c r="BA951" s="14"/>
      <c r="BB951" s="14"/>
      <c r="BC951" s="50"/>
      <c r="BD951" s="14"/>
      <c r="BE951" s="14"/>
      <c r="BF951" s="14"/>
      <c r="BG951" s="14"/>
      <c r="BH951" s="14"/>
    </row>
    <row r="952" ht="15.75" customHeight="1">
      <c r="A952" s="14"/>
      <c r="B952" s="14"/>
      <c r="C952" s="14"/>
      <c r="D952" s="50"/>
      <c r="E952" s="50"/>
      <c r="F952" s="50"/>
      <c r="G952" s="14"/>
      <c r="H952" s="14"/>
      <c r="I952" s="14"/>
      <c r="J952" s="102"/>
      <c r="K952" s="79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79"/>
      <c r="W952" s="14"/>
      <c r="X952" s="14"/>
      <c r="Y952" s="14"/>
      <c r="Z952" s="14"/>
      <c r="AA952" s="79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79"/>
      <c r="AZ952" s="50"/>
      <c r="BA952" s="14"/>
      <c r="BB952" s="14"/>
      <c r="BC952" s="50"/>
      <c r="BD952" s="14"/>
      <c r="BE952" s="14"/>
      <c r="BF952" s="14"/>
      <c r="BG952" s="14"/>
      <c r="BH952" s="14"/>
    </row>
    <row r="953" ht="15.75" customHeight="1">
      <c r="A953" s="14"/>
      <c r="B953" s="14"/>
      <c r="C953" s="14"/>
      <c r="D953" s="50"/>
      <c r="E953" s="50"/>
      <c r="F953" s="50"/>
      <c r="G953" s="14"/>
      <c r="H953" s="14"/>
      <c r="I953" s="14"/>
      <c r="J953" s="102"/>
      <c r="K953" s="79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79"/>
      <c r="W953" s="14"/>
      <c r="X953" s="14"/>
      <c r="Y953" s="14"/>
      <c r="Z953" s="14"/>
      <c r="AA953" s="79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79"/>
      <c r="AZ953" s="50"/>
      <c r="BA953" s="14"/>
      <c r="BB953" s="14"/>
      <c r="BC953" s="50"/>
      <c r="BD953" s="14"/>
      <c r="BE953" s="14"/>
      <c r="BF953" s="14"/>
      <c r="BG953" s="14"/>
      <c r="BH953" s="14"/>
    </row>
    <row r="954" ht="15.75" customHeight="1">
      <c r="A954" s="14"/>
      <c r="B954" s="14"/>
      <c r="C954" s="14"/>
      <c r="D954" s="50"/>
      <c r="E954" s="50"/>
      <c r="F954" s="50"/>
      <c r="G954" s="14"/>
      <c r="H954" s="14"/>
      <c r="I954" s="14"/>
      <c r="J954" s="102"/>
      <c r="K954" s="79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79"/>
      <c r="W954" s="14"/>
      <c r="X954" s="14"/>
      <c r="Y954" s="14"/>
      <c r="Z954" s="14"/>
      <c r="AA954" s="79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79"/>
      <c r="AZ954" s="50"/>
      <c r="BA954" s="14"/>
      <c r="BB954" s="14"/>
      <c r="BC954" s="50"/>
      <c r="BD954" s="14"/>
      <c r="BE954" s="14"/>
      <c r="BF954" s="14"/>
      <c r="BG954" s="14"/>
      <c r="BH954" s="14"/>
    </row>
    <row r="955" ht="15.75" customHeight="1">
      <c r="A955" s="14"/>
      <c r="B955" s="14"/>
      <c r="C955" s="14"/>
      <c r="D955" s="50"/>
      <c r="E955" s="50"/>
      <c r="F955" s="50"/>
      <c r="G955" s="14"/>
      <c r="H955" s="14"/>
      <c r="I955" s="14"/>
      <c r="J955" s="102"/>
      <c r="K955" s="79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79"/>
      <c r="W955" s="14"/>
      <c r="X955" s="14"/>
      <c r="Y955" s="14"/>
      <c r="Z955" s="14"/>
      <c r="AA955" s="79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79"/>
      <c r="AZ955" s="50"/>
      <c r="BA955" s="14"/>
      <c r="BB955" s="14"/>
      <c r="BC955" s="50"/>
      <c r="BD955" s="14"/>
      <c r="BE955" s="14"/>
      <c r="BF955" s="14"/>
      <c r="BG955" s="14"/>
      <c r="BH955" s="14"/>
    </row>
    <row r="956" ht="15.75" customHeight="1">
      <c r="A956" s="14"/>
      <c r="B956" s="14"/>
      <c r="C956" s="14"/>
      <c r="D956" s="50"/>
      <c r="E956" s="50"/>
      <c r="F956" s="50"/>
      <c r="G956" s="14"/>
      <c r="H956" s="14"/>
      <c r="I956" s="14"/>
      <c r="J956" s="102"/>
      <c r="K956" s="79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79"/>
      <c r="W956" s="14"/>
      <c r="X956" s="14"/>
      <c r="Y956" s="14"/>
      <c r="Z956" s="14"/>
      <c r="AA956" s="79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79"/>
      <c r="AZ956" s="50"/>
      <c r="BA956" s="14"/>
      <c r="BB956" s="14"/>
      <c r="BC956" s="50"/>
      <c r="BD956" s="14"/>
      <c r="BE956" s="14"/>
      <c r="BF956" s="14"/>
      <c r="BG956" s="14"/>
      <c r="BH956" s="14"/>
    </row>
    <row r="957" ht="15.75" customHeight="1">
      <c r="A957" s="14"/>
      <c r="B957" s="14"/>
      <c r="C957" s="14"/>
      <c r="D957" s="50"/>
      <c r="E957" s="50"/>
      <c r="F957" s="50"/>
      <c r="G957" s="14"/>
      <c r="H957" s="14"/>
      <c r="I957" s="14"/>
      <c r="J957" s="102"/>
      <c r="K957" s="79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79"/>
      <c r="W957" s="14"/>
      <c r="X957" s="14"/>
      <c r="Y957" s="14"/>
      <c r="Z957" s="14"/>
      <c r="AA957" s="79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79"/>
      <c r="AZ957" s="50"/>
      <c r="BA957" s="14"/>
      <c r="BB957" s="14"/>
      <c r="BC957" s="50"/>
      <c r="BD957" s="14"/>
      <c r="BE957" s="14"/>
      <c r="BF957" s="14"/>
      <c r="BG957" s="14"/>
      <c r="BH957" s="14"/>
    </row>
    <row r="958" ht="15.75" customHeight="1">
      <c r="A958" s="14"/>
      <c r="B958" s="14"/>
      <c r="C958" s="14"/>
      <c r="D958" s="50"/>
      <c r="E958" s="50"/>
      <c r="F958" s="50"/>
      <c r="G958" s="14"/>
      <c r="H958" s="14"/>
      <c r="I958" s="14"/>
      <c r="J958" s="102"/>
      <c r="K958" s="79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79"/>
      <c r="W958" s="14"/>
      <c r="X958" s="14"/>
      <c r="Y958" s="14"/>
      <c r="Z958" s="14"/>
      <c r="AA958" s="79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79"/>
      <c r="AZ958" s="50"/>
      <c r="BA958" s="14"/>
      <c r="BB958" s="14"/>
      <c r="BC958" s="50"/>
      <c r="BD958" s="14"/>
      <c r="BE958" s="14"/>
      <c r="BF958" s="14"/>
      <c r="BG958" s="14"/>
      <c r="BH958" s="14"/>
    </row>
    <row r="959" ht="15.75" customHeight="1">
      <c r="A959" s="14"/>
      <c r="B959" s="14"/>
      <c r="C959" s="14"/>
      <c r="D959" s="50"/>
      <c r="E959" s="50"/>
      <c r="F959" s="50"/>
      <c r="G959" s="14"/>
      <c r="H959" s="14"/>
      <c r="I959" s="14"/>
      <c r="J959" s="102"/>
      <c r="K959" s="79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79"/>
      <c r="W959" s="14"/>
      <c r="X959" s="14"/>
      <c r="Y959" s="14"/>
      <c r="Z959" s="14"/>
      <c r="AA959" s="79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79"/>
      <c r="AZ959" s="50"/>
      <c r="BA959" s="14"/>
      <c r="BB959" s="14"/>
      <c r="BC959" s="50"/>
      <c r="BD959" s="14"/>
      <c r="BE959" s="14"/>
      <c r="BF959" s="14"/>
      <c r="BG959" s="14"/>
      <c r="BH959" s="14"/>
    </row>
    <row r="960" ht="15.75" customHeight="1">
      <c r="A960" s="14"/>
      <c r="B960" s="14"/>
      <c r="C960" s="14"/>
      <c r="D960" s="50"/>
      <c r="E960" s="50"/>
      <c r="F960" s="50"/>
      <c r="G960" s="14"/>
      <c r="H960" s="14"/>
      <c r="I960" s="14"/>
      <c r="J960" s="102"/>
      <c r="K960" s="79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79"/>
      <c r="W960" s="14"/>
      <c r="X960" s="14"/>
      <c r="Y960" s="14"/>
      <c r="Z960" s="14"/>
      <c r="AA960" s="79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79"/>
      <c r="AZ960" s="50"/>
      <c r="BA960" s="14"/>
      <c r="BB960" s="14"/>
      <c r="BC960" s="50"/>
      <c r="BD960" s="14"/>
      <c r="BE960" s="14"/>
      <c r="BF960" s="14"/>
      <c r="BG960" s="14"/>
      <c r="BH960" s="14"/>
    </row>
    <row r="961" ht="15.75" customHeight="1">
      <c r="A961" s="14"/>
      <c r="B961" s="14"/>
      <c r="C961" s="14"/>
      <c r="D961" s="50"/>
      <c r="E961" s="50"/>
      <c r="F961" s="50"/>
      <c r="G961" s="14"/>
      <c r="H961" s="14"/>
      <c r="I961" s="14"/>
      <c r="J961" s="102"/>
      <c r="K961" s="79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79"/>
      <c r="W961" s="14"/>
      <c r="X961" s="14"/>
      <c r="Y961" s="14"/>
      <c r="Z961" s="14"/>
      <c r="AA961" s="79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79"/>
      <c r="AZ961" s="50"/>
      <c r="BA961" s="14"/>
      <c r="BB961" s="14"/>
      <c r="BC961" s="50"/>
      <c r="BD961" s="14"/>
      <c r="BE961" s="14"/>
      <c r="BF961" s="14"/>
      <c r="BG961" s="14"/>
      <c r="BH961" s="14"/>
    </row>
    <row r="962" ht="15.75" customHeight="1">
      <c r="A962" s="14"/>
      <c r="B962" s="14"/>
      <c r="C962" s="14"/>
      <c r="D962" s="50"/>
      <c r="E962" s="50"/>
      <c r="F962" s="50"/>
      <c r="G962" s="14"/>
      <c r="H962" s="14"/>
      <c r="I962" s="14"/>
      <c r="J962" s="102"/>
      <c r="K962" s="79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79"/>
      <c r="W962" s="14"/>
      <c r="X962" s="14"/>
      <c r="Y962" s="14"/>
      <c r="Z962" s="14"/>
      <c r="AA962" s="79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79"/>
      <c r="AZ962" s="50"/>
      <c r="BA962" s="14"/>
      <c r="BB962" s="14"/>
      <c r="BC962" s="50"/>
      <c r="BD962" s="14"/>
      <c r="BE962" s="14"/>
      <c r="BF962" s="14"/>
      <c r="BG962" s="14"/>
      <c r="BH962" s="14"/>
    </row>
    <row r="963" ht="15.75" customHeight="1">
      <c r="A963" s="14"/>
      <c r="B963" s="14"/>
      <c r="C963" s="14"/>
      <c r="D963" s="50"/>
      <c r="E963" s="50"/>
      <c r="F963" s="50"/>
      <c r="G963" s="14"/>
      <c r="H963" s="14"/>
      <c r="I963" s="14"/>
      <c r="J963" s="102"/>
      <c r="K963" s="79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79"/>
      <c r="W963" s="14"/>
      <c r="X963" s="14"/>
      <c r="Y963" s="14"/>
      <c r="Z963" s="14"/>
      <c r="AA963" s="79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79"/>
      <c r="AZ963" s="50"/>
      <c r="BA963" s="14"/>
      <c r="BB963" s="14"/>
      <c r="BC963" s="50"/>
      <c r="BD963" s="14"/>
      <c r="BE963" s="14"/>
      <c r="BF963" s="14"/>
      <c r="BG963" s="14"/>
      <c r="BH963" s="14"/>
    </row>
    <row r="964" ht="15.75" customHeight="1">
      <c r="A964" s="14"/>
      <c r="B964" s="14"/>
      <c r="C964" s="14"/>
      <c r="D964" s="50"/>
      <c r="E964" s="50"/>
      <c r="F964" s="50"/>
      <c r="G964" s="14"/>
      <c r="H964" s="14"/>
      <c r="I964" s="14"/>
      <c r="J964" s="102"/>
      <c r="K964" s="79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79"/>
      <c r="W964" s="14"/>
      <c r="X964" s="14"/>
      <c r="Y964" s="14"/>
      <c r="Z964" s="14"/>
      <c r="AA964" s="79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79"/>
      <c r="AZ964" s="50"/>
      <c r="BA964" s="14"/>
      <c r="BB964" s="14"/>
      <c r="BC964" s="50"/>
      <c r="BD964" s="14"/>
      <c r="BE964" s="14"/>
      <c r="BF964" s="14"/>
      <c r="BG964" s="14"/>
      <c r="BH964" s="14"/>
    </row>
    <row r="965" ht="15.75" customHeight="1">
      <c r="A965" s="14"/>
      <c r="B965" s="14"/>
      <c r="C965" s="14"/>
      <c r="D965" s="50"/>
      <c r="E965" s="50"/>
      <c r="F965" s="50"/>
      <c r="G965" s="14"/>
      <c r="H965" s="14"/>
      <c r="I965" s="14"/>
      <c r="J965" s="102"/>
      <c r="K965" s="79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79"/>
      <c r="W965" s="14"/>
      <c r="X965" s="14"/>
      <c r="Y965" s="14"/>
      <c r="Z965" s="14"/>
      <c r="AA965" s="79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79"/>
      <c r="AZ965" s="50"/>
      <c r="BA965" s="14"/>
      <c r="BB965" s="14"/>
      <c r="BC965" s="50"/>
      <c r="BD965" s="14"/>
      <c r="BE965" s="14"/>
      <c r="BF965" s="14"/>
      <c r="BG965" s="14"/>
      <c r="BH965" s="14"/>
    </row>
    <row r="966" ht="15.75" customHeight="1">
      <c r="A966" s="14"/>
      <c r="B966" s="14"/>
      <c r="C966" s="14"/>
      <c r="D966" s="50"/>
      <c r="E966" s="50"/>
      <c r="F966" s="50"/>
      <c r="G966" s="14"/>
      <c r="H966" s="14"/>
      <c r="I966" s="14"/>
      <c r="J966" s="102"/>
      <c r="K966" s="79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79"/>
      <c r="W966" s="14"/>
      <c r="X966" s="14"/>
      <c r="Y966" s="14"/>
      <c r="Z966" s="14"/>
      <c r="AA966" s="79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79"/>
      <c r="AZ966" s="50"/>
      <c r="BA966" s="14"/>
      <c r="BB966" s="14"/>
      <c r="BC966" s="50"/>
      <c r="BD966" s="14"/>
      <c r="BE966" s="14"/>
      <c r="BF966" s="14"/>
      <c r="BG966" s="14"/>
      <c r="BH966" s="14"/>
    </row>
    <row r="967" ht="15.75" customHeight="1">
      <c r="A967" s="14"/>
      <c r="B967" s="14"/>
      <c r="C967" s="14"/>
      <c r="D967" s="50"/>
      <c r="E967" s="50"/>
      <c r="F967" s="50"/>
      <c r="G967" s="14"/>
      <c r="H967" s="14"/>
      <c r="I967" s="14"/>
      <c r="J967" s="102"/>
      <c r="K967" s="79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79"/>
      <c r="W967" s="14"/>
      <c r="X967" s="14"/>
      <c r="Y967" s="14"/>
      <c r="Z967" s="14"/>
      <c r="AA967" s="79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79"/>
      <c r="AZ967" s="50"/>
      <c r="BA967" s="14"/>
      <c r="BB967" s="14"/>
      <c r="BC967" s="50"/>
      <c r="BD967" s="14"/>
      <c r="BE967" s="14"/>
      <c r="BF967" s="14"/>
      <c r="BG967" s="14"/>
      <c r="BH967" s="14"/>
    </row>
    <row r="968" ht="15.75" customHeight="1">
      <c r="A968" s="14"/>
      <c r="B968" s="14"/>
      <c r="C968" s="14"/>
      <c r="D968" s="50"/>
      <c r="E968" s="50"/>
      <c r="F968" s="50"/>
      <c r="G968" s="14"/>
      <c r="H968" s="14"/>
      <c r="I968" s="14"/>
      <c r="J968" s="102"/>
      <c r="K968" s="79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79"/>
      <c r="W968" s="14"/>
      <c r="X968" s="14"/>
      <c r="Y968" s="14"/>
      <c r="Z968" s="14"/>
      <c r="AA968" s="79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79"/>
      <c r="AZ968" s="50"/>
      <c r="BA968" s="14"/>
      <c r="BB968" s="14"/>
      <c r="BC968" s="50"/>
      <c r="BD968" s="14"/>
      <c r="BE968" s="14"/>
      <c r="BF968" s="14"/>
      <c r="BG968" s="14"/>
      <c r="BH968" s="14"/>
    </row>
    <row r="969" ht="15.75" customHeight="1">
      <c r="A969" s="14"/>
      <c r="B969" s="14"/>
      <c r="C969" s="14"/>
      <c r="D969" s="50"/>
      <c r="E969" s="50"/>
      <c r="F969" s="50"/>
      <c r="G969" s="14"/>
      <c r="H969" s="14"/>
      <c r="I969" s="14"/>
      <c r="J969" s="102"/>
      <c r="K969" s="79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79"/>
      <c r="W969" s="14"/>
      <c r="X969" s="14"/>
      <c r="Y969" s="14"/>
      <c r="Z969" s="14"/>
      <c r="AA969" s="79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79"/>
      <c r="AZ969" s="50"/>
      <c r="BA969" s="14"/>
      <c r="BB969" s="14"/>
      <c r="BC969" s="50"/>
      <c r="BD969" s="14"/>
      <c r="BE969" s="14"/>
      <c r="BF969" s="14"/>
      <c r="BG969" s="14"/>
      <c r="BH969" s="14"/>
    </row>
    <row r="970" ht="15.75" customHeight="1">
      <c r="A970" s="14"/>
      <c r="B970" s="14"/>
      <c r="C970" s="14"/>
      <c r="D970" s="50"/>
      <c r="E970" s="50"/>
      <c r="F970" s="50"/>
      <c r="G970" s="14"/>
      <c r="H970" s="14"/>
      <c r="I970" s="14"/>
      <c r="J970" s="102"/>
      <c r="K970" s="79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79"/>
      <c r="W970" s="14"/>
      <c r="X970" s="14"/>
      <c r="Y970" s="14"/>
      <c r="Z970" s="14"/>
      <c r="AA970" s="79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79"/>
      <c r="AZ970" s="50"/>
      <c r="BA970" s="14"/>
      <c r="BB970" s="14"/>
      <c r="BC970" s="50"/>
      <c r="BD970" s="14"/>
      <c r="BE970" s="14"/>
      <c r="BF970" s="14"/>
      <c r="BG970" s="14"/>
      <c r="BH970" s="14"/>
    </row>
    <row r="971" ht="15.75" customHeight="1">
      <c r="A971" s="14"/>
      <c r="B971" s="14"/>
      <c r="C971" s="14"/>
      <c r="D971" s="50"/>
      <c r="E971" s="50"/>
      <c r="F971" s="50"/>
      <c r="G971" s="14"/>
      <c r="H971" s="14"/>
      <c r="I971" s="14"/>
      <c r="J971" s="102"/>
      <c r="K971" s="79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79"/>
      <c r="W971" s="14"/>
      <c r="X971" s="14"/>
      <c r="Y971" s="14"/>
      <c r="Z971" s="14"/>
      <c r="AA971" s="79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79"/>
      <c r="AZ971" s="50"/>
      <c r="BA971" s="14"/>
      <c r="BB971" s="14"/>
      <c r="BC971" s="50"/>
      <c r="BD971" s="14"/>
      <c r="BE971" s="14"/>
      <c r="BF971" s="14"/>
      <c r="BG971" s="14"/>
      <c r="BH971" s="14"/>
    </row>
    <row r="972" ht="15.75" customHeight="1">
      <c r="A972" s="14"/>
      <c r="B972" s="14"/>
      <c r="C972" s="14"/>
      <c r="D972" s="50"/>
      <c r="E972" s="50"/>
      <c r="F972" s="50"/>
      <c r="G972" s="14"/>
      <c r="H972" s="14"/>
      <c r="I972" s="14"/>
      <c r="J972" s="102"/>
      <c r="K972" s="79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79"/>
      <c r="W972" s="14"/>
      <c r="X972" s="14"/>
      <c r="Y972" s="14"/>
      <c r="Z972" s="14"/>
      <c r="AA972" s="79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79"/>
      <c r="AZ972" s="50"/>
      <c r="BA972" s="14"/>
      <c r="BB972" s="14"/>
      <c r="BC972" s="50"/>
      <c r="BD972" s="14"/>
      <c r="BE972" s="14"/>
      <c r="BF972" s="14"/>
      <c r="BG972" s="14"/>
      <c r="BH972" s="14"/>
    </row>
    <row r="973" ht="15.75" customHeight="1">
      <c r="A973" s="14"/>
      <c r="B973" s="14"/>
      <c r="C973" s="14"/>
      <c r="D973" s="50"/>
      <c r="E973" s="50"/>
      <c r="F973" s="50"/>
      <c r="G973" s="14"/>
      <c r="H973" s="14"/>
      <c r="I973" s="14"/>
      <c r="J973" s="102"/>
      <c r="K973" s="79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79"/>
      <c r="W973" s="14"/>
      <c r="X973" s="14"/>
      <c r="Y973" s="14"/>
      <c r="Z973" s="14"/>
      <c r="AA973" s="79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79"/>
      <c r="AZ973" s="50"/>
      <c r="BA973" s="14"/>
      <c r="BB973" s="14"/>
      <c r="BC973" s="50"/>
      <c r="BD973" s="14"/>
      <c r="BE973" s="14"/>
      <c r="BF973" s="14"/>
      <c r="BG973" s="14"/>
      <c r="BH973" s="14"/>
    </row>
    <row r="974" ht="15.75" customHeight="1">
      <c r="A974" s="14"/>
      <c r="B974" s="14"/>
      <c r="C974" s="14"/>
      <c r="D974" s="50"/>
      <c r="E974" s="50"/>
      <c r="F974" s="50"/>
      <c r="G974" s="14"/>
      <c r="H974" s="14"/>
      <c r="I974" s="14"/>
      <c r="J974" s="102"/>
      <c r="K974" s="79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79"/>
      <c r="W974" s="14"/>
      <c r="X974" s="14"/>
      <c r="Y974" s="14"/>
      <c r="Z974" s="14"/>
      <c r="AA974" s="79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79"/>
      <c r="AZ974" s="50"/>
      <c r="BA974" s="14"/>
      <c r="BB974" s="14"/>
      <c r="BC974" s="50"/>
      <c r="BD974" s="14"/>
      <c r="BE974" s="14"/>
      <c r="BF974" s="14"/>
      <c r="BG974" s="14"/>
      <c r="BH974" s="14"/>
    </row>
    <row r="975" ht="15.75" customHeight="1">
      <c r="A975" s="14"/>
      <c r="B975" s="14"/>
      <c r="C975" s="14"/>
      <c r="D975" s="50"/>
      <c r="E975" s="50"/>
      <c r="F975" s="50"/>
      <c r="G975" s="14"/>
      <c r="H975" s="14"/>
      <c r="I975" s="14"/>
      <c r="J975" s="102"/>
      <c r="K975" s="79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79"/>
      <c r="W975" s="14"/>
      <c r="X975" s="14"/>
      <c r="Y975" s="14"/>
      <c r="Z975" s="14"/>
      <c r="AA975" s="79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79"/>
      <c r="AZ975" s="50"/>
      <c r="BA975" s="14"/>
      <c r="BB975" s="14"/>
      <c r="BC975" s="50"/>
      <c r="BD975" s="14"/>
      <c r="BE975" s="14"/>
      <c r="BF975" s="14"/>
      <c r="BG975" s="14"/>
      <c r="BH975" s="14"/>
    </row>
    <row r="976" ht="15.75" customHeight="1">
      <c r="A976" s="14"/>
      <c r="B976" s="14"/>
      <c r="C976" s="14"/>
      <c r="D976" s="50"/>
      <c r="E976" s="50"/>
      <c r="F976" s="50"/>
      <c r="G976" s="14"/>
      <c r="H976" s="14"/>
      <c r="I976" s="14"/>
      <c r="J976" s="102"/>
      <c r="K976" s="79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79"/>
      <c r="W976" s="14"/>
      <c r="X976" s="14"/>
      <c r="Y976" s="14"/>
      <c r="Z976" s="14"/>
      <c r="AA976" s="79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79"/>
      <c r="AZ976" s="50"/>
      <c r="BA976" s="14"/>
      <c r="BB976" s="14"/>
      <c r="BC976" s="50"/>
      <c r="BD976" s="14"/>
      <c r="BE976" s="14"/>
      <c r="BF976" s="14"/>
      <c r="BG976" s="14"/>
      <c r="BH976" s="14"/>
    </row>
    <row r="977" ht="15.75" customHeight="1">
      <c r="A977" s="14"/>
      <c r="B977" s="14"/>
      <c r="C977" s="14"/>
      <c r="D977" s="50"/>
      <c r="E977" s="50"/>
      <c r="F977" s="50"/>
      <c r="G977" s="14"/>
      <c r="H977" s="14"/>
      <c r="I977" s="14"/>
      <c r="J977" s="102"/>
      <c r="K977" s="79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79"/>
      <c r="W977" s="14"/>
      <c r="X977" s="14"/>
      <c r="Y977" s="14"/>
      <c r="Z977" s="14"/>
      <c r="AA977" s="79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79"/>
      <c r="AZ977" s="50"/>
      <c r="BA977" s="14"/>
      <c r="BB977" s="14"/>
      <c r="BC977" s="50"/>
      <c r="BD977" s="14"/>
      <c r="BE977" s="14"/>
      <c r="BF977" s="14"/>
      <c r="BG977" s="14"/>
      <c r="BH977" s="14"/>
    </row>
    <row r="978" ht="15.75" customHeight="1">
      <c r="A978" s="14"/>
      <c r="B978" s="14"/>
      <c r="C978" s="14"/>
      <c r="D978" s="50"/>
      <c r="E978" s="50"/>
      <c r="F978" s="50"/>
      <c r="G978" s="14"/>
      <c r="H978" s="14"/>
      <c r="I978" s="14"/>
      <c r="J978" s="102"/>
      <c r="K978" s="79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79"/>
      <c r="W978" s="14"/>
      <c r="X978" s="14"/>
      <c r="Y978" s="14"/>
      <c r="Z978" s="14"/>
      <c r="AA978" s="79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79"/>
      <c r="AZ978" s="50"/>
      <c r="BA978" s="14"/>
      <c r="BB978" s="14"/>
      <c r="BC978" s="50"/>
      <c r="BD978" s="14"/>
      <c r="BE978" s="14"/>
      <c r="BF978" s="14"/>
      <c r="BG978" s="14"/>
      <c r="BH978" s="14"/>
    </row>
    <row r="979" ht="15.75" customHeight="1">
      <c r="A979" s="14"/>
      <c r="B979" s="14"/>
      <c r="C979" s="14"/>
      <c r="D979" s="50"/>
      <c r="E979" s="50"/>
      <c r="F979" s="50"/>
      <c r="G979" s="14"/>
      <c r="H979" s="14"/>
      <c r="I979" s="14"/>
      <c r="J979" s="102"/>
      <c r="K979" s="79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79"/>
      <c r="W979" s="14"/>
      <c r="X979" s="14"/>
      <c r="Y979" s="14"/>
      <c r="Z979" s="14"/>
      <c r="AA979" s="79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79"/>
      <c r="AZ979" s="50"/>
      <c r="BA979" s="14"/>
      <c r="BB979" s="14"/>
      <c r="BC979" s="50"/>
      <c r="BD979" s="14"/>
      <c r="BE979" s="14"/>
      <c r="BF979" s="14"/>
      <c r="BG979" s="14"/>
      <c r="BH979" s="14"/>
    </row>
    <row r="980" ht="15.75" customHeight="1">
      <c r="A980" s="14"/>
      <c r="B980" s="14"/>
      <c r="C980" s="14"/>
      <c r="D980" s="50"/>
      <c r="E980" s="50"/>
      <c r="F980" s="50"/>
      <c r="G980" s="14"/>
      <c r="H980" s="14"/>
      <c r="I980" s="14"/>
      <c r="J980" s="102"/>
      <c r="K980" s="79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79"/>
      <c r="W980" s="14"/>
      <c r="X980" s="14"/>
      <c r="Y980" s="14"/>
      <c r="Z980" s="14"/>
      <c r="AA980" s="79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79"/>
      <c r="AZ980" s="50"/>
      <c r="BA980" s="14"/>
      <c r="BB980" s="14"/>
      <c r="BC980" s="50"/>
      <c r="BD980" s="14"/>
      <c r="BE980" s="14"/>
      <c r="BF980" s="14"/>
      <c r="BG980" s="14"/>
      <c r="BH980" s="14"/>
    </row>
    <row r="981" ht="15.75" customHeight="1">
      <c r="A981" s="14"/>
      <c r="B981" s="14"/>
      <c r="C981" s="14"/>
      <c r="D981" s="50"/>
      <c r="E981" s="50"/>
      <c r="F981" s="50"/>
      <c r="G981" s="14"/>
      <c r="H981" s="14"/>
      <c r="I981" s="14"/>
      <c r="J981" s="102"/>
      <c r="K981" s="79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79"/>
      <c r="W981" s="14"/>
      <c r="X981" s="14"/>
      <c r="Y981" s="14"/>
      <c r="Z981" s="14"/>
      <c r="AA981" s="79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79"/>
      <c r="AZ981" s="50"/>
      <c r="BA981" s="14"/>
      <c r="BB981" s="14"/>
      <c r="BC981" s="50"/>
      <c r="BD981" s="14"/>
      <c r="BE981" s="14"/>
      <c r="BF981" s="14"/>
      <c r="BG981" s="14"/>
      <c r="BH981" s="14"/>
    </row>
    <row r="982" ht="15.75" customHeight="1">
      <c r="A982" s="14"/>
      <c r="B982" s="14"/>
      <c r="C982" s="14"/>
      <c r="D982" s="50"/>
      <c r="E982" s="50"/>
      <c r="F982" s="50"/>
      <c r="G982" s="14"/>
      <c r="H982" s="14"/>
      <c r="I982" s="14"/>
      <c r="J982" s="102"/>
      <c r="K982" s="79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79"/>
      <c r="W982" s="14"/>
      <c r="X982" s="14"/>
      <c r="Y982" s="14"/>
      <c r="Z982" s="14"/>
      <c r="AA982" s="79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79"/>
      <c r="AZ982" s="50"/>
      <c r="BA982" s="14"/>
      <c r="BB982" s="14"/>
      <c r="BC982" s="50"/>
      <c r="BD982" s="14"/>
      <c r="BE982" s="14"/>
      <c r="BF982" s="14"/>
      <c r="BG982" s="14"/>
      <c r="BH982" s="14"/>
    </row>
    <row r="983" ht="15.75" customHeight="1">
      <c r="A983" s="14"/>
      <c r="B983" s="14"/>
      <c r="C983" s="14"/>
      <c r="D983" s="50"/>
      <c r="E983" s="50"/>
      <c r="F983" s="50"/>
      <c r="G983" s="14"/>
      <c r="H983" s="14"/>
      <c r="I983" s="14"/>
      <c r="J983" s="102"/>
      <c r="K983" s="79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79"/>
      <c r="W983" s="14"/>
      <c r="X983" s="14"/>
      <c r="Y983" s="14"/>
      <c r="Z983" s="14"/>
      <c r="AA983" s="79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79"/>
      <c r="AZ983" s="50"/>
      <c r="BA983" s="14"/>
      <c r="BB983" s="14"/>
      <c r="BC983" s="50"/>
      <c r="BD983" s="14"/>
      <c r="BE983" s="14"/>
      <c r="BF983" s="14"/>
      <c r="BG983" s="14"/>
      <c r="BH983" s="14"/>
    </row>
    <row r="984" ht="15.75" customHeight="1">
      <c r="A984" s="14"/>
      <c r="B984" s="14"/>
      <c r="C984" s="14"/>
      <c r="D984" s="50"/>
      <c r="E984" s="50"/>
      <c r="F984" s="50"/>
      <c r="G984" s="14"/>
      <c r="H984" s="14"/>
      <c r="I984" s="14"/>
      <c r="J984" s="102"/>
      <c r="K984" s="79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79"/>
      <c r="W984" s="14"/>
      <c r="X984" s="14"/>
      <c r="Y984" s="14"/>
      <c r="Z984" s="14"/>
      <c r="AA984" s="79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79"/>
      <c r="AZ984" s="50"/>
      <c r="BA984" s="14"/>
      <c r="BB984" s="14"/>
      <c r="BC984" s="50"/>
      <c r="BD984" s="14"/>
      <c r="BE984" s="14"/>
      <c r="BF984" s="14"/>
      <c r="BG984" s="14"/>
      <c r="BH984" s="14"/>
    </row>
    <row r="985" ht="15.75" customHeight="1">
      <c r="A985" s="14"/>
      <c r="B985" s="14"/>
      <c r="C985" s="14"/>
      <c r="D985" s="50"/>
      <c r="E985" s="50"/>
      <c r="F985" s="50"/>
      <c r="G985" s="14"/>
      <c r="H985" s="14"/>
      <c r="I985" s="14"/>
      <c r="J985" s="102"/>
      <c r="K985" s="79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79"/>
      <c r="W985" s="14"/>
      <c r="X985" s="14"/>
      <c r="Y985" s="14"/>
      <c r="Z985" s="14"/>
      <c r="AA985" s="79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79"/>
      <c r="AZ985" s="50"/>
      <c r="BA985" s="14"/>
      <c r="BB985" s="14"/>
      <c r="BC985" s="50"/>
      <c r="BD985" s="14"/>
      <c r="BE985" s="14"/>
      <c r="BF985" s="14"/>
      <c r="BG985" s="14"/>
      <c r="BH985" s="14"/>
    </row>
    <row r="986" ht="15.75" customHeight="1">
      <c r="A986" s="14"/>
      <c r="B986" s="14"/>
      <c r="C986" s="14"/>
      <c r="D986" s="50"/>
      <c r="E986" s="50"/>
      <c r="F986" s="50"/>
      <c r="G986" s="14"/>
      <c r="H986" s="14"/>
      <c r="I986" s="14"/>
      <c r="J986" s="102"/>
      <c r="K986" s="79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79"/>
      <c r="W986" s="14"/>
      <c r="X986" s="14"/>
      <c r="Y986" s="14"/>
      <c r="Z986" s="14"/>
      <c r="AA986" s="79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79"/>
      <c r="AZ986" s="50"/>
      <c r="BA986" s="14"/>
      <c r="BB986" s="14"/>
      <c r="BC986" s="50"/>
      <c r="BD986" s="14"/>
      <c r="BE986" s="14"/>
      <c r="BF986" s="14"/>
      <c r="BG986" s="14"/>
      <c r="BH986" s="14"/>
    </row>
    <row r="987" ht="15.75" customHeight="1">
      <c r="A987" s="14"/>
      <c r="B987" s="14"/>
      <c r="C987" s="14"/>
      <c r="D987" s="50"/>
      <c r="E987" s="50"/>
      <c r="F987" s="50"/>
      <c r="G987" s="14"/>
      <c r="H987" s="14"/>
      <c r="I987" s="14"/>
      <c r="J987" s="102"/>
      <c r="K987" s="79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79"/>
      <c r="W987" s="14"/>
      <c r="X987" s="14"/>
      <c r="Y987" s="14"/>
      <c r="Z987" s="14"/>
      <c r="AA987" s="79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79"/>
      <c r="AZ987" s="50"/>
      <c r="BA987" s="14"/>
      <c r="BB987" s="14"/>
      <c r="BC987" s="50"/>
      <c r="BD987" s="14"/>
      <c r="BE987" s="14"/>
      <c r="BF987" s="14"/>
      <c r="BG987" s="14"/>
      <c r="BH987" s="14"/>
    </row>
    <row r="988" ht="15.75" customHeight="1">
      <c r="A988" s="14"/>
      <c r="B988" s="14"/>
      <c r="C988" s="14"/>
      <c r="D988" s="50"/>
      <c r="E988" s="50"/>
      <c r="F988" s="50"/>
      <c r="G988" s="14"/>
      <c r="H988" s="14"/>
      <c r="I988" s="14"/>
      <c r="J988" s="102"/>
      <c r="K988" s="79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79"/>
      <c r="W988" s="14"/>
      <c r="X988" s="14"/>
      <c r="Y988" s="14"/>
      <c r="Z988" s="14"/>
      <c r="AA988" s="79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79"/>
      <c r="AZ988" s="50"/>
      <c r="BA988" s="14"/>
      <c r="BB988" s="14"/>
      <c r="BC988" s="50"/>
      <c r="BD988" s="14"/>
      <c r="BE988" s="14"/>
      <c r="BF988" s="14"/>
      <c r="BG988" s="14"/>
      <c r="BH988" s="14"/>
    </row>
    <row r="989" ht="15.75" customHeight="1">
      <c r="A989" s="14"/>
      <c r="B989" s="14"/>
      <c r="C989" s="14"/>
      <c r="D989" s="50"/>
      <c r="E989" s="50"/>
      <c r="F989" s="50"/>
      <c r="G989" s="14"/>
      <c r="H989" s="14"/>
      <c r="I989" s="14"/>
      <c r="J989" s="102"/>
      <c r="K989" s="79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79"/>
      <c r="W989" s="14"/>
      <c r="X989" s="14"/>
      <c r="Y989" s="14"/>
      <c r="Z989" s="14"/>
      <c r="AA989" s="79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79"/>
      <c r="AZ989" s="50"/>
      <c r="BA989" s="14"/>
      <c r="BB989" s="14"/>
      <c r="BC989" s="50"/>
      <c r="BD989" s="14"/>
      <c r="BE989" s="14"/>
      <c r="BF989" s="14"/>
      <c r="BG989" s="14"/>
      <c r="BH989" s="14"/>
    </row>
    <row r="990" ht="15.75" customHeight="1">
      <c r="A990" s="14"/>
      <c r="B990" s="14"/>
      <c r="C990" s="14"/>
      <c r="D990" s="50"/>
      <c r="E990" s="50"/>
      <c r="F990" s="50"/>
      <c r="G990" s="14"/>
      <c r="H990" s="14"/>
      <c r="I990" s="14"/>
      <c r="J990" s="102"/>
      <c r="K990" s="79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79"/>
      <c r="W990" s="14"/>
      <c r="X990" s="14"/>
      <c r="Y990" s="14"/>
      <c r="Z990" s="14"/>
      <c r="AA990" s="79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79"/>
      <c r="AZ990" s="50"/>
      <c r="BA990" s="14"/>
      <c r="BB990" s="14"/>
      <c r="BC990" s="50"/>
      <c r="BD990" s="14"/>
      <c r="BE990" s="14"/>
      <c r="BF990" s="14"/>
      <c r="BG990" s="14"/>
      <c r="BH990" s="14"/>
    </row>
    <row r="991" ht="15.75" customHeight="1">
      <c r="A991" s="14"/>
      <c r="B991" s="14"/>
      <c r="C991" s="14"/>
      <c r="D991" s="50"/>
      <c r="E991" s="50"/>
      <c r="F991" s="50"/>
      <c r="G991" s="14"/>
      <c r="H991" s="14"/>
      <c r="I991" s="14"/>
      <c r="J991" s="102"/>
      <c r="K991" s="79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79"/>
      <c r="W991" s="14"/>
      <c r="X991" s="14"/>
      <c r="Y991" s="14"/>
      <c r="Z991" s="14"/>
      <c r="AA991" s="79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79"/>
      <c r="AZ991" s="50"/>
      <c r="BA991" s="14"/>
      <c r="BB991" s="14"/>
      <c r="BC991" s="50"/>
      <c r="BD991" s="14"/>
      <c r="BE991" s="14"/>
      <c r="BF991" s="14"/>
      <c r="BG991" s="14"/>
      <c r="BH991" s="14"/>
    </row>
    <row r="992" ht="15.75" customHeight="1">
      <c r="A992" s="14"/>
      <c r="B992" s="14"/>
      <c r="C992" s="14"/>
      <c r="D992" s="50"/>
      <c r="E992" s="50"/>
      <c r="F992" s="50"/>
      <c r="G992" s="14"/>
      <c r="H992" s="14"/>
      <c r="I992" s="14"/>
      <c r="J992" s="102"/>
      <c r="K992" s="79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79"/>
      <c r="W992" s="14"/>
      <c r="X992" s="14"/>
      <c r="Y992" s="14"/>
      <c r="Z992" s="14"/>
      <c r="AA992" s="79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79"/>
      <c r="AZ992" s="50"/>
      <c r="BA992" s="14"/>
      <c r="BB992" s="14"/>
      <c r="BC992" s="50"/>
      <c r="BD992" s="14"/>
      <c r="BE992" s="14"/>
      <c r="BF992" s="14"/>
      <c r="BG992" s="14"/>
      <c r="BH992" s="14"/>
    </row>
    <row r="993" ht="15.75" customHeight="1">
      <c r="A993" s="14"/>
      <c r="B993" s="14"/>
      <c r="C993" s="14"/>
      <c r="D993" s="50"/>
      <c r="E993" s="50"/>
      <c r="F993" s="50"/>
      <c r="G993" s="14"/>
      <c r="H993" s="14"/>
      <c r="I993" s="14"/>
      <c r="J993" s="102"/>
      <c r="K993" s="79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79"/>
      <c r="W993" s="14"/>
      <c r="X993" s="14"/>
      <c r="Y993" s="14"/>
      <c r="Z993" s="14"/>
      <c r="AA993" s="79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79"/>
      <c r="AZ993" s="50"/>
      <c r="BA993" s="14"/>
      <c r="BB993" s="14"/>
      <c r="BC993" s="50"/>
      <c r="BD993" s="14"/>
      <c r="BE993" s="14"/>
      <c r="BF993" s="14"/>
      <c r="BG993" s="14"/>
      <c r="BH993" s="14"/>
    </row>
    <row r="994" ht="15.75" customHeight="1">
      <c r="A994" s="14"/>
      <c r="B994" s="14"/>
      <c r="C994" s="14"/>
      <c r="D994" s="50"/>
      <c r="E994" s="50"/>
      <c r="F994" s="50"/>
      <c r="G994" s="14"/>
      <c r="H994" s="14"/>
      <c r="I994" s="14"/>
      <c r="J994" s="102"/>
      <c r="K994" s="79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79"/>
      <c r="W994" s="14"/>
      <c r="X994" s="14"/>
      <c r="Y994" s="14"/>
      <c r="Z994" s="14"/>
      <c r="AA994" s="79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79"/>
      <c r="AZ994" s="50"/>
      <c r="BA994" s="14"/>
      <c r="BB994" s="14"/>
      <c r="BC994" s="50"/>
      <c r="BD994" s="14"/>
      <c r="BE994" s="14"/>
      <c r="BF994" s="14"/>
      <c r="BG994" s="14"/>
      <c r="BH994" s="14"/>
    </row>
    <row r="995" ht="15.75" customHeight="1">
      <c r="A995" s="14"/>
      <c r="B995" s="14"/>
      <c r="C995" s="14"/>
      <c r="D995" s="50"/>
      <c r="E995" s="50"/>
      <c r="F995" s="50"/>
      <c r="G995" s="14"/>
      <c r="H995" s="14"/>
      <c r="I995" s="14"/>
      <c r="J995" s="102"/>
      <c r="K995" s="79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79"/>
      <c r="W995" s="14"/>
      <c r="X995" s="14"/>
      <c r="Y995" s="14"/>
      <c r="Z995" s="14"/>
      <c r="AA995" s="79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79"/>
      <c r="AZ995" s="50"/>
      <c r="BA995" s="14"/>
      <c r="BB995" s="14"/>
      <c r="BC995" s="50"/>
      <c r="BD995" s="14"/>
      <c r="BE995" s="14"/>
      <c r="BF995" s="14"/>
      <c r="BG995" s="14"/>
      <c r="BH995" s="14"/>
    </row>
    <row r="996" ht="15.75" customHeight="1">
      <c r="A996" s="14"/>
      <c r="B996" s="14"/>
      <c r="C996" s="14"/>
      <c r="D996" s="50"/>
      <c r="E996" s="50"/>
      <c r="F996" s="50"/>
      <c r="G996" s="14"/>
      <c r="H996" s="14"/>
      <c r="I996" s="14"/>
      <c r="J996" s="102"/>
      <c r="K996" s="79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79"/>
      <c r="W996" s="14"/>
      <c r="X996" s="14"/>
      <c r="Y996" s="14"/>
      <c r="Z996" s="14"/>
      <c r="AA996" s="79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79"/>
      <c r="AZ996" s="50"/>
      <c r="BA996" s="14"/>
      <c r="BB996" s="14"/>
      <c r="BC996" s="50"/>
      <c r="BD996" s="14"/>
      <c r="BE996" s="14"/>
      <c r="BF996" s="14"/>
      <c r="BG996" s="14"/>
      <c r="BH996" s="14"/>
    </row>
    <row r="997" ht="15.75" customHeight="1">
      <c r="A997" s="14"/>
      <c r="B997" s="14"/>
      <c r="C997" s="14"/>
      <c r="D997" s="50"/>
      <c r="E997" s="50"/>
      <c r="F997" s="50"/>
      <c r="G997" s="14"/>
      <c r="H997" s="14"/>
      <c r="I997" s="14"/>
      <c r="J997" s="102"/>
      <c r="K997" s="79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79"/>
      <c r="W997" s="14"/>
      <c r="X997" s="14"/>
      <c r="Y997" s="14"/>
      <c r="Z997" s="14"/>
      <c r="AA997" s="79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79"/>
      <c r="AZ997" s="50"/>
      <c r="BA997" s="14"/>
      <c r="BB997" s="14"/>
      <c r="BC997" s="50"/>
      <c r="BD997" s="14"/>
      <c r="BE997" s="14"/>
      <c r="BF997" s="14"/>
      <c r="BG997" s="14"/>
      <c r="BH997" s="14"/>
    </row>
    <row r="998" ht="15.75" customHeight="1">
      <c r="A998" s="14"/>
      <c r="B998" s="14"/>
      <c r="C998" s="14"/>
      <c r="D998" s="50"/>
      <c r="E998" s="50"/>
      <c r="F998" s="50"/>
      <c r="G998" s="14"/>
      <c r="H998" s="14"/>
      <c r="I998" s="14"/>
      <c r="J998" s="102"/>
      <c r="K998" s="79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79"/>
      <c r="W998" s="14"/>
      <c r="X998" s="14"/>
      <c r="Y998" s="14"/>
      <c r="Z998" s="14"/>
      <c r="AA998" s="79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79"/>
      <c r="AZ998" s="50"/>
      <c r="BA998" s="14"/>
      <c r="BB998" s="14"/>
      <c r="BC998" s="50"/>
      <c r="BD998" s="14"/>
      <c r="BE998" s="14"/>
      <c r="BF998" s="14"/>
      <c r="BG998" s="14"/>
      <c r="BH998" s="14"/>
    </row>
    <row r="999" ht="15.75" customHeight="1">
      <c r="A999" s="14"/>
      <c r="B999" s="14"/>
      <c r="C999" s="14"/>
      <c r="D999" s="50"/>
      <c r="E999" s="50"/>
      <c r="F999" s="50"/>
      <c r="G999" s="14"/>
      <c r="H999" s="14"/>
      <c r="I999" s="14"/>
      <c r="J999" s="102"/>
      <c r="K999" s="79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79"/>
      <c r="W999" s="14"/>
      <c r="X999" s="14"/>
      <c r="Y999" s="14"/>
      <c r="Z999" s="14"/>
      <c r="AA999" s="79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79"/>
      <c r="AZ999" s="50"/>
      <c r="BA999" s="14"/>
      <c r="BB999" s="14"/>
      <c r="BC999" s="50"/>
      <c r="BD999" s="14"/>
      <c r="BE999" s="14"/>
      <c r="BF999" s="14"/>
      <c r="BG999" s="14"/>
      <c r="BH999" s="14"/>
    </row>
    <row r="1000" ht="15.75" customHeight="1">
      <c r="A1000" s="14"/>
      <c r="B1000" s="14"/>
      <c r="C1000" s="14"/>
      <c r="D1000" s="50"/>
      <c r="E1000" s="50"/>
      <c r="F1000" s="50"/>
      <c r="G1000" s="14"/>
      <c r="H1000" s="14"/>
      <c r="I1000" s="14"/>
      <c r="J1000" s="102"/>
      <c r="K1000" s="79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79"/>
      <c r="W1000" s="14"/>
      <c r="X1000" s="14"/>
      <c r="Y1000" s="14"/>
      <c r="Z1000" s="14"/>
      <c r="AA1000" s="79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79"/>
      <c r="AZ1000" s="50"/>
      <c r="BA1000" s="14"/>
      <c r="BB1000" s="14"/>
      <c r="BC1000" s="50"/>
      <c r="BD1000" s="14"/>
      <c r="BE1000" s="14"/>
      <c r="BF1000" s="14"/>
      <c r="BG1000" s="14"/>
      <c r="BH1000" s="14"/>
    </row>
    <row r="1001" ht="15.75" customHeight="1">
      <c r="A1001" s="14"/>
      <c r="B1001" s="14"/>
      <c r="C1001" s="14"/>
      <c r="D1001" s="50"/>
      <c r="E1001" s="50"/>
      <c r="F1001" s="50"/>
      <c r="G1001" s="14"/>
      <c r="H1001" s="14"/>
      <c r="I1001" s="14"/>
      <c r="J1001" s="102"/>
      <c r="K1001" s="79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79"/>
      <c r="W1001" s="14"/>
      <c r="X1001" s="14"/>
      <c r="Y1001" s="14"/>
      <c r="Z1001" s="14"/>
      <c r="AA1001" s="79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79"/>
      <c r="AZ1001" s="50"/>
      <c r="BA1001" s="14"/>
      <c r="BB1001" s="14"/>
      <c r="BC1001" s="50"/>
      <c r="BD1001" s="14"/>
      <c r="BE1001" s="14"/>
      <c r="BF1001" s="14"/>
      <c r="BG1001" s="14"/>
      <c r="BH1001" s="14"/>
    </row>
    <row r="1002" ht="15.75" customHeight="1">
      <c r="A1002" s="14"/>
      <c r="B1002" s="14"/>
      <c r="C1002" s="14"/>
      <c r="D1002" s="50"/>
      <c r="E1002" s="50"/>
      <c r="F1002" s="50"/>
      <c r="G1002" s="14"/>
      <c r="H1002" s="14"/>
      <c r="I1002" s="14"/>
      <c r="J1002" s="102"/>
      <c r="K1002" s="79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79"/>
      <c r="W1002" s="14"/>
      <c r="X1002" s="14"/>
      <c r="Y1002" s="14"/>
      <c r="Z1002" s="14"/>
      <c r="AA1002" s="79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79"/>
      <c r="AZ1002" s="50"/>
      <c r="BA1002" s="14"/>
      <c r="BB1002" s="14"/>
      <c r="BC1002" s="50"/>
      <c r="BD1002" s="14"/>
      <c r="BE1002" s="14"/>
      <c r="BF1002" s="14"/>
      <c r="BG1002" s="14"/>
      <c r="BH1002" s="14"/>
    </row>
    <row r="1003" ht="15.75" customHeight="1">
      <c r="A1003" s="14"/>
      <c r="B1003" s="14"/>
      <c r="C1003" s="14"/>
      <c r="D1003" s="50"/>
      <c r="E1003" s="50"/>
      <c r="F1003" s="50"/>
      <c r="G1003" s="14"/>
      <c r="H1003" s="14"/>
      <c r="I1003" s="14"/>
      <c r="J1003" s="102"/>
      <c r="K1003" s="79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79"/>
      <c r="W1003" s="14"/>
      <c r="X1003" s="14"/>
      <c r="Y1003" s="14"/>
      <c r="Z1003" s="14"/>
      <c r="AA1003" s="79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79"/>
      <c r="AZ1003" s="50"/>
      <c r="BA1003" s="14"/>
      <c r="BB1003" s="14"/>
      <c r="BC1003" s="50"/>
      <c r="BD1003" s="14"/>
      <c r="BE1003" s="14"/>
      <c r="BF1003" s="14"/>
      <c r="BG1003" s="14"/>
      <c r="BH1003" s="14"/>
    </row>
    <row r="1004" ht="15.75" customHeight="1">
      <c r="A1004" s="14"/>
      <c r="B1004" s="14"/>
      <c r="C1004" s="14"/>
      <c r="D1004" s="50"/>
      <c r="E1004" s="50"/>
      <c r="F1004" s="50"/>
      <c r="G1004" s="14"/>
      <c r="H1004" s="14"/>
      <c r="I1004" s="14"/>
      <c r="J1004" s="102"/>
      <c r="K1004" s="79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79"/>
      <c r="W1004" s="14"/>
      <c r="X1004" s="14"/>
      <c r="Y1004" s="14"/>
      <c r="Z1004" s="14"/>
      <c r="AA1004" s="79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79"/>
      <c r="AZ1004" s="50"/>
      <c r="BA1004" s="14"/>
      <c r="BB1004" s="14"/>
      <c r="BC1004" s="50"/>
      <c r="BD1004" s="14"/>
      <c r="BE1004" s="14"/>
      <c r="BF1004" s="14"/>
      <c r="BG1004" s="14"/>
      <c r="BH1004" s="14"/>
    </row>
    <row r="1005" ht="15.75" customHeight="1">
      <c r="A1005" s="14"/>
      <c r="B1005" s="14"/>
      <c r="C1005" s="14"/>
      <c r="D1005" s="50"/>
      <c r="E1005" s="50"/>
      <c r="F1005" s="50"/>
      <c r="G1005" s="14"/>
      <c r="H1005" s="14"/>
      <c r="I1005" s="14"/>
      <c r="J1005" s="102"/>
      <c r="K1005" s="79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79"/>
      <c r="W1005" s="14"/>
      <c r="X1005" s="14"/>
      <c r="Y1005" s="14"/>
      <c r="Z1005" s="14"/>
      <c r="AA1005" s="79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79"/>
      <c r="AZ1005" s="50"/>
      <c r="BA1005" s="14"/>
      <c r="BB1005" s="14"/>
      <c r="BC1005" s="50"/>
      <c r="BD1005" s="14"/>
      <c r="BE1005" s="14"/>
      <c r="BF1005" s="14"/>
      <c r="BG1005" s="14"/>
      <c r="BH1005" s="14"/>
    </row>
    <row r="1006" ht="15.75" customHeight="1">
      <c r="A1006" s="14"/>
      <c r="B1006" s="14"/>
      <c r="C1006" s="14"/>
      <c r="D1006" s="50"/>
      <c r="E1006" s="50"/>
      <c r="F1006" s="50"/>
      <c r="G1006" s="14"/>
      <c r="H1006" s="14"/>
      <c r="I1006" s="14"/>
      <c r="J1006" s="102"/>
      <c r="K1006" s="79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79"/>
      <c r="W1006" s="14"/>
      <c r="X1006" s="14"/>
      <c r="Y1006" s="14"/>
      <c r="Z1006" s="14"/>
      <c r="AA1006" s="79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79"/>
      <c r="AZ1006" s="50"/>
      <c r="BA1006" s="14"/>
      <c r="BB1006" s="14"/>
      <c r="BC1006" s="50"/>
      <c r="BD1006" s="14"/>
      <c r="BE1006" s="14"/>
      <c r="BF1006" s="14"/>
      <c r="BG1006" s="14"/>
      <c r="BH1006" s="14"/>
    </row>
    <row r="1007" ht="15.75" customHeight="1">
      <c r="A1007" s="14"/>
      <c r="B1007" s="14"/>
      <c r="C1007" s="14"/>
      <c r="D1007" s="50"/>
      <c r="E1007" s="50"/>
      <c r="F1007" s="50"/>
      <c r="G1007" s="14"/>
      <c r="H1007" s="14"/>
      <c r="I1007" s="14"/>
      <c r="J1007" s="102"/>
      <c r="K1007" s="79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79"/>
      <c r="W1007" s="14"/>
      <c r="X1007" s="14"/>
      <c r="Y1007" s="14"/>
      <c r="Z1007" s="14"/>
      <c r="AA1007" s="79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79"/>
      <c r="AZ1007" s="50"/>
      <c r="BA1007" s="14"/>
      <c r="BB1007" s="14"/>
      <c r="BC1007" s="50"/>
      <c r="BD1007" s="14"/>
      <c r="BE1007" s="14"/>
      <c r="BF1007" s="14"/>
      <c r="BG1007" s="14"/>
      <c r="BH1007" s="14"/>
    </row>
    <row r="1008" ht="15.75" customHeight="1">
      <c r="A1008" s="14"/>
      <c r="B1008" s="14"/>
      <c r="C1008" s="14"/>
      <c r="D1008" s="50"/>
      <c r="E1008" s="50"/>
      <c r="F1008" s="50"/>
      <c r="G1008" s="14"/>
      <c r="H1008" s="14"/>
      <c r="I1008" s="14"/>
      <c r="J1008" s="102"/>
      <c r="K1008" s="79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79"/>
      <c r="W1008" s="14"/>
      <c r="X1008" s="14"/>
      <c r="Y1008" s="14"/>
      <c r="Z1008" s="14"/>
      <c r="AA1008" s="79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79"/>
      <c r="AZ1008" s="50"/>
      <c r="BA1008" s="14"/>
      <c r="BB1008" s="14"/>
      <c r="BC1008" s="50"/>
      <c r="BD1008" s="14"/>
      <c r="BE1008" s="14"/>
      <c r="BF1008" s="14"/>
      <c r="BG1008" s="14"/>
      <c r="BH1008" s="14"/>
    </row>
    <row r="1009" ht="15.75" customHeight="1">
      <c r="A1009" s="14"/>
      <c r="B1009" s="14"/>
      <c r="C1009" s="14"/>
      <c r="D1009" s="50"/>
      <c r="E1009" s="50"/>
      <c r="F1009" s="50"/>
      <c r="G1009" s="14"/>
      <c r="H1009" s="14"/>
      <c r="I1009" s="14"/>
      <c r="J1009" s="102"/>
      <c r="K1009" s="79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79"/>
      <c r="W1009" s="14"/>
      <c r="X1009" s="14"/>
      <c r="Y1009" s="14"/>
      <c r="Z1009" s="14"/>
      <c r="AA1009" s="79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79"/>
      <c r="AZ1009" s="50"/>
      <c r="BA1009" s="14"/>
      <c r="BB1009" s="14"/>
      <c r="BC1009" s="50"/>
      <c r="BD1009" s="14"/>
      <c r="BE1009" s="14"/>
      <c r="BF1009" s="14"/>
      <c r="BG1009" s="14"/>
      <c r="BH1009" s="14"/>
    </row>
    <row r="1010" ht="15.75" customHeight="1">
      <c r="A1010" s="14"/>
      <c r="B1010" s="14"/>
      <c r="C1010" s="14"/>
      <c r="D1010" s="50"/>
      <c r="E1010" s="50"/>
      <c r="F1010" s="50"/>
      <c r="G1010" s="14"/>
      <c r="H1010" s="14"/>
      <c r="I1010" s="14"/>
      <c r="J1010" s="102"/>
      <c r="K1010" s="79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79"/>
      <c r="W1010" s="14"/>
      <c r="X1010" s="14"/>
      <c r="Y1010" s="14"/>
      <c r="Z1010" s="14"/>
      <c r="AA1010" s="79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79"/>
      <c r="AZ1010" s="50"/>
      <c r="BA1010" s="14"/>
      <c r="BB1010" s="14"/>
      <c r="BC1010" s="50"/>
      <c r="BD1010" s="14"/>
      <c r="BE1010" s="14"/>
      <c r="BF1010" s="14"/>
      <c r="BG1010" s="14"/>
      <c r="BH1010" s="14"/>
    </row>
    <row r="1011" ht="15.75" customHeight="1">
      <c r="A1011" s="14"/>
      <c r="B1011" s="14"/>
      <c r="C1011" s="14"/>
      <c r="D1011" s="50"/>
      <c r="E1011" s="50"/>
      <c r="F1011" s="50"/>
      <c r="G1011" s="14"/>
      <c r="H1011" s="14"/>
      <c r="I1011" s="14"/>
      <c r="J1011" s="102"/>
      <c r="K1011" s="79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79"/>
      <c r="W1011" s="14"/>
      <c r="X1011" s="14"/>
      <c r="Y1011" s="14"/>
      <c r="Z1011" s="14"/>
      <c r="AA1011" s="79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79"/>
      <c r="AZ1011" s="50"/>
      <c r="BA1011" s="14"/>
      <c r="BB1011" s="14"/>
      <c r="BC1011" s="50"/>
      <c r="BD1011" s="14"/>
      <c r="BE1011" s="14"/>
      <c r="BF1011" s="14"/>
      <c r="BG1011" s="14"/>
      <c r="BH1011" s="14"/>
    </row>
    <row r="1012" ht="15.75" customHeight="1">
      <c r="A1012" s="14"/>
      <c r="B1012" s="14"/>
      <c r="C1012" s="14"/>
      <c r="D1012" s="50"/>
      <c r="E1012" s="50"/>
      <c r="F1012" s="50"/>
      <c r="G1012" s="14"/>
      <c r="H1012" s="14"/>
      <c r="I1012" s="14"/>
      <c r="J1012" s="102"/>
      <c r="K1012" s="79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79"/>
      <c r="W1012" s="14"/>
      <c r="X1012" s="14"/>
      <c r="Y1012" s="14"/>
      <c r="Z1012" s="14"/>
      <c r="AA1012" s="79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79"/>
      <c r="AZ1012" s="50"/>
      <c r="BA1012" s="14"/>
      <c r="BB1012" s="14"/>
      <c r="BC1012" s="50"/>
      <c r="BD1012" s="14"/>
      <c r="BE1012" s="14"/>
      <c r="BF1012" s="14"/>
      <c r="BG1012" s="14"/>
      <c r="BH1012" s="14"/>
    </row>
    <row r="1013" ht="15.75" customHeight="1">
      <c r="A1013" s="14"/>
      <c r="B1013" s="14"/>
      <c r="C1013" s="14"/>
      <c r="D1013" s="50"/>
      <c r="E1013" s="50"/>
      <c r="F1013" s="50"/>
      <c r="G1013" s="14"/>
      <c r="H1013" s="14"/>
      <c r="I1013" s="14"/>
      <c r="J1013" s="102"/>
      <c r="K1013" s="79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79"/>
      <c r="W1013" s="14"/>
      <c r="X1013" s="14"/>
      <c r="Y1013" s="14"/>
      <c r="Z1013" s="14"/>
      <c r="AA1013" s="79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79"/>
      <c r="AZ1013" s="50"/>
      <c r="BA1013" s="14"/>
      <c r="BB1013" s="14"/>
      <c r="BC1013" s="50"/>
      <c r="BD1013" s="14"/>
      <c r="BE1013" s="14"/>
      <c r="BF1013" s="14"/>
      <c r="BG1013" s="14"/>
      <c r="BH1013" s="14"/>
    </row>
    <row r="1014" ht="15.75" customHeight="1">
      <c r="A1014" s="14"/>
      <c r="B1014" s="14"/>
      <c r="C1014" s="14"/>
      <c r="D1014" s="50"/>
      <c r="E1014" s="50"/>
      <c r="F1014" s="50"/>
      <c r="G1014" s="14"/>
      <c r="H1014" s="14"/>
      <c r="I1014" s="14"/>
      <c r="J1014" s="102"/>
      <c r="K1014" s="79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79"/>
      <c r="W1014" s="14"/>
      <c r="X1014" s="14"/>
      <c r="Y1014" s="14"/>
      <c r="Z1014" s="14"/>
      <c r="AA1014" s="79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79"/>
      <c r="AZ1014" s="50"/>
      <c r="BA1014" s="14"/>
      <c r="BB1014" s="14"/>
      <c r="BC1014" s="50"/>
      <c r="BD1014" s="14"/>
      <c r="BE1014" s="14"/>
      <c r="BF1014" s="14"/>
      <c r="BG1014" s="14"/>
      <c r="BH1014" s="14"/>
    </row>
    <row r="1015" ht="15.75" customHeight="1">
      <c r="A1015" s="14"/>
      <c r="B1015" s="14"/>
      <c r="C1015" s="14"/>
      <c r="D1015" s="50"/>
      <c r="E1015" s="50"/>
      <c r="F1015" s="50"/>
      <c r="G1015" s="14"/>
      <c r="H1015" s="14"/>
      <c r="I1015" s="14"/>
      <c r="J1015" s="102"/>
      <c r="K1015" s="79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79"/>
      <c r="W1015" s="14"/>
      <c r="X1015" s="14"/>
      <c r="Y1015" s="14"/>
      <c r="Z1015" s="14"/>
      <c r="AA1015" s="79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79"/>
      <c r="AZ1015" s="50"/>
      <c r="BA1015" s="14"/>
      <c r="BB1015" s="14"/>
      <c r="BC1015" s="50"/>
      <c r="BD1015" s="14"/>
      <c r="BE1015" s="14"/>
      <c r="BF1015" s="14"/>
      <c r="BG1015" s="14"/>
      <c r="BH1015" s="14"/>
    </row>
    <row r="1016" ht="15.75" customHeight="1">
      <c r="A1016" s="14"/>
      <c r="B1016" s="14"/>
      <c r="C1016" s="14"/>
      <c r="D1016" s="50"/>
      <c r="E1016" s="50"/>
      <c r="F1016" s="50"/>
      <c r="G1016" s="14"/>
      <c r="H1016" s="14"/>
      <c r="I1016" s="14"/>
      <c r="J1016" s="102"/>
      <c r="K1016" s="79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79"/>
      <c r="W1016" s="14"/>
      <c r="X1016" s="14"/>
      <c r="Y1016" s="14"/>
      <c r="Z1016" s="14"/>
      <c r="AA1016" s="79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79"/>
      <c r="AZ1016" s="50"/>
      <c r="BA1016" s="14"/>
      <c r="BB1016" s="14"/>
      <c r="BC1016" s="50"/>
      <c r="BD1016" s="14"/>
      <c r="BE1016" s="14"/>
      <c r="BF1016" s="14"/>
      <c r="BG1016" s="14"/>
      <c r="BH1016" s="14"/>
    </row>
    <row r="1017" ht="15.75" customHeight="1">
      <c r="A1017" s="14"/>
      <c r="B1017" s="14"/>
      <c r="C1017" s="14"/>
      <c r="D1017" s="50"/>
      <c r="E1017" s="50"/>
      <c r="F1017" s="50"/>
      <c r="G1017" s="14"/>
      <c r="H1017" s="14"/>
      <c r="I1017" s="14"/>
      <c r="J1017" s="102"/>
      <c r="K1017" s="79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79"/>
      <c r="W1017" s="14"/>
      <c r="X1017" s="14"/>
      <c r="Y1017" s="14"/>
      <c r="Z1017" s="14"/>
      <c r="AA1017" s="79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79"/>
      <c r="AZ1017" s="50"/>
      <c r="BA1017" s="14"/>
      <c r="BB1017" s="14"/>
      <c r="BC1017" s="50"/>
      <c r="BD1017" s="14"/>
      <c r="BE1017" s="14"/>
      <c r="BF1017" s="14"/>
      <c r="BG1017" s="14"/>
      <c r="BH1017" s="14"/>
    </row>
    <row r="1018" ht="15.75" customHeight="1">
      <c r="A1018" s="14"/>
      <c r="B1018" s="14"/>
      <c r="C1018" s="14"/>
      <c r="D1018" s="50"/>
      <c r="E1018" s="50"/>
      <c r="F1018" s="50"/>
      <c r="G1018" s="14"/>
      <c r="H1018" s="14"/>
      <c r="I1018" s="14"/>
      <c r="J1018" s="102"/>
      <c r="K1018" s="79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79"/>
      <c r="W1018" s="14"/>
      <c r="X1018" s="14"/>
      <c r="Y1018" s="14"/>
      <c r="Z1018" s="14"/>
      <c r="AA1018" s="79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79"/>
      <c r="AZ1018" s="50"/>
      <c r="BA1018" s="14"/>
      <c r="BB1018" s="14"/>
      <c r="BC1018" s="50"/>
      <c r="BD1018" s="14"/>
      <c r="BE1018" s="14"/>
      <c r="BF1018" s="14"/>
      <c r="BG1018" s="14"/>
      <c r="BH1018" s="14"/>
    </row>
    <row r="1019" ht="15.75" customHeight="1">
      <c r="A1019" s="14"/>
      <c r="B1019" s="14"/>
      <c r="C1019" s="14"/>
      <c r="D1019" s="50"/>
      <c r="E1019" s="50"/>
      <c r="F1019" s="50"/>
      <c r="G1019" s="14"/>
      <c r="H1019" s="14"/>
      <c r="I1019" s="14"/>
      <c r="J1019" s="102"/>
      <c r="K1019" s="79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79"/>
      <c r="W1019" s="14"/>
      <c r="X1019" s="14"/>
      <c r="Y1019" s="14"/>
      <c r="Z1019" s="14"/>
      <c r="AA1019" s="79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79"/>
      <c r="AZ1019" s="50"/>
      <c r="BA1019" s="14"/>
      <c r="BB1019" s="14"/>
      <c r="BC1019" s="50"/>
      <c r="BD1019" s="14"/>
      <c r="BE1019" s="14"/>
      <c r="BF1019" s="14"/>
      <c r="BG1019" s="14"/>
      <c r="BH1019" s="14"/>
    </row>
    <row r="1020" ht="15.75" customHeight="1">
      <c r="A1020" s="14"/>
      <c r="B1020" s="14"/>
      <c r="C1020" s="14"/>
      <c r="D1020" s="50"/>
      <c r="E1020" s="50"/>
      <c r="F1020" s="50"/>
      <c r="G1020" s="14"/>
      <c r="H1020" s="14"/>
      <c r="I1020" s="14"/>
      <c r="J1020" s="102"/>
      <c r="K1020" s="79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79"/>
      <c r="W1020" s="14"/>
      <c r="X1020" s="14"/>
      <c r="Y1020" s="14"/>
      <c r="Z1020" s="14"/>
      <c r="AA1020" s="79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79"/>
      <c r="AZ1020" s="50"/>
      <c r="BA1020" s="14"/>
      <c r="BB1020" s="14"/>
      <c r="BC1020" s="50"/>
      <c r="BD1020" s="14"/>
      <c r="BE1020" s="14"/>
      <c r="BF1020" s="14"/>
      <c r="BG1020" s="14"/>
      <c r="BH1020" s="14"/>
    </row>
    <row r="1021" ht="15.75" customHeight="1">
      <c r="A1021" s="14"/>
      <c r="B1021" s="14"/>
      <c r="C1021" s="14"/>
      <c r="D1021" s="50"/>
      <c r="E1021" s="50"/>
      <c r="F1021" s="50"/>
      <c r="G1021" s="14"/>
      <c r="H1021" s="14"/>
      <c r="I1021" s="14"/>
      <c r="J1021" s="102"/>
      <c r="K1021" s="79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79"/>
      <c r="W1021" s="14"/>
      <c r="X1021" s="14"/>
      <c r="Y1021" s="14"/>
      <c r="Z1021" s="14"/>
      <c r="AA1021" s="79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79"/>
      <c r="AZ1021" s="50"/>
      <c r="BA1021" s="14"/>
      <c r="BB1021" s="14"/>
      <c r="BC1021" s="50"/>
      <c r="BD1021" s="14"/>
      <c r="BE1021" s="14"/>
      <c r="BF1021" s="14"/>
      <c r="BG1021" s="14"/>
      <c r="BH1021" s="14"/>
    </row>
    <row r="1022" ht="15.75" customHeight="1">
      <c r="A1022" s="14"/>
      <c r="B1022" s="14"/>
      <c r="C1022" s="14"/>
      <c r="D1022" s="50"/>
      <c r="E1022" s="50"/>
      <c r="F1022" s="50"/>
      <c r="G1022" s="14"/>
      <c r="H1022" s="14"/>
      <c r="I1022" s="14"/>
      <c r="J1022" s="102"/>
      <c r="K1022" s="79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79"/>
      <c r="W1022" s="14"/>
      <c r="X1022" s="14"/>
      <c r="Y1022" s="14"/>
      <c r="Z1022" s="14"/>
      <c r="AA1022" s="79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79"/>
      <c r="AZ1022" s="50"/>
      <c r="BA1022" s="14"/>
      <c r="BB1022" s="14"/>
      <c r="BC1022" s="50"/>
      <c r="BD1022" s="14"/>
      <c r="BE1022" s="14"/>
      <c r="BF1022" s="14"/>
      <c r="BG1022" s="14"/>
      <c r="BH1022" s="14"/>
    </row>
    <row r="1023" ht="15.75" customHeight="1">
      <c r="A1023" s="14"/>
      <c r="B1023" s="14"/>
      <c r="C1023" s="14"/>
      <c r="D1023" s="50"/>
      <c r="E1023" s="50"/>
      <c r="F1023" s="50"/>
      <c r="G1023" s="14"/>
      <c r="H1023" s="14"/>
      <c r="I1023" s="14"/>
      <c r="J1023" s="102"/>
      <c r="K1023" s="79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79"/>
      <c r="W1023" s="14"/>
      <c r="X1023" s="14"/>
      <c r="Y1023" s="14"/>
      <c r="Z1023" s="14"/>
      <c r="AA1023" s="79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79"/>
      <c r="AZ1023" s="50"/>
      <c r="BA1023" s="14"/>
      <c r="BB1023" s="14"/>
      <c r="BC1023" s="50"/>
      <c r="BD1023" s="14"/>
      <c r="BE1023" s="14"/>
      <c r="BF1023" s="14"/>
      <c r="BG1023" s="14"/>
      <c r="BH1023" s="14"/>
    </row>
    <row r="1024" ht="15.75" customHeight="1">
      <c r="A1024" s="14"/>
      <c r="B1024" s="14"/>
      <c r="C1024" s="14"/>
      <c r="D1024" s="50"/>
      <c r="E1024" s="50"/>
      <c r="F1024" s="50"/>
      <c r="G1024" s="14"/>
      <c r="H1024" s="14"/>
      <c r="I1024" s="14"/>
      <c r="J1024" s="102"/>
      <c r="K1024" s="79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79"/>
      <c r="W1024" s="14"/>
      <c r="X1024" s="14"/>
      <c r="Y1024" s="14"/>
      <c r="Z1024" s="14"/>
      <c r="AA1024" s="79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79"/>
      <c r="AZ1024" s="50"/>
      <c r="BA1024" s="14"/>
      <c r="BB1024" s="14"/>
      <c r="BC1024" s="50"/>
      <c r="BD1024" s="14"/>
      <c r="BE1024" s="14"/>
      <c r="BF1024" s="14"/>
      <c r="BG1024" s="14"/>
      <c r="BH1024" s="14"/>
    </row>
    <row r="1025" ht="15.75" customHeight="1">
      <c r="A1025" s="14"/>
      <c r="B1025" s="14"/>
      <c r="C1025" s="14"/>
      <c r="D1025" s="50"/>
      <c r="E1025" s="50"/>
      <c r="F1025" s="50"/>
      <c r="G1025" s="14"/>
      <c r="H1025" s="14"/>
      <c r="I1025" s="14"/>
      <c r="J1025" s="102"/>
      <c r="K1025" s="79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79"/>
      <c r="W1025" s="14"/>
      <c r="X1025" s="14"/>
      <c r="Y1025" s="14"/>
      <c r="Z1025" s="14"/>
      <c r="AA1025" s="79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79"/>
      <c r="AZ1025" s="50"/>
      <c r="BA1025" s="14"/>
      <c r="BB1025" s="14"/>
      <c r="BC1025" s="50"/>
      <c r="BD1025" s="14"/>
      <c r="BE1025" s="14"/>
      <c r="BF1025" s="14"/>
      <c r="BG1025" s="14"/>
      <c r="BH1025" s="14"/>
    </row>
    <row r="1026" ht="15.75" customHeight="1">
      <c r="A1026" s="14"/>
      <c r="B1026" s="14"/>
      <c r="C1026" s="14"/>
      <c r="D1026" s="50"/>
      <c r="E1026" s="50"/>
      <c r="F1026" s="50"/>
      <c r="G1026" s="14"/>
      <c r="H1026" s="14"/>
      <c r="I1026" s="14"/>
      <c r="J1026" s="102"/>
      <c r="K1026" s="79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79"/>
      <c r="W1026" s="14"/>
      <c r="X1026" s="14"/>
      <c r="Y1026" s="14"/>
      <c r="Z1026" s="14"/>
      <c r="AA1026" s="79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79"/>
      <c r="AZ1026" s="50"/>
      <c r="BA1026" s="14"/>
      <c r="BB1026" s="14"/>
      <c r="BC1026" s="50"/>
      <c r="BD1026" s="14"/>
      <c r="BE1026" s="14"/>
      <c r="BF1026" s="14"/>
      <c r="BG1026" s="14"/>
      <c r="BH1026" s="14"/>
    </row>
    <row r="1027" ht="15.75" customHeight="1">
      <c r="A1027" s="14"/>
      <c r="B1027" s="14"/>
      <c r="C1027" s="14"/>
      <c r="D1027" s="50"/>
      <c r="E1027" s="50"/>
      <c r="F1027" s="50"/>
      <c r="G1027" s="14"/>
      <c r="H1027" s="14"/>
      <c r="I1027" s="14"/>
      <c r="J1027" s="102"/>
      <c r="K1027" s="79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79"/>
      <c r="W1027" s="14"/>
      <c r="X1027" s="14"/>
      <c r="Y1027" s="14"/>
      <c r="Z1027" s="14"/>
      <c r="AA1027" s="79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79"/>
      <c r="AZ1027" s="50"/>
      <c r="BA1027" s="14"/>
      <c r="BB1027" s="14"/>
      <c r="BC1027" s="50"/>
      <c r="BD1027" s="14"/>
      <c r="BE1027" s="14"/>
      <c r="BF1027" s="14"/>
      <c r="BG1027" s="14"/>
      <c r="BH1027" s="14"/>
    </row>
    <row r="1028" ht="15.75" customHeight="1">
      <c r="A1028" s="14"/>
      <c r="B1028" s="14"/>
      <c r="C1028" s="14"/>
      <c r="D1028" s="50"/>
      <c r="E1028" s="50"/>
      <c r="F1028" s="50"/>
      <c r="G1028" s="14"/>
      <c r="H1028" s="14"/>
      <c r="I1028" s="14"/>
      <c r="J1028" s="102"/>
      <c r="K1028" s="79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79"/>
      <c r="W1028" s="14"/>
      <c r="X1028" s="14"/>
      <c r="Y1028" s="14"/>
      <c r="Z1028" s="14"/>
      <c r="AA1028" s="79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79"/>
      <c r="AZ1028" s="50"/>
      <c r="BA1028" s="14"/>
      <c r="BB1028" s="14"/>
      <c r="BC1028" s="50"/>
      <c r="BD1028" s="14"/>
      <c r="BE1028" s="14"/>
      <c r="BF1028" s="14"/>
      <c r="BG1028" s="14"/>
      <c r="BH1028" s="14"/>
    </row>
    <row r="1029" ht="15.75" customHeight="1">
      <c r="A1029" s="14"/>
      <c r="B1029" s="14"/>
      <c r="C1029" s="14"/>
      <c r="D1029" s="50"/>
      <c r="E1029" s="50"/>
      <c r="F1029" s="50"/>
      <c r="G1029" s="14"/>
      <c r="H1029" s="14"/>
      <c r="I1029" s="14"/>
      <c r="J1029" s="102"/>
      <c r="K1029" s="79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79"/>
      <c r="W1029" s="14"/>
      <c r="X1029" s="14"/>
      <c r="Y1029" s="14"/>
      <c r="Z1029" s="14"/>
      <c r="AA1029" s="79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79"/>
      <c r="AZ1029" s="50"/>
      <c r="BA1029" s="14"/>
      <c r="BB1029" s="14"/>
      <c r="BC1029" s="50"/>
      <c r="BD1029" s="14"/>
      <c r="BE1029" s="14"/>
      <c r="BF1029" s="14"/>
      <c r="BG1029" s="14"/>
      <c r="BH1029" s="14"/>
    </row>
    <row r="1030" ht="15.75" customHeight="1">
      <c r="A1030" s="14"/>
      <c r="B1030" s="14"/>
      <c r="C1030" s="14"/>
      <c r="D1030" s="50"/>
      <c r="E1030" s="50"/>
      <c r="F1030" s="50"/>
      <c r="G1030" s="14"/>
      <c r="H1030" s="14"/>
      <c r="I1030" s="14"/>
      <c r="J1030" s="102"/>
      <c r="K1030" s="79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79"/>
      <c r="W1030" s="14"/>
      <c r="X1030" s="14"/>
      <c r="Y1030" s="14"/>
      <c r="Z1030" s="14"/>
      <c r="AA1030" s="79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79"/>
      <c r="AZ1030" s="50"/>
      <c r="BA1030" s="14"/>
      <c r="BB1030" s="14"/>
      <c r="BC1030" s="50"/>
      <c r="BD1030" s="14"/>
      <c r="BE1030" s="14"/>
      <c r="BF1030" s="14"/>
      <c r="BG1030" s="14"/>
      <c r="BH1030" s="14"/>
    </row>
    <row r="1031" ht="15.75" customHeight="1">
      <c r="A1031" s="14"/>
      <c r="B1031" s="14"/>
      <c r="C1031" s="14"/>
      <c r="D1031" s="50"/>
      <c r="E1031" s="50"/>
      <c r="F1031" s="50"/>
      <c r="G1031" s="14"/>
      <c r="H1031" s="14"/>
      <c r="I1031" s="14"/>
      <c r="J1031" s="102"/>
      <c r="K1031" s="79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79"/>
      <c r="W1031" s="14"/>
      <c r="X1031" s="14"/>
      <c r="Y1031" s="14"/>
      <c r="Z1031" s="14"/>
      <c r="AA1031" s="79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79"/>
      <c r="AZ1031" s="50"/>
      <c r="BA1031" s="14"/>
      <c r="BB1031" s="14"/>
      <c r="BC1031" s="50"/>
      <c r="BD1031" s="14"/>
      <c r="BE1031" s="14"/>
      <c r="BF1031" s="14"/>
      <c r="BG1031" s="14"/>
      <c r="BH1031" s="14"/>
    </row>
    <row r="1032" ht="15.75" customHeight="1">
      <c r="A1032" s="14"/>
      <c r="B1032" s="14"/>
      <c r="C1032" s="14"/>
      <c r="D1032" s="50"/>
      <c r="E1032" s="50"/>
      <c r="F1032" s="50"/>
      <c r="G1032" s="14"/>
      <c r="H1032" s="14"/>
      <c r="I1032" s="14"/>
      <c r="J1032" s="102"/>
      <c r="K1032" s="79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79"/>
      <c r="W1032" s="14"/>
      <c r="X1032" s="14"/>
      <c r="Y1032" s="14"/>
      <c r="Z1032" s="14"/>
      <c r="AA1032" s="79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79"/>
      <c r="AZ1032" s="50"/>
      <c r="BA1032" s="14"/>
      <c r="BB1032" s="14"/>
      <c r="BC1032" s="50"/>
      <c r="BD1032" s="14"/>
      <c r="BE1032" s="14"/>
      <c r="BF1032" s="14"/>
      <c r="BG1032" s="14"/>
      <c r="BH1032" s="14"/>
    </row>
    <row r="1033" ht="15.75" customHeight="1">
      <c r="A1033" s="14"/>
      <c r="B1033" s="14"/>
      <c r="C1033" s="14"/>
      <c r="D1033" s="50"/>
      <c r="E1033" s="50"/>
      <c r="F1033" s="50"/>
      <c r="G1033" s="14"/>
      <c r="H1033" s="14"/>
      <c r="I1033" s="14"/>
      <c r="J1033" s="102"/>
      <c r="K1033" s="79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79"/>
      <c r="W1033" s="14"/>
      <c r="X1033" s="14"/>
      <c r="Y1033" s="14"/>
      <c r="Z1033" s="14"/>
      <c r="AA1033" s="79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79"/>
      <c r="AZ1033" s="50"/>
      <c r="BA1033" s="14"/>
      <c r="BB1033" s="14"/>
      <c r="BC1033" s="50"/>
      <c r="BD1033" s="14"/>
      <c r="BE1033" s="14"/>
      <c r="BF1033" s="14"/>
      <c r="BG1033" s="14"/>
      <c r="BH1033" s="14"/>
    </row>
    <row r="1034" ht="15.75" customHeight="1">
      <c r="A1034" s="14"/>
      <c r="B1034" s="14"/>
      <c r="C1034" s="14"/>
      <c r="D1034" s="50"/>
      <c r="E1034" s="50"/>
      <c r="F1034" s="50"/>
      <c r="G1034" s="14"/>
      <c r="H1034" s="14"/>
      <c r="I1034" s="14"/>
      <c r="J1034" s="102"/>
      <c r="K1034" s="79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79"/>
      <c r="W1034" s="14"/>
      <c r="X1034" s="14"/>
      <c r="Y1034" s="14"/>
      <c r="Z1034" s="14"/>
      <c r="AA1034" s="79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79"/>
      <c r="AZ1034" s="50"/>
      <c r="BA1034" s="14"/>
      <c r="BB1034" s="14"/>
      <c r="BC1034" s="50"/>
      <c r="BD1034" s="14"/>
      <c r="BE1034" s="14"/>
      <c r="BF1034" s="14"/>
      <c r="BG1034" s="14"/>
      <c r="BH1034" s="14"/>
    </row>
    <row r="1035" ht="15.75" customHeight="1">
      <c r="A1035" s="14"/>
      <c r="B1035" s="14"/>
      <c r="C1035" s="14"/>
      <c r="D1035" s="50"/>
      <c r="E1035" s="50"/>
      <c r="F1035" s="50"/>
      <c r="G1035" s="14"/>
      <c r="H1035" s="14"/>
      <c r="I1035" s="14"/>
      <c r="J1035" s="102"/>
      <c r="K1035" s="79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79"/>
      <c r="W1035" s="14"/>
      <c r="X1035" s="14"/>
      <c r="Y1035" s="14"/>
      <c r="Z1035" s="14"/>
      <c r="AA1035" s="79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79"/>
      <c r="AZ1035" s="50"/>
      <c r="BA1035" s="14"/>
      <c r="BB1035" s="14"/>
      <c r="BC1035" s="50"/>
      <c r="BD1035" s="14"/>
      <c r="BE1035" s="14"/>
      <c r="BF1035" s="14"/>
      <c r="BG1035" s="14"/>
      <c r="BH1035" s="14"/>
    </row>
    <row r="1036" ht="15.75" customHeight="1">
      <c r="A1036" s="14"/>
      <c r="B1036" s="14"/>
      <c r="C1036" s="14"/>
      <c r="D1036" s="50"/>
      <c r="E1036" s="50"/>
      <c r="F1036" s="50"/>
      <c r="G1036" s="14"/>
      <c r="H1036" s="14"/>
      <c r="I1036" s="14"/>
      <c r="J1036" s="102"/>
      <c r="K1036" s="79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79"/>
      <c r="W1036" s="14"/>
      <c r="X1036" s="14"/>
      <c r="Y1036" s="14"/>
      <c r="Z1036" s="14"/>
      <c r="AA1036" s="79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79"/>
      <c r="AZ1036" s="50"/>
      <c r="BA1036" s="14"/>
      <c r="BB1036" s="14"/>
      <c r="BC1036" s="50"/>
      <c r="BD1036" s="14"/>
      <c r="BE1036" s="14"/>
      <c r="BF1036" s="14"/>
      <c r="BG1036" s="14"/>
      <c r="BH1036" s="14"/>
    </row>
    <row r="1037" ht="15.75" customHeight="1">
      <c r="A1037" s="14"/>
      <c r="B1037" s="14"/>
      <c r="C1037" s="14"/>
      <c r="D1037" s="50"/>
      <c r="E1037" s="50"/>
      <c r="F1037" s="50"/>
      <c r="G1037" s="14"/>
      <c r="H1037" s="14"/>
      <c r="I1037" s="14"/>
      <c r="J1037" s="102"/>
      <c r="K1037" s="79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79"/>
      <c r="W1037" s="14"/>
      <c r="X1037" s="14"/>
      <c r="Y1037" s="14"/>
      <c r="Z1037" s="14"/>
      <c r="AA1037" s="79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79"/>
      <c r="AZ1037" s="50"/>
      <c r="BA1037" s="14"/>
      <c r="BB1037" s="14"/>
      <c r="BC1037" s="50"/>
      <c r="BD1037" s="14"/>
      <c r="BE1037" s="14"/>
      <c r="BF1037" s="14"/>
      <c r="BG1037" s="14"/>
      <c r="BH1037" s="14"/>
    </row>
    <row r="1038" ht="15.75" customHeight="1">
      <c r="A1038" s="14"/>
      <c r="B1038" s="14"/>
      <c r="C1038" s="14"/>
      <c r="D1038" s="50"/>
      <c r="E1038" s="50"/>
      <c r="F1038" s="50"/>
      <c r="G1038" s="14"/>
      <c r="H1038" s="14"/>
      <c r="I1038" s="14"/>
      <c r="J1038" s="102"/>
      <c r="K1038" s="79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79"/>
      <c r="W1038" s="14"/>
      <c r="X1038" s="14"/>
      <c r="Y1038" s="14"/>
      <c r="Z1038" s="14"/>
      <c r="AA1038" s="79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79"/>
      <c r="AZ1038" s="50"/>
      <c r="BA1038" s="14"/>
      <c r="BB1038" s="14"/>
      <c r="BC1038" s="50"/>
      <c r="BD1038" s="14"/>
      <c r="BE1038" s="14"/>
      <c r="BF1038" s="14"/>
      <c r="BG1038" s="14"/>
      <c r="BH1038" s="14"/>
    </row>
    <row r="1039" ht="15.75" customHeight="1">
      <c r="A1039" s="14"/>
      <c r="B1039" s="14"/>
      <c r="C1039" s="14"/>
      <c r="D1039" s="50"/>
      <c r="E1039" s="50"/>
      <c r="F1039" s="50"/>
      <c r="G1039" s="14"/>
      <c r="H1039" s="14"/>
      <c r="I1039" s="14"/>
      <c r="J1039" s="102"/>
      <c r="K1039" s="79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79"/>
      <c r="W1039" s="14"/>
      <c r="X1039" s="14"/>
      <c r="Y1039" s="14"/>
      <c r="Z1039" s="14"/>
      <c r="AA1039" s="79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79"/>
      <c r="AZ1039" s="50"/>
      <c r="BA1039" s="14"/>
      <c r="BB1039" s="14"/>
      <c r="BC1039" s="50"/>
      <c r="BD1039" s="14"/>
      <c r="BE1039" s="14"/>
      <c r="BF1039" s="14"/>
      <c r="BG1039" s="14"/>
      <c r="BH1039" s="14"/>
    </row>
    <row r="1040" ht="15.75" customHeight="1">
      <c r="A1040" s="14"/>
      <c r="B1040" s="14"/>
      <c r="C1040" s="14"/>
      <c r="D1040" s="50"/>
      <c r="E1040" s="50"/>
      <c r="F1040" s="50"/>
      <c r="G1040" s="14"/>
      <c r="H1040" s="14"/>
      <c r="I1040" s="14"/>
      <c r="J1040" s="102"/>
      <c r="K1040" s="79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79"/>
      <c r="W1040" s="14"/>
      <c r="X1040" s="14"/>
      <c r="Y1040" s="14"/>
      <c r="Z1040" s="14"/>
      <c r="AA1040" s="79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79"/>
      <c r="AZ1040" s="50"/>
      <c r="BA1040" s="14"/>
      <c r="BB1040" s="14"/>
      <c r="BC1040" s="50"/>
      <c r="BD1040" s="14"/>
      <c r="BE1040" s="14"/>
      <c r="BF1040" s="14"/>
      <c r="BG1040" s="14"/>
      <c r="BH1040" s="14"/>
    </row>
    <row r="1041" ht="15.75" customHeight="1">
      <c r="A1041" s="14"/>
      <c r="B1041" s="14"/>
      <c r="C1041" s="14"/>
      <c r="D1041" s="50"/>
      <c r="E1041" s="50"/>
      <c r="F1041" s="50"/>
      <c r="G1041" s="14"/>
      <c r="H1041" s="14"/>
      <c r="I1041" s="14"/>
      <c r="J1041" s="102"/>
      <c r="K1041" s="79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79"/>
      <c r="W1041" s="14"/>
      <c r="X1041" s="14"/>
      <c r="Y1041" s="14"/>
      <c r="Z1041" s="14"/>
      <c r="AA1041" s="79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79"/>
      <c r="AZ1041" s="50"/>
      <c r="BA1041" s="14"/>
      <c r="BB1041" s="14"/>
      <c r="BC1041" s="50"/>
      <c r="BD1041" s="14"/>
      <c r="BE1041" s="14"/>
      <c r="BF1041" s="14"/>
      <c r="BG1041" s="14"/>
      <c r="BH1041" s="14"/>
    </row>
    <row r="1042" ht="15.75" customHeight="1">
      <c r="A1042" s="14"/>
      <c r="B1042" s="14"/>
      <c r="C1042" s="14"/>
      <c r="D1042" s="50"/>
      <c r="E1042" s="50"/>
      <c r="F1042" s="50"/>
      <c r="G1042" s="14"/>
      <c r="H1042" s="14"/>
      <c r="I1042" s="14"/>
      <c r="J1042" s="102"/>
      <c r="K1042" s="79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79"/>
      <c r="W1042" s="14"/>
      <c r="X1042" s="14"/>
      <c r="Y1042" s="14"/>
      <c r="Z1042" s="14"/>
      <c r="AA1042" s="79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79"/>
      <c r="AZ1042" s="50"/>
      <c r="BA1042" s="14"/>
      <c r="BB1042" s="14"/>
      <c r="BC1042" s="50"/>
      <c r="BD1042" s="14"/>
      <c r="BE1042" s="14"/>
      <c r="BF1042" s="14"/>
      <c r="BG1042" s="14"/>
      <c r="BH1042" s="14"/>
    </row>
    <row r="1043" ht="15.75" customHeight="1">
      <c r="A1043" s="14"/>
      <c r="B1043" s="14"/>
      <c r="C1043" s="14"/>
      <c r="D1043" s="50"/>
      <c r="E1043" s="50"/>
      <c r="F1043" s="50"/>
      <c r="G1043" s="14"/>
      <c r="H1043" s="14"/>
      <c r="I1043" s="14"/>
      <c r="J1043" s="102"/>
      <c r="K1043" s="79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79"/>
      <c r="W1043" s="14"/>
      <c r="X1043" s="14"/>
      <c r="Y1043" s="14"/>
      <c r="Z1043" s="14"/>
      <c r="AA1043" s="79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79"/>
      <c r="AZ1043" s="50"/>
      <c r="BA1043" s="14"/>
      <c r="BB1043" s="14"/>
      <c r="BC1043" s="50"/>
      <c r="BD1043" s="14"/>
      <c r="BE1043" s="14"/>
      <c r="BF1043" s="14"/>
      <c r="BG1043" s="14"/>
      <c r="BH1043" s="14"/>
    </row>
    <row r="1044" ht="15.75" customHeight="1">
      <c r="A1044" s="14"/>
      <c r="B1044" s="14"/>
      <c r="C1044" s="14"/>
      <c r="D1044" s="50"/>
      <c r="E1044" s="50"/>
      <c r="F1044" s="50"/>
      <c r="G1044" s="14"/>
      <c r="H1044" s="14"/>
      <c r="I1044" s="14"/>
      <c r="J1044" s="102"/>
      <c r="K1044" s="79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79"/>
      <c r="W1044" s="14"/>
      <c r="X1044" s="14"/>
      <c r="Y1044" s="14"/>
      <c r="Z1044" s="14"/>
      <c r="AA1044" s="79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79"/>
      <c r="AZ1044" s="50"/>
      <c r="BA1044" s="14"/>
      <c r="BB1044" s="14"/>
      <c r="BC1044" s="50"/>
      <c r="BD1044" s="14"/>
      <c r="BE1044" s="14"/>
      <c r="BF1044" s="14"/>
      <c r="BG1044" s="14"/>
      <c r="BH1044" s="14"/>
    </row>
    <row r="1045" ht="15.75" customHeight="1">
      <c r="A1045" s="14"/>
      <c r="B1045" s="14"/>
      <c r="C1045" s="14"/>
      <c r="D1045" s="50"/>
      <c r="E1045" s="50"/>
      <c r="F1045" s="50"/>
      <c r="G1045" s="14"/>
      <c r="H1045" s="14"/>
      <c r="I1045" s="14"/>
      <c r="J1045" s="102"/>
      <c r="K1045" s="79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79"/>
      <c r="W1045" s="14"/>
      <c r="X1045" s="14"/>
      <c r="Y1045" s="14"/>
      <c r="Z1045" s="14"/>
      <c r="AA1045" s="79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79"/>
      <c r="AZ1045" s="50"/>
      <c r="BA1045" s="14"/>
      <c r="BB1045" s="14"/>
      <c r="BC1045" s="50"/>
      <c r="BD1045" s="14"/>
      <c r="BE1045" s="14"/>
      <c r="BF1045" s="14"/>
      <c r="BG1045" s="14"/>
      <c r="BH1045" s="14"/>
    </row>
    <row r="1046" ht="15.75" customHeight="1">
      <c r="A1046" s="14"/>
      <c r="B1046" s="14"/>
      <c r="C1046" s="14"/>
      <c r="D1046" s="50"/>
      <c r="E1046" s="50"/>
      <c r="F1046" s="50"/>
      <c r="G1046" s="14"/>
      <c r="H1046" s="14"/>
      <c r="I1046" s="14"/>
      <c r="J1046" s="102"/>
      <c r="K1046" s="79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79"/>
      <c r="W1046" s="14"/>
      <c r="X1046" s="14"/>
      <c r="Y1046" s="14"/>
      <c r="Z1046" s="14"/>
      <c r="AA1046" s="79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79"/>
      <c r="AZ1046" s="50"/>
      <c r="BA1046" s="14"/>
      <c r="BB1046" s="14"/>
      <c r="BC1046" s="50"/>
      <c r="BD1046" s="14"/>
      <c r="BE1046" s="14"/>
      <c r="BF1046" s="14"/>
      <c r="BG1046" s="14"/>
      <c r="BH1046" s="14"/>
    </row>
    <row r="1047" ht="15.75" customHeight="1">
      <c r="A1047" s="14"/>
      <c r="B1047" s="14"/>
      <c r="C1047" s="14"/>
      <c r="D1047" s="50"/>
      <c r="E1047" s="50"/>
      <c r="F1047" s="50"/>
      <c r="G1047" s="14"/>
      <c r="H1047" s="14"/>
      <c r="I1047" s="14"/>
      <c r="J1047" s="102"/>
      <c r="K1047" s="79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79"/>
      <c r="W1047" s="14"/>
      <c r="X1047" s="14"/>
      <c r="Y1047" s="14"/>
      <c r="Z1047" s="14"/>
      <c r="AA1047" s="79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79"/>
      <c r="AZ1047" s="50"/>
      <c r="BA1047" s="14"/>
      <c r="BB1047" s="14"/>
      <c r="BC1047" s="50"/>
      <c r="BD1047" s="14"/>
      <c r="BE1047" s="14"/>
      <c r="BF1047" s="14"/>
      <c r="BG1047" s="14"/>
      <c r="BH1047" s="14"/>
    </row>
    <row r="1048" ht="15.75" customHeight="1">
      <c r="A1048" s="14"/>
      <c r="B1048" s="14"/>
      <c r="C1048" s="14"/>
      <c r="D1048" s="50"/>
      <c r="E1048" s="50"/>
      <c r="F1048" s="50"/>
      <c r="G1048" s="14"/>
      <c r="H1048" s="14"/>
      <c r="I1048" s="14"/>
      <c r="J1048" s="102"/>
      <c r="K1048" s="79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79"/>
      <c r="W1048" s="14"/>
      <c r="X1048" s="14"/>
      <c r="Y1048" s="14"/>
      <c r="Z1048" s="14"/>
      <c r="AA1048" s="79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79"/>
      <c r="AZ1048" s="50"/>
      <c r="BA1048" s="14"/>
      <c r="BB1048" s="14"/>
      <c r="BC1048" s="50"/>
      <c r="BD1048" s="14"/>
      <c r="BE1048" s="14"/>
      <c r="BF1048" s="14"/>
      <c r="BG1048" s="14"/>
      <c r="BH1048" s="14"/>
    </row>
    <row r="1049" ht="15.75" customHeight="1">
      <c r="A1049" s="14"/>
      <c r="B1049" s="14"/>
      <c r="C1049" s="14"/>
      <c r="D1049" s="50"/>
      <c r="E1049" s="50"/>
      <c r="F1049" s="50"/>
      <c r="G1049" s="14"/>
      <c r="H1049" s="14"/>
      <c r="I1049" s="14"/>
      <c r="J1049" s="102"/>
      <c r="K1049" s="79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79"/>
      <c r="W1049" s="14"/>
      <c r="X1049" s="14"/>
      <c r="Y1049" s="14"/>
      <c r="Z1049" s="14"/>
      <c r="AA1049" s="79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79"/>
      <c r="AZ1049" s="50"/>
      <c r="BA1049" s="14"/>
      <c r="BB1049" s="14"/>
      <c r="BC1049" s="50"/>
      <c r="BD1049" s="14"/>
      <c r="BE1049" s="14"/>
      <c r="BF1049" s="14"/>
      <c r="BG1049" s="14"/>
      <c r="BH1049" s="14"/>
    </row>
    <row r="1050" ht="15.75" customHeight="1">
      <c r="A1050" s="14"/>
      <c r="B1050" s="14"/>
      <c r="C1050" s="14"/>
      <c r="D1050" s="50"/>
      <c r="E1050" s="50"/>
      <c r="F1050" s="50"/>
      <c r="G1050" s="14"/>
      <c r="H1050" s="14"/>
      <c r="I1050" s="14"/>
      <c r="J1050" s="102"/>
      <c r="K1050" s="79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79"/>
      <c r="W1050" s="14"/>
      <c r="X1050" s="14"/>
      <c r="Y1050" s="14"/>
      <c r="Z1050" s="14"/>
      <c r="AA1050" s="79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79"/>
      <c r="AZ1050" s="50"/>
      <c r="BA1050" s="14"/>
      <c r="BB1050" s="14"/>
      <c r="BC1050" s="50"/>
      <c r="BD1050" s="14"/>
      <c r="BE1050" s="14"/>
      <c r="BF1050" s="14"/>
      <c r="BG1050" s="14"/>
      <c r="BH1050" s="14"/>
    </row>
    <row r="1051" ht="15.75" customHeight="1">
      <c r="A1051" s="14"/>
      <c r="B1051" s="14"/>
      <c r="C1051" s="14"/>
      <c r="D1051" s="50"/>
      <c r="E1051" s="50"/>
      <c r="F1051" s="50"/>
      <c r="G1051" s="14"/>
      <c r="H1051" s="14"/>
      <c r="I1051" s="14"/>
      <c r="J1051" s="102"/>
      <c r="K1051" s="79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79"/>
      <c r="W1051" s="14"/>
      <c r="X1051" s="14"/>
      <c r="Y1051" s="14"/>
      <c r="Z1051" s="14"/>
      <c r="AA1051" s="79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79"/>
      <c r="AZ1051" s="50"/>
      <c r="BA1051" s="14"/>
      <c r="BB1051" s="14"/>
      <c r="BC1051" s="50"/>
      <c r="BD1051" s="14"/>
      <c r="BE1051" s="14"/>
      <c r="BF1051" s="14"/>
      <c r="BG1051" s="14"/>
      <c r="BH1051" s="14"/>
    </row>
    <row r="1052" ht="15.75" customHeight="1">
      <c r="A1052" s="14"/>
      <c r="B1052" s="14"/>
      <c r="C1052" s="14"/>
      <c r="D1052" s="50"/>
      <c r="E1052" s="50"/>
      <c r="F1052" s="50"/>
      <c r="G1052" s="14"/>
      <c r="H1052" s="14"/>
      <c r="I1052" s="14"/>
      <c r="J1052" s="102"/>
      <c r="K1052" s="79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79"/>
      <c r="W1052" s="14"/>
      <c r="X1052" s="14"/>
      <c r="Y1052" s="14"/>
      <c r="Z1052" s="14"/>
      <c r="AA1052" s="79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79"/>
      <c r="AZ1052" s="50"/>
      <c r="BA1052" s="14"/>
      <c r="BB1052" s="14"/>
      <c r="BC1052" s="50"/>
      <c r="BD1052" s="14"/>
      <c r="BE1052" s="14"/>
      <c r="BF1052" s="14"/>
      <c r="BG1052" s="14"/>
      <c r="BH1052" s="14"/>
    </row>
    <row r="1053" ht="15.75" customHeight="1">
      <c r="A1053" s="14"/>
      <c r="B1053" s="14"/>
      <c r="C1053" s="14"/>
      <c r="D1053" s="50"/>
      <c r="E1053" s="50"/>
      <c r="F1053" s="50"/>
      <c r="G1053" s="14"/>
      <c r="H1053" s="14"/>
      <c r="I1053" s="14"/>
      <c r="J1053" s="102"/>
      <c r="K1053" s="79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79"/>
      <c r="W1053" s="14"/>
      <c r="X1053" s="14"/>
      <c r="Y1053" s="14"/>
      <c r="Z1053" s="14"/>
      <c r="AA1053" s="79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79"/>
      <c r="AZ1053" s="50"/>
      <c r="BA1053" s="14"/>
      <c r="BB1053" s="14"/>
      <c r="BC1053" s="50"/>
      <c r="BD1053" s="14"/>
      <c r="BE1053" s="14"/>
      <c r="BF1053" s="14"/>
      <c r="BG1053" s="14"/>
      <c r="BH1053" s="14"/>
    </row>
    <row r="1054" ht="15.75" customHeight="1">
      <c r="A1054" s="14"/>
      <c r="B1054" s="14"/>
      <c r="C1054" s="14"/>
      <c r="D1054" s="50"/>
      <c r="E1054" s="50"/>
      <c r="F1054" s="50"/>
      <c r="G1054" s="14"/>
      <c r="H1054" s="14"/>
      <c r="I1054" s="14"/>
      <c r="J1054" s="102"/>
      <c r="K1054" s="79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79"/>
      <c r="W1054" s="14"/>
      <c r="X1054" s="14"/>
      <c r="Y1054" s="14"/>
      <c r="Z1054" s="14"/>
      <c r="AA1054" s="79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79"/>
      <c r="AZ1054" s="50"/>
      <c r="BA1054" s="14"/>
      <c r="BB1054" s="14"/>
      <c r="BC1054" s="50"/>
      <c r="BD1054" s="14"/>
      <c r="BE1054" s="14"/>
      <c r="BF1054" s="14"/>
      <c r="BG1054" s="14"/>
      <c r="BH1054" s="14"/>
    </row>
    <row r="1055" ht="15.75" customHeight="1">
      <c r="A1055" s="14"/>
      <c r="B1055" s="14"/>
      <c r="C1055" s="14"/>
      <c r="D1055" s="50"/>
      <c r="E1055" s="50"/>
      <c r="F1055" s="50"/>
      <c r="G1055" s="14"/>
      <c r="H1055" s="14"/>
      <c r="I1055" s="14"/>
      <c r="J1055" s="102"/>
      <c r="K1055" s="79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79"/>
      <c r="W1055" s="14"/>
      <c r="X1055" s="14"/>
      <c r="Y1055" s="14"/>
      <c r="Z1055" s="14"/>
      <c r="AA1055" s="79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79"/>
      <c r="AZ1055" s="50"/>
      <c r="BA1055" s="14"/>
      <c r="BB1055" s="14"/>
      <c r="BC1055" s="50"/>
      <c r="BD1055" s="14"/>
      <c r="BE1055" s="14"/>
      <c r="BF1055" s="14"/>
      <c r="BG1055" s="14"/>
      <c r="BH1055" s="14"/>
    </row>
    <row r="1056" ht="15.75" customHeight="1">
      <c r="A1056" s="14"/>
      <c r="B1056" s="14"/>
      <c r="C1056" s="14"/>
      <c r="D1056" s="50"/>
      <c r="E1056" s="50"/>
      <c r="F1056" s="50"/>
      <c r="G1056" s="14"/>
      <c r="H1056" s="14"/>
      <c r="I1056" s="14"/>
      <c r="J1056" s="102"/>
      <c r="K1056" s="79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79"/>
      <c r="W1056" s="14"/>
      <c r="X1056" s="14"/>
      <c r="Y1056" s="14"/>
      <c r="Z1056" s="14"/>
      <c r="AA1056" s="79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79"/>
      <c r="AZ1056" s="50"/>
      <c r="BA1056" s="14"/>
      <c r="BB1056" s="14"/>
      <c r="BC1056" s="50"/>
      <c r="BD1056" s="14"/>
      <c r="BE1056" s="14"/>
      <c r="BF1056" s="14"/>
      <c r="BG1056" s="14"/>
      <c r="BH1056" s="14"/>
    </row>
    <row r="1057" ht="15.75" customHeight="1">
      <c r="A1057" s="14"/>
      <c r="B1057" s="14"/>
      <c r="C1057" s="14"/>
      <c r="D1057" s="50"/>
      <c r="E1057" s="50"/>
      <c r="F1057" s="50"/>
      <c r="G1057" s="14"/>
      <c r="H1057" s="14"/>
      <c r="I1057" s="14"/>
      <c r="J1057" s="102"/>
      <c r="K1057" s="79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79"/>
      <c r="W1057" s="14"/>
      <c r="X1057" s="14"/>
      <c r="Y1057" s="14"/>
      <c r="Z1057" s="14"/>
      <c r="AA1057" s="79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79"/>
      <c r="AZ1057" s="50"/>
      <c r="BA1057" s="14"/>
      <c r="BB1057" s="14"/>
      <c r="BC1057" s="50"/>
      <c r="BD1057" s="14"/>
      <c r="BE1057" s="14"/>
      <c r="BF1057" s="14"/>
      <c r="BG1057" s="14"/>
      <c r="BH1057" s="14"/>
    </row>
    <row r="1058" ht="15.75" customHeight="1">
      <c r="A1058" s="14"/>
      <c r="B1058" s="14"/>
      <c r="C1058" s="14"/>
      <c r="D1058" s="50"/>
      <c r="E1058" s="50"/>
      <c r="F1058" s="50"/>
      <c r="G1058" s="14"/>
      <c r="H1058" s="14"/>
      <c r="I1058" s="14"/>
      <c r="J1058" s="102"/>
      <c r="K1058" s="79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79"/>
      <c r="W1058" s="14"/>
      <c r="X1058" s="14"/>
      <c r="Y1058" s="14"/>
      <c r="Z1058" s="14"/>
      <c r="AA1058" s="79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79"/>
      <c r="AZ1058" s="50"/>
      <c r="BA1058" s="14"/>
      <c r="BB1058" s="14"/>
      <c r="BC1058" s="50"/>
      <c r="BD1058" s="14"/>
      <c r="BE1058" s="14"/>
      <c r="BF1058" s="14"/>
      <c r="BG1058" s="14"/>
      <c r="BH1058" s="14"/>
    </row>
    <row r="1059" ht="15.75" customHeight="1">
      <c r="A1059" s="14"/>
      <c r="B1059" s="14"/>
      <c r="C1059" s="14"/>
      <c r="D1059" s="50"/>
      <c r="E1059" s="50"/>
      <c r="F1059" s="50"/>
      <c r="G1059" s="14"/>
      <c r="H1059" s="14"/>
      <c r="I1059" s="14"/>
      <c r="J1059" s="102"/>
      <c r="K1059" s="79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79"/>
      <c r="W1059" s="14"/>
      <c r="X1059" s="14"/>
      <c r="Y1059" s="14"/>
      <c r="Z1059" s="14"/>
      <c r="AA1059" s="79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79"/>
      <c r="AZ1059" s="50"/>
      <c r="BA1059" s="14"/>
      <c r="BB1059" s="14"/>
      <c r="BC1059" s="50"/>
      <c r="BD1059" s="14"/>
      <c r="BE1059" s="14"/>
      <c r="BF1059" s="14"/>
      <c r="BG1059" s="14"/>
      <c r="BH1059" s="14"/>
    </row>
    <row r="1060" ht="15.75" customHeight="1">
      <c r="A1060" s="14"/>
      <c r="B1060" s="14"/>
      <c r="C1060" s="14"/>
      <c r="D1060" s="50"/>
      <c r="E1060" s="50"/>
      <c r="F1060" s="50"/>
      <c r="G1060" s="14"/>
      <c r="H1060" s="14"/>
      <c r="I1060" s="14"/>
      <c r="J1060" s="102"/>
      <c r="K1060" s="79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79"/>
      <c r="W1060" s="14"/>
      <c r="X1060" s="14"/>
      <c r="Y1060" s="14"/>
      <c r="Z1060" s="14"/>
      <c r="AA1060" s="79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79"/>
      <c r="AZ1060" s="50"/>
      <c r="BA1060" s="14"/>
      <c r="BB1060" s="14"/>
      <c r="BC1060" s="50"/>
      <c r="BD1060" s="14"/>
      <c r="BE1060" s="14"/>
      <c r="BF1060" s="14"/>
      <c r="BG1060" s="14"/>
      <c r="BH1060" s="14"/>
    </row>
    <row r="1061" ht="15.75" customHeight="1">
      <c r="A1061" s="14"/>
      <c r="B1061" s="14"/>
      <c r="C1061" s="14"/>
      <c r="D1061" s="50"/>
      <c r="E1061" s="50"/>
      <c r="F1061" s="50"/>
      <c r="G1061" s="14"/>
      <c r="H1061" s="14"/>
      <c r="I1061" s="14"/>
      <c r="J1061" s="102"/>
      <c r="K1061" s="79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79"/>
      <c r="W1061" s="14"/>
      <c r="X1061" s="14"/>
      <c r="Y1061" s="14"/>
      <c r="Z1061" s="14"/>
      <c r="AA1061" s="79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79"/>
      <c r="AZ1061" s="50"/>
      <c r="BA1061" s="14"/>
      <c r="BB1061" s="14"/>
      <c r="BC1061" s="50"/>
      <c r="BD1061" s="14"/>
      <c r="BE1061" s="14"/>
      <c r="BF1061" s="14"/>
      <c r="BG1061" s="14"/>
      <c r="BH1061" s="14"/>
    </row>
    <row r="1062" ht="15.75" customHeight="1">
      <c r="A1062" s="14"/>
      <c r="B1062" s="14"/>
      <c r="C1062" s="14"/>
      <c r="D1062" s="50"/>
      <c r="E1062" s="50"/>
      <c r="F1062" s="50"/>
      <c r="G1062" s="14"/>
      <c r="H1062" s="14"/>
      <c r="I1062" s="14"/>
      <c r="J1062" s="102"/>
      <c r="K1062" s="79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79"/>
      <c r="W1062" s="14"/>
      <c r="X1062" s="14"/>
      <c r="Y1062" s="14"/>
      <c r="Z1062" s="14"/>
      <c r="AA1062" s="79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79"/>
      <c r="AZ1062" s="50"/>
      <c r="BA1062" s="14"/>
      <c r="BB1062" s="14"/>
      <c r="BC1062" s="50"/>
      <c r="BD1062" s="14"/>
      <c r="BE1062" s="14"/>
      <c r="BF1062" s="14"/>
      <c r="BG1062" s="14"/>
      <c r="BH1062" s="14"/>
    </row>
    <row r="1063" ht="15.75" customHeight="1">
      <c r="A1063" s="14"/>
      <c r="B1063" s="14"/>
      <c r="C1063" s="14"/>
      <c r="D1063" s="50"/>
      <c r="E1063" s="50"/>
      <c r="F1063" s="50"/>
      <c r="G1063" s="14"/>
      <c r="H1063" s="14"/>
      <c r="I1063" s="14"/>
      <c r="J1063" s="102"/>
      <c r="K1063" s="79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79"/>
      <c r="W1063" s="14"/>
      <c r="X1063" s="14"/>
      <c r="Y1063" s="14"/>
      <c r="Z1063" s="14"/>
      <c r="AA1063" s="79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79"/>
      <c r="AZ1063" s="50"/>
      <c r="BA1063" s="14"/>
      <c r="BB1063" s="14"/>
      <c r="BC1063" s="50"/>
      <c r="BD1063" s="14"/>
      <c r="BE1063" s="14"/>
      <c r="BF1063" s="14"/>
      <c r="BG1063" s="14"/>
      <c r="BH1063" s="14"/>
    </row>
    <row r="1064" ht="15.75" customHeight="1">
      <c r="A1064" s="14"/>
      <c r="B1064" s="14"/>
      <c r="C1064" s="14"/>
      <c r="D1064" s="50"/>
      <c r="E1064" s="50"/>
      <c r="F1064" s="50"/>
      <c r="G1064" s="14"/>
      <c r="H1064" s="14"/>
      <c r="I1064" s="14"/>
      <c r="J1064" s="102"/>
      <c r="K1064" s="79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79"/>
      <c r="W1064" s="14"/>
      <c r="X1064" s="14"/>
      <c r="Y1064" s="14"/>
      <c r="Z1064" s="14"/>
      <c r="AA1064" s="79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79"/>
      <c r="AZ1064" s="50"/>
      <c r="BA1064" s="14"/>
      <c r="BB1064" s="14"/>
      <c r="BC1064" s="50"/>
      <c r="BD1064" s="14"/>
      <c r="BE1064" s="14"/>
      <c r="BF1064" s="14"/>
      <c r="BG1064" s="14"/>
      <c r="BH1064" s="14"/>
    </row>
    <row r="1065" ht="15.75" customHeight="1">
      <c r="A1065" s="14"/>
      <c r="B1065" s="14"/>
      <c r="C1065" s="14"/>
      <c r="D1065" s="50"/>
      <c r="E1065" s="50"/>
      <c r="F1065" s="50"/>
      <c r="G1065" s="14"/>
      <c r="H1065" s="14"/>
      <c r="I1065" s="14"/>
      <c r="J1065" s="102"/>
      <c r="K1065" s="79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79"/>
      <c r="W1065" s="14"/>
      <c r="X1065" s="14"/>
      <c r="Y1065" s="14"/>
      <c r="Z1065" s="14"/>
      <c r="AA1065" s="79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79"/>
      <c r="AZ1065" s="50"/>
      <c r="BA1065" s="14"/>
      <c r="BB1065" s="14"/>
      <c r="BC1065" s="50"/>
      <c r="BD1065" s="14"/>
      <c r="BE1065" s="14"/>
      <c r="BF1065" s="14"/>
      <c r="BG1065" s="14"/>
      <c r="BH1065" s="14"/>
    </row>
    <row r="1066" ht="15.75" customHeight="1">
      <c r="A1066" s="14"/>
      <c r="B1066" s="14"/>
      <c r="C1066" s="14"/>
      <c r="D1066" s="50"/>
      <c r="E1066" s="50"/>
      <c r="F1066" s="50"/>
      <c r="G1066" s="14"/>
      <c r="H1066" s="14"/>
      <c r="I1066" s="14"/>
      <c r="J1066" s="102"/>
      <c r="K1066" s="79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79"/>
      <c r="W1066" s="14"/>
      <c r="X1066" s="14"/>
      <c r="Y1066" s="14"/>
      <c r="Z1066" s="14"/>
      <c r="AA1066" s="79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79"/>
      <c r="AZ1066" s="50"/>
      <c r="BA1066" s="14"/>
      <c r="BB1066" s="14"/>
      <c r="BC1066" s="50"/>
      <c r="BD1066" s="14"/>
      <c r="BE1066" s="14"/>
      <c r="BF1066" s="14"/>
      <c r="BG1066" s="14"/>
      <c r="BH1066" s="14"/>
    </row>
    <row r="1067" ht="15.75" customHeight="1">
      <c r="A1067" s="14"/>
      <c r="B1067" s="14"/>
      <c r="C1067" s="14"/>
      <c r="D1067" s="50"/>
      <c r="E1067" s="50"/>
      <c r="F1067" s="50"/>
      <c r="G1067" s="14"/>
      <c r="H1067" s="14"/>
      <c r="I1067" s="14"/>
      <c r="J1067" s="102"/>
      <c r="K1067" s="79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79"/>
      <c r="W1067" s="14"/>
      <c r="X1067" s="14"/>
      <c r="Y1067" s="14"/>
      <c r="Z1067" s="14"/>
      <c r="AA1067" s="79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79"/>
      <c r="AZ1067" s="50"/>
      <c r="BA1067" s="14"/>
      <c r="BB1067" s="14"/>
      <c r="BC1067" s="50"/>
      <c r="BD1067" s="14"/>
      <c r="BE1067" s="14"/>
      <c r="BF1067" s="14"/>
      <c r="BG1067" s="14"/>
      <c r="BH1067" s="14"/>
    </row>
    <row r="1068" ht="15.75" customHeight="1">
      <c r="A1068" s="14"/>
      <c r="B1068" s="14"/>
      <c r="C1068" s="14"/>
      <c r="D1068" s="50"/>
      <c r="E1068" s="50"/>
      <c r="F1068" s="50"/>
      <c r="G1068" s="14"/>
      <c r="H1068" s="14"/>
      <c r="I1068" s="14"/>
      <c r="J1068" s="102"/>
      <c r="K1068" s="79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79"/>
      <c r="W1068" s="14"/>
      <c r="X1068" s="14"/>
      <c r="Y1068" s="14"/>
      <c r="Z1068" s="14"/>
      <c r="AA1068" s="79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79"/>
      <c r="AZ1068" s="50"/>
      <c r="BA1068" s="14"/>
      <c r="BB1068" s="14"/>
      <c r="BC1068" s="50"/>
      <c r="BD1068" s="14"/>
      <c r="BE1068" s="14"/>
      <c r="BF1068" s="14"/>
      <c r="BG1068" s="14"/>
      <c r="BH1068" s="14"/>
    </row>
    <row r="1069" ht="15.75" customHeight="1">
      <c r="A1069" s="14"/>
      <c r="B1069" s="14"/>
      <c r="C1069" s="14"/>
      <c r="D1069" s="50"/>
      <c r="E1069" s="50"/>
      <c r="F1069" s="50"/>
      <c r="G1069" s="14"/>
      <c r="H1069" s="14"/>
      <c r="I1069" s="14"/>
      <c r="J1069" s="102"/>
      <c r="K1069" s="79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79"/>
      <c r="W1069" s="14"/>
      <c r="X1069" s="14"/>
      <c r="Y1069" s="14"/>
      <c r="Z1069" s="14"/>
      <c r="AA1069" s="79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79"/>
      <c r="AZ1069" s="50"/>
      <c r="BA1069" s="14"/>
      <c r="BB1069" s="14"/>
      <c r="BC1069" s="50"/>
      <c r="BD1069" s="14"/>
      <c r="BE1069" s="14"/>
      <c r="BF1069" s="14"/>
      <c r="BG1069" s="14"/>
      <c r="BH1069" s="14"/>
    </row>
    <row r="1070" ht="15.75" customHeight="1">
      <c r="A1070" s="14"/>
      <c r="B1070" s="14"/>
      <c r="C1070" s="14"/>
      <c r="D1070" s="50"/>
      <c r="E1070" s="50"/>
      <c r="F1070" s="50"/>
      <c r="G1070" s="14"/>
      <c r="H1070" s="14"/>
      <c r="I1070" s="14"/>
      <c r="J1070" s="102"/>
      <c r="K1070" s="79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79"/>
      <c r="W1070" s="14"/>
      <c r="X1070" s="14"/>
      <c r="Y1070" s="14"/>
      <c r="Z1070" s="14"/>
      <c r="AA1070" s="79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79"/>
      <c r="AZ1070" s="50"/>
      <c r="BA1070" s="14"/>
      <c r="BB1070" s="14"/>
      <c r="BC1070" s="50"/>
      <c r="BD1070" s="14"/>
      <c r="BE1070" s="14"/>
      <c r="BF1070" s="14"/>
      <c r="BG1070" s="14"/>
      <c r="BH1070" s="14"/>
    </row>
    <row r="1071" ht="15.75" customHeight="1">
      <c r="A1071" s="14"/>
      <c r="B1071" s="14"/>
      <c r="C1071" s="14"/>
      <c r="D1071" s="50"/>
      <c r="E1071" s="50"/>
      <c r="F1071" s="50"/>
      <c r="G1071" s="14"/>
      <c r="H1071" s="14"/>
      <c r="I1071" s="14"/>
      <c r="J1071" s="102"/>
      <c r="K1071" s="79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79"/>
      <c r="W1071" s="14"/>
      <c r="X1071" s="14"/>
      <c r="Y1071" s="14"/>
      <c r="Z1071" s="14"/>
      <c r="AA1071" s="79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79"/>
      <c r="AZ1071" s="50"/>
      <c r="BA1071" s="14"/>
      <c r="BB1071" s="14"/>
      <c r="BC1071" s="50"/>
      <c r="BD1071" s="14"/>
      <c r="BE1071" s="14"/>
      <c r="BF1071" s="14"/>
      <c r="BG1071" s="14"/>
      <c r="BH1071" s="14"/>
    </row>
    <row r="1072" ht="15.75" customHeight="1">
      <c r="A1072" s="14"/>
      <c r="B1072" s="14"/>
      <c r="C1072" s="14"/>
      <c r="D1072" s="50"/>
      <c r="E1072" s="50"/>
      <c r="F1072" s="50"/>
      <c r="G1072" s="14"/>
      <c r="H1072" s="14"/>
      <c r="I1072" s="14"/>
      <c r="J1072" s="102"/>
      <c r="K1072" s="79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79"/>
      <c r="W1072" s="14"/>
      <c r="X1072" s="14"/>
      <c r="Y1072" s="14"/>
      <c r="Z1072" s="14"/>
      <c r="AA1072" s="79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79"/>
      <c r="AZ1072" s="50"/>
      <c r="BA1072" s="14"/>
      <c r="BB1072" s="14"/>
      <c r="BC1072" s="50"/>
      <c r="BD1072" s="14"/>
      <c r="BE1072" s="14"/>
      <c r="BF1072" s="14"/>
      <c r="BG1072" s="14"/>
      <c r="BH1072" s="14"/>
    </row>
    <row r="1073" ht="15.75" customHeight="1">
      <c r="A1073" s="14"/>
      <c r="B1073" s="14"/>
      <c r="C1073" s="14"/>
      <c r="D1073" s="50"/>
      <c r="E1073" s="50"/>
      <c r="F1073" s="50"/>
      <c r="G1073" s="14"/>
      <c r="H1073" s="14"/>
      <c r="I1073" s="14"/>
      <c r="J1073" s="102"/>
      <c r="K1073" s="79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79"/>
      <c r="W1073" s="14"/>
      <c r="X1073" s="14"/>
      <c r="Y1073" s="14"/>
      <c r="Z1073" s="14"/>
      <c r="AA1073" s="79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79"/>
      <c r="AZ1073" s="50"/>
      <c r="BA1073" s="14"/>
      <c r="BB1073" s="14"/>
      <c r="BC1073" s="50"/>
      <c r="BD1073" s="14"/>
      <c r="BE1073" s="14"/>
      <c r="BF1073" s="14"/>
      <c r="BG1073" s="14"/>
      <c r="BH1073" s="14"/>
    </row>
    <row r="1074" ht="15.75" customHeight="1">
      <c r="A1074" s="14"/>
      <c r="B1074" s="14"/>
      <c r="C1074" s="14"/>
      <c r="D1074" s="50"/>
      <c r="E1074" s="50"/>
      <c r="F1074" s="50"/>
      <c r="G1074" s="14"/>
      <c r="H1074" s="14"/>
      <c r="I1074" s="14"/>
      <c r="J1074" s="102"/>
      <c r="K1074" s="79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79"/>
      <c r="W1074" s="14"/>
      <c r="X1074" s="14"/>
      <c r="Y1074" s="14"/>
      <c r="Z1074" s="14"/>
      <c r="AA1074" s="79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79"/>
      <c r="AZ1074" s="50"/>
      <c r="BA1074" s="14"/>
      <c r="BB1074" s="14"/>
      <c r="BC1074" s="50"/>
      <c r="BD1074" s="14"/>
      <c r="BE1074" s="14"/>
      <c r="BF1074" s="14"/>
      <c r="BG1074" s="14"/>
      <c r="BH1074" s="14"/>
    </row>
    <row r="1075" ht="15.75" customHeight="1">
      <c r="A1075" s="14"/>
      <c r="B1075" s="14"/>
      <c r="C1075" s="14"/>
      <c r="D1075" s="50"/>
      <c r="E1075" s="50"/>
      <c r="F1075" s="50"/>
      <c r="G1075" s="14"/>
      <c r="H1075" s="14"/>
      <c r="I1075" s="14"/>
      <c r="J1075" s="102"/>
      <c r="K1075" s="79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79"/>
      <c r="W1075" s="14"/>
      <c r="X1075" s="14"/>
      <c r="Y1075" s="14"/>
      <c r="Z1075" s="14"/>
      <c r="AA1075" s="79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79"/>
      <c r="AZ1075" s="50"/>
      <c r="BA1075" s="14"/>
      <c r="BB1075" s="14"/>
      <c r="BC1075" s="50"/>
      <c r="BD1075" s="14"/>
      <c r="BE1075" s="14"/>
      <c r="BF1075" s="14"/>
      <c r="BG1075" s="14"/>
      <c r="BH1075" s="14"/>
    </row>
    <row r="1076" ht="15.75" customHeight="1">
      <c r="A1076" s="14"/>
      <c r="B1076" s="14"/>
      <c r="C1076" s="14"/>
      <c r="D1076" s="50"/>
      <c r="E1076" s="50"/>
      <c r="F1076" s="50"/>
      <c r="G1076" s="14"/>
      <c r="H1076" s="14"/>
      <c r="I1076" s="14"/>
      <c r="J1076" s="102"/>
      <c r="K1076" s="79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79"/>
      <c r="W1076" s="14"/>
      <c r="X1076" s="14"/>
      <c r="Y1076" s="14"/>
      <c r="Z1076" s="14"/>
      <c r="AA1076" s="79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79"/>
      <c r="AZ1076" s="50"/>
      <c r="BA1076" s="14"/>
      <c r="BB1076" s="14"/>
      <c r="BC1076" s="50"/>
      <c r="BD1076" s="14"/>
      <c r="BE1076" s="14"/>
      <c r="BF1076" s="14"/>
      <c r="BG1076" s="14"/>
      <c r="BH1076" s="14"/>
    </row>
    <row r="1077" ht="15.75" customHeight="1">
      <c r="A1077" s="14"/>
      <c r="B1077" s="14"/>
      <c r="C1077" s="14"/>
      <c r="D1077" s="50"/>
      <c r="E1077" s="50"/>
      <c r="F1077" s="50"/>
      <c r="G1077" s="14"/>
      <c r="H1077" s="14"/>
      <c r="I1077" s="14"/>
      <c r="J1077" s="102"/>
      <c r="K1077" s="79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79"/>
      <c r="W1077" s="14"/>
      <c r="X1077" s="14"/>
      <c r="Y1077" s="14"/>
      <c r="Z1077" s="14"/>
      <c r="AA1077" s="79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79"/>
      <c r="AZ1077" s="50"/>
      <c r="BA1077" s="14"/>
      <c r="BB1077" s="14"/>
      <c r="BC1077" s="50"/>
      <c r="BD1077" s="14"/>
      <c r="BE1077" s="14"/>
      <c r="BF1077" s="14"/>
      <c r="BG1077" s="14"/>
      <c r="BH1077" s="14"/>
    </row>
    <row r="1078" ht="15.75" customHeight="1">
      <c r="A1078" s="14"/>
      <c r="B1078" s="14"/>
      <c r="C1078" s="14"/>
      <c r="D1078" s="50"/>
      <c r="E1078" s="50"/>
      <c r="F1078" s="50"/>
      <c r="G1078" s="14"/>
      <c r="H1078" s="14"/>
      <c r="I1078" s="14"/>
      <c r="J1078" s="102"/>
      <c r="K1078" s="79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79"/>
      <c r="W1078" s="14"/>
      <c r="X1078" s="14"/>
      <c r="Y1078" s="14"/>
      <c r="Z1078" s="14"/>
      <c r="AA1078" s="79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79"/>
      <c r="AZ1078" s="50"/>
      <c r="BA1078" s="14"/>
      <c r="BB1078" s="14"/>
      <c r="BC1078" s="50"/>
      <c r="BD1078" s="14"/>
      <c r="BE1078" s="14"/>
      <c r="BF1078" s="14"/>
      <c r="BG1078" s="14"/>
      <c r="BH1078" s="14"/>
    </row>
    <row r="1079" ht="15.75" customHeight="1">
      <c r="A1079" s="14"/>
      <c r="B1079" s="14"/>
      <c r="C1079" s="14"/>
      <c r="D1079" s="50"/>
      <c r="E1079" s="50"/>
      <c r="F1079" s="50"/>
      <c r="G1079" s="14"/>
      <c r="H1079" s="14"/>
      <c r="I1079" s="14"/>
      <c r="J1079" s="102"/>
      <c r="K1079" s="79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79"/>
      <c r="W1079" s="14"/>
      <c r="X1079" s="14"/>
      <c r="Y1079" s="14"/>
      <c r="Z1079" s="14"/>
      <c r="AA1079" s="79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79"/>
      <c r="AZ1079" s="50"/>
      <c r="BA1079" s="14"/>
      <c r="BB1079" s="14"/>
      <c r="BC1079" s="50"/>
      <c r="BD1079" s="14"/>
      <c r="BE1079" s="14"/>
      <c r="BF1079" s="14"/>
      <c r="BG1079" s="14"/>
      <c r="BH1079" s="14"/>
    </row>
    <row r="1080" ht="15.75" customHeight="1">
      <c r="A1080" s="14"/>
      <c r="B1080" s="14"/>
      <c r="C1080" s="14"/>
      <c r="D1080" s="50"/>
      <c r="E1080" s="50"/>
      <c r="F1080" s="50"/>
      <c r="G1080" s="14"/>
      <c r="H1080" s="14"/>
      <c r="I1080" s="14"/>
      <c r="J1080" s="102"/>
      <c r="K1080" s="79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79"/>
      <c r="W1080" s="14"/>
      <c r="X1080" s="14"/>
      <c r="Y1080" s="14"/>
      <c r="Z1080" s="14"/>
      <c r="AA1080" s="79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79"/>
      <c r="AZ1080" s="50"/>
      <c r="BA1080" s="14"/>
      <c r="BB1080" s="14"/>
      <c r="BC1080" s="50"/>
      <c r="BD1080" s="14"/>
      <c r="BE1080" s="14"/>
      <c r="BF1080" s="14"/>
      <c r="BG1080" s="14"/>
      <c r="BH1080" s="14"/>
    </row>
    <row r="1081" ht="15.75" customHeight="1">
      <c r="A1081" s="14"/>
      <c r="B1081" s="14"/>
      <c r="C1081" s="14"/>
      <c r="D1081" s="50"/>
      <c r="E1081" s="50"/>
      <c r="F1081" s="50"/>
      <c r="G1081" s="14"/>
      <c r="H1081" s="14"/>
      <c r="I1081" s="14"/>
      <c r="J1081" s="102"/>
      <c r="K1081" s="79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79"/>
      <c r="W1081" s="14"/>
      <c r="X1081" s="14"/>
      <c r="Y1081" s="14"/>
      <c r="Z1081" s="14"/>
      <c r="AA1081" s="79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79"/>
      <c r="AZ1081" s="50"/>
      <c r="BA1081" s="14"/>
      <c r="BB1081" s="14"/>
      <c r="BC1081" s="50"/>
      <c r="BD1081" s="14"/>
      <c r="BE1081" s="14"/>
      <c r="BF1081" s="14"/>
      <c r="BG1081" s="14"/>
      <c r="BH1081" s="14"/>
    </row>
    <row r="1082" ht="15.75" customHeight="1">
      <c r="A1082" s="14"/>
      <c r="B1082" s="14"/>
      <c r="C1082" s="14"/>
      <c r="D1082" s="50"/>
      <c r="E1082" s="50"/>
      <c r="F1082" s="50"/>
      <c r="G1082" s="14"/>
      <c r="H1082" s="14"/>
      <c r="I1082" s="14"/>
      <c r="J1082" s="102"/>
      <c r="K1082" s="79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79"/>
      <c r="W1082" s="14"/>
      <c r="X1082" s="14"/>
      <c r="Y1082" s="14"/>
      <c r="Z1082" s="14"/>
      <c r="AA1082" s="79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79"/>
      <c r="AZ1082" s="50"/>
      <c r="BA1082" s="14"/>
      <c r="BB1082" s="14"/>
      <c r="BC1082" s="50"/>
      <c r="BD1082" s="14"/>
      <c r="BE1082" s="14"/>
      <c r="BF1082" s="14"/>
      <c r="BG1082" s="14"/>
      <c r="BH1082" s="14"/>
    </row>
    <row r="1083" ht="15.75" customHeight="1">
      <c r="A1083" s="14"/>
      <c r="B1083" s="14"/>
      <c r="C1083" s="14"/>
      <c r="D1083" s="50"/>
      <c r="E1083" s="50"/>
      <c r="F1083" s="50"/>
      <c r="G1083" s="14"/>
      <c r="H1083" s="14"/>
      <c r="I1083" s="14"/>
      <c r="J1083" s="102"/>
      <c r="K1083" s="79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79"/>
      <c r="W1083" s="14"/>
      <c r="X1083" s="14"/>
      <c r="Y1083" s="14"/>
      <c r="Z1083" s="14"/>
      <c r="AA1083" s="79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79"/>
      <c r="AZ1083" s="50"/>
      <c r="BA1083" s="14"/>
      <c r="BB1083" s="14"/>
      <c r="BC1083" s="50"/>
      <c r="BD1083" s="14"/>
      <c r="BE1083" s="14"/>
      <c r="BF1083" s="14"/>
      <c r="BG1083" s="14"/>
      <c r="BH1083" s="14"/>
    </row>
    <row r="1084" ht="15.75" customHeight="1">
      <c r="A1084" s="14"/>
      <c r="B1084" s="14"/>
      <c r="C1084" s="14"/>
      <c r="D1084" s="50"/>
      <c r="E1084" s="50"/>
      <c r="F1084" s="50"/>
      <c r="G1084" s="14"/>
      <c r="H1084" s="14"/>
      <c r="I1084" s="14"/>
      <c r="J1084" s="102"/>
      <c r="K1084" s="79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79"/>
      <c r="W1084" s="14"/>
      <c r="X1084" s="14"/>
      <c r="Y1084" s="14"/>
      <c r="Z1084" s="14"/>
      <c r="AA1084" s="79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79"/>
      <c r="AZ1084" s="50"/>
      <c r="BA1084" s="14"/>
      <c r="BB1084" s="14"/>
      <c r="BC1084" s="50"/>
      <c r="BD1084" s="14"/>
      <c r="BE1084" s="14"/>
      <c r="BF1084" s="14"/>
      <c r="BG1084" s="14"/>
      <c r="BH1084" s="14"/>
    </row>
    <row r="1085" ht="15.75" customHeight="1">
      <c r="A1085" s="14"/>
      <c r="B1085" s="14"/>
      <c r="C1085" s="14"/>
      <c r="D1085" s="50"/>
      <c r="E1085" s="50"/>
      <c r="F1085" s="50"/>
      <c r="G1085" s="14"/>
      <c r="H1085" s="14"/>
      <c r="I1085" s="14"/>
      <c r="J1085" s="102"/>
      <c r="K1085" s="79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79"/>
      <c r="W1085" s="14"/>
      <c r="X1085" s="14"/>
      <c r="Y1085" s="14"/>
      <c r="Z1085" s="14"/>
      <c r="AA1085" s="79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79"/>
      <c r="AZ1085" s="50"/>
      <c r="BA1085" s="14"/>
      <c r="BB1085" s="14"/>
      <c r="BC1085" s="50"/>
      <c r="BD1085" s="14"/>
      <c r="BE1085" s="14"/>
      <c r="BF1085" s="14"/>
      <c r="BG1085" s="14"/>
      <c r="BH1085" s="14"/>
    </row>
    <row r="1086" ht="15.75" customHeight="1">
      <c r="A1086" s="14"/>
      <c r="B1086" s="14"/>
      <c r="C1086" s="14"/>
      <c r="D1086" s="50"/>
      <c r="E1086" s="50"/>
      <c r="F1086" s="50"/>
      <c r="G1086" s="14"/>
      <c r="H1086" s="14"/>
      <c r="I1086" s="14"/>
      <c r="J1086" s="102"/>
      <c r="K1086" s="79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79"/>
      <c r="W1086" s="14"/>
      <c r="X1086" s="14"/>
      <c r="Y1086" s="14"/>
      <c r="Z1086" s="14"/>
      <c r="AA1086" s="79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79"/>
      <c r="AZ1086" s="50"/>
      <c r="BA1086" s="14"/>
      <c r="BB1086" s="14"/>
      <c r="BC1086" s="50"/>
      <c r="BD1086" s="14"/>
      <c r="BE1086" s="14"/>
      <c r="BF1086" s="14"/>
      <c r="BG1086" s="14"/>
      <c r="BH1086" s="14"/>
    </row>
    <row r="1087" ht="15.75" customHeight="1">
      <c r="A1087" s="14"/>
      <c r="B1087" s="14"/>
      <c r="C1087" s="14"/>
      <c r="D1087" s="50"/>
      <c r="E1087" s="50"/>
      <c r="F1087" s="50"/>
      <c r="G1087" s="14"/>
      <c r="H1087" s="14"/>
      <c r="I1087" s="14"/>
      <c r="J1087" s="102"/>
      <c r="K1087" s="79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79"/>
      <c r="W1087" s="14"/>
      <c r="X1087" s="14"/>
      <c r="Y1087" s="14"/>
      <c r="Z1087" s="14"/>
      <c r="AA1087" s="79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79"/>
      <c r="AZ1087" s="50"/>
      <c r="BA1087" s="14"/>
      <c r="BB1087" s="14"/>
      <c r="BC1087" s="50"/>
      <c r="BD1087" s="14"/>
      <c r="BE1087" s="14"/>
      <c r="BF1087" s="14"/>
      <c r="BG1087" s="14"/>
      <c r="BH1087" s="14"/>
    </row>
    <row r="1088" ht="15.75" customHeight="1">
      <c r="A1088" s="14"/>
      <c r="B1088" s="14"/>
      <c r="C1088" s="14"/>
      <c r="D1088" s="50"/>
      <c r="E1088" s="50"/>
      <c r="F1088" s="50"/>
      <c r="G1088" s="14"/>
      <c r="H1088" s="14"/>
      <c r="I1088" s="14"/>
      <c r="J1088" s="102"/>
      <c r="K1088" s="79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79"/>
      <c r="W1088" s="14"/>
      <c r="X1088" s="14"/>
      <c r="Y1088" s="14"/>
      <c r="Z1088" s="14"/>
      <c r="AA1088" s="79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79"/>
      <c r="AZ1088" s="50"/>
      <c r="BA1088" s="14"/>
      <c r="BB1088" s="14"/>
      <c r="BC1088" s="50"/>
      <c r="BD1088" s="14"/>
      <c r="BE1088" s="14"/>
      <c r="BF1088" s="14"/>
      <c r="BG1088" s="14"/>
      <c r="BH1088" s="14"/>
    </row>
    <row r="1089" ht="15.75" customHeight="1">
      <c r="A1089" s="14"/>
      <c r="B1089" s="14"/>
      <c r="C1089" s="14"/>
      <c r="D1089" s="50"/>
      <c r="E1089" s="50"/>
      <c r="F1089" s="50"/>
      <c r="G1089" s="14"/>
      <c r="H1089" s="14"/>
      <c r="I1089" s="14"/>
      <c r="J1089" s="102"/>
      <c r="K1089" s="79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79"/>
      <c r="W1089" s="14"/>
      <c r="X1089" s="14"/>
      <c r="Y1089" s="14"/>
      <c r="Z1089" s="14"/>
      <c r="AA1089" s="79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79"/>
      <c r="AZ1089" s="50"/>
      <c r="BA1089" s="14"/>
      <c r="BB1089" s="14"/>
      <c r="BC1089" s="50"/>
      <c r="BD1089" s="14"/>
      <c r="BE1089" s="14"/>
      <c r="BF1089" s="14"/>
      <c r="BG1089" s="14"/>
      <c r="BH1089" s="14"/>
    </row>
    <row r="1090" ht="15.75" customHeight="1">
      <c r="A1090" s="14"/>
      <c r="B1090" s="14"/>
      <c r="C1090" s="14"/>
      <c r="D1090" s="50"/>
      <c r="E1090" s="50"/>
      <c r="F1090" s="50"/>
      <c r="G1090" s="14"/>
      <c r="H1090" s="14"/>
      <c r="I1090" s="14"/>
      <c r="J1090" s="102"/>
      <c r="K1090" s="79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79"/>
      <c r="W1090" s="14"/>
      <c r="X1090" s="14"/>
      <c r="Y1090" s="14"/>
      <c r="Z1090" s="14"/>
      <c r="AA1090" s="79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79"/>
      <c r="AZ1090" s="50"/>
      <c r="BA1090" s="14"/>
      <c r="BB1090" s="14"/>
      <c r="BC1090" s="50"/>
      <c r="BD1090" s="14"/>
      <c r="BE1090" s="14"/>
      <c r="BF1090" s="14"/>
      <c r="BG1090" s="14"/>
      <c r="BH1090" s="14"/>
    </row>
    <row r="1091" ht="15.75" customHeight="1">
      <c r="A1091" s="14"/>
      <c r="B1091" s="14"/>
      <c r="C1091" s="14"/>
      <c r="D1091" s="50"/>
      <c r="E1091" s="50"/>
      <c r="F1091" s="50"/>
      <c r="G1091" s="14"/>
      <c r="H1091" s="14"/>
      <c r="I1091" s="14"/>
      <c r="J1091" s="102"/>
      <c r="K1091" s="79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79"/>
      <c r="W1091" s="14"/>
      <c r="X1091" s="14"/>
      <c r="Y1091" s="14"/>
      <c r="Z1091" s="14"/>
      <c r="AA1091" s="79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79"/>
      <c r="AZ1091" s="50"/>
      <c r="BA1091" s="14"/>
      <c r="BB1091" s="14"/>
      <c r="BC1091" s="50"/>
      <c r="BD1091" s="14"/>
      <c r="BE1091" s="14"/>
      <c r="BF1091" s="14"/>
      <c r="BG1091" s="14"/>
      <c r="BH1091" s="14"/>
    </row>
    <row r="1092" ht="15.75" customHeight="1">
      <c r="A1092" s="14"/>
      <c r="B1092" s="14"/>
      <c r="C1092" s="14"/>
      <c r="D1092" s="50"/>
      <c r="E1092" s="50"/>
      <c r="F1092" s="50"/>
      <c r="G1092" s="14"/>
      <c r="H1092" s="14"/>
      <c r="I1092" s="14"/>
      <c r="J1092" s="102"/>
      <c r="K1092" s="79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79"/>
      <c r="W1092" s="14"/>
      <c r="X1092" s="14"/>
      <c r="Y1092" s="14"/>
      <c r="Z1092" s="14"/>
      <c r="AA1092" s="79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79"/>
      <c r="AZ1092" s="50"/>
      <c r="BA1092" s="14"/>
      <c r="BB1092" s="14"/>
      <c r="BC1092" s="50"/>
      <c r="BD1092" s="14"/>
      <c r="BE1092" s="14"/>
      <c r="BF1092" s="14"/>
      <c r="BG1092" s="14"/>
      <c r="BH1092" s="14"/>
    </row>
    <row r="1093" ht="15.75" customHeight="1">
      <c r="A1093" s="14"/>
      <c r="B1093" s="14"/>
      <c r="C1093" s="14"/>
      <c r="D1093" s="50"/>
      <c r="E1093" s="50"/>
      <c r="F1093" s="50"/>
      <c r="G1093" s="14"/>
      <c r="H1093" s="14"/>
      <c r="I1093" s="14"/>
      <c r="J1093" s="102"/>
      <c r="K1093" s="79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79"/>
      <c r="W1093" s="14"/>
      <c r="X1093" s="14"/>
      <c r="Y1093" s="14"/>
      <c r="Z1093" s="14"/>
      <c r="AA1093" s="79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79"/>
      <c r="AZ1093" s="50"/>
      <c r="BA1093" s="14"/>
      <c r="BB1093" s="14"/>
      <c r="BC1093" s="50"/>
      <c r="BD1093" s="14"/>
      <c r="BE1093" s="14"/>
      <c r="BF1093" s="14"/>
      <c r="BG1093" s="14"/>
      <c r="BH1093" s="14"/>
    </row>
    <row r="1094" ht="15.75" customHeight="1">
      <c r="A1094" s="14"/>
      <c r="B1094" s="14"/>
      <c r="C1094" s="14"/>
      <c r="D1094" s="50"/>
      <c r="E1094" s="50"/>
      <c r="F1094" s="50"/>
      <c r="G1094" s="14"/>
      <c r="H1094" s="14"/>
      <c r="I1094" s="14"/>
      <c r="J1094" s="102"/>
      <c r="K1094" s="79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79"/>
      <c r="W1094" s="14"/>
      <c r="X1094" s="14"/>
      <c r="Y1094" s="14"/>
      <c r="Z1094" s="14"/>
      <c r="AA1094" s="79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79"/>
      <c r="AZ1094" s="50"/>
      <c r="BA1094" s="14"/>
      <c r="BB1094" s="14"/>
      <c r="BC1094" s="50"/>
      <c r="BD1094" s="14"/>
      <c r="BE1094" s="14"/>
      <c r="BF1094" s="14"/>
      <c r="BG1094" s="14"/>
      <c r="BH1094" s="14"/>
    </row>
    <row r="1095" ht="15.75" customHeight="1">
      <c r="A1095" s="14"/>
      <c r="B1095" s="14"/>
      <c r="C1095" s="14"/>
      <c r="D1095" s="50"/>
      <c r="E1095" s="50"/>
      <c r="F1095" s="50"/>
      <c r="G1095" s="14"/>
      <c r="H1095" s="14"/>
      <c r="I1095" s="14"/>
      <c r="J1095" s="102"/>
      <c r="K1095" s="79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79"/>
      <c r="W1095" s="14"/>
      <c r="X1095" s="14"/>
      <c r="Y1095" s="14"/>
      <c r="Z1095" s="14"/>
      <c r="AA1095" s="79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79"/>
      <c r="AZ1095" s="50"/>
      <c r="BA1095" s="14"/>
      <c r="BB1095" s="14"/>
      <c r="BC1095" s="50"/>
      <c r="BD1095" s="14"/>
      <c r="BE1095" s="14"/>
      <c r="BF1095" s="14"/>
      <c r="BG1095" s="14"/>
      <c r="BH1095" s="14"/>
    </row>
    <row r="1096" ht="15.75" customHeight="1">
      <c r="A1096" s="14"/>
      <c r="B1096" s="14"/>
      <c r="C1096" s="14"/>
      <c r="D1096" s="50"/>
      <c r="E1096" s="50"/>
      <c r="F1096" s="50"/>
      <c r="G1096" s="14"/>
      <c r="H1096" s="14"/>
      <c r="I1096" s="14"/>
      <c r="J1096" s="102"/>
      <c r="K1096" s="79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79"/>
      <c r="W1096" s="14"/>
      <c r="X1096" s="14"/>
      <c r="Y1096" s="14"/>
      <c r="Z1096" s="14"/>
      <c r="AA1096" s="79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79"/>
      <c r="AZ1096" s="50"/>
      <c r="BA1096" s="14"/>
      <c r="BB1096" s="14"/>
      <c r="BC1096" s="50"/>
      <c r="BD1096" s="14"/>
      <c r="BE1096" s="14"/>
      <c r="BF1096" s="14"/>
      <c r="BG1096" s="14"/>
      <c r="BH1096" s="14"/>
    </row>
    <row r="1097" ht="15.75" customHeight="1">
      <c r="A1097" s="14"/>
      <c r="B1097" s="14"/>
      <c r="C1097" s="14"/>
      <c r="D1097" s="50"/>
      <c r="E1097" s="50"/>
      <c r="F1097" s="50"/>
      <c r="G1097" s="14"/>
      <c r="H1097" s="14"/>
      <c r="I1097" s="14"/>
      <c r="J1097" s="102"/>
      <c r="K1097" s="79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79"/>
      <c r="W1097" s="14"/>
      <c r="X1097" s="14"/>
      <c r="Y1097" s="14"/>
      <c r="Z1097" s="14"/>
      <c r="AA1097" s="79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79"/>
      <c r="AZ1097" s="50"/>
      <c r="BA1097" s="14"/>
      <c r="BB1097" s="14"/>
      <c r="BC1097" s="50"/>
      <c r="BD1097" s="14"/>
      <c r="BE1097" s="14"/>
      <c r="BF1097" s="14"/>
      <c r="BG1097" s="14"/>
      <c r="BH1097" s="14"/>
    </row>
    <row r="1098" ht="15.75" customHeight="1">
      <c r="A1098" s="14"/>
      <c r="B1098" s="14"/>
      <c r="C1098" s="14"/>
      <c r="D1098" s="50"/>
      <c r="E1098" s="50"/>
      <c r="F1098" s="50"/>
      <c r="G1098" s="14"/>
      <c r="H1098" s="14"/>
      <c r="I1098" s="14"/>
      <c r="J1098" s="102"/>
      <c r="K1098" s="79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79"/>
      <c r="W1098" s="14"/>
      <c r="X1098" s="14"/>
      <c r="Y1098" s="14"/>
      <c r="Z1098" s="14"/>
      <c r="AA1098" s="79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79"/>
      <c r="AZ1098" s="50"/>
      <c r="BA1098" s="14"/>
      <c r="BB1098" s="14"/>
      <c r="BC1098" s="50"/>
      <c r="BD1098" s="14"/>
      <c r="BE1098" s="14"/>
      <c r="BF1098" s="14"/>
      <c r="BG1098" s="14"/>
      <c r="BH1098" s="14"/>
    </row>
    <row r="1099" ht="15.75" customHeight="1">
      <c r="A1099" s="14"/>
      <c r="B1099" s="14"/>
      <c r="C1099" s="14"/>
      <c r="D1099" s="50"/>
      <c r="E1099" s="50"/>
      <c r="F1099" s="50"/>
      <c r="G1099" s="14"/>
      <c r="H1099" s="14"/>
      <c r="I1099" s="14"/>
      <c r="J1099" s="102"/>
      <c r="K1099" s="79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79"/>
      <c r="W1099" s="14"/>
      <c r="X1099" s="14"/>
      <c r="Y1099" s="14"/>
      <c r="Z1099" s="14"/>
      <c r="AA1099" s="79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79"/>
      <c r="AZ1099" s="50"/>
      <c r="BA1099" s="14"/>
      <c r="BB1099" s="14"/>
      <c r="BC1099" s="50"/>
      <c r="BD1099" s="14"/>
      <c r="BE1099" s="14"/>
      <c r="BF1099" s="14"/>
      <c r="BG1099" s="14"/>
      <c r="BH1099" s="14"/>
    </row>
    <row r="1100" ht="15.75" customHeight="1">
      <c r="A1100" s="14"/>
      <c r="B1100" s="14"/>
      <c r="C1100" s="14"/>
      <c r="D1100" s="50"/>
      <c r="E1100" s="50"/>
      <c r="F1100" s="50"/>
      <c r="G1100" s="14"/>
      <c r="H1100" s="14"/>
      <c r="I1100" s="14"/>
      <c r="J1100" s="102"/>
      <c r="K1100" s="79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79"/>
      <c r="W1100" s="14"/>
      <c r="X1100" s="14"/>
      <c r="Y1100" s="14"/>
      <c r="Z1100" s="14"/>
      <c r="AA1100" s="79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79"/>
      <c r="AZ1100" s="50"/>
      <c r="BA1100" s="14"/>
      <c r="BB1100" s="14"/>
      <c r="BC1100" s="50"/>
      <c r="BD1100" s="14"/>
      <c r="BE1100" s="14"/>
      <c r="BF1100" s="14"/>
      <c r="BG1100" s="14"/>
      <c r="BH1100" s="14"/>
    </row>
    <row r="1101" ht="15.75" customHeight="1">
      <c r="A1101" s="14"/>
      <c r="B1101" s="14"/>
      <c r="C1101" s="14"/>
      <c r="D1101" s="50"/>
      <c r="E1101" s="50"/>
      <c r="F1101" s="50"/>
      <c r="G1101" s="14"/>
      <c r="H1101" s="14"/>
      <c r="I1101" s="14"/>
      <c r="J1101" s="102"/>
      <c r="K1101" s="79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79"/>
      <c r="W1101" s="14"/>
      <c r="X1101" s="14"/>
      <c r="Y1101" s="14"/>
      <c r="Z1101" s="14"/>
      <c r="AA1101" s="79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79"/>
      <c r="AZ1101" s="50"/>
      <c r="BA1101" s="14"/>
      <c r="BB1101" s="14"/>
      <c r="BC1101" s="50"/>
      <c r="BD1101" s="14"/>
      <c r="BE1101" s="14"/>
      <c r="BF1101" s="14"/>
      <c r="BG1101" s="14"/>
      <c r="BH1101" s="14"/>
    </row>
    <row r="1102" ht="15.75" customHeight="1">
      <c r="A1102" s="14"/>
      <c r="B1102" s="14"/>
      <c r="C1102" s="14"/>
      <c r="D1102" s="50"/>
      <c r="E1102" s="50"/>
      <c r="F1102" s="50"/>
      <c r="G1102" s="14"/>
      <c r="H1102" s="14"/>
      <c r="I1102" s="14"/>
      <c r="J1102" s="102"/>
      <c r="K1102" s="79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79"/>
      <c r="W1102" s="14"/>
      <c r="X1102" s="14"/>
      <c r="Y1102" s="14"/>
      <c r="Z1102" s="14"/>
      <c r="AA1102" s="79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79"/>
      <c r="AZ1102" s="50"/>
      <c r="BA1102" s="14"/>
      <c r="BB1102" s="14"/>
      <c r="BC1102" s="50"/>
      <c r="BD1102" s="14"/>
      <c r="BE1102" s="14"/>
      <c r="BF1102" s="14"/>
      <c r="BG1102" s="14"/>
      <c r="BH1102" s="14"/>
    </row>
    <row r="1103" ht="15.75" customHeight="1">
      <c r="A1103" s="14"/>
      <c r="B1103" s="14"/>
      <c r="C1103" s="14"/>
      <c r="D1103" s="50"/>
      <c r="E1103" s="50"/>
      <c r="F1103" s="50"/>
      <c r="G1103" s="14"/>
      <c r="H1103" s="14"/>
      <c r="I1103" s="14"/>
      <c r="J1103" s="102"/>
      <c r="K1103" s="79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79"/>
      <c r="W1103" s="14"/>
      <c r="X1103" s="14"/>
      <c r="Y1103" s="14"/>
      <c r="Z1103" s="14"/>
      <c r="AA1103" s="79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79"/>
      <c r="AZ1103" s="50"/>
      <c r="BA1103" s="14"/>
      <c r="BB1103" s="14"/>
      <c r="BC1103" s="50"/>
      <c r="BD1103" s="14"/>
      <c r="BE1103" s="14"/>
      <c r="BF1103" s="14"/>
      <c r="BG1103" s="14"/>
      <c r="BH1103" s="14"/>
    </row>
    <row r="1104" ht="15.75" customHeight="1">
      <c r="A1104" s="14"/>
      <c r="B1104" s="14"/>
      <c r="C1104" s="14"/>
      <c r="D1104" s="50"/>
      <c r="E1104" s="50"/>
      <c r="F1104" s="50"/>
      <c r="G1104" s="14"/>
      <c r="H1104" s="14"/>
      <c r="I1104" s="14"/>
      <c r="J1104" s="102"/>
      <c r="K1104" s="79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79"/>
      <c r="W1104" s="14"/>
      <c r="X1104" s="14"/>
      <c r="Y1104" s="14"/>
      <c r="Z1104" s="14"/>
      <c r="AA1104" s="79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79"/>
      <c r="AZ1104" s="50"/>
      <c r="BA1104" s="14"/>
      <c r="BB1104" s="14"/>
      <c r="BC1104" s="50"/>
      <c r="BD1104" s="14"/>
      <c r="BE1104" s="14"/>
      <c r="BF1104" s="14"/>
      <c r="BG1104" s="14"/>
      <c r="BH1104" s="14"/>
    </row>
    <row r="1105" ht="15.75" customHeight="1">
      <c r="A1105" s="14"/>
      <c r="B1105" s="14"/>
      <c r="C1105" s="14"/>
      <c r="D1105" s="50"/>
      <c r="E1105" s="50"/>
      <c r="F1105" s="50"/>
      <c r="G1105" s="14"/>
      <c r="H1105" s="14"/>
      <c r="I1105" s="14"/>
      <c r="J1105" s="102"/>
      <c r="K1105" s="79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79"/>
      <c r="W1105" s="14"/>
      <c r="X1105" s="14"/>
      <c r="Y1105" s="14"/>
      <c r="Z1105" s="14"/>
      <c r="AA1105" s="79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79"/>
      <c r="AZ1105" s="50"/>
      <c r="BA1105" s="14"/>
      <c r="BB1105" s="14"/>
      <c r="BC1105" s="50"/>
      <c r="BD1105" s="14"/>
      <c r="BE1105" s="14"/>
      <c r="BF1105" s="14"/>
      <c r="BG1105" s="14"/>
      <c r="BH1105" s="14"/>
    </row>
    <row r="1106" ht="15.75" customHeight="1">
      <c r="A1106" s="14"/>
      <c r="B1106" s="14"/>
      <c r="C1106" s="14"/>
      <c r="D1106" s="50"/>
      <c r="E1106" s="50"/>
      <c r="F1106" s="50"/>
      <c r="G1106" s="14"/>
      <c r="H1106" s="14"/>
      <c r="I1106" s="14"/>
      <c r="J1106" s="102"/>
      <c r="K1106" s="79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79"/>
      <c r="W1106" s="14"/>
      <c r="X1106" s="14"/>
      <c r="Y1106" s="14"/>
      <c r="Z1106" s="14"/>
      <c r="AA1106" s="79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79"/>
      <c r="AZ1106" s="50"/>
      <c r="BA1106" s="14"/>
      <c r="BB1106" s="14"/>
      <c r="BC1106" s="50"/>
      <c r="BD1106" s="14"/>
      <c r="BE1106" s="14"/>
      <c r="BF1106" s="14"/>
      <c r="BG1106" s="14"/>
      <c r="BH1106" s="14"/>
    </row>
    <row r="1107" ht="15.75" customHeight="1">
      <c r="A1107" s="14"/>
      <c r="B1107" s="14"/>
      <c r="C1107" s="14"/>
      <c r="D1107" s="50"/>
      <c r="E1107" s="50"/>
      <c r="F1107" s="50"/>
      <c r="G1107" s="14"/>
      <c r="H1107" s="14"/>
      <c r="I1107" s="14"/>
      <c r="J1107" s="102"/>
      <c r="K1107" s="79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79"/>
      <c r="W1107" s="14"/>
      <c r="X1107" s="14"/>
      <c r="Y1107" s="14"/>
      <c r="Z1107" s="14"/>
      <c r="AA1107" s="79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79"/>
      <c r="AZ1107" s="50"/>
      <c r="BA1107" s="14"/>
      <c r="BB1107" s="14"/>
      <c r="BC1107" s="50"/>
      <c r="BD1107" s="14"/>
      <c r="BE1107" s="14"/>
      <c r="BF1107" s="14"/>
      <c r="BG1107" s="14"/>
      <c r="BH1107" s="14"/>
    </row>
    <row r="1108" ht="15.75" customHeight="1">
      <c r="A1108" s="14"/>
      <c r="B1108" s="14"/>
      <c r="C1108" s="14"/>
      <c r="D1108" s="50"/>
      <c r="E1108" s="50"/>
      <c r="F1108" s="50"/>
      <c r="G1108" s="14"/>
      <c r="H1108" s="14"/>
      <c r="I1108" s="14"/>
      <c r="J1108" s="102"/>
      <c r="K1108" s="79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79"/>
      <c r="W1108" s="14"/>
      <c r="X1108" s="14"/>
      <c r="Y1108" s="14"/>
      <c r="Z1108" s="14"/>
      <c r="AA1108" s="79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79"/>
      <c r="AZ1108" s="50"/>
      <c r="BA1108" s="14"/>
      <c r="BB1108" s="14"/>
      <c r="BC1108" s="50"/>
      <c r="BD1108" s="14"/>
      <c r="BE1108" s="14"/>
      <c r="BF1108" s="14"/>
      <c r="BG1108" s="14"/>
      <c r="BH1108" s="14"/>
    </row>
    <row r="1109" ht="15.75" customHeight="1">
      <c r="A1109" s="14"/>
      <c r="B1109" s="14"/>
      <c r="C1109" s="14"/>
      <c r="D1109" s="50"/>
      <c r="E1109" s="50"/>
      <c r="F1109" s="50"/>
      <c r="G1109" s="14"/>
      <c r="H1109" s="14"/>
      <c r="I1109" s="14"/>
      <c r="J1109" s="102"/>
      <c r="K1109" s="79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79"/>
      <c r="W1109" s="14"/>
      <c r="X1109" s="14"/>
      <c r="Y1109" s="14"/>
      <c r="Z1109" s="14"/>
      <c r="AA1109" s="79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79"/>
      <c r="AZ1109" s="50"/>
      <c r="BA1109" s="14"/>
      <c r="BB1109" s="14"/>
      <c r="BC1109" s="50"/>
      <c r="BD1109" s="14"/>
      <c r="BE1109" s="14"/>
      <c r="BF1109" s="14"/>
      <c r="BG1109" s="14"/>
      <c r="BH1109" s="14"/>
    </row>
    <row r="1110" ht="15.75" customHeight="1">
      <c r="A1110" s="14"/>
      <c r="B1110" s="14"/>
      <c r="C1110" s="14"/>
      <c r="D1110" s="50"/>
      <c r="E1110" s="50"/>
      <c r="F1110" s="50"/>
      <c r="G1110" s="14"/>
      <c r="H1110" s="14"/>
      <c r="I1110" s="14"/>
      <c r="J1110" s="102"/>
      <c r="K1110" s="79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79"/>
      <c r="W1110" s="14"/>
      <c r="X1110" s="14"/>
      <c r="Y1110" s="14"/>
      <c r="Z1110" s="14"/>
      <c r="AA1110" s="79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79"/>
      <c r="AZ1110" s="50"/>
      <c r="BA1110" s="14"/>
      <c r="BB1110" s="14"/>
      <c r="BC1110" s="50"/>
      <c r="BD1110" s="14"/>
      <c r="BE1110" s="14"/>
      <c r="BF1110" s="14"/>
      <c r="BG1110" s="14"/>
      <c r="BH1110" s="14"/>
    </row>
    <row r="1111" ht="15.75" customHeight="1">
      <c r="A1111" s="14"/>
      <c r="B1111" s="14"/>
      <c r="C1111" s="14"/>
      <c r="D1111" s="50"/>
      <c r="E1111" s="50"/>
      <c r="F1111" s="50"/>
      <c r="G1111" s="14"/>
      <c r="H1111" s="14"/>
      <c r="I1111" s="14"/>
      <c r="J1111" s="102"/>
      <c r="K1111" s="79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79"/>
      <c r="W1111" s="14"/>
      <c r="X1111" s="14"/>
      <c r="Y1111" s="14"/>
      <c r="Z1111" s="14"/>
      <c r="AA1111" s="79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79"/>
      <c r="AZ1111" s="50"/>
      <c r="BA1111" s="14"/>
      <c r="BB1111" s="14"/>
      <c r="BC1111" s="50"/>
      <c r="BD1111" s="14"/>
      <c r="BE1111" s="14"/>
      <c r="BF1111" s="14"/>
      <c r="BG1111" s="14"/>
      <c r="BH1111" s="14"/>
    </row>
    <row r="1112" ht="15.75" customHeight="1">
      <c r="A1112" s="14"/>
      <c r="B1112" s="14"/>
      <c r="C1112" s="14"/>
      <c r="D1112" s="50"/>
      <c r="E1112" s="50"/>
      <c r="F1112" s="50"/>
      <c r="G1112" s="14"/>
      <c r="H1112" s="14"/>
      <c r="I1112" s="14"/>
      <c r="J1112" s="102"/>
      <c r="K1112" s="79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79"/>
      <c r="W1112" s="14"/>
      <c r="X1112" s="14"/>
      <c r="Y1112" s="14"/>
      <c r="Z1112" s="14"/>
      <c r="AA1112" s="79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79"/>
      <c r="AZ1112" s="50"/>
      <c r="BA1112" s="14"/>
      <c r="BB1112" s="14"/>
      <c r="BC1112" s="50"/>
      <c r="BD1112" s="14"/>
      <c r="BE1112" s="14"/>
      <c r="BF1112" s="14"/>
      <c r="BG1112" s="14"/>
      <c r="BH1112" s="14"/>
    </row>
    <row r="1113" ht="15.75" customHeight="1">
      <c r="A1113" s="14"/>
      <c r="B1113" s="14"/>
      <c r="C1113" s="14"/>
      <c r="D1113" s="50"/>
      <c r="E1113" s="50"/>
      <c r="F1113" s="50"/>
      <c r="G1113" s="14"/>
      <c r="H1113" s="14"/>
      <c r="I1113" s="14"/>
      <c r="J1113" s="102"/>
      <c r="K1113" s="79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79"/>
      <c r="W1113" s="14"/>
      <c r="X1113" s="14"/>
      <c r="Y1113" s="14"/>
      <c r="Z1113" s="14"/>
      <c r="AA1113" s="79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79"/>
      <c r="AZ1113" s="50"/>
      <c r="BA1113" s="14"/>
      <c r="BB1113" s="14"/>
      <c r="BC1113" s="50"/>
      <c r="BD1113" s="14"/>
      <c r="BE1113" s="14"/>
      <c r="BF1113" s="14"/>
      <c r="BG1113" s="14"/>
      <c r="BH1113" s="14"/>
    </row>
    <row r="1114" ht="15.75" customHeight="1">
      <c r="A1114" s="14"/>
      <c r="B1114" s="14"/>
      <c r="C1114" s="14"/>
      <c r="D1114" s="50"/>
      <c r="E1114" s="50"/>
      <c r="F1114" s="50"/>
      <c r="G1114" s="14"/>
      <c r="H1114" s="14"/>
      <c r="I1114" s="14"/>
      <c r="J1114" s="102"/>
      <c r="K1114" s="79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79"/>
      <c r="W1114" s="14"/>
      <c r="X1114" s="14"/>
      <c r="Y1114" s="14"/>
      <c r="Z1114" s="14"/>
      <c r="AA1114" s="79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79"/>
      <c r="AZ1114" s="50"/>
      <c r="BA1114" s="14"/>
      <c r="BB1114" s="14"/>
      <c r="BC1114" s="50"/>
      <c r="BD1114" s="14"/>
      <c r="BE1114" s="14"/>
      <c r="BF1114" s="14"/>
      <c r="BG1114" s="14"/>
      <c r="BH1114" s="14"/>
    </row>
    <row r="1115" ht="15.75" customHeight="1">
      <c r="A1115" s="14"/>
      <c r="B1115" s="14"/>
      <c r="C1115" s="14"/>
      <c r="D1115" s="50"/>
      <c r="E1115" s="50"/>
      <c r="F1115" s="50"/>
      <c r="G1115" s="14"/>
      <c r="H1115" s="14"/>
      <c r="I1115" s="14"/>
      <c r="J1115" s="102"/>
      <c r="K1115" s="79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79"/>
      <c r="W1115" s="14"/>
      <c r="X1115" s="14"/>
      <c r="Y1115" s="14"/>
      <c r="Z1115" s="14"/>
      <c r="AA1115" s="79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79"/>
      <c r="AZ1115" s="50"/>
      <c r="BA1115" s="14"/>
      <c r="BB1115" s="14"/>
      <c r="BC1115" s="50"/>
      <c r="BD1115" s="14"/>
      <c r="BE1115" s="14"/>
      <c r="BF1115" s="14"/>
      <c r="BG1115" s="14"/>
      <c r="BH1115" s="14"/>
    </row>
    <row r="1116" ht="15.75" customHeight="1">
      <c r="A1116" s="14"/>
      <c r="B1116" s="14"/>
      <c r="C1116" s="14"/>
      <c r="D1116" s="50"/>
      <c r="E1116" s="50"/>
      <c r="F1116" s="50"/>
      <c r="G1116" s="14"/>
      <c r="H1116" s="14"/>
      <c r="I1116" s="14"/>
      <c r="J1116" s="102"/>
      <c r="K1116" s="79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79"/>
      <c r="W1116" s="14"/>
      <c r="X1116" s="14"/>
      <c r="Y1116" s="14"/>
      <c r="Z1116" s="14"/>
      <c r="AA1116" s="79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79"/>
      <c r="AZ1116" s="50"/>
      <c r="BA1116" s="14"/>
      <c r="BB1116" s="14"/>
      <c r="BC1116" s="50"/>
      <c r="BD1116" s="14"/>
      <c r="BE1116" s="14"/>
      <c r="BF1116" s="14"/>
      <c r="BG1116" s="14"/>
      <c r="BH1116" s="14"/>
    </row>
    <row r="1117" ht="15.75" customHeight="1">
      <c r="A1117" s="14"/>
      <c r="B1117" s="14"/>
      <c r="C1117" s="14"/>
      <c r="D1117" s="50"/>
      <c r="E1117" s="50"/>
      <c r="F1117" s="50"/>
      <c r="G1117" s="14"/>
      <c r="H1117" s="14"/>
      <c r="I1117" s="14"/>
      <c r="J1117" s="102"/>
      <c r="K1117" s="79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79"/>
      <c r="W1117" s="14"/>
      <c r="X1117" s="14"/>
      <c r="Y1117" s="14"/>
      <c r="Z1117" s="14"/>
      <c r="AA1117" s="79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79"/>
      <c r="AZ1117" s="50"/>
      <c r="BA1117" s="14"/>
      <c r="BB1117" s="14"/>
      <c r="BC1117" s="50"/>
      <c r="BD1117" s="14"/>
      <c r="BE1117" s="14"/>
      <c r="BF1117" s="14"/>
      <c r="BG1117" s="14"/>
      <c r="BH1117" s="14"/>
    </row>
    <row r="1118" ht="15.75" customHeight="1">
      <c r="A1118" s="14"/>
      <c r="B1118" s="14"/>
      <c r="C1118" s="14"/>
      <c r="D1118" s="50"/>
      <c r="E1118" s="50"/>
      <c r="F1118" s="50"/>
      <c r="G1118" s="14"/>
      <c r="H1118" s="14"/>
      <c r="I1118" s="14"/>
      <c r="J1118" s="102"/>
      <c r="K1118" s="79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79"/>
      <c r="W1118" s="14"/>
      <c r="X1118" s="14"/>
      <c r="Y1118" s="14"/>
      <c r="Z1118" s="14"/>
      <c r="AA1118" s="79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79"/>
      <c r="AZ1118" s="50"/>
      <c r="BA1118" s="14"/>
      <c r="BB1118" s="14"/>
      <c r="BC1118" s="50"/>
      <c r="BD1118" s="14"/>
      <c r="BE1118" s="14"/>
      <c r="BF1118" s="14"/>
      <c r="BG1118" s="14"/>
      <c r="BH1118" s="14"/>
    </row>
    <row r="1119" ht="15.75" customHeight="1">
      <c r="A1119" s="14"/>
      <c r="B1119" s="14"/>
      <c r="C1119" s="14"/>
      <c r="D1119" s="50"/>
      <c r="E1119" s="50"/>
      <c r="F1119" s="50"/>
      <c r="G1119" s="14"/>
      <c r="H1119" s="14"/>
      <c r="I1119" s="14"/>
      <c r="J1119" s="102"/>
      <c r="K1119" s="79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79"/>
      <c r="W1119" s="14"/>
      <c r="X1119" s="14"/>
      <c r="Y1119" s="14"/>
      <c r="Z1119" s="14"/>
      <c r="AA1119" s="79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79"/>
      <c r="AZ1119" s="50"/>
      <c r="BA1119" s="14"/>
      <c r="BB1119" s="14"/>
      <c r="BC1119" s="50"/>
      <c r="BD1119" s="14"/>
      <c r="BE1119" s="14"/>
      <c r="BF1119" s="14"/>
      <c r="BG1119" s="14"/>
      <c r="BH1119" s="14"/>
    </row>
    <row r="1120" ht="15.75" customHeight="1">
      <c r="A1120" s="14"/>
      <c r="B1120" s="14"/>
      <c r="C1120" s="14"/>
      <c r="D1120" s="50"/>
      <c r="E1120" s="50"/>
      <c r="F1120" s="50"/>
      <c r="G1120" s="14"/>
      <c r="H1120" s="14"/>
      <c r="I1120" s="14"/>
      <c r="J1120" s="102"/>
      <c r="K1120" s="79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79"/>
      <c r="W1120" s="14"/>
      <c r="X1120" s="14"/>
      <c r="Y1120" s="14"/>
      <c r="Z1120" s="14"/>
      <c r="AA1120" s="79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79"/>
      <c r="AZ1120" s="50"/>
      <c r="BA1120" s="14"/>
      <c r="BB1120" s="14"/>
      <c r="BC1120" s="50"/>
      <c r="BD1120" s="14"/>
      <c r="BE1120" s="14"/>
      <c r="BF1120" s="14"/>
      <c r="BG1120" s="14"/>
      <c r="BH1120" s="14"/>
    </row>
    <row r="1121" ht="15.75" customHeight="1">
      <c r="A1121" s="14"/>
      <c r="B1121" s="14"/>
      <c r="C1121" s="14"/>
      <c r="D1121" s="50"/>
      <c r="E1121" s="50"/>
      <c r="F1121" s="50"/>
      <c r="G1121" s="14"/>
      <c r="H1121" s="14"/>
      <c r="I1121" s="14"/>
      <c r="J1121" s="102"/>
      <c r="K1121" s="79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79"/>
      <c r="W1121" s="14"/>
      <c r="X1121" s="14"/>
      <c r="Y1121" s="14"/>
      <c r="Z1121" s="14"/>
      <c r="AA1121" s="79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79"/>
      <c r="AZ1121" s="50"/>
      <c r="BA1121" s="14"/>
      <c r="BB1121" s="14"/>
      <c r="BC1121" s="50"/>
      <c r="BD1121" s="14"/>
      <c r="BE1121" s="14"/>
      <c r="BF1121" s="14"/>
      <c r="BG1121" s="14"/>
      <c r="BH1121" s="14"/>
    </row>
    <row r="1122" ht="15.75" customHeight="1">
      <c r="A1122" s="14"/>
      <c r="B1122" s="14"/>
      <c r="C1122" s="14"/>
      <c r="D1122" s="50"/>
      <c r="E1122" s="50"/>
      <c r="F1122" s="50"/>
      <c r="G1122" s="14"/>
      <c r="H1122" s="14"/>
      <c r="I1122" s="14"/>
      <c r="J1122" s="102"/>
      <c r="K1122" s="79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79"/>
      <c r="W1122" s="14"/>
      <c r="X1122" s="14"/>
      <c r="Y1122" s="14"/>
      <c r="Z1122" s="14"/>
      <c r="AA1122" s="79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79"/>
      <c r="AZ1122" s="50"/>
      <c r="BA1122" s="14"/>
      <c r="BB1122" s="14"/>
      <c r="BC1122" s="50"/>
      <c r="BD1122" s="14"/>
      <c r="BE1122" s="14"/>
      <c r="BF1122" s="14"/>
      <c r="BG1122" s="14"/>
      <c r="BH1122" s="14"/>
    </row>
    <row r="1123" ht="15.75" customHeight="1">
      <c r="A1123" s="14"/>
      <c r="B1123" s="14"/>
      <c r="C1123" s="14"/>
      <c r="D1123" s="50"/>
      <c r="E1123" s="50"/>
      <c r="F1123" s="50"/>
      <c r="G1123" s="14"/>
      <c r="H1123" s="14"/>
      <c r="I1123" s="14"/>
      <c r="J1123" s="102"/>
      <c r="K1123" s="79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79"/>
      <c r="W1123" s="14"/>
      <c r="X1123" s="14"/>
      <c r="Y1123" s="14"/>
      <c r="Z1123" s="14"/>
      <c r="AA1123" s="79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79"/>
      <c r="AZ1123" s="50"/>
      <c r="BA1123" s="14"/>
      <c r="BB1123" s="14"/>
      <c r="BC1123" s="50"/>
      <c r="BD1123" s="14"/>
      <c r="BE1123" s="14"/>
      <c r="BF1123" s="14"/>
      <c r="BG1123" s="14"/>
      <c r="BH1123" s="14"/>
    </row>
    <row r="1124" ht="15.75" customHeight="1">
      <c r="A1124" s="14"/>
      <c r="B1124" s="14"/>
      <c r="C1124" s="14"/>
      <c r="D1124" s="50"/>
      <c r="E1124" s="50"/>
      <c r="F1124" s="50"/>
      <c r="G1124" s="14"/>
      <c r="H1124" s="14"/>
      <c r="I1124" s="14"/>
      <c r="J1124" s="102"/>
      <c r="K1124" s="79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79"/>
      <c r="W1124" s="14"/>
      <c r="X1124" s="14"/>
      <c r="Y1124" s="14"/>
      <c r="Z1124" s="14"/>
      <c r="AA1124" s="79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79"/>
      <c r="AZ1124" s="50"/>
      <c r="BA1124" s="14"/>
      <c r="BB1124" s="14"/>
      <c r="BC1124" s="50"/>
      <c r="BD1124" s="14"/>
      <c r="BE1124" s="14"/>
      <c r="BF1124" s="14"/>
      <c r="BG1124" s="14"/>
      <c r="BH1124" s="14"/>
    </row>
    <row r="1125" ht="15.75" customHeight="1">
      <c r="A1125" s="14"/>
      <c r="B1125" s="14"/>
      <c r="C1125" s="14"/>
      <c r="D1125" s="50"/>
      <c r="E1125" s="50"/>
      <c r="F1125" s="50"/>
      <c r="G1125" s="14"/>
      <c r="H1125" s="14"/>
      <c r="I1125" s="14"/>
      <c r="J1125" s="102"/>
      <c r="K1125" s="79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79"/>
      <c r="W1125" s="14"/>
      <c r="X1125" s="14"/>
      <c r="Y1125" s="14"/>
      <c r="Z1125" s="14"/>
      <c r="AA1125" s="79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79"/>
      <c r="AZ1125" s="50"/>
      <c r="BA1125" s="14"/>
      <c r="BB1125" s="14"/>
      <c r="BC1125" s="50"/>
      <c r="BD1125" s="14"/>
      <c r="BE1125" s="14"/>
      <c r="BF1125" s="14"/>
      <c r="BG1125" s="14"/>
      <c r="BH1125" s="14"/>
    </row>
    <row r="1126" ht="15.75" customHeight="1">
      <c r="A1126" s="14"/>
      <c r="B1126" s="14"/>
      <c r="C1126" s="14"/>
      <c r="D1126" s="50"/>
      <c r="E1126" s="50"/>
      <c r="F1126" s="50"/>
      <c r="G1126" s="14"/>
      <c r="H1126" s="14"/>
      <c r="I1126" s="14"/>
      <c r="J1126" s="102"/>
      <c r="K1126" s="79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79"/>
      <c r="W1126" s="14"/>
      <c r="X1126" s="14"/>
      <c r="Y1126" s="14"/>
      <c r="Z1126" s="14"/>
      <c r="AA1126" s="79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79"/>
      <c r="AZ1126" s="50"/>
      <c r="BA1126" s="14"/>
      <c r="BB1126" s="14"/>
      <c r="BC1126" s="50"/>
      <c r="BD1126" s="14"/>
      <c r="BE1126" s="14"/>
      <c r="BF1126" s="14"/>
      <c r="BG1126" s="14"/>
      <c r="BH1126" s="14"/>
    </row>
    <row r="1127" ht="15.75" customHeight="1">
      <c r="A1127" s="14"/>
      <c r="B1127" s="14"/>
      <c r="C1127" s="14"/>
      <c r="D1127" s="50"/>
      <c r="E1127" s="50"/>
      <c r="F1127" s="50"/>
      <c r="G1127" s="14"/>
      <c r="H1127" s="14"/>
      <c r="I1127" s="14"/>
      <c r="J1127" s="102"/>
      <c r="K1127" s="79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79"/>
      <c r="W1127" s="14"/>
      <c r="X1127" s="14"/>
      <c r="Y1127" s="14"/>
      <c r="Z1127" s="14"/>
      <c r="AA1127" s="79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79"/>
      <c r="AZ1127" s="50"/>
      <c r="BA1127" s="14"/>
      <c r="BB1127" s="14"/>
      <c r="BC1127" s="50"/>
      <c r="BD1127" s="14"/>
      <c r="BE1127" s="14"/>
      <c r="BF1127" s="14"/>
      <c r="BG1127" s="14"/>
      <c r="BH1127" s="14"/>
    </row>
    <row r="1128" ht="15.75" customHeight="1">
      <c r="A1128" s="14"/>
      <c r="B1128" s="14"/>
      <c r="C1128" s="14"/>
      <c r="D1128" s="50"/>
      <c r="E1128" s="50"/>
      <c r="F1128" s="50"/>
      <c r="G1128" s="14"/>
      <c r="H1128" s="14"/>
      <c r="I1128" s="14"/>
      <c r="J1128" s="102"/>
      <c r="K1128" s="79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79"/>
      <c r="W1128" s="14"/>
      <c r="X1128" s="14"/>
      <c r="Y1128" s="14"/>
      <c r="Z1128" s="14"/>
      <c r="AA1128" s="79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79"/>
      <c r="AZ1128" s="50"/>
      <c r="BA1128" s="14"/>
      <c r="BB1128" s="14"/>
      <c r="BC1128" s="50"/>
      <c r="BD1128" s="14"/>
      <c r="BE1128" s="14"/>
      <c r="BF1128" s="14"/>
      <c r="BG1128" s="14"/>
      <c r="BH1128" s="14"/>
    </row>
    <row r="1129" ht="15.75" customHeight="1">
      <c r="A1129" s="14"/>
      <c r="B1129" s="14"/>
      <c r="C1129" s="14"/>
      <c r="D1129" s="50"/>
      <c r="E1129" s="50"/>
      <c r="F1129" s="50"/>
      <c r="G1129" s="14"/>
      <c r="H1129" s="14"/>
      <c r="I1129" s="14"/>
      <c r="J1129" s="102"/>
      <c r="K1129" s="79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79"/>
      <c r="W1129" s="14"/>
      <c r="X1129" s="14"/>
      <c r="Y1129" s="14"/>
      <c r="Z1129" s="14"/>
      <c r="AA1129" s="79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79"/>
      <c r="AZ1129" s="50"/>
      <c r="BA1129" s="14"/>
      <c r="BB1129" s="14"/>
      <c r="BC1129" s="50"/>
      <c r="BD1129" s="14"/>
      <c r="BE1129" s="14"/>
      <c r="BF1129" s="14"/>
      <c r="BG1129" s="14"/>
      <c r="BH1129" s="14"/>
    </row>
    <row r="1130" ht="15.75" customHeight="1">
      <c r="A1130" s="14"/>
      <c r="B1130" s="14"/>
      <c r="C1130" s="14"/>
      <c r="D1130" s="50"/>
      <c r="E1130" s="50"/>
      <c r="F1130" s="50"/>
      <c r="G1130" s="14"/>
      <c r="H1130" s="14"/>
      <c r="I1130" s="14"/>
      <c r="J1130" s="102"/>
      <c r="K1130" s="79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79"/>
      <c r="W1130" s="14"/>
      <c r="X1130" s="14"/>
      <c r="Y1130" s="14"/>
      <c r="Z1130" s="14"/>
      <c r="AA1130" s="79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79"/>
      <c r="AZ1130" s="50"/>
      <c r="BA1130" s="14"/>
      <c r="BB1130" s="14"/>
      <c r="BC1130" s="50"/>
      <c r="BD1130" s="14"/>
      <c r="BE1130" s="14"/>
      <c r="BF1130" s="14"/>
      <c r="BG1130" s="14"/>
      <c r="BH1130" s="14"/>
    </row>
    <row r="1131" ht="15.75" customHeight="1">
      <c r="A1131" s="14"/>
      <c r="B1131" s="14"/>
      <c r="C1131" s="14"/>
      <c r="D1131" s="50"/>
      <c r="E1131" s="50"/>
      <c r="F1131" s="50"/>
      <c r="G1131" s="14"/>
      <c r="H1131" s="14"/>
      <c r="I1131" s="14"/>
      <c r="J1131" s="102"/>
      <c r="K1131" s="79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79"/>
      <c r="W1131" s="14"/>
      <c r="X1131" s="14"/>
      <c r="Y1131" s="14"/>
      <c r="Z1131" s="14"/>
      <c r="AA1131" s="79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79"/>
      <c r="AZ1131" s="50"/>
      <c r="BA1131" s="14"/>
      <c r="BB1131" s="14"/>
      <c r="BC1131" s="50"/>
      <c r="BD1131" s="14"/>
      <c r="BE1131" s="14"/>
      <c r="BF1131" s="14"/>
      <c r="BG1131" s="14"/>
      <c r="BH1131" s="14"/>
    </row>
    <row r="1132" ht="15.75" customHeight="1">
      <c r="A1132" s="14"/>
      <c r="B1132" s="14"/>
      <c r="C1132" s="14"/>
      <c r="D1132" s="50"/>
      <c r="E1132" s="50"/>
      <c r="F1132" s="50"/>
      <c r="G1132" s="14"/>
      <c r="H1132" s="14"/>
      <c r="I1132" s="14"/>
      <c r="J1132" s="102"/>
      <c r="K1132" s="79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79"/>
      <c r="W1132" s="14"/>
      <c r="X1132" s="14"/>
      <c r="Y1132" s="14"/>
      <c r="Z1132" s="14"/>
      <c r="AA1132" s="79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79"/>
      <c r="AZ1132" s="50"/>
      <c r="BA1132" s="14"/>
      <c r="BB1132" s="14"/>
      <c r="BC1132" s="50"/>
      <c r="BD1132" s="14"/>
      <c r="BE1132" s="14"/>
      <c r="BF1132" s="14"/>
      <c r="BG1132" s="14"/>
      <c r="BH1132" s="14"/>
    </row>
    <row r="1133" ht="15.75" customHeight="1">
      <c r="A1133" s="14"/>
      <c r="B1133" s="14"/>
      <c r="C1133" s="14"/>
      <c r="D1133" s="50"/>
      <c r="E1133" s="50"/>
      <c r="F1133" s="50"/>
      <c r="G1133" s="14"/>
      <c r="H1133" s="14"/>
      <c r="I1133" s="14"/>
      <c r="J1133" s="102"/>
      <c r="K1133" s="79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79"/>
      <c r="W1133" s="14"/>
      <c r="X1133" s="14"/>
      <c r="Y1133" s="14"/>
      <c r="Z1133" s="14"/>
      <c r="AA1133" s="79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79"/>
      <c r="AZ1133" s="50"/>
      <c r="BA1133" s="14"/>
      <c r="BB1133" s="14"/>
      <c r="BC1133" s="50"/>
      <c r="BD1133" s="14"/>
      <c r="BE1133" s="14"/>
      <c r="BF1133" s="14"/>
      <c r="BG1133" s="14"/>
      <c r="BH1133" s="14"/>
    </row>
    <row r="1134" ht="15.75" customHeight="1">
      <c r="A1134" s="14"/>
      <c r="B1134" s="14"/>
      <c r="C1134" s="14"/>
      <c r="D1134" s="50"/>
      <c r="E1134" s="50"/>
      <c r="F1134" s="50"/>
      <c r="G1134" s="14"/>
      <c r="H1134" s="14"/>
      <c r="I1134" s="14"/>
      <c r="J1134" s="102"/>
      <c r="K1134" s="79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79"/>
      <c r="W1134" s="14"/>
      <c r="X1134" s="14"/>
      <c r="Y1134" s="14"/>
      <c r="Z1134" s="14"/>
      <c r="AA1134" s="79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79"/>
      <c r="AZ1134" s="50"/>
      <c r="BA1134" s="14"/>
      <c r="BB1134" s="14"/>
      <c r="BC1134" s="50"/>
      <c r="BD1134" s="14"/>
      <c r="BE1134" s="14"/>
      <c r="BF1134" s="14"/>
      <c r="BG1134" s="14"/>
      <c r="BH1134" s="14"/>
    </row>
    <row r="1135" ht="15.75" customHeight="1">
      <c r="A1135" s="14"/>
      <c r="B1135" s="14"/>
      <c r="C1135" s="14"/>
      <c r="D1135" s="50"/>
      <c r="E1135" s="50"/>
      <c r="F1135" s="50"/>
      <c r="G1135" s="14"/>
      <c r="H1135" s="14"/>
      <c r="I1135" s="14"/>
      <c r="J1135" s="102"/>
      <c r="K1135" s="79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79"/>
      <c r="W1135" s="14"/>
      <c r="X1135" s="14"/>
      <c r="Y1135" s="14"/>
      <c r="Z1135" s="14"/>
      <c r="AA1135" s="79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79"/>
      <c r="AZ1135" s="50"/>
      <c r="BA1135" s="14"/>
      <c r="BB1135" s="14"/>
      <c r="BC1135" s="50"/>
      <c r="BD1135" s="14"/>
      <c r="BE1135" s="14"/>
      <c r="BF1135" s="14"/>
      <c r="BG1135" s="14"/>
      <c r="BH1135" s="14"/>
    </row>
    <row r="1136" ht="15.75" customHeight="1">
      <c r="A1136" s="14"/>
      <c r="B1136" s="14"/>
      <c r="C1136" s="14"/>
      <c r="D1136" s="50"/>
      <c r="E1136" s="50"/>
      <c r="F1136" s="50"/>
      <c r="G1136" s="14"/>
      <c r="H1136" s="14"/>
      <c r="I1136" s="14"/>
      <c r="J1136" s="102"/>
      <c r="K1136" s="79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79"/>
      <c r="W1136" s="14"/>
      <c r="X1136" s="14"/>
      <c r="Y1136" s="14"/>
      <c r="Z1136" s="14"/>
      <c r="AA1136" s="79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79"/>
      <c r="AZ1136" s="50"/>
      <c r="BA1136" s="14"/>
      <c r="BB1136" s="14"/>
      <c r="BC1136" s="50"/>
      <c r="BD1136" s="14"/>
      <c r="BE1136" s="14"/>
      <c r="BF1136" s="14"/>
      <c r="BG1136" s="14"/>
      <c r="BH1136" s="14"/>
    </row>
    <row r="1137" ht="15.75" customHeight="1">
      <c r="A1137" s="14"/>
      <c r="B1137" s="14"/>
      <c r="C1137" s="14"/>
      <c r="D1137" s="50"/>
      <c r="E1137" s="50"/>
      <c r="F1137" s="50"/>
      <c r="G1137" s="14"/>
      <c r="H1137" s="14"/>
      <c r="I1137" s="14"/>
      <c r="J1137" s="102"/>
      <c r="K1137" s="79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79"/>
      <c r="W1137" s="14"/>
      <c r="X1137" s="14"/>
      <c r="Y1137" s="14"/>
      <c r="Z1137" s="14"/>
      <c r="AA1137" s="79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79"/>
      <c r="AZ1137" s="50"/>
      <c r="BA1137" s="14"/>
      <c r="BB1137" s="14"/>
      <c r="BC1137" s="50"/>
      <c r="BD1137" s="14"/>
      <c r="BE1137" s="14"/>
      <c r="BF1137" s="14"/>
      <c r="BG1137" s="14"/>
      <c r="BH1137" s="14"/>
    </row>
    <row r="1138" ht="15.75" customHeight="1">
      <c r="A1138" s="14"/>
      <c r="B1138" s="14"/>
      <c r="C1138" s="14"/>
      <c r="D1138" s="50"/>
      <c r="E1138" s="50"/>
      <c r="F1138" s="50"/>
      <c r="G1138" s="14"/>
      <c r="H1138" s="14"/>
      <c r="I1138" s="14"/>
      <c r="J1138" s="102"/>
      <c r="K1138" s="79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79"/>
      <c r="W1138" s="14"/>
      <c r="X1138" s="14"/>
      <c r="Y1138" s="14"/>
      <c r="Z1138" s="14"/>
      <c r="AA1138" s="79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79"/>
      <c r="AZ1138" s="50"/>
      <c r="BA1138" s="14"/>
      <c r="BB1138" s="14"/>
      <c r="BC1138" s="50"/>
      <c r="BD1138" s="14"/>
      <c r="BE1138" s="14"/>
      <c r="BF1138" s="14"/>
      <c r="BG1138" s="14"/>
      <c r="BH1138" s="14"/>
    </row>
    <row r="1139" ht="15.75" customHeight="1">
      <c r="A1139" s="14"/>
      <c r="B1139" s="14"/>
      <c r="C1139" s="14"/>
      <c r="D1139" s="50"/>
      <c r="E1139" s="50"/>
      <c r="F1139" s="50"/>
      <c r="G1139" s="14"/>
      <c r="H1139" s="14"/>
      <c r="I1139" s="14"/>
      <c r="J1139" s="102"/>
      <c r="K1139" s="79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79"/>
      <c r="W1139" s="14"/>
      <c r="X1139" s="14"/>
      <c r="Y1139" s="14"/>
      <c r="Z1139" s="14"/>
      <c r="AA1139" s="79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79"/>
      <c r="AZ1139" s="50"/>
      <c r="BA1139" s="14"/>
      <c r="BB1139" s="14"/>
      <c r="BC1139" s="50"/>
      <c r="BD1139" s="14"/>
      <c r="BE1139" s="14"/>
      <c r="BF1139" s="14"/>
      <c r="BG1139" s="14"/>
      <c r="BH1139" s="14"/>
    </row>
    <row r="1140" ht="15.75" customHeight="1">
      <c r="A1140" s="14"/>
      <c r="B1140" s="14"/>
      <c r="C1140" s="14"/>
      <c r="D1140" s="50"/>
      <c r="E1140" s="50"/>
      <c r="F1140" s="50"/>
      <c r="G1140" s="14"/>
      <c r="H1140" s="14"/>
      <c r="I1140" s="14"/>
      <c r="J1140" s="102"/>
      <c r="K1140" s="79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79"/>
      <c r="W1140" s="14"/>
      <c r="X1140" s="14"/>
      <c r="Y1140" s="14"/>
      <c r="Z1140" s="14"/>
      <c r="AA1140" s="79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79"/>
      <c r="AZ1140" s="50"/>
      <c r="BA1140" s="14"/>
      <c r="BB1140" s="14"/>
      <c r="BC1140" s="50"/>
      <c r="BD1140" s="14"/>
      <c r="BE1140" s="14"/>
      <c r="BF1140" s="14"/>
      <c r="BG1140" s="14"/>
      <c r="BH1140" s="14"/>
    </row>
    <row r="1141" ht="15.75" customHeight="1">
      <c r="A1141" s="14"/>
      <c r="B1141" s="14"/>
      <c r="C1141" s="14"/>
      <c r="D1141" s="50"/>
      <c r="E1141" s="50"/>
      <c r="F1141" s="50"/>
      <c r="G1141" s="14"/>
      <c r="H1141" s="14"/>
      <c r="I1141" s="14"/>
      <c r="J1141" s="102"/>
      <c r="K1141" s="79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79"/>
      <c r="W1141" s="14"/>
      <c r="X1141" s="14"/>
      <c r="Y1141" s="14"/>
      <c r="Z1141" s="14"/>
      <c r="AA1141" s="79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79"/>
      <c r="AZ1141" s="50"/>
      <c r="BA1141" s="14"/>
      <c r="BB1141" s="14"/>
      <c r="BC1141" s="50"/>
      <c r="BD1141" s="14"/>
      <c r="BE1141" s="14"/>
      <c r="BF1141" s="14"/>
      <c r="BG1141" s="14"/>
      <c r="BH1141" s="14"/>
    </row>
    <row r="1142" ht="15.75" customHeight="1">
      <c r="A1142" s="14"/>
      <c r="B1142" s="14"/>
      <c r="C1142" s="14"/>
      <c r="D1142" s="50"/>
      <c r="E1142" s="50"/>
      <c r="F1142" s="50"/>
      <c r="G1142" s="14"/>
      <c r="H1142" s="14"/>
      <c r="I1142" s="14"/>
      <c r="J1142" s="102"/>
      <c r="K1142" s="79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79"/>
      <c r="W1142" s="14"/>
      <c r="X1142" s="14"/>
      <c r="Y1142" s="14"/>
      <c r="Z1142" s="14"/>
      <c r="AA1142" s="79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79"/>
      <c r="AZ1142" s="50"/>
      <c r="BA1142" s="14"/>
      <c r="BB1142" s="14"/>
      <c r="BC1142" s="50"/>
      <c r="BD1142" s="14"/>
      <c r="BE1142" s="14"/>
      <c r="BF1142" s="14"/>
      <c r="BG1142" s="14"/>
      <c r="BH1142" s="14"/>
    </row>
    <row r="1143" ht="15.75" customHeight="1">
      <c r="A1143" s="14"/>
      <c r="B1143" s="14"/>
      <c r="C1143" s="14"/>
      <c r="D1143" s="50"/>
      <c r="E1143" s="50"/>
      <c r="F1143" s="50"/>
      <c r="G1143" s="14"/>
      <c r="H1143" s="14"/>
      <c r="I1143" s="14"/>
      <c r="J1143" s="102"/>
      <c r="K1143" s="79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79"/>
      <c r="W1143" s="14"/>
      <c r="X1143" s="14"/>
      <c r="Y1143" s="14"/>
      <c r="Z1143" s="14"/>
      <c r="AA1143" s="79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79"/>
      <c r="AZ1143" s="50"/>
      <c r="BA1143" s="14"/>
      <c r="BB1143" s="14"/>
      <c r="BC1143" s="50"/>
      <c r="BD1143" s="14"/>
      <c r="BE1143" s="14"/>
      <c r="BF1143" s="14"/>
      <c r="BG1143" s="14"/>
      <c r="BH1143" s="14"/>
    </row>
    <row r="1144" ht="15.75" customHeight="1">
      <c r="A1144" s="14"/>
      <c r="B1144" s="14"/>
      <c r="C1144" s="14"/>
      <c r="D1144" s="50"/>
      <c r="E1144" s="50"/>
      <c r="F1144" s="50"/>
      <c r="G1144" s="14"/>
      <c r="H1144" s="14"/>
      <c r="I1144" s="14"/>
      <c r="J1144" s="102"/>
      <c r="K1144" s="79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79"/>
      <c r="W1144" s="14"/>
      <c r="X1144" s="14"/>
      <c r="Y1144" s="14"/>
      <c r="Z1144" s="14"/>
      <c r="AA1144" s="79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79"/>
      <c r="AZ1144" s="50"/>
      <c r="BA1144" s="14"/>
      <c r="BB1144" s="14"/>
      <c r="BC1144" s="50"/>
      <c r="BD1144" s="14"/>
      <c r="BE1144" s="14"/>
      <c r="BF1144" s="14"/>
      <c r="BG1144" s="14"/>
      <c r="BH1144" s="14"/>
    </row>
    <row r="1145" ht="15.75" customHeight="1">
      <c r="A1145" s="14"/>
      <c r="B1145" s="14"/>
      <c r="C1145" s="14"/>
      <c r="D1145" s="50"/>
      <c r="E1145" s="50"/>
      <c r="F1145" s="50"/>
      <c r="G1145" s="14"/>
      <c r="H1145" s="14"/>
      <c r="I1145" s="14"/>
      <c r="J1145" s="102"/>
      <c r="K1145" s="79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79"/>
      <c r="W1145" s="14"/>
      <c r="X1145" s="14"/>
      <c r="Y1145" s="14"/>
      <c r="Z1145" s="14"/>
      <c r="AA1145" s="79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79"/>
      <c r="AZ1145" s="50"/>
      <c r="BA1145" s="14"/>
      <c r="BB1145" s="14"/>
      <c r="BC1145" s="50"/>
      <c r="BD1145" s="14"/>
      <c r="BE1145" s="14"/>
      <c r="BF1145" s="14"/>
      <c r="BG1145" s="14"/>
      <c r="BH1145" s="14"/>
    </row>
    <row r="1146" ht="15.75" customHeight="1">
      <c r="A1146" s="14"/>
      <c r="B1146" s="14"/>
      <c r="C1146" s="14"/>
      <c r="D1146" s="50"/>
      <c r="E1146" s="50"/>
      <c r="F1146" s="50"/>
      <c r="G1146" s="14"/>
      <c r="H1146" s="14"/>
      <c r="I1146" s="14"/>
      <c r="J1146" s="102"/>
      <c r="K1146" s="79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79"/>
      <c r="W1146" s="14"/>
      <c r="X1146" s="14"/>
      <c r="Y1146" s="14"/>
      <c r="Z1146" s="14"/>
      <c r="AA1146" s="79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79"/>
      <c r="AZ1146" s="50"/>
      <c r="BA1146" s="14"/>
      <c r="BB1146" s="14"/>
      <c r="BC1146" s="50"/>
      <c r="BD1146" s="14"/>
      <c r="BE1146" s="14"/>
      <c r="BF1146" s="14"/>
      <c r="BG1146" s="14"/>
      <c r="BH1146" s="14"/>
    </row>
    <row r="1147" ht="15.75" customHeight="1">
      <c r="A1147" s="14"/>
      <c r="B1147" s="14"/>
      <c r="C1147" s="14"/>
      <c r="D1147" s="50"/>
      <c r="E1147" s="50"/>
      <c r="F1147" s="50"/>
      <c r="G1147" s="14"/>
      <c r="H1147" s="14"/>
      <c r="I1147" s="14"/>
      <c r="J1147" s="102"/>
      <c r="K1147" s="79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79"/>
      <c r="W1147" s="14"/>
      <c r="X1147" s="14"/>
      <c r="Y1147" s="14"/>
      <c r="Z1147" s="14"/>
      <c r="AA1147" s="79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79"/>
      <c r="AZ1147" s="50"/>
      <c r="BA1147" s="14"/>
      <c r="BB1147" s="14"/>
      <c r="BC1147" s="50"/>
      <c r="BD1147" s="14"/>
      <c r="BE1147" s="14"/>
      <c r="BF1147" s="14"/>
      <c r="BG1147" s="14"/>
      <c r="BH1147" s="14"/>
    </row>
    <row r="1148" ht="15.75" customHeight="1">
      <c r="A1148" s="14"/>
      <c r="B1148" s="14"/>
      <c r="C1148" s="14"/>
      <c r="D1148" s="50"/>
      <c r="E1148" s="50"/>
      <c r="F1148" s="50"/>
      <c r="G1148" s="14"/>
      <c r="H1148" s="14"/>
      <c r="I1148" s="14"/>
      <c r="J1148" s="102"/>
      <c r="K1148" s="79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79"/>
      <c r="W1148" s="14"/>
      <c r="X1148" s="14"/>
      <c r="Y1148" s="14"/>
      <c r="Z1148" s="14"/>
      <c r="AA1148" s="79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79"/>
      <c r="AZ1148" s="50"/>
      <c r="BA1148" s="14"/>
      <c r="BB1148" s="14"/>
      <c r="BC1148" s="50"/>
      <c r="BD1148" s="14"/>
      <c r="BE1148" s="14"/>
      <c r="BF1148" s="14"/>
      <c r="BG1148" s="14"/>
      <c r="BH1148" s="14"/>
    </row>
    <row r="1149" ht="15.75" customHeight="1">
      <c r="A1149" s="14"/>
      <c r="B1149" s="14"/>
      <c r="C1149" s="14"/>
      <c r="D1149" s="50"/>
      <c r="E1149" s="50"/>
      <c r="F1149" s="50"/>
      <c r="G1149" s="14"/>
      <c r="H1149" s="14"/>
      <c r="I1149" s="14"/>
      <c r="J1149" s="102"/>
      <c r="K1149" s="79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79"/>
      <c r="W1149" s="14"/>
      <c r="X1149" s="14"/>
      <c r="Y1149" s="14"/>
      <c r="Z1149" s="14"/>
      <c r="AA1149" s="79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79"/>
      <c r="AZ1149" s="50"/>
      <c r="BA1149" s="14"/>
      <c r="BB1149" s="14"/>
      <c r="BC1149" s="50"/>
      <c r="BD1149" s="14"/>
      <c r="BE1149" s="14"/>
      <c r="BF1149" s="14"/>
      <c r="BG1149" s="14"/>
      <c r="BH1149" s="14"/>
    </row>
    <row r="1150" ht="15.75" customHeight="1">
      <c r="A1150" s="14"/>
      <c r="B1150" s="14"/>
      <c r="C1150" s="14"/>
      <c r="D1150" s="50"/>
      <c r="E1150" s="50"/>
      <c r="F1150" s="50"/>
      <c r="G1150" s="14"/>
      <c r="H1150" s="14"/>
      <c r="I1150" s="14"/>
      <c r="J1150" s="102"/>
      <c r="K1150" s="79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79"/>
      <c r="W1150" s="14"/>
      <c r="X1150" s="14"/>
      <c r="Y1150" s="14"/>
      <c r="Z1150" s="14"/>
      <c r="AA1150" s="79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79"/>
      <c r="AZ1150" s="50"/>
      <c r="BA1150" s="14"/>
      <c r="BB1150" s="14"/>
      <c r="BC1150" s="50"/>
      <c r="BD1150" s="14"/>
      <c r="BE1150" s="14"/>
      <c r="BF1150" s="14"/>
      <c r="BG1150" s="14"/>
      <c r="BH1150" s="14"/>
    </row>
    <row r="1151" ht="15.75" customHeight="1">
      <c r="A1151" s="14"/>
      <c r="B1151" s="14"/>
      <c r="C1151" s="14"/>
      <c r="D1151" s="50"/>
      <c r="E1151" s="50"/>
      <c r="F1151" s="50"/>
      <c r="G1151" s="14"/>
      <c r="H1151" s="14"/>
      <c r="I1151" s="14"/>
      <c r="J1151" s="102"/>
      <c r="K1151" s="79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79"/>
      <c r="W1151" s="14"/>
      <c r="X1151" s="14"/>
      <c r="Y1151" s="14"/>
      <c r="Z1151" s="14"/>
      <c r="AA1151" s="79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79"/>
      <c r="AZ1151" s="50"/>
      <c r="BA1151" s="14"/>
      <c r="BB1151" s="14"/>
      <c r="BC1151" s="50"/>
      <c r="BD1151" s="14"/>
      <c r="BE1151" s="14"/>
      <c r="BF1151" s="14"/>
      <c r="BG1151" s="14"/>
      <c r="BH1151" s="14"/>
    </row>
    <row r="1152" ht="15.75" customHeight="1">
      <c r="A1152" s="14"/>
      <c r="B1152" s="14"/>
      <c r="C1152" s="14"/>
      <c r="D1152" s="50"/>
      <c r="E1152" s="50"/>
      <c r="F1152" s="50"/>
      <c r="G1152" s="14"/>
      <c r="H1152" s="14"/>
      <c r="I1152" s="14"/>
      <c r="J1152" s="102"/>
      <c r="K1152" s="79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79"/>
      <c r="W1152" s="14"/>
      <c r="X1152" s="14"/>
      <c r="Y1152" s="14"/>
      <c r="Z1152" s="14"/>
      <c r="AA1152" s="79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79"/>
      <c r="AZ1152" s="50"/>
      <c r="BA1152" s="14"/>
      <c r="BB1152" s="14"/>
      <c r="BC1152" s="50"/>
      <c r="BD1152" s="14"/>
      <c r="BE1152" s="14"/>
      <c r="BF1152" s="14"/>
      <c r="BG1152" s="14"/>
      <c r="BH1152" s="14"/>
    </row>
    <row r="1153" ht="15.75" customHeight="1">
      <c r="A1153" s="14"/>
      <c r="B1153" s="14"/>
      <c r="C1153" s="14"/>
      <c r="D1153" s="50"/>
      <c r="E1153" s="50"/>
      <c r="F1153" s="50"/>
      <c r="G1153" s="14"/>
      <c r="H1153" s="14"/>
      <c r="I1153" s="14"/>
      <c r="J1153" s="102"/>
      <c r="K1153" s="79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79"/>
      <c r="W1153" s="14"/>
      <c r="X1153" s="14"/>
      <c r="Y1153" s="14"/>
      <c r="Z1153" s="14"/>
      <c r="AA1153" s="79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79"/>
      <c r="AZ1153" s="50"/>
      <c r="BA1153" s="14"/>
      <c r="BB1153" s="14"/>
      <c r="BC1153" s="50"/>
      <c r="BD1153" s="14"/>
      <c r="BE1153" s="14"/>
      <c r="BF1153" s="14"/>
      <c r="BG1153" s="14"/>
      <c r="BH1153" s="14"/>
    </row>
    <row r="1154" ht="15.75" customHeight="1">
      <c r="A1154" s="14"/>
      <c r="B1154" s="14"/>
      <c r="C1154" s="14"/>
      <c r="D1154" s="50"/>
      <c r="E1154" s="50"/>
      <c r="F1154" s="50"/>
      <c r="G1154" s="14"/>
      <c r="H1154" s="14"/>
      <c r="I1154" s="14"/>
      <c r="J1154" s="102"/>
      <c r="K1154" s="79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79"/>
      <c r="W1154" s="14"/>
      <c r="X1154" s="14"/>
      <c r="Y1154" s="14"/>
      <c r="Z1154" s="14"/>
      <c r="AA1154" s="79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79"/>
      <c r="AZ1154" s="50"/>
      <c r="BA1154" s="14"/>
      <c r="BB1154" s="14"/>
      <c r="BC1154" s="50"/>
      <c r="BD1154" s="14"/>
      <c r="BE1154" s="14"/>
      <c r="BF1154" s="14"/>
      <c r="BG1154" s="14"/>
      <c r="BH1154" s="14"/>
    </row>
    <row r="1155" ht="15.75" customHeight="1">
      <c r="A1155" s="14"/>
      <c r="B1155" s="14"/>
      <c r="C1155" s="14"/>
      <c r="D1155" s="50"/>
      <c r="E1155" s="50"/>
      <c r="F1155" s="50"/>
      <c r="G1155" s="14"/>
      <c r="H1155" s="14"/>
      <c r="I1155" s="14"/>
      <c r="J1155" s="102"/>
      <c r="K1155" s="79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79"/>
      <c r="W1155" s="14"/>
      <c r="X1155" s="14"/>
      <c r="Y1155" s="14"/>
      <c r="Z1155" s="14"/>
      <c r="AA1155" s="79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79"/>
      <c r="AZ1155" s="50"/>
      <c r="BA1155" s="14"/>
      <c r="BB1155" s="14"/>
      <c r="BC1155" s="50"/>
      <c r="BD1155" s="14"/>
      <c r="BE1155" s="14"/>
      <c r="BF1155" s="14"/>
      <c r="BG1155" s="14"/>
      <c r="BH1155" s="14"/>
    </row>
    <row r="1156" ht="15.75" customHeight="1">
      <c r="A1156" s="14"/>
      <c r="B1156" s="14"/>
      <c r="C1156" s="14"/>
      <c r="D1156" s="50"/>
      <c r="E1156" s="50"/>
      <c r="F1156" s="50"/>
      <c r="G1156" s="14"/>
      <c r="H1156" s="14"/>
      <c r="I1156" s="14"/>
      <c r="J1156" s="102"/>
      <c r="K1156" s="79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79"/>
      <c r="W1156" s="14"/>
      <c r="X1156" s="14"/>
      <c r="Y1156" s="14"/>
      <c r="Z1156" s="14"/>
      <c r="AA1156" s="79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79"/>
      <c r="AZ1156" s="50"/>
      <c r="BA1156" s="14"/>
      <c r="BB1156" s="14"/>
      <c r="BC1156" s="50"/>
      <c r="BD1156" s="14"/>
      <c r="BE1156" s="14"/>
      <c r="BF1156" s="14"/>
      <c r="BG1156" s="14"/>
      <c r="BH1156" s="14"/>
    </row>
    <row r="1157" ht="15.75" customHeight="1">
      <c r="A1157" s="14"/>
      <c r="B1157" s="14"/>
      <c r="C1157" s="14"/>
      <c r="D1157" s="50"/>
      <c r="E1157" s="50"/>
      <c r="F1157" s="50"/>
      <c r="G1157" s="14"/>
      <c r="H1157" s="14"/>
      <c r="I1157" s="14"/>
      <c r="J1157" s="102"/>
      <c r="K1157" s="79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79"/>
      <c r="W1157" s="14"/>
      <c r="X1157" s="14"/>
      <c r="Y1157" s="14"/>
      <c r="Z1157" s="14"/>
      <c r="AA1157" s="79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79"/>
      <c r="AZ1157" s="50"/>
      <c r="BA1157" s="14"/>
      <c r="BB1157" s="14"/>
      <c r="BC1157" s="50"/>
      <c r="BD1157" s="14"/>
      <c r="BE1157" s="14"/>
      <c r="BF1157" s="14"/>
      <c r="BG1157" s="14"/>
      <c r="BH1157" s="14"/>
    </row>
    <row r="1158" ht="15.75" customHeight="1">
      <c r="A1158" s="14"/>
      <c r="B1158" s="14"/>
      <c r="C1158" s="14"/>
      <c r="D1158" s="50"/>
      <c r="E1158" s="50"/>
      <c r="F1158" s="50"/>
      <c r="G1158" s="14"/>
      <c r="H1158" s="14"/>
      <c r="I1158" s="14"/>
      <c r="J1158" s="102"/>
      <c r="K1158" s="79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79"/>
      <c r="W1158" s="14"/>
      <c r="X1158" s="14"/>
      <c r="Y1158" s="14"/>
      <c r="Z1158" s="14"/>
      <c r="AA1158" s="79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79"/>
      <c r="AZ1158" s="50"/>
      <c r="BA1158" s="14"/>
      <c r="BB1158" s="14"/>
      <c r="BC1158" s="50"/>
      <c r="BD1158" s="14"/>
      <c r="BE1158" s="14"/>
      <c r="BF1158" s="14"/>
      <c r="BG1158" s="14"/>
      <c r="BH1158" s="14"/>
    </row>
    <row r="1159" ht="15.75" customHeight="1">
      <c r="A1159" s="14"/>
      <c r="B1159" s="14"/>
      <c r="C1159" s="14"/>
      <c r="D1159" s="50"/>
      <c r="E1159" s="50"/>
      <c r="F1159" s="50"/>
      <c r="G1159" s="14"/>
      <c r="H1159" s="14"/>
      <c r="I1159" s="14"/>
      <c r="J1159" s="102"/>
      <c r="K1159" s="79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79"/>
      <c r="W1159" s="14"/>
      <c r="X1159" s="14"/>
      <c r="Y1159" s="14"/>
      <c r="Z1159" s="14"/>
      <c r="AA1159" s="79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79"/>
      <c r="AZ1159" s="50"/>
      <c r="BA1159" s="14"/>
      <c r="BB1159" s="14"/>
      <c r="BC1159" s="50"/>
      <c r="BD1159" s="14"/>
      <c r="BE1159" s="14"/>
      <c r="BF1159" s="14"/>
      <c r="BG1159" s="14"/>
      <c r="BH1159" s="14"/>
    </row>
    <row r="1160" ht="15.75" customHeight="1">
      <c r="A1160" s="14"/>
      <c r="B1160" s="14"/>
      <c r="C1160" s="14"/>
      <c r="D1160" s="50"/>
      <c r="E1160" s="50"/>
      <c r="F1160" s="50"/>
      <c r="G1160" s="14"/>
      <c r="H1160" s="14"/>
      <c r="I1160" s="14"/>
      <c r="J1160" s="102"/>
      <c r="K1160" s="79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79"/>
      <c r="W1160" s="14"/>
      <c r="X1160" s="14"/>
      <c r="Y1160" s="14"/>
      <c r="Z1160" s="14"/>
      <c r="AA1160" s="79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79"/>
      <c r="AZ1160" s="50"/>
      <c r="BA1160" s="14"/>
      <c r="BB1160" s="14"/>
      <c r="BC1160" s="50"/>
      <c r="BD1160" s="14"/>
      <c r="BE1160" s="14"/>
      <c r="BF1160" s="14"/>
      <c r="BG1160" s="14"/>
      <c r="BH1160" s="14"/>
    </row>
    <row r="1161" ht="15.75" customHeight="1">
      <c r="A1161" s="14"/>
      <c r="B1161" s="14"/>
      <c r="C1161" s="14"/>
      <c r="D1161" s="50"/>
      <c r="E1161" s="50"/>
      <c r="F1161" s="50"/>
      <c r="G1161" s="14"/>
      <c r="H1161" s="14"/>
      <c r="I1161" s="14"/>
      <c r="J1161" s="102"/>
      <c r="K1161" s="79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79"/>
      <c r="W1161" s="14"/>
      <c r="X1161" s="14"/>
      <c r="Y1161" s="14"/>
      <c r="Z1161" s="14"/>
      <c r="AA1161" s="79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79"/>
      <c r="AZ1161" s="50"/>
      <c r="BA1161" s="14"/>
      <c r="BB1161" s="14"/>
      <c r="BC1161" s="50"/>
      <c r="BD1161" s="14"/>
      <c r="BE1161" s="14"/>
      <c r="BF1161" s="14"/>
      <c r="BG1161" s="14"/>
      <c r="BH1161" s="14"/>
    </row>
    <row r="1162" ht="15.75" customHeight="1">
      <c r="A1162" s="14"/>
      <c r="B1162" s="14"/>
      <c r="C1162" s="14"/>
      <c r="D1162" s="50"/>
      <c r="E1162" s="50"/>
      <c r="F1162" s="50"/>
      <c r="G1162" s="14"/>
      <c r="H1162" s="14"/>
      <c r="I1162" s="14"/>
      <c r="J1162" s="102"/>
      <c r="K1162" s="79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79"/>
      <c r="W1162" s="14"/>
      <c r="X1162" s="14"/>
      <c r="Y1162" s="14"/>
      <c r="Z1162" s="14"/>
      <c r="AA1162" s="79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79"/>
      <c r="AZ1162" s="50"/>
      <c r="BA1162" s="14"/>
      <c r="BB1162" s="14"/>
      <c r="BC1162" s="50"/>
      <c r="BD1162" s="14"/>
      <c r="BE1162" s="14"/>
      <c r="BF1162" s="14"/>
      <c r="BG1162" s="14"/>
      <c r="BH1162" s="14"/>
    </row>
    <row r="1163" ht="15.75" customHeight="1">
      <c r="A1163" s="14"/>
      <c r="B1163" s="14"/>
      <c r="C1163" s="14"/>
      <c r="D1163" s="50"/>
      <c r="E1163" s="50"/>
      <c r="F1163" s="50"/>
      <c r="G1163" s="14"/>
      <c r="H1163" s="14"/>
      <c r="I1163" s="14"/>
      <c r="J1163" s="102"/>
      <c r="K1163" s="79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79"/>
      <c r="W1163" s="14"/>
      <c r="X1163" s="14"/>
      <c r="Y1163" s="14"/>
      <c r="Z1163" s="14"/>
      <c r="AA1163" s="79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79"/>
      <c r="AZ1163" s="50"/>
      <c r="BA1163" s="14"/>
      <c r="BB1163" s="14"/>
      <c r="BC1163" s="50"/>
      <c r="BD1163" s="14"/>
      <c r="BE1163" s="14"/>
      <c r="BF1163" s="14"/>
      <c r="BG1163" s="14"/>
      <c r="BH1163" s="14"/>
    </row>
    <row r="1164" ht="15.75" customHeight="1">
      <c r="A1164" s="14"/>
      <c r="B1164" s="14"/>
      <c r="C1164" s="14"/>
      <c r="D1164" s="50"/>
      <c r="E1164" s="50"/>
      <c r="F1164" s="50"/>
      <c r="G1164" s="14"/>
      <c r="H1164" s="14"/>
      <c r="I1164" s="14"/>
      <c r="J1164" s="102"/>
      <c r="K1164" s="79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79"/>
      <c r="W1164" s="14"/>
      <c r="X1164" s="14"/>
      <c r="Y1164" s="14"/>
      <c r="Z1164" s="14"/>
      <c r="AA1164" s="79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79"/>
      <c r="AZ1164" s="50"/>
      <c r="BA1164" s="14"/>
      <c r="BB1164" s="14"/>
      <c r="BC1164" s="50"/>
      <c r="BD1164" s="14"/>
      <c r="BE1164" s="14"/>
      <c r="BF1164" s="14"/>
      <c r="BG1164" s="14"/>
      <c r="BH1164" s="14"/>
    </row>
    <row r="1165" ht="15.75" customHeight="1">
      <c r="A1165" s="14"/>
      <c r="B1165" s="14"/>
      <c r="C1165" s="14"/>
      <c r="D1165" s="50"/>
      <c r="E1165" s="50"/>
      <c r="F1165" s="50"/>
      <c r="G1165" s="14"/>
      <c r="H1165" s="14"/>
      <c r="I1165" s="14"/>
      <c r="J1165" s="102"/>
      <c r="K1165" s="79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79"/>
      <c r="W1165" s="14"/>
      <c r="X1165" s="14"/>
      <c r="Y1165" s="14"/>
      <c r="Z1165" s="14"/>
      <c r="AA1165" s="79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79"/>
      <c r="AZ1165" s="50"/>
      <c r="BA1165" s="14"/>
      <c r="BB1165" s="14"/>
      <c r="BC1165" s="50"/>
      <c r="BD1165" s="14"/>
      <c r="BE1165" s="14"/>
      <c r="BF1165" s="14"/>
      <c r="BG1165" s="14"/>
      <c r="BH1165" s="14"/>
    </row>
    <row r="1166" ht="15.75" customHeight="1">
      <c r="A1166" s="14"/>
      <c r="B1166" s="14"/>
      <c r="C1166" s="14"/>
      <c r="D1166" s="50"/>
      <c r="E1166" s="50"/>
      <c r="F1166" s="50"/>
      <c r="G1166" s="14"/>
      <c r="H1166" s="14"/>
      <c r="I1166" s="14"/>
      <c r="J1166" s="102"/>
      <c r="K1166" s="79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79"/>
      <c r="W1166" s="14"/>
      <c r="X1166" s="14"/>
      <c r="Y1166" s="14"/>
      <c r="Z1166" s="14"/>
      <c r="AA1166" s="79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79"/>
      <c r="AZ1166" s="50"/>
      <c r="BA1166" s="14"/>
      <c r="BB1166" s="14"/>
      <c r="BC1166" s="50"/>
      <c r="BD1166" s="14"/>
      <c r="BE1166" s="14"/>
      <c r="BF1166" s="14"/>
      <c r="BG1166" s="14"/>
      <c r="BH1166" s="14"/>
    </row>
    <row r="1167" ht="15.75" customHeight="1">
      <c r="A1167" s="14"/>
      <c r="B1167" s="14"/>
      <c r="C1167" s="14"/>
      <c r="D1167" s="50"/>
      <c r="E1167" s="50"/>
      <c r="F1167" s="50"/>
      <c r="G1167" s="14"/>
      <c r="H1167" s="14"/>
      <c r="I1167" s="14"/>
      <c r="J1167" s="102"/>
      <c r="K1167" s="79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79"/>
      <c r="W1167" s="14"/>
      <c r="X1167" s="14"/>
      <c r="Y1167" s="14"/>
      <c r="Z1167" s="14"/>
      <c r="AA1167" s="79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79"/>
      <c r="AZ1167" s="50"/>
      <c r="BA1167" s="14"/>
      <c r="BB1167" s="14"/>
      <c r="BC1167" s="50"/>
      <c r="BD1167" s="14"/>
      <c r="BE1167" s="14"/>
      <c r="BF1167" s="14"/>
      <c r="BG1167" s="14"/>
      <c r="BH1167" s="14"/>
    </row>
    <row r="1168" ht="15.75" customHeight="1">
      <c r="A1168" s="14"/>
      <c r="B1168" s="14"/>
      <c r="C1168" s="14"/>
      <c r="D1168" s="50"/>
      <c r="E1168" s="50"/>
      <c r="F1168" s="50"/>
      <c r="G1168" s="14"/>
      <c r="H1168" s="14"/>
      <c r="I1168" s="14"/>
      <c r="J1168" s="102"/>
      <c r="K1168" s="79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79"/>
      <c r="W1168" s="14"/>
      <c r="X1168" s="14"/>
      <c r="Y1168" s="14"/>
      <c r="Z1168" s="14"/>
      <c r="AA1168" s="79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79"/>
      <c r="AZ1168" s="50"/>
      <c r="BA1168" s="14"/>
      <c r="BB1168" s="14"/>
      <c r="BC1168" s="50"/>
      <c r="BD1168" s="14"/>
      <c r="BE1168" s="14"/>
      <c r="BF1168" s="14"/>
      <c r="BG1168" s="14"/>
      <c r="BH1168" s="14"/>
    </row>
    <row r="1169" ht="15.75" customHeight="1">
      <c r="A1169" s="14"/>
      <c r="B1169" s="14"/>
      <c r="C1169" s="14"/>
      <c r="D1169" s="50"/>
      <c r="E1169" s="50"/>
      <c r="F1169" s="50"/>
      <c r="G1169" s="14"/>
      <c r="H1169" s="14"/>
      <c r="I1169" s="14"/>
      <c r="J1169" s="102"/>
      <c r="K1169" s="79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79"/>
      <c r="W1169" s="14"/>
      <c r="X1169" s="14"/>
      <c r="Y1169" s="14"/>
      <c r="Z1169" s="14"/>
      <c r="AA1169" s="79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79"/>
      <c r="AZ1169" s="50"/>
      <c r="BA1169" s="14"/>
      <c r="BB1169" s="14"/>
      <c r="BC1169" s="50"/>
      <c r="BD1169" s="14"/>
      <c r="BE1169" s="14"/>
      <c r="BF1169" s="14"/>
      <c r="BG1169" s="14"/>
      <c r="BH1169" s="14"/>
    </row>
    <row r="1170" ht="15.75" customHeight="1">
      <c r="A1170" s="14"/>
      <c r="B1170" s="14"/>
      <c r="C1170" s="14"/>
      <c r="D1170" s="50"/>
      <c r="E1170" s="50"/>
      <c r="F1170" s="50"/>
      <c r="G1170" s="14"/>
      <c r="H1170" s="14"/>
      <c r="I1170" s="14"/>
      <c r="J1170" s="102"/>
      <c r="K1170" s="79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79"/>
      <c r="W1170" s="14"/>
      <c r="X1170" s="14"/>
      <c r="Y1170" s="14"/>
      <c r="Z1170" s="14"/>
      <c r="AA1170" s="79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79"/>
      <c r="AZ1170" s="50"/>
      <c r="BA1170" s="14"/>
      <c r="BB1170" s="14"/>
      <c r="BC1170" s="50"/>
      <c r="BD1170" s="14"/>
      <c r="BE1170" s="14"/>
      <c r="BF1170" s="14"/>
      <c r="BG1170" s="14"/>
      <c r="BH1170" s="14"/>
    </row>
    <row r="1171" ht="15.75" customHeight="1">
      <c r="A1171" s="14"/>
      <c r="B1171" s="14"/>
      <c r="C1171" s="14"/>
      <c r="D1171" s="50"/>
      <c r="E1171" s="50"/>
      <c r="F1171" s="50"/>
      <c r="G1171" s="14"/>
      <c r="H1171" s="14"/>
      <c r="I1171" s="14"/>
      <c r="J1171" s="102"/>
      <c r="K1171" s="79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79"/>
      <c r="W1171" s="14"/>
      <c r="X1171" s="14"/>
      <c r="Y1171" s="14"/>
      <c r="Z1171" s="14"/>
      <c r="AA1171" s="79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79"/>
      <c r="AZ1171" s="50"/>
      <c r="BA1171" s="14"/>
      <c r="BB1171" s="14"/>
      <c r="BC1171" s="50"/>
      <c r="BD1171" s="14"/>
      <c r="BE1171" s="14"/>
      <c r="BF1171" s="14"/>
      <c r="BG1171" s="14"/>
      <c r="BH1171" s="14"/>
    </row>
    <row r="1172" ht="15.75" customHeight="1">
      <c r="A1172" s="14"/>
      <c r="B1172" s="14"/>
      <c r="C1172" s="14"/>
      <c r="D1172" s="50"/>
      <c r="E1172" s="50"/>
      <c r="F1172" s="50"/>
      <c r="G1172" s="14"/>
      <c r="H1172" s="14"/>
      <c r="I1172" s="14"/>
      <c r="J1172" s="102"/>
      <c r="K1172" s="79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79"/>
      <c r="W1172" s="14"/>
      <c r="X1172" s="14"/>
      <c r="Y1172" s="14"/>
      <c r="Z1172" s="14"/>
      <c r="AA1172" s="79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79"/>
      <c r="AZ1172" s="50"/>
      <c r="BA1172" s="14"/>
      <c r="BB1172" s="14"/>
      <c r="BC1172" s="50"/>
      <c r="BD1172" s="14"/>
      <c r="BE1172" s="14"/>
      <c r="BF1172" s="14"/>
      <c r="BG1172" s="14"/>
      <c r="BH1172" s="14"/>
    </row>
    <row r="1173" ht="15.75" customHeight="1">
      <c r="A1173" s="14"/>
      <c r="B1173" s="14"/>
      <c r="C1173" s="14"/>
      <c r="D1173" s="50"/>
      <c r="E1173" s="50"/>
      <c r="F1173" s="50"/>
      <c r="G1173" s="14"/>
      <c r="H1173" s="14"/>
      <c r="I1173" s="14"/>
      <c r="J1173" s="102"/>
      <c r="K1173" s="79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79"/>
      <c r="W1173" s="14"/>
      <c r="X1173" s="14"/>
      <c r="Y1173" s="14"/>
      <c r="Z1173" s="14"/>
      <c r="AA1173" s="79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79"/>
      <c r="AZ1173" s="50"/>
      <c r="BA1173" s="14"/>
      <c r="BB1173" s="14"/>
      <c r="BC1173" s="50"/>
      <c r="BD1173" s="14"/>
      <c r="BE1173" s="14"/>
      <c r="BF1173" s="14"/>
      <c r="BG1173" s="14"/>
      <c r="BH1173" s="14"/>
    </row>
    <row r="1174" ht="15.75" customHeight="1">
      <c r="A1174" s="14"/>
      <c r="B1174" s="14"/>
      <c r="C1174" s="14"/>
      <c r="D1174" s="50"/>
      <c r="E1174" s="50"/>
      <c r="F1174" s="50"/>
      <c r="G1174" s="14"/>
      <c r="H1174" s="14"/>
      <c r="I1174" s="14"/>
      <c r="J1174" s="102"/>
      <c r="K1174" s="79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79"/>
      <c r="W1174" s="14"/>
      <c r="X1174" s="14"/>
      <c r="Y1174" s="14"/>
      <c r="Z1174" s="14"/>
      <c r="AA1174" s="79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79"/>
      <c r="AZ1174" s="50"/>
      <c r="BA1174" s="14"/>
      <c r="BB1174" s="14"/>
      <c r="BC1174" s="50"/>
      <c r="BD1174" s="14"/>
      <c r="BE1174" s="14"/>
      <c r="BF1174" s="14"/>
      <c r="BG1174" s="14"/>
      <c r="BH1174" s="14"/>
    </row>
    <row r="1175" ht="15.75" customHeight="1">
      <c r="A1175" s="14"/>
      <c r="B1175" s="14"/>
      <c r="C1175" s="14"/>
      <c r="D1175" s="50"/>
      <c r="E1175" s="50"/>
      <c r="F1175" s="50"/>
      <c r="G1175" s="14"/>
      <c r="H1175" s="14"/>
      <c r="I1175" s="14"/>
      <c r="J1175" s="102"/>
      <c r="K1175" s="79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79"/>
      <c r="W1175" s="14"/>
      <c r="X1175" s="14"/>
      <c r="Y1175" s="14"/>
      <c r="Z1175" s="14"/>
      <c r="AA1175" s="79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79"/>
      <c r="AZ1175" s="50"/>
      <c r="BA1175" s="14"/>
      <c r="BB1175" s="14"/>
      <c r="BC1175" s="50"/>
      <c r="BD1175" s="14"/>
      <c r="BE1175" s="14"/>
      <c r="BF1175" s="14"/>
      <c r="BG1175" s="14"/>
      <c r="BH1175" s="14"/>
    </row>
    <row r="1176" ht="15.75" customHeight="1">
      <c r="A1176" s="14"/>
      <c r="B1176" s="14"/>
      <c r="C1176" s="14"/>
      <c r="D1176" s="50"/>
      <c r="E1176" s="50"/>
      <c r="F1176" s="50"/>
      <c r="G1176" s="14"/>
      <c r="H1176" s="14"/>
      <c r="I1176" s="14"/>
      <c r="J1176" s="102"/>
      <c r="K1176" s="79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79"/>
      <c r="W1176" s="14"/>
      <c r="X1176" s="14"/>
      <c r="Y1176" s="14"/>
      <c r="Z1176" s="14"/>
      <c r="AA1176" s="79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79"/>
      <c r="AZ1176" s="50"/>
      <c r="BA1176" s="14"/>
      <c r="BB1176" s="14"/>
      <c r="BC1176" s="50"/>
      <c r="BD1176" s="14"/>
      <c r="BE1176" s="14"/>
      <c r="BF1176" s="14"/>
      <c r="BG1176" s="14"/>
      <c r="BH1176" s="14"/>
    </row>
    <row r="1177" ht="15.75" customHeight="1">
      <c r="A1177" s="14"/>
      <c r="B1177" s="14"/>
      <c r="C1177" s="14"/>
      <c r="D1177" s="50"/>
      <c r="E1177" s="50"/>
      <c r="F1177" s="50"/>
      <c r="G1177" s="14"/>
      <c r="H1177" s="14"/>
      <c r="I1177" s="14"/>
      <c r="J1177" s="102"/>
      <c r="K1177" s="79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79"/>
      <c r="W1177" s="14"/>
      <c r="X1177" s="14"/>
      <c r="Y1177" s="14"/>
      <c r="Z1177" s="14"/>
      <c r="AA1177" s="79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79"/>
      <c r="AZ1177" s="50"/>
      <c r="BA1177" s="14"/>
      <c r="BB1177" s="14"/>
      <c r="BC1177" s="50"/>
      <c r="BD1177" s="14"/>
      <c r="BE1177" s="14"/>
      <c r="BF1177" s="14"/>
      <c r="BG1177" s="14"/>
      <c r="BH1177" s="14"/>
    </row>
    <row r="1178" ht="15.75" customHeight="1">
      <c r="A1178" s="14"/>
      <c r="B1178" s="14"/>
      <c r="C1178" s="14"/>
      <c r="D1178" s="50"/>
      <c r="E1178" s="50"/>
      <c r="F1178" s="50"/>
      <c r="G1178" s="14"/>
      <c r="H1178" s="14"/>
      <c r="I1178" s="14"/>
      <c r="J1178" s="102"/>
      <c r="K1178" s="79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79"/>
      <c r="W1178" s="14"/>
      <c r="X1178" s="14"/>
      <c r="Y1178" s="14"/>
      <c r="Z1178" s="14"/>
      <c r="AA1178" s="79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79"/>
      <c r="AZ1178" s="50"/>
      <c r="BA1178" s="14"/>
      <c r="BB1178" s="14"/>
      <c r="BC1178" s="50"/>
      <c r="BD1178" s="14"/>
      <c r="BE1178" s="14"/>
      <c r="BF1178" s="14"/>
      <c r="BG1178" s="14"/>
      <c r="BH1178" s="14"/>
    </row>
    <row r="1179" ht="15.75" customHeight="1">
      <c r="A1179" s="14"/>
      <c r="B1179" s="14"/>
      <c r="C1179" s="14"/>
      <c r="D1179" s="50"/>
      <c r="E1179" s="50"/>
      <c r="F1179" s="50"/>
      <c r="G1179" s="14"/>
      <c r="H1179" s="14"/>
      <c r="I1179" s="14"/>
      <c r="J1179" s="102"/>
      <c r="K1179" s="79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79"/>
      <c r="W1179" s="14"/>
      <c r="X1179" s="14"/>
      <c r="Y1179" s="14"/>
      <c r="Z1179" s="14"/>
      <c r="AA1179" s="79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79"/>
      <c r="AZ1179" s="50"/>
      <c r="BA1179" s="14"/>
      <c r="BB1179" s="14"/>
      <c r="BC1179" s="50"/>
      <c r="BD1179" s="14"/>
      <c r="BE1179" s="14"/>
      <c r="BF1179" s="14"/>
      <c r="BG1179" s="14"/>
      <c r="BH1179" s="14"/>
    </row>
    <row r="1180" ht="15.75" customHeight="1">
      <c r="A1180" s="14"/>
      <c r="B1180" s="14"/>
      <c r="C1180" s="14"/>
      <c r="D1180" s="50"/>
      <c r="E1180" s="50"/>
      <c r="F1180" s="50"/>
      <c r="G1180" s="14"/>
      <c r="H1180" s="14"/>
      <c r="I1180" s="14"/>
      <c r="J1180" s="102"/>
      <c r="K1180" s="79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79"/>
      <c r="W1180" s="14"/>
      <c r="X1180" s="14"/>
      <c r="Y1180" s="14"/>
      <c r="Z1180" s="14"/>
      <c r="AA1180" s="79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79"/>
      <c r="AZ1180" s="50"/>
      <c r="BA1180" s="14"/>
      <c r="BB1180" s="14"/>
      <c r="BC1180" s="50"/>
      <c r="BD1180" s="14"/>
      <c r="BE1180" s="14"/>
      <c r="BF1180" s="14"/>
      <c r="BG1180" s="14"/>
      <c r="BH1180" s="14"/>
    </row>
    <row r="1181" ht="15.75" customHeight="1">
      <c r="A1181" s="14"/>
      <c r="B1181" s="14"/>
      <c r="C1181" s="14"/>
      <c r="D1181" s="50"/>
      <c r="E1181" s="50"/>
      <c r="F1181" s="50"/>
      <c r="G1181" s="14"/>
      <c r="H1181" s="14"/>
      <c r="I1181" s="14"/>
      <c r="J1181" s="102"/>
      <c r="K1181" s="79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79"/>
      <c r="W1181" s="14"/>
      <c r="X1181" s="14"/>
      <c r="Y1181" s="14"/>
      <c r="Z1181" s="14"/>
      <c r="AA1181" s="79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79"/>
      <c r="AZ1181" s="50"/>
      <c r="BA1181" s="14"/>
      <c r="BB1181" s="14"/>
      <c r="BC1181" s="50"/>
      <c r="BD1181" s="14"/>
      <c r="BE1181" s="14"/>
      <c r="BF1181" s="14"/>
      <c r="BG1181" s="14"/>
      <c r="BH1181" s="14"/>
    </row>
    <row r="1182" ht="15.75" customHeight="1">
      <c r="A1182" s="14"/>
      <c r="B1182" s="14"/>
      <c r="C1182" s="14"/>
      <c r="D1182" s="50"/>
      <c r="E1182" s="50"/>
      <c r="F1182" s="50"/>
      <c r="G1182" s="14"/>
      <c r="H1182" s="14"/>
      <c r="I1182" s="14"/>
      <c r="J1182" s="102"/>
      <c r="K1182" s="79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79"/>
      <c r="W1182" s="14"/>
      <c r="X1182" s="14"/>
      <c r="Y1182" s="14"/>
      <c r="Z1182" s="14"/>
      <c r="AA1182" s="79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79"/>
      <c r="AZ1182" s="50"/>
      <c r="BA1182" s="14"/>
      <c r="BB1182" s="14"/>
      <c r="BC1182" s="50"/>
      <c r="BD1182" s="14"/>
      <c r="BE1182" s="14"/>
      <c r="BF1182" s="14"/>
      <c r="BG1182" s="14"/>
      <c r="BH1182" s="14"/>
    </row>
    <row r="1183" ht="15.75" customHeight="1">
      <c r="A1183" s="14"/>
      <c r="B1183" s="14"/>
      <c r="C1183" s="14"/>
      <c r="D1183" s="50"/>
      <c r="E1183" s="50"/>
      <c r="F1183" s="50"/>
      <c r="G1183" s="14"/>
      <c r="H1183" s="14"/>
      <c r="I1183" s="14"/>
      <c r="J1183" s="102"/>
      <c r="K1183" s="79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79"/>
      <c r="W1183" s="14"/>
      <c r="X1183" s="14"/>
      <c r="Y1183" s="14"/>
      <c r="Z1183" s="14"/>
      <c r="AA1183" s="79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79"/>
      <c r="AZ1183" s="50"/>
      <c r="BA1183" s="14"/>
      <c r="BB1183" s="14"/>
      <c r="BC1183" s="50"/>
      <c r="BD1183" s="14"/>
      <c r="BE1183" s="14"/>
      <c r="BF1183" s="14"/>
      <c r="BG1183" s="14"/>
      <c r="BH1183" s="14"/>
    </row>
    <row r="1184" ht="15.75" customHeight="1">
      <c r="A1184" s="14"/>
      <c r="B1184" s="14"/>
      <c r="C1184" s="14"/>
      <c r="D1184" s="50"/>
      <c r="E1184" s="50"/>
      <c r="F1184" s="50"/>
      <c r="G1184" s="14"/>
      <c r="H1184" s="14"/>
      <c r="I1184" s="14"/>
      <c r="J1184" s="102"/>
      <c r="K1184" s="79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79"/>
      <c r="W1184" s="14"/>
      <c r="X1184" s="14"/>
      <c r="Y1184" s="14"/>
      <c r="Z1184" s="14"/>
      <c r="AA1184" s="79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79"/>
      <c r="AZ1184" s="50"/>
      <c r="BA1184" s="14"/>
      <c r="BB1184" s="14"/>
      <c r="BC1184" s="50"/>
      <c r="BD1184" s="14"/>
      <c r="BE1184" s="14"/>
      <c r="BF1184" s="14"/>
      <c r="BG1184" s="14"/>
      <c r="BH1184" s="14"/>
    </row>
    <row r="1185" ht="15.75" customHeight="1">
      <c r="A1185" s="14"/>
      <c r="B1185" s="14"/>
      <c r="C1185" s="14"/>
      <c r="D1185" s="50"/>
      <c r="E1185" s="50"/>
      <c r="F1185" s="50"/>
      <c r="G1185" s="14"/>
      <c r="H1185" s="14"/>
      <c r="I1185" s="14"/>
      <c r="J1185" s="102"/>
      <c r="K1185" s="79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79"/>
      <c r="W1185" s="14"/>
      <c r="X1185" s="14"/>
      <c r="Y1185" s="14"/>
      <c r="Z1185" s="14"/>
      <c r="AA1185" s="79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79"/>
      <c r="AZ1185" s="50"/>
      <c r="BA1185" s="14"/>
      <c r="BB1185" s="14"/>
      <c r="BC1185" s="50"/>
      <c r="BD1185" s="14"/>
      <c r="BE1185" s="14"/>
      <c r="BF1185" s="14"/>
      <c r="BG1185" s="14"/>
      <c r="BH1185" s="14"/>
    </row>
    <row r="1186" ht="15.75" customHeight="1">
      <c r="A1186" s="14"/>
      <c r="B1186" s="14"/>
      <c r="C1186" s="14"/>
      <c r="D1186" s="50"/>
      <c r="E1186" s="50"/>
      <c r="F1186" s="50"/>
      <c r="G1186" s="14"/>
      <c r="H1186" s="14"/>
      <c r="I1186" s="14"/>
      <c r="J1186" s="102"/>
      <c r="K1186" s="79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79"/>
      <c r="W1186" s="14"/>
      <c r="X1186" s="14"/>
      <c r="Y1186" s="14"/>
      <c r="Z1186" s="14"/>
      <c r="AA1186" s="79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79"/>
      <c r="AZ1186" s="50"/>
      <c r="BA1186" s="14"/>
      <c r="BB1186" s="14"/>
      <c r="BC1186" s="50"/>
      <c r="BD1186" s="14"/>
      <c r="BE1186" s="14"/>
      <c r="BF1186" s="14"/>
      <c r="BG1186" s="14"/>
      <c r="BH1186" s="14"/>
    </row>
    <row r="1187" ht="15.75" customHeight="1">
      <c r="A1187" s="14"/>
      <c r="B1187" s="14"/>
      <c r="C1187" s="14"/>
      <c r="D1187" s="50"/>
      <c r="E1187" s="50"/>
      <c r="F1187" s="50"/>
      <c r="G1187" s="14"/>
      <c r="H1187" s="14"/>
      <c r="I1187" s="14"/>
      <c r="J1187" s="102"/>
      <c r="K1187" s="79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79"/>
      <c r="W1187" s="14"/>
      <c r="X1187" s="14"/>
      <c r="Y1187" s="14"/>
      <c r="Z1187" s="14"/>
      <c r="AA1187" s="79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79"/>
      <c r="AZ1187" s="50"/>
      <c r="BA1187" s="14"/>
      <c r="BB1187" s="14"/>
      <c r="BC1187" s="50"/>
      <c r="BD1187" s="14"/>
      <c r="BE1187" s="14"/>
      <c r="BF1187" s="14"/>
      <c r="BG1187" s="14"/>
      <c r="BH1187" s="14"/>
    </row>
    <row r="1188" ht="15.75" customHeight="1">
      <c r="A1188" s="14"/>
      <c r="B1188" s="14"/>
      <c r="C1188" s="14"/>
      <c r="D1188" s="50"/>
      <c r="E1188" s="50"/>
      <c r="F1188" s="50"/>
      <c r="G1188" s="14"/>
      <c r="H1188" s="14"/>
      <c r="I1188" s="14"/>
      <c r="J1188" s="102"/>
      <c r="K1188" s="79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79"/>
      <c r="W1188" s="14"/>
      <c r="X1188" s="14"/>
      <c r="Y1188" s="14"/>
      <c r="Z1188" s="14"/>
      <c r="AA1188" s="79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79"/>
      <c r="AZ1188" s="50"/>
      <c r="BA1188" s="14"/>
      <c r="BB1188" s="14"/>
      <c r="BC1188" s="50"/>
      <c r="BD1188" s="14"/>
      <c r="BE1188" s="14"/>
      <c r="BF1188" s="14"/>
      <c r="BG1188" s="14"/>
      <c r="BH1188" s="14"/>
    </row>
    <row r="1189" ht="15.75" customHeight="1">
      <c r="A1189" s="14"/>
      <c r="B1189" s="14"/>
      <c r="C1189" s="14"/>
      <c r="D1189" s="50"/>
      <c r="E1189" s="50"/>
      <c r="F1189" s="50"/>
      <c r="G1189" s="14"/>
      <c r="H1189" s="14"/>
      <c r="I1189" s="14"/>
      <c r="J1189" s="102"/>
      <c r="K1189" s="79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79"/>
      <c r="W1189" s="14"/>
      <c r="X1189" s="14"/>
      <c r="Y1189" s="14"/>
      <c r="Z1189" s="14"/>
      <c r="AA1189" s="79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79"/>
      <c r="AZ1189" s="50"/>
      <c r="BA1189" s="14"/>
      <c r="BB1189" s="14"/>
      <c r="BC1189" s="50"/>
      <c r="BD1189" s="14"/>
      <c r="BE1189" s="14"/>
      <c r="BF1189" s="14"/>
      <c r="BG1189" s="14"/>
      <c r="BH1189" s="14"/>
    </row>
    <row r="1190" ht="15.75" customHeight="1">
      <c r="A1190" s="14"/>
      <c r="B1190" s="14"/>
      <c r="C1190" s="14"/>
      <c r="D1190" s="50"/>
      <c r="E1190" s="50"/>
      <c r="F1190" s="50"/>
      <c r="G1190" s="14"/>
      <c r="H1190" s="14"/>
      <c r="I1190" s="14"/>
      <c r="J1190" s="102"/>
      <c r="K1190" s="79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79"/>
      <c r="W1190" s="14"/>
      <c r="X1190" s="14"/>
      <c r="Y1190" s="14"/>
      <c r="Z1190" s="14"/>
      <c r="AA1190" s="79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79"/>
      <c r="AZ1190" s="50"/>
      <c r="BA1190" s="14"/>
      <c r="BB1190" s="14"/>
      <c r="BC1190" s="50"/>
      <c r="BD1190" s="14"/>
      <c r="BE1190" s="14"/>
      <c r="BF1190" s="14"/>
      <c r="BG1190" s="14"/>
      <c r="BH1190" s="14"/>
    </row>
    <row r="1191" ht="15.75" customHeight="1">
      <c r="A1191" s="14"/>
      <c r="B1191" s="14"/>
      <c r="C1191" s="14"/>
      <c r="D1191" s="50"/>
      <c r="E1191" s="50"/>
      <c r="F1191" s="50"/>
      <c r="G1191" s="14"/>
      <c r="H1191" s="14"/>
      <c r="I1191" s="14"/>
      <c r="J1191" s="102"/>
      <c r="K1191" s="79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79"/>
      <c r="W1191" s="14"/>
      <c r="X1191" s="14"/>
      <c r="Y1191" s="14"/>
      <c r="Z1191" s="14"/>
      <c r="AA1191" s="79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79"/>
      <c r="AZ1191" s="50"/>
      <c r="BA1191" s="14"/>
      <c r="BB1191" s="14"/>
      <c r="BC1191" s="50"/>
      <c r="BD1191" s="14"/>
      <c r="BE1191" s="14"/>
      <c r="BF1191" s="14"/>
      <c r="BG1191" s="14"/>
      <c r="BH1191" s="14"/>
    </row>
    <row r="1192" ht="15.75" customHeight="1">
      <c r="A1192" s="14"/>
      <c r="B1192" s="14"/>
      <c r="C1192" s="14"/>
      <c r="D1192" s="50"/>
      <c r="E1192" s="50"/>
      <c r="F1192" s="50"/>
      <c r="G1192" s="14"/>
      <c r="H1192" s="14"/>
      <c r="I1192" s="14"/>
      <c r="J1192" s="102"/>
      <c r="K1192" s="79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79"/>
      <c r="W1192" s="14"/>
      <c r="X1192" s="14"/>
      <c r="Y1192" s="14"/>
      <c r="Z1192" s="14"/>
      <c r="AA1192" s="79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79"/>
      <c r="AZ1192" s="50"/>
      <c r="BA1192" s="14"/>
      <c r="BB1192" s="14"/>
      <c r="BC1192" s="50"/>
      <c r="BD1192" s="14"/>
      <c r="BE1192" s="14"/>
      <c r="BF1192" s="14"/>
      <c r="BG1192" s="14"/>
      <c r="BH1192" s="14"/>
    </row>
    <row r="1193" ht="15.75" customHeight="1">
      <c r="A1193" s="14"/>
      <c r="B1193" s="14"/>
      <c r="C1193" s="14"/>
      <c r="D1193" s="50"/>
      <c r="E1193" s="50"/>
      <c r="F1193" s="50"/>
      <c r="G1193" s="14"/>
      <c r="H1193" s="14"/>
      <c r="I1193" s="14"/>
      <c r="J1193" s="102"/>
      <c r="K1193" s="79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79"/>
      <c r="W1193" s="14"/>
      <c r="X1193" s="14"/>
      <c r="Y1193" s="14"/>
      <c r="Z1193" s="14"/>
      <c r="AA1193" s="79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79"/>
      <c r="AZ1193" s="50"/>
      <c r="BA1193" s="14"/>
      <c r="BB1193" s="14"/>
      <c r="BC1193" s="50"/>
      <c r="BD1193" s="14"/>
      <c r="BE1193" s="14"/>
      <c r="BF1193" s="14"/>
      <c r="BG1193" s="14"/>
      <c r="BH1193" s="14"/>
    </row>
    <row r="1194" ht="15.75" customHeight="1">
      <c r="A1194" s="14"/>
      <c r="B1194" s="14"/>
      <c r="C1194" s="14"/>
      <c r="D1194" s="50"/>
      <c r="E1194" s="50"/>
      <c r="F1194" s="50"/>
      <c r="G1194" s="14"/>
      <c r="H1194" s="14"/>
      <c r="I1194" s="14"/>
      <c r="J1194" s="102"/>
      <c r="K1194" s="79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79"/>
      <c r="W1194" s="14"/>
      <c r="X1194" s="14"/>
      <c r="Y1194" s="14"/>
      <c r="Z1194" s="14"/>
      <c r="AA1194" s="79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79"/>
      <c r="AZ1194" s="50"/>
      <c r="BA1194" s="14"/>
      <c r="BB1194" s="14"/>
      <c r="BC1194" s="50"/>
      <c r="BD1194" s="14"/>
      <c r="BE1194" s="14"/>
      <c r="BF1194" s="14"/>
      <c r="BG1194" s="14"/>
      <c r="BH1194" s="14"/>
    </row>
    <row r="1195" ht="15.75" customHeight="1">
      <c r="A1195" s="14"/>
      <c r="B1195" s="14"/>
      <c r="C1195" s="14"/>
      <c r="D1195" s="50"/>
      <c r="E1195" s="50"/>
      <c r="F1195" s="50"/>
      <c r="G1195" s="14"/>
      <c r="H1195" s="14"/>
      <c r="I1195" s="14"/>
      <c r="J1195" s="102"/>
      <c r="K1195" s="79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79"/>
      <c r="W1195" s="14"/>
      <c r="X1195" s="14"/>
      <c r="Y1195" s="14"/>
      <c r="Z1195" s="14"/>
      <c r="AA1195" s="79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79"/>
      <c r="AZ1195" s="50"/>
      <c r="BA1195" s="14"/>
      <c r="BB1195" s="14"/>
      <c r="BC1195" s="50"/>
      <c r="BD1195" s="14"/>
      <c r="BE1195" s="14"/>
      <c r="BF1195" s="14"/>
      <c r="BG1195" s="14"/>
      <c r="BH1195" s="14"/>
    </row>
    <row r="1196" ht="15.75" customHeight="1">
      <c r="A1196" s="14"/>
      <c r="B1196" s="14"/>
      <c r="C1196" s="14"/>
      <c r="D1196" s="50"/>
      <c r="E1196" s="50"/>
      <c r="F1196" s="50"/>
      <c r="G1196" s="14"/>
      <c r="H1196" s="14"/>
      <c r="I1196" s="14"/>
      <c r="J1196" s="102"/>
      <c r="K1196" s="79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79"/>
      <c r="W1196" s="14"/>
      <c r="X1196" s="14"/>
      <c r="Y1196" s="14"/>
      <c r="Z1196" s="14"/>
      <c r="AA1196" s="79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79"/>
      <c r="AZ1196" s="50"/>
      <c r="BA1196" s="14"/>
      <c r="BB1196" s="14"/>
      <c r="BC1196" s="50"/>
      <c r="BD1196" s="14"/>
      <c r="BE1196" s="14"/>
      <c r="BF1196" s="14"/>
      <c r="BG1196" s="14"/>
      <c r="BH1196" s="14"/>
    </row>
    <row r="1197" ht="15.75" customHeight="1">
      <c r="A1197" s="14"/>
      <c r="B1197" s="14"/>
      <c r="C1197" s="14"/>
      <c r="D1197" s="50"/>
      <c r="E1197" s="50"/>
      <c r="F1197" s="50"/>
      <c r="G1197" s="14"/>
      <c r="H1197" s="14"/>
      <c r="I1197" s="14"/>
      <c r="J1197" s="102"/>
      <c r="K1197" s="79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79"/>
      <c r="W1197" s="14"/>
      <c r="X1197" s="14"/>
      <c r="Y1197" s="14"/>
      <c r="Z1197" s="14"/>
      <c r="AA1197" s="79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79"/>
      <c r="AZ1197" s="50"/>
      <c r="BA1197" s="14"/>
      <c r="BB1197" s="14"/>
      <c r="BC1197" s="50"/>
      <c r="BD1197" s="14"/>
      <c r="BE1197" s="14"/>
      <c r="BF1197" s="14"/>
      <c r="BG1197" s="14"/>
      <c r="BH1197" s="14"/>
    </row>
    <row r="1198" ht="15.75" customHeight="1">
      <c r="A1198" s="14"/>
      <c r="B1198" s="14"/>
      <c r="C1198" s="14"/>
      <c r="D1198" s="50"/>
      <c r="E1198" s="50"/>
      <c r="F1198" s="50"/>
      <c r="G1198" s="14"/>
      <c r="H1198" s="14"/>
      <c r="I1198" s="14"/>
      <c r="J1198" s="102"/>
      <c r="K1198" s="79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79"/>
      <c r="W1198" s="14"/>
      <c r="X1198" s="14"/>
      <c r="Y1198" s="14"/>
      <c r="Z1198" s="14"/>
      <c r="AA1198" s="79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79"/>
      <c r="AZ1198" s="50"/>
      <c r="BA1198" s="14"/>
      <c r="BB1198" s="14"/>
      <c r="BC1198" s="50"/>
      <c r="BD1198" s="14"/>
      <c r="BE1198" s="14"/>
      <c r="BF1198" s="14"/>
      <c r="BG1198" s="14"/>
      <c r="BH1198" s="14"/>
    </row>
    <row r="1199" ht="15.75" customHeight="1">
      <c r="A1199" s="14"/>
      <c r="B1199" s="14"/>
      <c r="C1199" s="14"/>
      <c r="D1199" s="50"/>
      <c r="E1199" s="50"/>
      <c r="F1199" s="50"/>
      <c r="G1199" s="14"/>
      <c r="H1199" s="14"/>
      <c r="I1199" s="14"/>
      <c r="J1199" s="102"/>
      <c r="K1199" s="79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79"/>
      <c r="W1199" s="14"/>
      <c r="X1199" s="14"/>
      <c r="Y1199" s="14"/>
      <c r="Z1199" s="14"/>
      <c r="AA1199" s="79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79"/>
      <c r="AZ1199" s="50"/>
      <c r="BA1199" s="14"/>
      <c r="BB1199" s="14"/>
      <c r="BC1199" s="50"/>
      <c r="BD1199" s="14"/>
      <c r="BE1199" s="14"/>
      <c r="BF1199" s="14"/>
      <c r="BG1199" s="14"/>
      <c r="BH1199" s="14"/>
    </row>
    <row r="1200" ht="15.75" customHeight="1">
      <c r="A1200" s="14"/>
      <c r="B1200" s="14"/>
      <c r="C1200" s="14"/>
      <c r="D1200" s="50"/>
      <c r="E1200" s="50"/>
      <c r="F1200" s="50"/>
      <c r="G1200" s="14"/>
      <c r="H1200" s="14"/>
      <c r="I1200" s="14"/>
      <c r="J1200" s="102"/>
      <c r="K1200" s="79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79"/>
      <c r="W1200" s="14"/>
      <c r="X1200" s="14"/>
      <c r="Y1200" s="14"/>
      <c r="Z1200" s="14"/>
      <c r="AA1200" s="79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79"/>
      <c r="AZ1200" s="50"/>
      <c r="BA1200" s="14"/>
      <c r="BB1200" s="14"/>
      <c r="BC1200" s="50"/>
      <c r="BD1200" s="14"/>
      <c r="BE1200" s="14"/>
      <c r="BF1200" s="14"/>
      <c r="BG1200" s="14"/>
      <c r="BH1200" s="14"/>
    </row>
    <row r="1201" ht="15.75" customHeight="1">
      <c r="A1201" s="14"/>
      <c r="B1201" s="14"/>
      <c r="C1201" s="14"/>
      <c r="D1201" s="50"/>
      <c r="E1201" s="50"/>
      <c r="F1201" s="50"/>
      <c r="G1201" s="14"/>
      <c r="H1201" s="14"/>
      <c r="I1201" s="14"/>
      <c r="J1201" s="102"/>
      <c r="K1201" s="79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79"/>
      <c r="W1201" s="14"/>
      <c r="X1201" s="14"/>
      <c r="Y1201" s="14"/>
      <c r="Z1201" s="14"/>
      <c r="AA1201" s="79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79"/>
      <c r="AZ1201" s="50"/>
      <c r="BA1201" s="14"/>
      <c r="BB1201" s="14"/>
      <c r="BC1201" s="50"/>
      <c r="BD1201" s="14"/>
      <c r="BE1201" s="14"/>
      <c r="BF1201" s="14"/>
      <c r="BG1201" s="14"/>
      <c r="BH1201" s="14"/>
    </row>
    <row r="1202" ht="15.75" customHeight="1">
      <c r="A1202" s="14"/>
      <c r="B1202" s="14"/>
      <c r="C1202" s="14"/>
      <c r="D1202" s="50"/>
      <c r="E1202" s="50"/>
      <c r="F1202" s="50"/>
      <c r="G1202" s="14"/>
      <c r="H1202" s="14"/>
      <c r="I1202" s="14"/>
      <c r="J1202" s="102"/>
      <c r="K1202" s="79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79"/>
      <c r="W1202" s="14"/>
      <c r="X1202" s="14"/>
      <c r="Y1202" s="14"/>
      <c r="Z1202" s="14"/>
      <c r="AA1202" s="79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79"/>
      <c r="AZ1202" s="50"/>
      <c r="BA1202" s="14"/>
      <c r="BB1202" s="14"/>
      <c r="BC1202" s="50"/>
      <c r="BD1202" s="14"/>
      <c r="BE1202" s="14"/>
      <c r="BF1202" s="14"/>
      <c r="BG1202" s="14"/>
      <c r="BH1202" s="14"/>
    </row>
    <row r="1203" ht="15.75" customHeight="1">
      <c r="A1203" s="14"/>
      <c r="B1203" s="14"/>
      <c r="C1203" s="14"/>
      <c r="D1203" s="50"/>
      <c r="E1203" s="50"/>
      <c r="F1203" s="50"/>
      <c r="G1203" s="14"/>
      <c r="H1203" s="14"/>
      <c r="I1203" s="14"/>
      <c r="J1203" s="102"/>
      <c r="K1203" s="79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79"/>
      <c r="W1203" s="14"/>
      <c r="X1203" s="14"/>
      <c r="Y1203" s="14"/>
      <c r="Z1203" s="14"/>
      <c r="AA1203" s="79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79"/>
      <c r="AZ1203" s="50"/>
      <c r="BA1203" s="14"/>
      <c r="BB1203" s="14"/>
      <c r="BC1203" s="50"/>
      <c r="BD1203" s="14"/>
      <c r="BE1203" s="14"/>
      <c r="BF1203" s="14"/>
      <c r="BG1203" s="14"/>
      <c r="BH1203" s="14"/>
    </row>
    <row r="1204" ht="15.75" customHeight="1">
      <c r="A1204" s="14"/>
      <c r="B1204" s="14"/>
      <c r="C1204" s="14"/>
      <c r="D1204" s="50"/>
      <c r="E1204" s="50"/>
      <c r="F1204" s="50"/>
      <c r="G1204" s="14"/>
      <c r="H1204" s="14"/>
      <c r="I1204" s="14"/>
      <c r="J1204" s="102"/>
      <c r="K1204" s="79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79"/>
      <c r="W1204" s="14"/>
      <c r="X1204" s="14"/>
      <c r="Y1204" s="14"/>
      <c r="Z1204" s="14"/>
      <c r="AA1204" s="79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79"/>
      <c r="AZ1204" s="50"/>
      <c r="BA1204" s="14"/>
      <c r="BB1204" s="14"/>
      <c r="BC1204" s="50"/>
      <c r="BD1204" s="14"/>
      <c r="BE1204" s="14"/>
      <c r="BF1204" s="14"/>
      <c r="BG1204" s="14"/>
      <c r="BH1204" s="14"/>
    </row>
    <row r="1205" ht="15.75" customHeight="1">
      <c r="A1205" s="14"/>
      <c r="B1205" s="14"/>
      <c r="C1205" s="14"/>
      <c r="D1205" s="50"/>
      <c r="E1205" s="50"/>
      <c r="F1205" s="50"/>
      <c r="G1205" s="14"/>
      <c r="H1205" s="14"/>
      <c r="I1205" s="14"/>
      <c r="J1205" s="102"/>
      <c r="K1205" s="79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79"/>
      <c r="W1205" s="14"/>
      <c r="X1205" s="14"/>
      <c r="Y1205" s="14"/>
      <c r="Z1205" s="14"/>
      <c r="AA1205" s="79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79"/>
      <c r="AZ1205" s="50"/>
      <c r="BA1205" s="14"/>
      <c r="BB1205" s="14"/>
      <c r="BC1205" s="50"/>
      <c r="BD1205" s="14"/>
      <c r="BE1205" s="14"/>
      <c r="BF1205" s="14"/>
      <c r="BG1205" s="14"/>
      <c r="BH1205" s="14"/>
    </row>
    <row r="1206" ht="15.75" customHeight="1">
      <c r="A1206" s="14"/>
      <c r="B1206" s="14"/>
      <c r="C1206" s="14"/>
      <c r="D1206" s="50"/>
      <c r="E1206" s="50"/>
      <c r="F1206" s="50"/>
      <c r="G1206" s="14"/>
      <c r="H1206" s="14"/>
      <c r="I1206" s="14"/>
      <c r="J1206" s="102"/>
      <c r="K1206" s="79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79"/>
      <c r="W1206" s="14"/>
      <c r="X1206" s="14"/>
      <c r="Y1206" s="14"/>
      <c r="Z1206" s="14"/>
      <c r="AA1206" s="79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79"/>
      <c r="AZ1206" s="50"/>
      <c r="BA1206" s="14"/>
      <c r="BB1206" s="14"/>
      <c r="BC1206" s="50"/>
      <c r="BD1206" s="14"/>
      <c r="BE1206" s="14"/>
      <c r="BF1206" s="14"/>
      <c r="BG1206" s="14"/>
      <c r="BH1206" s="14"/>
    </row>
    <row r="1207" ht="15.75" customHeight="1">
      <c r="A1207" s="14"/>
      <c r="B1207" s="14"/>
      <c r="C1207" s="14"/>
      <c r="D1207" s="50"/>
      <c r="E1207" s="50"/>
      <c r="F1207" s="50"/>
      <c r="G1207" s="14"/>
      <c r="H1207" s="14"/>
      <c r="I1207" s="14"/>
      <c r="J1207" s="102"/>
      <c r="K1207" s="79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79"/>
      <c r="W1207" s="14"/>
      <c r="X1207" s="14"/>
      <c r="Y1207" s="14"/>
      <c r="Z1207" s="14"/>
      <c r="AA1207" s="79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79"/>
      <c r="AZ1207" s="50"/>
      <c r="BA1207" s="14"/>
      <c r="BB1207" s="14"/>
      <c r="BC1207" s="50"/>
      <c r="BD1207" s="14"/>
      <c r="BE1207" s="14"/>
      <c r="BF1207" s="14"/>
      <c r="BG1207" s="14"/>
      <c r="BH1207" s="14"/>
    </row>
    <row r="1208" ht="15.75" customHeight="1">
      <c r="A1208" s="14"/>
      <c r="B1208" s="14"/>
      <c r="C1208" s="14"/>
      <c r="D1208" s="50"/>
      <c r="E1208" s="50"/>
      <c r="F1208" s="50"/>
      <c r="G1208" s="14"/>
      <c r="H1208" s="14"/>
      <c r="I1208" s="14"/>
      <c r="J1208" s="102"/>
      <c r="K1208" s="79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79"/>
      <c r="W1208" s="14"/>
      <c r="X1208" s="14"/>
      <c r="Y1208" s="14"/>
      <c r="Z1208" s="14"/>
      <c r="AA1208" s="79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79"/>
      <c r="AZ1208" s="50"/>
      <c r="BA1208" s="14"/>
      <c r="BB1208" s="14"/>
      <c r="BC1208" s="50"/>
      <c r="BD1208" s="14"/>
      <c r="BE1208" s="14"/>
      <c r="BF1208" s="14"/>
      <c r="BG1208" s="14"/>
      <c r="BH1208" s="14"/>
    </row>
    <row r="1209" ht="15.75" customHeight="1">
      <c r="A1209" s="14"/>
      <c r="B1209" s="14"/>
      <c r="C1209" s="14"/>
      <c r="D1209" s="50"/>
      <c r="E1209" s="50"/>
      <c r="F1209" s="50"/>
      <c r="G1209" s="14"/>
      <c r="H1209" s="14"/>
      <c r="I1209" s="14"/>
      <c r="J1209" s="102"/>
      <c r="K1209" s="79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79"/>
      <c r="W1209" s="14"/>
      <c r="X1209" s="14"/>
      <c r="Y1209" s="14"/>
      <c r="Z1209" s="14"/>
      <c r="AA1209" s="79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79"/>
      <c r="AZ1209" s="50"/>
      <c r="BA1209" s="14"/>
      <c r="BB1209" s="14"/>
      <c r="BC1209" s="50"/>
      <c r="BD1209" s="14"/>
      <c r="BE1209" s="14"/>
      <c r="BF1209" s="14"/>
      <c r="BG1209" s="14"/>
      <c r="BH1209" s="14"/>
    </row>
    <row r="1210" ht="15.75" customHeight="1">
      <c r="A1210" s="14"/>
      <c r="B1210" s="14"/>
      <c r="C1210" s="14"/>
      <c r="D1210" s="50"/>
      <c r="E1210" s="50"/>
      <c r="F1210" s="50"/>
      <c r="G1210" s="14"/>
      <c r="H1210" s="14"/>
      <c r="I1210" s="14"/>
      <c r="J1210" s="102"/>
      <c r="K1210" s="79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79"/>
      <c r="W1210" s="14"/>
      <c r="X1210" s="14"/>
      <c r="Y1210" s="14"/>
      <c r="Z1210" s="14"/>
      <c r="AA1210" s="79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79"/>
      <c r="AZ1210" s="50"/>
      <c r="BA1210" s="14"/>
      <c r="BB1210" s="14"/>
      <c r="BC1210" s="50"/>
      <c r="BD1210" s="14"/>
      <c r="BE1210" s="14"/>
      <c r="BF1210" s="14"/>
      <c r="BG1210" s="14"/>
      <c r="BH1210" s="14"/>
    </row>
    <row r="1211" ht="15.75" customHeight="1">
      <c r="A1211" s="14"/>
      <c r="B1211" s="14"/>
      <c r="C1211" s="14"/>
      <c r="D1211" s="50"/>
      <c r="E1211" s="50"/>
      <c r="F1211" s="50"/>
      <c r="G1211" s="14"/>
      <c r="H1211" s="14"/>
      <c r="I1211" s="14"/>
      <c r="J1211" s="102"/>
      <c r="K1211" s="79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79"/>
      <c r="W1211" s="14"/>
      <c r="X1211" s="14"/>
      <c r="Y1211" s="14"/>
      <c r="Z1211" s="14"/>
      <c r="AA1211" s="79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79"/>
      <c r="AZ1211" s="50"/>
      <c r="BA1211" s="14"/>
      <c r="BB1211" s="14"/>
      <c r="BC1211" s="50"/>
      <c r="BD1211" s="14"/>
      <c r="BE1211" s="14"/>
      <c r="BF1211" s="14"/>
      <c r="BG1211" s="14"/>
      <c r="BH1211" s="14"/>
    </row>
    <row r="1212" ht="15.75" customHeight="1">
      <c r="A1212" s="14"/>
      <c r="B1212" s="14"/>
      <c r="C1212" s="14"/>
      <c r="D1212" s="50"/>
      <c r="E1212" s="50"/>
      <c r="F1212" s="50"/>
      <c r="G1212" s="14"/>
      <c r="H1212" s="14"/>
      <c r="I1212" s="14"/>
      <c r="J1212" s="102"/>
      <c r="K1212" s="79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79"/>
      <c r="W1212" s="14"/>
      <c r="X1212" s="14"/>
      <c r="Y1212" s="14"/>
      <c r="Z1212" s="14"/>
      <c r="AA1212" s="79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79"/>
      <c r="AZ1212" s="50"/>
      <c r="BA1212" s="14"/>
      <c r="BB1212" s="14"/>
      <c r="BC1212" s="50"/>
      <c r="BD1212" s="14"/>
      <c r="BE1212" s="14"/>
      <c r="BF1212" s="14"/>
      <c r="BG1212" s="14"/>
      <c r="BH1212" s="14"/>
    </row>
    <row r="1213" ht="15.75" customHeight="1">
      <c r="A1213" s="14"/>
      <c r="B1213" s="14"/>
      <c r="C1213" s="14"/>
      <c r="D1213" s="50"/>
      <c r="E1213" s="50"/>
      <c r="F1213" s="50"/>
      <c r="G1213" s="14"/>
      <c r="H1213" s="14"/>
      <c r="I1213" s="14"/>
      <c r="J1213" s="102"/>
      <c r="K1213" s="79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79"/>
      <c r="W1213" s="14"/>
      <c r="X1213" s="14"/>
      <c r="Y1213" s="14"/>
      <c r="Z1213" s="14"/>
      <c r="AA1213" s="79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79"/>
      <c r="AZ1213" s="50"/>
      <c r="BA1213" s="14"/>
      <c r="BB1213" s="14"/>
      <c r="BC1213" s="50"/>
      <c r="BD1213" s="14"/>
      <c r="BE1213" s="14"/>
      <c r="BF1213" s="14"/>
      <c r="BG1213" s="14"/>
      <c r="BH1213" s="14"/>
    </row>
    <row r="1214" ht="15.75" customHeight="1">
      <c r="A1214" s="14"/>
      <c r="B1214" s="14"/>
      <c r="C1214" s="14"/>
      <c r="D1214" s="50"/>
      <c r="E1214" s="50"/>
      <c r="F1214" s="50"/>
      <c r="G1214" s="14"/>
      <c r="H1214" s="14"/>
      <c r="I1214" s="14"/>
      <c r="J1214" s="102"/>
      <c r="K1214" s="79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79"/>
      <c r="W1214" s="14"/>
      <c r="X1214" s="14"/>
      <c r="Y1214" s="14"/>
      <c r="Z1214" s="14"/>
      <c r="AA1214" s="79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79"/>
      <c r="AZ1214" s="50"/>
      <c r="BA1214" s="14"/>
      <c r="BB1214" s="14"/>
      <c r="BC1214" s="50"/>
      <c r="BD1214" s="14"/>
      <c r="BE1214" s="14"/>
      <c r="BF1214" s="14"/>
      <c r="BG1214" s="14"/>
      <c r="BH1214" s="14"/>
    </row>
    <row r="1215" ht="15.75" customHeight="1">
      <c r="A1215" s="14"/>
      <c r="B1215" s="14"/>
      <c r="C1215" s="14"/>
      <c r="D1215" s="50"/>
      <c r="E1215" s="50"/>
      <c r="F1215" s="50"/>
      <c r="G1215" s="14"/>
      <c r="H1215" s="14"/>
      <c r="I1215" s="14"/>
      <c r="J1215" s="102"/>
      <c r="K1215" s="79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79"/>
      <c r="W1215" s="14"/>
      <c r="X1215" s="14"/>
      <c r="Y1215" s="14"/>
      <c r="Z1215" s="14"/>
      <c r="AA1215" s="79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79"/>
      <c r="AZ1215" s="50"/>
      <c r="BA1215" s="14"/>
      <c r="BB1215" s="14"/>
      <c r="BC1215" s="50"/>
      <c r="BD1215" s="14"/>
      <c r="BE1215" s="14"/>
      <c r="BF1215" s="14"/>
      <c r="BG1215" s="14"/>
      <c r="BH1215" s="14"/>
    </row>
    <row r="1216" ht="15.75" customHeight="1">
      <c r="A1216" s="14"/>
      <c r="B1216" s="14"/>
      <c r="C1216" s="14"/>
      <c r="D1216" s="50"/>
      <c r="E1216" s="50"/>
      <c r="F1216" s="50"/>
      <c r="G1216" s="14"/>
      <c r="H1216" s="14"/>
      <c r="I1216" s="14"/>
      <c r="J1216" s="102"/>
      <c r="K1216" s="79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79"/>
      <c r="W1216" s="14"/>
      <c r="X1216" s="14"/>
      <c r="Y1216" s="14"/>
      <c r="Z1216" s="14"/>
      <c r="AA1216" s="79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79"/>
      <c r="AZ1216" s="50"/>
      <c r="BA1216" s="14"/>
      <c r="BB1216" s="14"/>
      <c r="BC1216" s="50"/>
      <c r="BD1216" s="14"/>
      <c r="BE1216" s="14"/>
      <c r="BF1216" s="14"/>
      <c r="BG1216" s="14"/>
      <c r="BH1216" s="14"/>
    </row>
    <row r="1217" ht="15.75" customHeight="1">
      <c r="A1217" s="14"/>
      <c r="B1217" s="14"/>
      <c r="C1217" s="14"/>
      <c r="D1217" s="50"/>
      <c r="E1217" s="50"/>
      <c r="F1217" s="50"/>
      <c r="G1217" s="14"/>
      <c r="H1217" s="14"/>
      <c r="I1217" s="14"/>
      <c r="J1217" s="102"/>
      <c r="K1217" s="79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79"/>
      <c r="W1217" s="14"/>
      <c r="X1217" s="14"/>
      <c r="Y1217" s="14"/>
      <c r="Z1217" s="14"/>
      <c r="AA1217" s="79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79"/>
      <c r="AZ1217" s="50"/>
      <c r="BA1217" s="14"/>
      <c r="BB1217" s="14"/>
      <c r="BC1217" s="50"/>
      <c r="BD1217" s="14"/>
      <c r="BE1217" s="14"/>
      <c r="BF1217" s="14"/>
      <c r="BG1217" s="14"/>
      <c r="BH1217" s="14"/>
    </row>
    <row r="1218" ht="15.75" customHeight="1">
      <c r="A1218" s="14"/>
      <c r="B1218" s="14"/>
      <c r="C1218" s="14"/>
      <c r="D1218" s="50"/>
      <c r="E1218" s="50"/>
      <c r="F1218" s="50"/>
      <c r="G1218" s="14"/>
      <c r="H1218" s="14"/>
      <c r="I1218" s="14"/>
      <c r="J1218" s="102"/>
      <c r="K1218" s="79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79"/>
      <c r="W1218" s="14"/>
      <c r="X1218" s="14"/>
      <c r="Y1218" s="14"/>
      <c r="Z1218" s="14"/>
      <c r="AA1218" s="79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79"/>
      <c r="AZ1218" s="50"/>
      <c r="BA1218" s="14"/>
      <c r="BB1218" s="14"/>
      <c r="BC1218" s="50"/>
      <c r="BD1218" s="14"/>
      <c r="BE1218" s="14"/>
      <c r="BF1218" s="14"/>
      <c r="BG1218" s="14"/>
      <c r="BH1218" s="14"/>
    </row>
    <row r="1219" ht="15.75" customHeight="1">
      <c r="A1219" s="14"/>
      <c r="B1219" s="14"/>
      <c r="C1219" s="14"/>
      <c r="D1219" s="50"/>
      <c r="E1219" s="50"/>
      <c r="F1219" s="50"/>
      <c r="G1219" s="14"/>
      <c r="H1219" s="14"/>
      <c r="I1219" s="14"/>
      <c r="J1219" s="102"/>
      <c r="K1219" s="79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79"/>
      <c r="W1219" s="14"/>
      <c r="X1219" s="14"/>
      <c r="Y1219" s="14"/>
      <c r="Z1219" s="14"/>
      <c r="AA1219" s="79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79"/>
      <c r="AZ1219" s="50"/>
      <c r="BA1219" s="14"/>
      <c r="BB1219" s="14"/>
      <c r="BC1219" s="50"/>
      <c r="BD1219" s="14"/>
      <c r="BE1219" s="14"/>
      <c r="BF1219" s="14"/>
      <c r="BG1219" s="14"/>
      <c r="BH1219" s="14"/>
    </row>
    <row r="1220" ht="15.75" customHeight="1">
      <c r="A1220" s="14"/>
      <c r="B1220" s="14"/>
      <c r="C1220" s="14"/>
      <c r="D1220" s="50"/>
      <c r="E1220" s="50"/>
      <c r="F1220" s="50"/>
      <c r="G1220" s="14"/>
      <c r="H1220" s="14"/>
      <c r="I1220" s="14"/>
      <c r="J1220" s="102"/>
      <c r="K1220" s="79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79"/>
      <c r="W1220" s="14"/>
      <c r="X1220" s="14"/>
      <c r="Y1220" s="14"/>
      <c r="Z1220" s="14"/>
      <c r="AA1220" s="79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79"/>
      <c r="AZ1220" s="50"/>
      <c r="BA1220" s="14"/>
      <c r="BB1220" s="14"/>
      <c r="BC1220" s="50"/>
      <c r="BD1220" s="14"/>
      <c r="BE1220" s="14"/>
      <c r="BF1220" s="14"/>
      <c r="BG1220" s="14"/>
      <c r="BH1220" s="14"/>
    </row>
    <row r="1221" ht="15.75" customHeight="1">
      <c r="A1221" s="14"/>
      <c r="B1221" s="14"/>
      <c r="C1221" s="14"/>
      <c r="D1221" s="50"/>
      <c r="E1221" s="50"/>
      <c r="F1221" s="50"/>
      <c r="G1221" s="14"/>
      <c r="H1221" s="14"/>
      <c r="I1221" s="14"/>
      <c r="J1221" s="102"/>
      <c r="K1221" s="79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79"/>
      <c r="W1221" s="14"/>
      <c r="X1221" s="14"/>
      <c r="Y1221" s="14"/>
      <c r="Z1221" s="14"/>
      <c r="AA1221" s="79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79"/>
      <c r="AZ1221" s="50"/>
      <c r="BA1221" s="14"/>
      <c r="BB1221" s="14"/>
      <c r="BC1221" s="50"/>
      <c r="BD1221" s="14"/>
      <c r="BE1221" s="14"/>
      <c r="BF1221" s="14"/>
      <c r="BG1221" s="14"/>
      <c r="BH1221" s="14"/>
    </row>
    <row r="1222" ht="15.75" customHeight="1">
      <c r="A1222" s="14"/>
      <c r="B1222" s="14"/>
      <c r="C1222" s="14"/>
      <c r="D1222" s="50"/>
      <c r="E1222" s="50"/>
      <c r="F1222" s="50"/>
      <c r="G1222" s="14"/>
      <c r="H1222" s="14"/>
      <c r="I1222" s="14"/>
      <c r="J1222" s="102"/>
      <c r="K1222" s="79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79"/>
      <c r="W1222" s="14"/>
      <c r="X1222" s="14"/>
      <c r="Y1222" s="14"/>
      <c r="Z1222" s="14"/>
      <c r="AA1222" s="79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79"/>
      <c r="AZ1222" s="50"/>
      <c r="BA1222" s="14"/>
      <c r="BB1222" s="14"/>
      <c r="BC1222" s="50"/>
      <c r="BD1222" s="14"/>
      <c r="BE1222" s="14"/>
      <c r="BF1222" s="14"/>
      <c r="BG1222" s="14"/>
      <c r="BH1222" s="14"/>
    </row>
    <row r="1223" ht="15.75" customHeight="1">
      <c r="A1223" s="14"/>
      <c r="B1223" s="14"/>
      <c r="C1223" s="14"/>
      <c r="D1223" s="50"/>
      <c r="E1223" s="50"/>
      <c r="F1223" s="50"/>
      <c r="G1223" s="14"/>
      <c r="H1223" s="14"/>
      <c r="I1223" s="14"/>
      <c r="J1223" s="102"/>
      <c r="K1223" s="79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79"/>
      <c r="W1223" s="14"/>
      <c r="X1223" s="14"/>
      <c r="Y1223" s="14"/>
      <c r="Z1223" s="14"/>
      <c r="AA1223" s="79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79"/>
      <c r="AZ1223" s="50"/>
      <c r="BA1223" s="14"/>
      <c r="BB1223" s="14"/>
      <c r="BC1223" s="50"/>
      <c r="BD1223" s="14"/>
      <c r="BE1223" s="14"/>
      <c r="BF1223" s="14"/>
      <c r="BG1223" s="14"/>
      <c r="BH1223" s="14"/>
    </row>
    <row r="1224" ht="15.75" customHeight="1">
      <c r="A1224" s="14"/>
      <c r="B1224" s="14"/>
      <c r="C1224" s="14"/>
      <c r="D1224" s="50"/>
      <c r="E1224" s="50"/>
      <c r="F1224" s="50"/>
      <c r="G1224" s="14"/>
      <c r="H1224" s="14"/>
      <c r="I1224" s="14"/>
      <c r="J1224" s="102"/>
      <c r="K1224" s="79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79"/>
      <c r="W1224" s="14"/>
      <c r="X1224" s="14"/>
      <c r="Y1224" s="14"/>
      <c r="Z1224" s="14"/>
      <c r="AA1224" s="79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79"/>
      <c r="AZ1224" s="50"/>
      <c r="BA1224" s="14"/>
      <c r="BB1224" s="14"/>
      <c r="BC1224" s="50"/>
      <c r="BD1224" s="14"/>
      <c r="BE1224" s="14"/>
      <c r="BF1224" s="14"/>
      <c r="BG1224" s="14"/>
      <c r="BH1224" s="14"/>
    </row>
    <row r="1225" ht="15.75" customHeight="1">
      <c r="A1225" s="14"/>
      <c r="B1225" s="14"/>
      <c r="C1225" s="14"/>
      <c r="D1225" s="50"/>
      <c r="E1225" s="50"/>
      <c r="F1225" s="50"/>
      <c r="G1225" s="14"/>
      <c r="H1225" s="14"/>
      <c r="I1225" s="14"/>
      <c r="J1225" s="102"/>
      <c r="K1225" s="79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79"/>
      <c r="W1225" s="14"/>
      <c r="X1225" s="14"/>
      <c r="Y1225" s="14"/>
      <c r="Z1225" s="14"/>
      <c r="AA1225" s="79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79"/>
      <c r="AZ1225" s="50"/>
      <c r="BA1225" s="14"/>
      <c r="BB1225" s="14"/>
      <c r="BC1225" s="50"/>
      <c r="BD1225" s="14"/>
      <c r="BE1225" s="14"/>
      <c r="BF1225" s="14"/>
      <c r="BG1225" s="14"/>
      <c r="BH1225" s="14"/>
    </row>
    <row r="1226" ht="15.75" customHeight="1">
      <c r="A1226" s="14"/>
      <c r="B1226" s="14"/>
      <c r="C1226" s="14"/>
      <c r="D1226" s="50"/>
      <c r="E1226" s="50"/>
      <c r="F1226" s="50"/>
      <c r="G1226" s="14"/>
      <c r="H1226" s="14"/>
      <c r="I1226" s="14"/>
      <c r="J1226" s="102"/>
      <c r="K1226" s="79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79"/>
      <c r="W1226" s="14"/>
      <c r="X1226" s="14"/>
      <c r="Y1226" s="14"/>
      <c r="Z1226" s="14"/>
      <c r="AA1226" s="79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79"/>
      <c r="AZ1226" s="50"/>
      <c r="BA1226" s="14"/>
      <c r="BB1226" s="14"/>
      <c r="BC1226" s="50"/>
      <c r="BD1226" s="14"/>
      <c r="BE1226" s="14"/>
      <c r="BF1226" s="14"/>
      <c r="BG1226" s="14"/>
      <c r="BH1226" s="14"/>
    </row>
    <row r="1227" ht="15.75" customHeight="1">
      <c r="A1227" s="14"/>
      <c r="B1227" s="14"/>
      <c r="C1227" s="14"/>
      <c r="D1227" s="50"/>
      <c r="E1227" s="50"/>
      <c r="F1227" s="50"/>
      <c r="G1227" s="14"/>
      <c r="H1227" s="14"/>
      <c r="I1227" s="14"/>
      <c r="J1227" s="102"/>
      <c r="K1227" s="79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79"/>
      <c r="W1227" s="14"/>
      <c r="X1227" s="14"/>
      <c r="Y1227" s="14"/>
      <c r="Z1227" s="14"/>
      <c r="AA1227" s="79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79"/>
      <c r="AZ1227" s="50"/>
      <c r="BA1227" s="14"/>
      <c r="BB1227" s="14"/>
      <c r="BC1227" s="50"/>
      <c r="BD1227" s="14"/>
      <c r="BE1227" s="14"/>
      <c r="BF1227" s="14"/>
      <c r="BG1227" s="14"/>
      <c r="BH1227" s="14"/>
    </row>
    <row r="1228" ht="15.75" customHeight="1">
      <c r="A1228" s="14"/>
      <c r="B1228" s="14"/>
      <c r="C1228" s="14"/>
      <c r="D1228" s="50"/>
      <c r="E1228" s="50"/>
      <c r="F1228" s="50"/>
      <c r="G1228" s="14"/>
      <c r="H1228" s="14"/>
      <c r="I1228" s="14"/>
      <c r="J1228" s="102"/>
      <c r="K1228" s="79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79"/>
      <c r="W1228" s="14"/>
      <c r="X1228" s="14"/>
      <c r="Y1228" s="14"/>
      <c r="Z1228" s="14"/>
      <c r="AA1228" s="79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79"/>
      <c r="AZ1228" s="50"/>
      <c r="BA1228" s="14"/>
      <c r="BB1228" s="14"/>
      <c r="BC1228" s="50"/>
      <c r="BD1228" s="14"/>
      <c r="BE1228" s="14"/>
      <c r="BF1228" s="14"/>
      <c r="BG1228" s="14"/>
      <c r="BH1228" s="14"/>
    </row>
    <row r="1229" ht="15.75" customHeight="1">
      <c r="A1229" s="14"/>
      <c r="B1229" s="14"/>
      <c r="C1229" s="14"/>
      <c r="D1229" s="50"/>
      <c r="E1229" s="50"/>
      <c r="F1229" s="50"/>
      <c r="G1229" s="14"/>
      <c r="H1229" s="14"/>
      <c r="I1229" s="14"/>
      <c r="J1229" s="102"/>
      <c r="K1229" s="79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79"/>
      <c r="W1229" s="14"/>
      <c r="X1229" s="14"/>
      <c r="Y1229" s="14"/>
      <c r="Z1229" s="14"/>
      <c r="AA1229" s="79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79"/>
      <c r="AZ1229" s="50"/>
      <c r="BA1229" s="14"/>
      <c r="BB1229" s="14"/>
      <c r="BC1229" s="50"/>
      <c r="BD1229" s="14"/>
      <c r="BE1229" s="14"/>
      <c r="BF1229" s="14"/>
      <c r="BG1229" s="14"/>
      <c r="BH1229" s="14"/>
    </row>
    <row r="1230" ht="15.75" customHeight="1">
      <c r="A1230" s="14"/>
      <c r="B1230" s="14"/>
      <c r="C1230" s="14"/>
      <c r="D1230" s="50"/>
      <c r="E1230" s="50"/>
      <c r="F1230" s="50"/>
      <c r="G1230" s="14"/>
      <c r="H1230" s="14"/>
      <c r="I1230" s="14"/>
      <c r="J1230" s="102"/>
      <c r="K1230" s="79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79"/>
      <c r="W1230" s="14"/>
      <c r="X1230" s="14"/>
      <c r="Y1230" s="14"/>
      <c r="Z1230" s="14"/>
      <c r="AA1230" s="79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79"/>
      <c r="AZ1230" s="50"/>
      <c r="BA1230" s="14"/>
      <c r="BB1230" s="14"/>
      <c r="BC1230" s="50"/>
      <c r="BD1230" s="14"/>
      <c r="BE1230" s="14"/>
      <c r="BF1230" s="14"/>
      <c r="BG1230" s="14"/>
      <c r="BH1230" s="14"/>
    </row>
    <row r="1231" ht="15.75" customHeight="1">
      <c r="A1231" s="14"/>
      <c r="B1231" s="14"/>
      <c r="C1231" s="14"/>
      <c r="D1231" s="50"/>
      <c r="E1231" s="50"/>
      <c r="F1231" s="50"/>
      <c r="G1231" s="14"/>
      <c r="H1231" s="14"/>
      <c r="I1231" s="14"/>
      <c r="J1231" s="102"/>
      <c r="K1231" s="79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79"/>
      <c r="W1231" s="14"/>
      <c r="X1231" s="14"/>
      <c r="Y1231" s="14"/>
      <c r="Z1231" s="14"/>
      <c r="AA1231" s="79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79"/>
      <c r="AZ1231" s="50"/>
      <c r="BA1231" s="14"/>
      <c r="BB1231" s="14"/>
      <c r="BC1231" s="50"/>
      <c r="BD1231" s="14"/>
      <c r="BE1231" s="14"/>
      <c r="BF1231" s="14"/>
      <c r="BG1231" s="14"/>
      <c r="BH1231" s="14"/>
    </row>
    <row r="1232" ht="15.75" customHeight="1">
      <c r="A1232" s="14"/>
      <c r="B1232" s="14"/>
      <c r="C1232" s="14"/>
      <c r="D1232" s="50"/>
      <c r="E1232" s="50"/>
      <c r="F1232" s="50"/>
      <c r="G1232" s="14"/>
      <c r="H1232" s="14"/>
      <c r="I1232" s="14"/>
      <c r="J1232" s="102"/>
      <c r="K1232" s="79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79"/>
      <c r="W1232" s="14"/>
      <c r="X1232" s="14"/>
      <c r="Y1232" s="14"/>
      <c r="Z1232" s="14"/>
      <c r="AA1232" s="79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79"/>
      <c r="AZ1232" s="50"/>
      <c r="BA1232" s="14"/>
      <c r="BB1232" s="14"/>
      <c r="BC1232" s="50"/>
      <c r="BD1232" s="14"/>
      <c r="BE1232" s="14"/>
      <c r="BF1232" s="14"/>
      <c r="BG1232" s="14"/>
      <c r="BH1232" s="14"/>
    </row>
    <row r="1233" ht="15.75" customHeight="1">
      <c r="A1233" s="14"/>
      <c r="B1233" s="14"/>
      <c r="C1233" s="14"/>
      <c r="D1233" s="50"/>
      <c r="E1233" s="50"/>
      <c r="F1233" s="50"/>
      <c r="G1233" s="14"/>
      <c r="H1233" s="14"/>
      <c r="I1233" s="14"/>
      <c r="J1233" s="102"/>
      <c r="K1233" s="79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79"/>
      <c r="W1233" s="14"/>
      <c r="X1233" s="14"/>
      <c r="Y1233" s="14"/>
      <c r="Z1233" s="14"/>
      <c r="AA1233" s="79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79"/>
      <c r="AZ1233" s="50"/>
      <c r="BA1233" s="14"/>
      <c r="BB1233" s="14"/>
      <c r="BC1233" s="50"/>
      <c r="BD1233" s="14"/>
      <c r="BE1233" s="14"/>
      <c r="BF1233" s="14"/>
      <c r="BG1233" s="14"/>
      <c r="BH1233" s="14"/>
    </row>
    <row r="1234" ht="15.75" customHeight="1">
      <c r="A1234" s="14"/>
      <c r="B1234" s="14"/>
      <c r="C1234" s="14"/>
      <c r="D1234" s="50"/>
      <c r="E1234" s="50"/>
      <c r="F1234" s="50"/>
      <c r="G1234" s="14"/>
      <c r="H1234" s="14"/>
      <c r="I1234" s="14"/>
      <c r="J1234" s="102"/>
      <c r="K1234" s="79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79"/>
      <c r="W1234" s="14"/>
      <c r="X1234" s="14"/>
      <c r="Y1234" s="14"/>
      <c r="Z1234" s="14"/>
      <c r="AA1234" s="79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79"/>
      <c r="AZ1234" s="50"/>
      <c r="BA1234" s="14"/>
      <c r="BB1234" s="14"/>
      <c r="BC1234" s="50"/>
      <c r="BD1234" s="14"/>
      <c r="BE1234" s="14"/>
      <c r="BF1234" s="14"/>
      <c r="BG1234" s="14"/>
      <c r="BH1234" s="14"/>
    </row>
    <row r="1235" ht="15.75" customHeight="1">
      <c r="A1235" s="14"/>
      <c r="B1235" s="14"/>
      <c r="C1235" s="14"/>
      <c r="D1235" s="50"/>
      <c r="E1235" s="50"/>
      <c r="F1235" s="50"/>
      <c r="G1235" s="14"/>
      <c r="H1235" s="14"/>
      <c r="I1235" s="14"/>
      <c r="J1235" s="102"/>
      <c r="K1235" s="79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79"/>
      <c r="W1235" s="14"/>
      <c r="X1235" s="14"/>
      <c r="Y1235" s="14"/>
      <c r="Z1235" s="14"/>
      <c r="AA1235" s="79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79"/>
      <c r="AZ1235" s="50"/>
      <c r="BA1235" s="14"/>
      <c r="BB1235" s="14"/>
      <c r="BC1235" s="50"/>
      <c r="BD1235" s="14"/>
      <c r="BE1235" s="14"/>
      <c r="BF1235" s="14"/>
      <c r="BG1235" s="14"/>
      <c r="BH1235" s="14"/>
    </row>
    <row r="1236" ht="15.75" customHeight="1">
      <c r="A1236" s="14"/>
      <c r="B1236" s="14"/>
      <c r="C1236" s="14"/>
      <c r="D1236" s="50"/>
      <c r="E1236" s="50"/>
      <c r="F1236" s="50"/>
      <c r="G1236" s="14"/>
      <c r="H1236" s="14"/>
      <c r="I1236" s="14"/>
      <c r="J1236" s="102"/>
      <c r="K1236" s="79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79"/>
      <c r="W1236" s="14"/>
      <c r="X1236" s="14"/>
      <c r="Y1236" s="14"/>
      <c r="Z1236" s="14"/>
      <c r="AA1236" s="79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79"/>
      <c r="AZ1236" s="50"/>
      <c r="BA1236" s="14"/>
      <c r="BB1236" s="14"/>
      <c r="BC1236" s="50"/>
      <c r="BD1236" s="14"/>
      <c r="BE1236" s="14"/>
      <c r="BF1236" s="14"/>
      <c r="BG1236" s="14"/>
      <c r="BH1236" s="14"/>
    </row>
    <row r="1237" ht="15.75" customHeight="1">
      <c r="A1237" s="14"/>
      <c r="B1237" s="14"/>
      <c r="C1237" s="14"/>
      <c r="D1237" s="50"/>
      <c r="E1237" s="50"/>
      <c r="F1237" s="50"/>
      <c r="G1237" s="14"/>
      <c r="H1237" s="14"/>
      <c r="I1237" s="14"/>
      <c r="J1237" s="102"/>
      <c r="K1237" s="79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79"/>
      <c r="W1237" s="14"/>
      <c r="X1237" s="14"/>
      <c r="Y1237" s="14"/>
      <c r="Z1237" s="14"/>
      <c r="AA1237" s="79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  <c r="AY1237" s="79"/>
      <c r="AZ1237" s="50"/>
      <c r="BA1237" s="14"/>
      <c r="BB1237" s="14"/>
      <c r="BC1237" s="50"/>
      <c r="BD1237" s="14"/>
      <c r="BE1237" s="14"/>
      <c r="BF1237" s="14"/>
      <c r="BG1237" s="14"/>
      <c r="BH1237" s="14"/>
    </row>
    <row r="1238" ht="15.75" customHeight="1">
      <c r="A1238" s="14"/>
      <c r="B1238" s="14"/>
      <c r="C1238" s="14"/>
      <c r="D1238" s="50"/>
      <c r="E1238" s="50"/>
      <c r="F1238" s="50"/>
      <c r="G1238" s="14"/>
      <c r="H1238" s="14"/>
      <c r="I1238" s="14"/>
      <c r="J1238" s="102"/>
      <c r="K1238" s="79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79"/>
      <c r="W1238" s="14"/>
      <c r="X1238" s="14"/>
      <c r="Y1238" s="14"/>
      <c r="Z1238" s="14"/>
      <c r="AA1238" s="79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  <c r="AY1238" s="79"/>
      <c r="AZ1238" s="50"/>
      <c r="BA1238" s="14"/>
      <c r="BB1238" s="14"/>
      <c r="BC1238" s="50"/>
      <c r="BD1238" s="14"/>
      <c r="BE1238" s="14"/>
      <c r="BF1238" s="14"/>
      <c r="BG1238" s="14"/>
      <c r="BH1238" s="14"/>
    </row>
    <row r="1239" ht="15.75" customHeight="1">
      <c r="A1239" s="14"/>
      <c r="B1239" s="14"/>
      <c r="C1239" s="14"/>
      <c r="D1239" s="50"/>
      <c r="E1239" s="50"/>
      <c r="F1239" s="50"/>
      <c r="G1239" s="14"/>
      <c r="H1239" s="14"/>
      <c r="I1239" s="14"/>
      <c r="J1239" s="102"/>
      <c r="K1239" s="79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79"/>
      <c r="W1239" s="14"/>
      <c r="X1239" s="14"/>
      <c r="Y1239" s="14"/>
      <c r="Z1239" s="14"/>
      <c r="AA1239" s="79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79"/>
      <c r="AZ1239" s="50"/>
      <c r="BA1239" s="14"/>
      <c r="BB1239" s="14"/>
      <c r="BC1239" s="50"/>
      <c r="BD1239" s="14"/>
      <c r="BE1239" s="14"/>
      <c r="BF1239" s="14"/>
      <c r="BG1239" s="14"/>
      <c r="BH1239" s="14"/>
    </row>
    <row r="1240" ht="15.75" customHeight="1">
      <c r="A1240" s="14"/>
      <c r="B1240" s="14"/>
      <c r="C1240" s="14"/>
      <c r="D1240" s="50"/>
      <c r="E1240" s="50"/>
      <c r="F1240" s="50"/>
      <c r="G1240" s="14"/>
      <c r="H1240" s="14"/>
      <c r="I1240" s="14"/>
      <c r="J1240" s="102"/>
      <c r="K1240" s="79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79"/>
      <c r="W1240" s="14"/>
      <c r="X1240" s="14"/>
      <c r="Y1240" s="14"/>
      <c r="Z1240" s="14"/>
      <c r="AA1240" s="79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79"/>
      <c r="AZ1240" s="50"/>
      <c r="BA1240" s="14"/>
      <c r="BB1240" s="14"/>
      <c r="BC1240" s="50"/>
      <c r="BD1240" s="14"/>
      <c r="BE1240" s="14"/>
      <c r="BF1240" s="14"/>
      <c r="BG1240" s="14"/>
      <c r="BH1240" s="14"/>
    </row>
    <row r="1241" ht="15.75" customHeight="1">
      <c r="A1241" s="14"/>
      <c r="B1241" s="14"/>
      <c r="C1241" s="14"/>
      <c r="D1241" s="50"/>
      <c r="E1241" s="50"/>
      <c r="F1241" s="50"/>
      <c r="G1241" s="14"/>
      <c r="H1241" s="14"/>
      <c r="I1241" s="14"/>
      <c r="J1241" s="102"/>
      <c r="K1241" s="79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79"/>
      <c r="W1241" s="14"/>
      <c r="X1241" s="14"/>
      <c r="Y1241" s="14"/>
      <c r="Z1241" s="14"/>
      <c r="AA1241" s="79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  <c r="AY1241" s="79"/>
      <c r="AZ1241" s="50"/>
      <c r="BA1241" s="14"/>
      <c r="BB1241" s="14"/>
      <c r="BC1241" s="50"/>
      <c r="BD1241" s="14"/>
      <c r="BE1241" s="14"/>
      <c r="BF1241" s="14"/>
      <c r="BG1241" s="14"/>
      <c r="BH1241" s="14"/>
    </row>
    <row r="1242" ht="15.75" customHeight="1">
      <c r="A1242" s="14"/>
      <c r="B1242" s="14"/>
      <c r="C1242" s="14"/>
      <c r="D1242" s="50"/>
      <c r="E1242" s="50"/>
      <c r="F1242" s="50"/>
      <c r="G1242" s="14"/>
      <c r="H1242" s="14"/>
      <c r="I1242" s="14"/>
      <c r="J1242" s="102"/>
      <c r="K1242" s="79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79"/>
      <c r="W1242" s="14"/>
      <c r="X1242" s="14"/>
      <c r="Y1242" s="14"/>
      <c r="Z1242" s="14"/>
      <c r="AA1242" s="79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79"/>
      <c r="AZ1242" s="50"/>
      <c r="BA1242" s="14"/>
      <c r="BB1242" s="14"/>
      <c r="BC1242" s="50"/>
      <c r="BD1242" s="14"/>
      <c r="BE1242" s="14"/>
      <c r="BF1242" s="14"/>
      <c r="BG1242" s="14"/>
      <c r="BH1242" s="14"/>
    </row>
    <row r="1243" ht="15.75" customHeight="1">
      <c r="A1243" s="14"/>
      <c r="B1243" s="14"/>
      <c r="C1243" s="14"/>
      <c r="D1243" s="50"/>
      <c r="E1243" s="50"/>
      <c r="F1243" s="50"/>
      <c r="G1243" s="14"/>
      <c r="H1243" s="14"/>
      <c r="I1243" s="14"/>
      <c r="J1243" s="102"/>
      <c r="K1243" s="79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79"/>
      <c r="W1243" s="14"/>
      <c r="X1243" s="14"/>
      <c r="Y1243" s="14"/>
      <c r="Z1243" s="14"/>
      <c r="AA1243" s="79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79"/>
      <c r="AZ1243" s="50"/>
      <c r="BA1243" s="14"/>
      <c r="BB1243" s="14"/>
      <c r="BC1243" s="50"/>
      <c r="BD1243" s="14"/>
      <c r="BE1243" s="14"/>
      <c r="BF1243" s="14"/>
      <c r="BG1243" s="14"/>
      <c r="BH1243" s="14"/>
    </row>
    <row r="1244" ht="15.75" customHeight="1">
      <c r="A1244" s="14"/>
      <c r="B1244" s="14"/>
      <c r="C1244" s="14"/>
      <c r="D1244" s="50"/>
      <c r="E1244" s="50"/>
      <c r="F1244" s="50"/>
      <c r="G1244" s="14"/>
      <c r="H1244" s="14"/>
      <c r="I1244" s="14"/>
      <c r="J1244" s="102"/>
      <c r="K1244" s="79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79"/>
      <c r="W1244" s="14"/>
      <c r="X1244" s="14"/>
      <c r="Y1244" s="14"/>
      <c r="Z1244" s="14"/>
      <c r="AA1244" s="79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79"/>
      <c r="AZ1244" s="50"/>
      <c r="BA1244" s="14"/>
      <c r="BB1244" s="14"/>
      <c r="BC1244" s="50"/>
      <c r="BD1244" s="14"/>
      <c r="BE1244" s="14"/>
      <c r="BF1244" s="14"/>
      <c r="BG1244" s="14"/>
      <c r="BH1244" s="14"/>
    </row>
    <row r="1245" ht="15.75" customHeight="1">
      <c r="A1245" s="14"/>
      <c r="B1245" s="14"/>
      <c r="C1245" s="14"/>
      <c r="D1245" s="50"/>
      <c r="E1245" s="50"/>
      <c r="F1245" s="50"/>
      <c r="G1245" s="14"/>
      <c r="H1245" s="14"/>
      <c r="I1245" s="14"/>
      <c r="J1245" s="102"/>
      <c r="K1245" s="79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79"/>
      <c r="W1245" s="14"/>
      <c r="X1245" s="14"/>
      <c r="Y1245" s="14"/>
      <c r="Z1245" s="14"/>
      <c r="AA1245" s="79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79"/>
      <c r="AZ1245" s="50"/>
      <c r="BA1245" s="14"/>
      <c r="BB1245" s="14"/>
      <c r="BC1245" s="50"/>
      <c r="BD1245" s="14"/>
      <c r="BE1245" s="14"/>
      <c r="BF1245" s="14"/>
      <c r="BG1245" s="14"/>
      <c r="BH1245" s="14"/>
    </row>
    <row r="1246" ht="15.75" customHeight="1">
      <c r="A1246" s="14"/>
      <c r="B1246" s="14"/>
      <c r="C1246" s="14"/>
      <c r="D1246" s="50"/>
      <c r="E1246" s="50"/>
      <c r="F1246" s="50"/>
      <c r="G1246" s="14"/>
      <c r="H1246" s="14"/>
      <c r="I1246" s="14"/>
      <c r="J1246" s="102"/>
      <c r="K1246" s="79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79"/>
      <c r="W1246" s="14"/>
      <c r="X1246" s="14"/>
      <c r="Y1246" s="14"/>
      <c r="Z1246" s="14"/>
      <c r="AA1246" s="79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79"/>
      <c r="AZ1246" s="50"/>
      <c r="BA1246" s="14"/>
      <c r="BB1246" s="14"/>
      <c r="BC1246" s="50"/>
      <c r="BD1246" s="14"/>
      <c r="BE1246" s="14"/>
      <c r="BF1246" s="14"/>
      <c r="BG1246" s="14"/>
      <c r="BH1246" s="14"/>
    </row>
    <row r="1247" ht="15.75" customHeight="1">
      <c r="A1247" s="14"/>
      <c r="B1247" s="14"/>
      <c r="C1247" s="14"/>
      <c r="D1247" s="50"/>
      <c r="E1247" s="50"/>
      <c r="F1247" s="50"/>
      <c r="G1247" s="14"/>
      <c r="H1247" s="14"/>
      <c r="I1247" s="14"/>
      <c r="J1247" s="102"/>
      <c r="K1247" s="79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79"/>
      <c r="W1247" s="14"/>
      <c r="X1247" s="14"/>
      <c r="Y1247" s="14"/>
      <c r="Z1247" s="14"/>
      <c r="AA1247" s="79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79"/>
      <c r="AZ1247" s="50"/>
      <c r="BA1247" s="14"/>
      <c r="BB1247" s="14"/>
      <c r="BC1247" s="50"/>
      <c r="BD1247" s="14"/>
      <c r="BE1247" s="14"/>
      <c r="BF1247" s="14"/>
      <c r="BG1247" s="14"/>
      <c r="BH1247" s="14"/>
    </row>
    <row r="1248" ht="15.75" customHeight="1">
      <c r="A1248" s="14"/>
      <c r="B1248" s="14"/>
      <c r="C1248" s="14"/>
      <c r="D1248" s="50"/>
      <c r="E1248" s="50"/>
      <c r="F1248" s="50"/>
      <c r="G1248" s="14"/>
      <c r="H1248" s="14"/>
      <c r="I1248" s="14"/>
      <c r="J1248" s="102"/>
      <c r="K1248" s="79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79"/>
      <c r="W1248" s="14"/>
      <c r="X1248" s="14"/>
      <c r="Y1248" s="14"/>
      <c r="Z1248" s="14"/>
      <c r="AA1248" s="79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79"/>
      <c r="AZ1248" s="50"/>
      <c r="BA1248" s="14"/>
      <c r="BB1248" s="14"/>
      <c r="BC1248" s="50"/>
      <c r="BD1248" s="14"/>
      <c r="BE1248" s="14"/>
      <c r="BF1248" s="14"/>
      <c r="BG1248" s="14"/>
      <c r="BH1248" s="14"/>
    </row>
    <row r="1249" ht="15.75" customHeight="1">
      <c r="A1249" s="14"/>
      <c r="B1249" s="14"/>
      <c r="C1249" s="14"/>
      <c r="D1249" s="50"/>
      <c r="E1249" s="50"/>
      <c r="F1249" s="50"/>
      <c r="G1249" s="14"/>
      <c r="H1249" s="14"/>
      <c r="I1249" s="14"/>
      <c r="J1249" s="102"/>
      <c r="K1249" s="79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79"/>
      <c r="W1249" s="14"/>
      <c r="X1249" s="14"/>
      <c r="Y1249" s="14"/>
      <c r="Z1249" s="14"/>
      <c r="AA1249" s="79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79"/>
      <c r="AZ1249" s="50"/>
      <c r="BA1249" s="14"/>
      <c r="BB1249" s="14"/>
      <c r="BC1249" s="50"/>
      <c r="BD1249" s="14"/>
      <c r="BE1249" s="14"/>
      <c r="BF1249" s="14"/>
      <c r="BG1249" s="14"/>
      <c r="BH1249" s="14"/>
    </row>
    <row r="1250" ht="15.75" customHeight="1">
      <c r="A1250" s="14"/>
      <c r="B1250" s="14"/>
      <c r="C1250" s="14"/>
      <c r="D1250" s="50"/>
      <c r="E1250" s="50"/>
      <c r="F1250" s="50"/>
      <c r="G1250" s="14"/>
      <c r="H1250" s="14"/>
      <c r="I1250" s="14"/>
      <c r="J1250" s="102"/>
      <c r="K1250" s="79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79"/>
      <c r="W1250" s="14"/>
      <c r="X1250" s="14"/>
      <c r="Y1250" s="14"/>
      <c r="Z1250" s="14"/>
      <c r="AA1250" s="79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79"/>
      <c r="AZ1250" s="50"/>
      <c r="BA1250" s="14"/>
      <c r="BB1250" s="14"/>
      <c r="BC1250" s="50"/>
      <c r="BD1250" s="14"/>
      <c r="BE1250" s="14"/>
      <c r="BF1250" s="14"/>
      <c r="BG1250" s="14"/>
      <c r="BH1250" s="14"/>
    </row>
    <row r="1251" ht="15.75" customHeight="1">
      <c r="A1251" s="14"/>
      <c r="B1251" s="14"/>
      <c r="C1251" s="14"/>
      <c r="D1251" s="50"/>
      <c r="E1251" s="50"/>
      <c r="F1251" s="50"/>
      <c r="G1251" s="14"/>
      <c r="H1251" s="14"/>
      <c r="I1251" s="14"/>
      <c r="J1251" s="102"/>
      <c r="K1251" s="79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79"/>
      <c r="W1251" s="14"/>
      <c r="X1251" s="14"/>
      <c r="Y1251" s="14"/>
      <c r="Z1251" s="14"/>
      <c r="AA1251" s="79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79"/>
      <c r="AZ1251" s="50"/>
      <c r="BA1251" s="14"/>
      <c r="BB1251" s="14"/>
      <c r="BC1251" s="50"/>
      <c r="BD1251" s="14"/>
      <c r="BE1251" s="14"/>
      <c r="BF1251" s="14"/>
      <c r="BG1251" s="14"/>
      <c r="BH1251" s="14"/>
    </row>
    <row r="1252" ht="15.75" customHeight="1">
      <c r="A1252" s="14"/>
      <c r="B1252" s="14"/>
      <c r="C1252" s="14"/>
      <c r="D1252" s="50"/>
      <c r="E1252" s="50"/>
      <c r="F1252" s="50"/>
      <c r="G1252" s="14"/>
      <c r="H1252" s="14"/>
      <c r="I1252" s="14"/>
      <c r="J1252" s="102"/>
      <c r="K1252" s="79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79"/>
      <c r="W1252" s="14"/>
      <c r="X1252" s="14"/>
      <c r="Y1252" s="14"/>
      <c r="Z1252" s="14"/>
      <c r="AA1252" s="79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79"/>
      <c r="AZ1252" s="50"/>
      <c r="BA1252" s="14"/>
      <c r="BB1252" s="14"/>
      <c r="BC1252" s="50"/>
      <c r="BD1252" s="14"/>
      <c r="BE1252" s="14"/>
      <c r="BF1252" s="14"/>
      <c r="BG1252" s="14"/>
      <c r="BH1252" s="14"/>
    </row>
    <row r="1253" ht="15.75" customHeight="1">
      <c r="A1253" s="14"/>
      <c r="B1253" s="14"/>
      <c r="C1253" s="14"/>
      <c r="D1253" s="50"/>
      <c r="E1253" s="50"/>
      <c r="F1253" s="50"/>
      <c r="G1253" s="14"/>
      <c r="H1253" s="14"/>
      <c r="I1253" s="14"/>
      <c r="J1253" s="102"/>
      <c r="K1253" s="79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79"/>
      <c r="W1253" s="14"/>
      <c r="X1253" s="14"/>
      <c r="Y1253" s="14"/>
      <c r="Z1253" s="14"/>
      <c r="AA1253" s="79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79"/>
      <c r="AZ1253" s="50"/>
      <c r="BA1253" s="14"/>
      <c r="BB1253" s="14"/>
      <c r="BC1253" s="50"/>
      <c r="BD1253" s="14"/>
      <c r="BE1253" s="14"/>
      <c r="BF1253" s="14"/>
      <c r="BG1253" s="14"/>
      <c r="BH1253" s="14"/>
    </row>
    <row r="1254" ht="15.75" customHeight="1">
      <c r="A1254" s="14"/>
      <c r="B1254" s="14"/>
      <c r="C1254" s="14"/>
      <c r="D1254" s="50"/>
      <c r="E1254" s="50"/>
      <c r="F1254" s="50"/>
      <c r="G1254" s="14"/>
      <c r="H1254" s="14"/>
      <c r="I1254" s="14"/>
      <c r="J1254" s="102"/>
      <c r="K1254" s="79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79"/>
      <c r="W1254" s="14"/>
      <c r="X1254" s="14"/>
      <c r="Y1254" s="14"/>
      <c r="Z1254" s="14"/>
      <c r="AA1254" s="79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79"/>
      <c r="AZ1254" s="50"/>
      <c r="BA1254" s="14"/>
      <c r="BB1254" s="14"/>
      <c r="BC1254" s="50"/>
      <c r="BD1254" s="14"/>
      <c r="BE1254" s="14"/>
      <c r="BF1254" s="14"/>
      <c r="BG1254" s="14"/>
      <c r="BH1254" s="14"/>
    </row>
    <row r="1255" ht="15.75" customHeight="1">
      <c r="A1255" s="14"/>
      <c r="B1255" s="14"/>
      <c r="C1255" s="14"/>
      <c r="D1255" s="50"/>
      <c r="E1255" s="50"/>
      <c r="F1255" s="50"/>
      <c r="G1255" s="14"/>
      <c r="H1255" s="14"/>
      <c r="I1255" s="14"/>
      <c r="J1255" s="102"/>
      <c r="K1255" s="79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79"/>
      <c r="W1255" s="14"/>
      <c r="X1255" s="14"/>
      <c r="Y1255" s="14"/>
      <c r="Z1255" s="14"/>
      <c r="AA1255" s="79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79"/>
      <c r="AZ1255" s="50"/>
      <c r="BA1255" s="14"/>
      <c r="BB1255" s="14"/>
      <c r="BC1255" s="50"/>
      <c r="BD1255" s="14"/>
      <c r="BE1255" s="14"/>
      <c r="BF1255" s="14"/>
      <c r="BG1255" s="14"/>
      <c r="BH1255" s="14"/>
    </row>
    <row r="1256" ht="15.75" customHeight="1">
      <c r="A1256" s="14"/>
      <c r="B1256" s="14"/>
      <c r="C1256" s="14"/>
      <c r="D1256" s="50"/>
      <c r="E1256" s="50"/>
      <c r="F1256" s="50"/>
      <c r="G1256" s="14"/>
      <c r="H1256" s="14"/>
      <c r="I1256" s="14"/>
      <c r="J1256" s="102"/>
      <c r="K1256" s="79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79"/>
      <c r="W1256" s="14"/>
      <c r="X1256" s="14"/>
      <c r="Y1256" s="14"/>
      <c r="Z1256" s="14"/>
      <c r="AA1256" s="79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79"/>
      <c r="AZ1256" s="50"/>
      <c r="BA1256" s="14"/>
      <c r="BB1256" s="14"/>
      <c r="BC1256" s="50"/>
      <c r="BD1256" s="14"/>
      <c r="BE1256" s="14"/>
      <c r="BF1256" s="14"/>
      <c r="BG1256" s="14"/>
      <c r="BH1256" s="14"/>
    </row>
    <row r="1257" ht="15.75" customHeight="1">
      <c r="A1257" s="14"/>
      <c r="B1257" s="14"/>
      <c r="C1257" s="14"/>
      <c r="D1257" s="50"/>
      <c r="E1257" s="50"/>
      <c r="F1257" s="50"/>
      <c r="G1257" s="14"/>
      <c r="H1257" s="14"/>
      <c r="I1257" s="14"/>
      <c r="J1257" s="102"/>
      <c r="K1257" s="79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79"/>
      <c r="W1257" s="14"/>
      <c r="X1257" s="14"/>
      <c r="Y1257" s="14"/>
      <c r="Z1257" s="14"/>
      <c r="AA1257" s="79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  <c r="AY1257" s="79"/>
      <c r="AZ1257" s="50"/>
      <c r="BA1257" s="14"/>
      <c r="BB1257" s="14"/>
      <c r="BC1257" s="50"/>
      <c r="BD1257" s="14"/>
      <c r="BE1257" s="14"/>
      <c r="BF1257" s="14"/>
      <c r="BG1257" s="14"/>
      <c r="BH1257" s="14"/>
    </row>
    <row r="1258" ht="15.75" customHeight="1">
      <c r="A1258" s="14"/>
      <c r="B1258" s="14"/>
      <c r="C1258" s="14"/>
      <c r="D1258" s="50"/>
      <c r="E1258" s="50"/>
      <c r="F1258" s="50"/>
      <c r="G1258" s="14"/>
      <c r="H1258" s="14"/>
      <c r="I1258" s="14"/>
      <c r="J1258" s="102"/>
      <c r="K1258" s="79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79"/>
      <c r="W1258" s="14"/>
      <c r="X1258" s="14"/>
      <c r="Y1258" s="14"/>
      <c r="Z1258" s="14"/>
      <c r="AA1258" s="79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79"/>
      <c r="AZ1258" s="50"/>
      <c r="BA1258" s="14"/>
      <c r="BB1258" s="14"/>
      <c r="BC1258" s="50"/>
      <c r="BD1258" s="14"/>
      <c r="BE1258" s="14"/>
      <c r="BF1258" s="14"/>
      <c r="BG1258" s="14"/>
      <c r="BH1258" s="14"/>
    </row>
    <row r="1259" ht="15.75" customHeight="1">
      <c r="A1259" s="14"/>
      <c r="B1259" s="14"/>
      <c r="C1259" s="14"/>
      <c r="D1259" s="50"/>
      <c r="E1259" s="50"/>
      <c r="F1259" s="50"/>
      <c r="G1259" s="14"/>
      <c r="H1259" s="14"/>
      <c r="I1259" s="14"/>
      <c r="J1259" s="102"/>
      <c r="K1259" s="79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79"/>
      <c r="W1259" s="14"/>
      <c r="X1259" s="14"/>
      <c r="Y1259" s="14"/>
      <c r="Z1259" s="14"/>
      <c r="AA1259" s="79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79"/>
      <c r="AZ1259" s="50"/>
      <c r="BA1259" s="14"/>
      <c r="BB1259" s="14"/>
      <c r="BC1259" s="50"/>
      <c r="BD1259" s="14"/>
      <c r="BE1259" s="14"/>
      <c r="BF1259" s="14"/>
      <c r="BG1259" s="14"/>
      <c r="BH1259" s="14"/>
    </row>
    <row r="1260" ht="15.75" customHeight="1">
      <c r="A1260" s="14"/>
      <c r="B1260" s="14"/>
      <c r="C1260" s="14"/>
      <c r="D1260" s="50"/>
      <c r="E1260" s="50"/>
      <c r="F1260" s="50"/>
      <c r="G1260" s="14"/>
      <c r="H1260" s="14"/>
      <c r="I1260" s="14"/>
      <c r="J1260" s="102"/>
      <c r="K1260" s="79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79"/>
      <c r="W1260" s="14"/>
      <c r="X1260" s="14"/>
      <c r="Y1260" s="14"/>
      <c r="Z1260" s="14"/>
      <c r="AA1260" s="79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79"/>
      <c r="AZ1260" s="50"/>
      <c r="BA1260" s="14"/>
      <c r="BB1260" s="14"/>
      <c r="BC1260" s="50"/>
      <c r="BD1260" s="14"/>
      <c r="BE1260" s="14"/>
      <c r="BF1260" s="14"/>
      <c r="BG1260" s="14"/>
      <c r="BH1260" s="14"/>
    </row>
    <row r="1261" ht="15.75" customHeight="1">
      <c r="A1261" s="14"/>
      <c r="B1261" s="14"/>
      <c r="C1261" s="14"/>
      <c r="D1261" s="50"/>
      <c r="E1261" s="50"/>
      <c r="F1261" s="50"/>
      <c r="G1261" s="14"/>
      <c r="H1261" s="14"/>
      <c r="I1261" s="14"/>
      <c r="J1261" s="102"/>
      <c r="K1261" s="79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79"/>
      <c r="W1261" s="14"/>
      <c r="X1261" s="14"/>
      <c r="Y1261" s="14"/>
      <c r="Z1261" s="14"/>
      <c r="AA1261" s="79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79"/>
      <c r="AZ1261" s="50"/>
      <c r="BA1261" s="14"/>
      <c r="BB1261" s="14"/>
      <c r="BC1261" s="50"/>
      <c r="BD1261" s="14"/>
      <c r="BE1261" s="14"/>
      <c r="BF1261" s="14"/>
      <c r="BG1261" s="14"/>
      <c r="BH1261" s="14"/>
    </row>
    <row r="1262" ht="15.75" customHeight="1">
      <c r="A1262" s="14"/>
      <c r="B1262" s="14"/>
      <c r="C1262" s="14"/>
      <c r="D1262" s="50"/>
      <c r="E1262" s="50"/>
      <c r="F1262" s="50"/>
      <c r="G1262" s="14"/>
      <c r="H1262" s="14"/>
      <c r="I1262" s="14"/>
      <c r="J1262" s="102"/>
      <c r="K1262" s="79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79"/>
      <c r="W1262" s="14"/>
      <c r="X1262" s="14"/>
      <c r="Y1262" s="14"/>
      <c r="Z1262" s="14"/>
      <c r="AA1262" s="79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  <c r="AY1262" s="79"/>
      <c r="AZ1262" s="50"/>
      <c r="BA1262" s="14"/>
      <c r="BB1262" s="14"/>
      <c r="BC1262" s="50"/>
      <c r="BD1262" s="14"/>
      <c r="BE1262" s="14"/>
      <c r="BF1262" s="14"/>
      <c r="BG1262" s="14"/>
      <c r="BH1262" s="14"/>
    </row>
    <row r="1263" ht="15.75" customHeight="1">
      <c r="A1263" s="14"/>
      <c r="B1263" s="14"/>
      <c r="C1263" s="14"/>
      <c r="D1263" s="50"/>
      <c r="E1263" s="50"/>
      <c r="F1263" s="50"/>
      <c r="G1263" s="14"/>
      <c r="H1263" s="14"/>
      <c r="I1263" s="14"/>
      <c r="J1263" s="102"/>
      <c r="K1263" s="79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79"/>
      <c r="W1263" s="14"/>
      <c r="X1263" s="14"/>
      <c r="Y1263" s="14"/>
      <c r="Z1263" s="14"/>
      <c r="AA1263" s="79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79"/>
      <c r="AZ1263" s="50"/>
      <c r="BA1263" s="14"/>
      <c r="BB1263" s="14"/>
      <c r="BC1263" s="50"/>
      <c r="BD1263" s="14"/>
      <c r="BE1263" s="14"/>
      <c r="BF1263" s="14"/>
      <c r="BG1263" s="14"/>
      <c r="BH1263" s="14"/>
    </row>
    <row r="1264" ht="15.75" customHeight="1">
      <c r="A1264" s="14"/>
      <c r="B1264" s="14"/>
      <c r="C1264" s="14"/>
      <c r="D1264" s="50"/>
      <c r="E1264" s="50"/>
      <c r="F1264" s="50"/>
      <c r="G1264" s="14"/>
      <c r="H1264" s="14"/>
      <c r="I1264" s="14"/>
      <c r="J1264" s="102"/>
      <c r="K1264" s="79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79"/>
      <c r="W1264" s="14"/>
      <c r="X1264" s="14"/>
      <c r="Y1264" s="14"/>
      <c r="Z1264" s="14"/>
      <c r="AA1264" s="79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79"/>
      <c r="AZ1264" s="50"/>
      <c r="BA1264" s="14"/>
      <c r="BB1264" s="14"/>
      <c r="BC1264" s="50"/>
      <c r="BD1264" s="14"/>
      <c r="BE1264" s="14"/>
      <c r="BF1264" s="14"/>
      <c r="BG1264" s="14"/>
      <c r="BH1264" s="14"/>
    </row>
    <row r="1265" ht="15.75" customHeight="1">
      <c r="A1265" s="14"/>
      <c r="B1265" s="14"/>
      <c r="C1265" s="14"/>
      <c r="D1265" s="50"/>
      <c r="E1265" s="50"/>
      <c r="F1265" s="50"/>
      <c r="G1265" s="14"/>
      <c r="H1265" s="14"/>
      <c r="I1265" s="14"/>
      <c r="J1265" s="102"/>
      <c r="K1265" s="79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79"/>
      <c r="W1265" s="14"/>
      <c r="X1265" s="14"/>
      <c r="Y1265" s="14"/>
      <c r="Z1265" s="14"/>
      <c r="AA1265" s="79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79"/>
      <c r="AZ1265" s="50"/>
      <c r="BA1265" s="14"/>
      <c r="BB1265" s="14"/>
      <c r="BC1265" s="50"/>
      <c r="BD1265" s="14"/>
      <c r="BE1265" s="14"/>
      <c r="BF1265" s="14"/>
      <c r="BG1265" s="14"/>
      <c r="BH1265" s="14"/>
    </row>
    <row r="1266" ht="15.75" customHeight="1">
      <c r="A1266" s="14"/>
      <c r="B1266" s="14"/>
      <c r="C1266" s="14"/>
      <c r="D1266" s="50"/>
      <c r="E1266" s="50"/>
      <c r="F1266" s="50"/>
      <c r="G1266" s="14"/>
      <c r="H1266" s="14"/>
      <c r="I1266" s="14"/>
      <c r="J1266" s="102"/>
      <c r="K1266" s="79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79"/>
      <c r="W1266" s="14"/>
      <c r="X1266" s="14"/>
      <c r="Y1266" s="14"/>
      <c r="Z1266" s="14"/>
      <c r="AA1266" s="79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79"/>
      <c r="AZ1266" s="50"/>
      <c r="BA1266" s="14"/>
      <c r="BB1266" s="14"/>
      <c r="BC1266" s="50"/>
      <c r="BD1266" s="14"/>
      <c r="BE1266" s="14"/>
      <c r="BF1266" s="14"/>
      <c r="BG1266" s="14"/>
      <c r="BH1266" s="14"/>
    </row>
    <row r="1267" ht="15.75" customHeight="1">
      <c r="A1267" s="14"/>
      <c r="B1267" s="14"/>
      <c r="C1267" s="14"/>
      <c r="D1267" s="50"/>
      <c r="E1267" s="50"/>
      <c r="F1267" s="50"/>
      <c r="G1267" s="14"/>
      <c r="H1267" s="14"/>
      <c r="I1267" s="14"/>
      <c r="J1267" s="102"/>
      <c r="K1267" s="79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79"/>
      <c r="W1267" s="14"/>
      <c r="X1267" s="14"/>
      <c r="Y1267" s="14"/>
      <c r="Z1267" s="14"/>
      <c r="AA1267" s="79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  <c r="AY1267" s="79"/>
      <c r="AZ1267" s="50"/>
      <c r="BA1267" s="14"/>
      <c r="BB1267" s="14"/>
      <c r="BC1267" s="50"/>
      <c r="BD1267" s="14"/>
      <c r="BE1267" s="14"/>
      <c r="BF1267" s="14"/>
      <c r="BG1267" s="14"/>
      <c r="BH1267" s="14"/>
    </row>
    <row r="1268" ht="15.75" customHeight="1">
      <c r="A1268" s="14"/>
      <c r="B1268" s="14"/>
      <c r="C1268" s="14"/>
      <c r="D1268" s="50"/>
      <c r="E1268" s="50"/>
      <c r="F1268" s="50"/>
      <c r="G1268" s="14"/>
      <c r="H1268" s="14"/>
      <c r="I1268" s="14"/>
      <c r="J1268" s="102"/>
      <c r="K1268" s="79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79"/>
      <c r="W1268" s="14"/>
      <c r="X1268" s="14"/>
      <c r="Y1268" s="14"/>
      <c r="Z1268" s="14"/>
      <c r="AA1268" s="79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  <c r="AY1268" s="79"/>
      <c r="AZ1268" s="50"/>
      <c r="BA1268" s="14"/>
      <c r="BB1268" s="14"/>
      <c r="BC1268" s="50"/>
      <c r="BD1268" s="14"/>
      <c r="BE1268" s="14"/>
      <c r="BF1268" s="14"/>
      <c r="BG1268" s="14"/>
      <c r="BH1268" s="14"/>
    </row>
    <row r="1269" ht="15.75" customHeight="1">
      <c r="A1269" s="14"/>
      <c r="B1269" s="14"/>
      <c r="C1269" s="14"/>
      <c r="D1269" s="50"/>
      <c r="E1269" s="50"/>
      <c r="F1269" s="50"/>
      <c r="G1269" s="14"/>
      <c r="H1269" s="14"/>
      <c r="I1269" s="14"/>
      <c r="J1269" s="102"/>
      <c r="K1269" s="79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79"/>
      <c r="W1269" s="14"/>
      <c r="X1269" s="14"/>
      <c r="Y1269" s="14"/>
      <c r="Z1269" s="14"/>
      <c r="AA1269" s="79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  <c r="AY1269" s="79"/>
      <c r="AZ1269" s="50"/>
      <c r="BA1269" s="14"/>
      <c r="BB1269" s="14"/>
      <c r="BC1269" s="50"/>
      <c r="BD1269" s="14"/>
      <c r="BE1269" s="14"/>
      <c r="BF1269" s="14"/>
      <c r="BG1269" s="14"/>
      <c r="BH1269" s="14"/>
    </row>
    <row r="1270" ht="15.75" customHeight="1">
      <c r="A1270" s="14"/>
      <c r="B1270" s="14"/>
      <c r="C1270" s="14"/>
      <c r="D1270" s="50"/>
      <c r="E1270" s="50"/>
      <c r="F1270" s="50"/>
      <c r="G1270" s="14"/>
      <c r="H1270" s="14"/>
      <c r="I1270" s="14"/>
      <c r="J1270" s="102"/>
      <c r="K1270" s="79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79"/>
      <c r="W1270" s="14"/>
      <c r="X1270" s="14"/>
      <c r="Y1270" s="14"/>
      <c r="Z1270" s="14"/>
      <c r="AA1270" s="79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  <c r="AY1270" s="79"/>
      <c r="AZ1270" s="50"/>
      <c r="BA1270" s="14"/>
      <c r="BB1270" s="14"/>
      <c r="BC1270" s="50"/>
      <c r="BD1270" s="14"/>
      <c r="BE1270" s="14"/>
      <c r="BF1270" s="14"/>
      <c r="BG1270" s="14"/>
      <c r="BH1270" s="14"/>
    </row>
    <row r="1271" ht="15.75" customHeight="1">
      <c r="A1271" s="14"/>
      <c r="B1271" s="14"/>
      <c r="C1271" s="14"/>
      <c r="D1271" s="50"/>
      <c r="E1271" s="50"/>
      <c r="F1271" s="50"/>
      <c r="G1271" s="14"/>
      <c r="H1271" s="14"/>
      <c r="I1271" s="14"/>
      <c r="J1271" s="102"/>
      <c r="K1271" s="79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79"/>
      <c r="W1271" s="14"/>
      <c r="X1271" s="14"/>
      <c r="Y1271" s="14"/>
      <c r="Z1271" s="14"/>
      <c r="AA1271" s="79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  <c r="AY1271" s="79"/>
      <c r="AZ1271" s="50"/>
      <c r="BA1271" s="14"/>
      <c r="BB1271" s="14"/>
      <c r="BC1271" s="50"/>
      <c r="BD1271" s="14"/>
      <c r="BE1271" s="14"/>
      <c r="BF1271" s="14"/>
      <c r="BG1271" s="14"/>
      <c r="BH1271" s="14"/>
    </row>
    <row r="1272" ht="15.75" customHeight="1">
      <c r="A1272" s="14"/>
      <c r="B1272" s="14"/>
      <c r="C1272" s="14"/>
      <c r="D1272" s="50"/>
      <c r="E1272" s="50"/>
      <c r="F1272" s="50"/>
      <c r="G1272" s="14"/>
      <c r="H1272" s="14"/>
      <c r="I1272" s="14"/>
      <c r="J1272" s="102"/>
      <c r="K1272" s="79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79"/>
      <c r="W1272" s="14"/>
      <c r="X1272" s="14"/>
      <c r="Y1272" s="14"/>
      <c r="Z1272" s="14"/>
      <c r="AA1272" s="79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  <c r="AY1272" s="79"/>
      <c r="AZ1272" s="50"/>
      <c r="BA1272" s="14"/>
      <c r="BB1272" s="14"/>
      <c r="BC1272" s="50"/>
      <c r="BD1272" s="14"/>
      <c r="BE1272" s="14"/>
      <c r="BF1272" s="14"/>
      <c r="BG1272" s="14"/>
      <c r="BH1272" s="14"/>
    </row>
    <row r="1273" ht="15.75" customHeight="1">
      <c r="A1273" s="14"/>
      <c r="B1273" s="14"/>
      <c r="C1273" s="14"/>
      <c r="D1273" s="50"/>
      <c r="E1273" s="50"/>
      <c r="F1273" s="50"/>
      <c r="G1273" s="14"/>
      <c r="H1273" s="14"/>
      <c r="I1273" s="14"/>
      <c r="J1273" s="102"/>
      <c r="K1273" s="79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79"/>
      <c r="W1273" s="14"/>
      <c r="X1273" s="14"/>
      <c r="Y1273" s="14"/>
      <c r="Z1273" s="14"/>
      <c r="AA1273" s="79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/>
      <c r="AY1273" s="79"/>
      <c r="AZ1273" s="50"/>
      <c r="BA1273" s="14"/>
      <c r="BB1273" s="14"/>
      <c r="BC1273" s="50"/>
      <c r="BD1273" s="14"/>
      <c r="BE1273" s="14"/>
      <c r="BF1273" s="14"/>
      <c r="BG1273" s="14"/>
      <c r="BH1273" s="14"/>
    </row>
    <row r="1274" ht="15.75" customHeight="1">
      <c r="A1274" s="14"/>
      <c r="B1274" s="14"/>
      <c r="C1274" s="14"/>
      <c r="D1274" s="50"/>
      <c r="E1274" s="50"/>
      <c r="F1274" s="50"/>
      <c r="G1274" s="14"/>
      <c r="H1274" s="14"/>
      <c r="I1274" s="14"/>
      <c r="J1274" s="102"/>
      <c r="K1274" s="79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79"/>
      <c r="W1274" s="14"/>
      <c r="X1274" s="14"/>
      <c r="Y1274" s="14"/>
      <c r="Z1274" s="14"/>
      <c r="AA1274" s="79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  <c r="AY1274" s="79"/>
      <c r="AZ1274" s="50"/>
      <c r="BA1274" s="14"/>
      <c r="BB1274" s="14"/>
      <c r="BC1274" s="50"/>
      <c r="BD1274" s="14"/>
      <c r="BE1274" s="14"/>
      <c r="BF1274" s="14"/>
      <c r="BG1274" s="14"/>
      <c r="BH1274" s="14"/>
    </row>
    <row r="1275" ht="15.75" customHeight="1">
      <c r="A1275" s="14"/>
      <c r="B1275" s="14"/>
      <c r="C1275" s="14"/>
      <c r="D1275" s="50"/>
      <c r="E1275" s="50"/>
      <c r="F1275" s="50"/>
      <c r="G1275" s="14"/>
      <c r="H1275" s="14"/>
      <c r="I1275" s="14"/>
      <c r="J1275" s="102"/>
      <c r="K1275" s="79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79"/>
      <c r="W1275" s="14"/>
      <c r="X1275" s="14"/>
      <c r="Y1275" s="14"/>
      <c r="Z1275" s="14"/>
      <c r="AA1275" s="79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/>
      <c r="AY1275" s="79"/>
      <c r="AZ1275" s="50"/>
      <c r="BA1275" s="14"/>
      <c r="BB1275" s="14"/>
      <c r="BC1275" s="50"/>
      <c r="BD1275" s="14"/>
      <c r="BE1275" s="14"/>
      <c r="BF1275" s="14"/>
      <c r="BG1275" s="14"/>
      <c r="BH1275" s="14"/>
    </row>
    <row r="1276" ht="15.75" customHeight="1">
      <c r="A1276" s="14"/>
      <c r="B1276" s="14"/>
      <c r="C1276" s="14"/>
      <c r="D1276" s="50"/>
      <c r="E1276" s="50"/>
      <c r="F1276" s="50"/>
      <c r="G1276" s="14"/>
      <c r="H1276" s="14"/>
      <c r="I1276" s="14"/>
      <c r="J1276" s="102"/>
      <c r="K1276" s="79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79"/>
      <c r="W1276" s="14"/>
      <c r="X1276" s="14"/>
      <c r="Y1276" s="14"/>
      <c r="Z1276" s="14"/>
      <c r="AA1276" s="79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/>
      <c r="AY1276" s="79"/>
      <c r="AZ1276" s="50"/>
      <c r="BA1276" s="14"/>
      <c r="BB1276" s="14"/>
      <c r="BC1276" s="50"/>
      <c r="BD1276" s="14"/>
      <c r="BE1276" s="14"/>
      <c r="BF1276" s="14"/>
      <c r="BG1276" s="14"/>
      <c r="BH1276" s="14"/>
    </row>
    <row r="1277" ht="15.75" customHeight="1">
      <c r="A1277" s="14"/>
      <c r="B1277" s="14"/>
      <c r="C1277" s="14"/>
      <c r="D1277" s="50"/>
      <c r="E1277" s="50"/>
      <c r="F1277" s="50"/>
      <c r="G1277" s="14"/>
      <c r="H1277" s="14"/>
      <c r="I1277" s="14"/>
      <c r="J1277" s="102"/>
      <c r="K1277" s="79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79"/>
      <c r="W1277" s="14"/>
      <c r="X1277" s="14"/>
      <c r="Y1277" s="14"/>
      <c r="Z1277" s="14"/>
      <c r="AA1277" s="79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/>
      <c r="AY1277" s="79"/>
      <c r="AZ1277" s="50"/>
      <c r="BA1277" s="14"/>
      <c r="BB1277" s="14"/>
      <c r="BC1277" s="50"/>
      <c r="BD1277" s="14"/>
      <c r="BE1277" s="14"/>
      <c r="BF1277" s="14"/>
      <c r="BG1277" s="14"/>
      <c r="BH1277" s="14"/>
    </row>
    <row r="1278" ht="15.75" customHeight="1">
      <c r="A1278" s="14"/>
      <c r="B1278" s="14"/>
      <c r="C1278" s="14"/>
      <c r="D1278" s="50"/>
      <c r="E1278" s="50"/>
      <c r="F1278" s="50"/>
      <c r="G1278" s="14"/>
      <c r="H1278" s="14"/>
      <c r="I1278" s="14"/>
      <c r="J1278" s="102"/>
      <c r="K1278" s="79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79"/>
      <c r="W1278" s="14"/>
      <c r="X1278" s="14"/>
      <c r="Y1278" s="14"/>
      <c r="Z1278" s="14"/>
      <c r="AA1278" s="79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  <c r="AY1278" s="79"/>
      <c r="AZ1278" s="50"/>
      <c r="BA1278" s="14"/>
      <c r="BB1278" s="14"/>
      <c r="BC1278" s="50"/>
      <c r="BD1278" s="14"/>
      <c r="BE1278" s="14"/>
      <c r="BF1278" s="14"/>
      <c r="BG1278" s="14"/>
      <c r="BH1278" s="14"/>
    </row>
    <row r="1279" ht="15.75" customHeight="1">
      <c r="A1279" s="14"/>
      <c r="B1279" s="14"/>
      <c r="C1279" s="14"/>
      <c r="D1279" s="50"/>
      <c r="E1279" s="50"/>
      <c r="F1279" s="50"/>
      <c r="G1279" s="14"/>
      <c r="H1279" s="14"/>
      <c r="I1279" s="14"/>
      <c r="J1279" s="102"/>
      <c r="K1279" s="79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79"/>
      <c r="W1279" s="14"/>
      <c r="X1279" s="14"/>
      <c r="Y1279" s="14"/>
      <c r="Z1279" s="14"/>
      <c r="AA1279" s="79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  <c r="AY1279" s="79"/>
      <c r="AZ1279" s="50"/>
      <c r="BA1279" s="14"/>
      <c r="BB1279" s="14"/>
      <c r="BC1279" s="50"/>
      <c r="BD1279" s="14"/>
      <c r="BE1279" s="14"/>
      <c r="BF1279" s="14"/>
      <c r="BG1279" s="14"/>
      <c r="BH1279" s="14"/>
    </row>
    <row r="1280" ht="15.75" customHeight="1">
      <c r="A1280" s="14"/>
      <c r="B1280" s="14"/>
      <c r="C1280" s="14"/>
      <c r="D1280" s="50"/>
      <c r="E1280" s="50"/>
      <c r="F1280" s="50"/>
      <c r="G1280" s="14"/>
      <c r="H1280" s="14"/>
      <c r="I1280" s="14"/>
      <c r="J1280" s="102"/>
      <c r="K1280" s="79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79"/>
      <c r="W1280" s="14"/>
      <c r="X1280" s="14"/>
      <c r="Y1280" s="14"/>
      <c r="Z1280" s="14"/>
      <c r="AA1280" s="79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  <c r="AY1280" s="79"/>
      <c r="AZ1280" s="50"/>
      <c r="BA1280" s="14"/>
      <c r="BB1280" s="14"/>
      <c r="BC1280" s="50"/>
      <c r="BD1280" s="14"/>
      <c r="BE1280" s="14"/>
      <c r="BF1280" s="14"/>
      <c r="BG1280" s="14"/>
      <c r="BH1280" s="14"/>
    </row>
    <row r="1281" ht="15.75" customHeight="1">
      <c r="A1281" s="14"/>
      <c r="B1281" s="14"/>
      <c r="C1281" s="14"/>
      <c r="D1281" s="50"/>
      <c r="E1281" s="50"/>
      <c r="F1281" s="50"/>
      <c r="G1281" s="14"/>
      <c r="H1281" s="14"/>
      <c r="I1281" s="14"/>
      <c r="J1281" s="102"/>
      <c r="K1281" s="79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79"/>
      <c r="W1281" s="14"/>
      <c r="X1281" s="14"/>
      <c r="Y1281" s="14"/>
      <c r="Z1281" s="14"/>
      <c r="AA1281" s="79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79"/>
      <c r="AZ1281" s="50"/>
      <c r="BA1281" s="14"/>
      <c r="BB1281" s="14"/>
      <c r="BC1281" s="50"/>
      <c r="BD1281" s="14"/>
      <c r="BE1281" s="14"/>
      <c r="BF1281" s="14"/>
      <c r="BG1281" s="14"/>
      <c r="BH1281" s="14"/>
    </row>
    <row r="1282" ht="15.75" customHeight="1">
      <c r="A1282" s="14"/>
      <c r="B1282" s="14"/>
      <c r="C1282" s="14"/>
      <c r="D1282" s="50"/>
      <c r="E1282" s="50"/>
      <c r="F1282" s="50"/>
      <c r="G1282" s="14"/>
      <c r="H1282" s="14"/>
      <c r="I1282" s="14"/>
      <c r="J1282" s="102"/>
      <c r="K1282" s="79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79"/>
      <c r="W1282" s="14"/>
      <c r="X1282" s="14"/>
      <c r="Y1282" s="14"/>
      <c r="Z1282" s="14"/>
      <c r="AA1282" s="79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79"/>
      <c r="AZ1282" s="50"/>
      <c r="BA1282" s="14"/>
      <c r="BB1282" s="14"/>
      <c r="BC1282" s="50"/>
      <c r="BD1282" s="14"/>
      <c r="BE1282" s="14"/>
      <c r="BF1282" s="14"/>
      <c r="BG1282" s="14"/>
      <c r="BH1282" s="14"/>
    </row>
    <row r="1283" ht="15.75" customHeight="1">
      <c r="A1283" s="14"/>
      <c r="B1283" s="14"/>
      <c r="C1283" s="14"/>
      <c r="D1283" s="50"/>
      <c r="E1283" s="50"/>
      <c r="F1283" s="50"/>
      <c r="G1283" s="14"/>
      <c r="H1283" s="14"/>
      <c r="I1283" s="14"/>
      <c r="J1283" s="102"/>
      <c r="K1283" s="79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79"/>
      <c r="W1283" s="14"/>
      <c r="X1283" s="14"/>
      <c r="Y1283" s="14"/>
      <c r="Z1283" s="14"/>
      <c r="AA1283" s="79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79"/>
      <c r="AZ1283" s="50"/>
      <c r="BA1283" s="14"/>
      <c r="BB1283" s="14"/>
      <c r="BC1283" s="50"/>
      <c r="BD1283" s="14"/>
      <c r="BE1283" s="14"/>
      <c r="BF1283" s="14"/>
      <c r="BG1283" s="14"/>
      <c r="BH1283" s="14"/>
    </row>
    <row r="1284" ht="15.75" customHeight="1">
      <c r="A1284" s="14"/>
      <c r="B1284" s="14"/>
      <c r="C1284" s="14"/>
      <c r="D1284" s="50"/>
      <c r="E1284" s="50"/>
      <c r="F1284" s="50"/>
      <c r="G1284" s="14"/>
      <c r="H1284" s="14"/>
      <c r="I1284" s="14"/>
      <c r="J1284" s="102"/>
      <c r="K1284" s="79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79"/>
      <c r="W1284" s="14"/>
      <c r="X1284" s="14"/>
      <c r="Y1284" s="14"/>
      <c r="Z1284" s="14"/>
      <c r="AA1284" s="79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79"/>
      <c r="AZ1284" s="50"/>
      <c r="BA1284" s="14"/>
      <c r="BB1284" s="14"/>
      <c r="BC1284" s="50"/>
      <c r="BD1284" s="14"/>
      <c r="BE1284" s="14"/>
      <c r="BF1284" s="14"/>
      <c r="BG1284" s="14"/>
      <c r="BH1284" s="14"/>
    </row>
    <row r="1285" ht="15.75" customHeight="1">
      <c r="A1285" s="14"/>
      <c r="B1285" s="14"/>
      <c r="C1285" s="14"/>
      <c r="D1285" s="50"/>
      <c r="E1285" s="50"/>
      <c r="F1285" s="50"/>
      <c r="G1285" s="14"/>
      <c r="H1285" s="14"/>
      <c r="I1285" s="14"/>
      <c r="J1285" s="102"/>
      <c r="K1285" s="79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79"/>
      <c r="W1285" s="14"/>
      <c r="X1285" s="14"/>
      <c r="Y1285" s="14"/>
      <c r="Z1285" s="14"/>
      <c r="AA1285" s="79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79"/>
      <c r="AZ1285" s="50"/>
      <c r="BA1285" s="14"/>
      <c r="BB1285" s="14"/>
      <c r="BC1285" s="50"/>
      <c r="BD1285" s="14"/>
      <c r="BE1285" s="14"/>
      <c r="BF1285" s="14"/>
      <c r="BG1285" s="14"/>
      <c r="BH1285" s="14"/>
    </row>
    <row r="1286" ht="15.75" customHeight="1">
      <c r="A1286" s="14"/>
      <c r="B1286" s="14"/>
      <c r="C1286" s="14"/>
      <c r="D1286" s="50"/>
      <c r="E1286" s="50"/>
      <c r="F1286" s="50"/>
      <c r="G1286" s="14"/>
      <c r="H1286" s="14"/>
      <c r="I1286" s="14"/>
      <c r="J1286" s="102"/>
      <c r="K1286" s="79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79"/>
      <c r="W1286" s="14"/>
      <c r="X1286" s="14"/>
      <c r="Y1286" s="14"/>
      <c r="Z1286" s="14"/>
      <c r="AA1286" s="79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79"/>
      <c r="AZ1286" s="50"/>
      <c r="BA1286" s="14"/>
      <c r="BB1286" s="14"/>
      <c r="BC1286" s="50"/>
      <c r="BD1286" s="14"/>
      <c r="BE1286" s="14"/>
      <c r="BF1286" s="14"/>
      <c r="BG1286" s="14"/>
      <c r="BH1286" s="14"/>
    </row>
    <row r="1287" ht="15.75" customHeight="1">
      <c r="A1287" s="14"/>
      <c r="B1287" s="14"/>
      <c r="C1287" s="14"/>
      <c r="D1287" s="50"/>
      <c r="E1287" s="50"/>
      <c r="F1287" s="50"/>
      <c r="G1287" s="14"/>
      <c r="H1287" s="14"/>
      <c r="I1287" s="14"/>
      <c r="J1287" s="102"/>
      <c r="K1287" s="79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79"/>
      <c r="W1287" s="14"/>
      <c r="X1287" s="14"/>
      <c r="Y1287" s="14"/>
      <c r="Z1287" s="14"/>
      <c r="AA1287" s="79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79"/>
      <c r="AZ1287" s="50"/>
      <c r="BA1287" s="14"/>
      <c r="BB1287" s="14"/>
      <c r="BC1287" s="50"/>
      <c r="BD1287" s="14"/>
      <c r="BE1287" s="14"/>
      <c r="BF1287" s="14"/>
      <c r="BG1287" s="14"/>
      <c r="BH1287" s="14"/>
    </row>
    <row r="1288" ht="15.75" customHeight="1">
      <c r="A1288" s="14"/>
      <c r="B1288" s="14"/>
      <c r="C1288" s="14"/>
      <c r="D1288" s="50"/>
      <c r="E1288" s="50"/>
      <c r="F1288" s="50"/>
      <c r="G1288" s="14"/>
      <c r="H1288" s="14"/>
      <c r="I1288" s="14"/>
      <c r="J1288" s="102"/>
      <c r="K1288" s="79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79"/>
      <c r="W1288" s="14"/>
      <c r="X1288" s="14"/>
      <c r="Y1288" s="14"/>
      <c r="Z1288" s="14"/>
      <c r="AA1288" s="79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79"/>
      <c r="AZ1288" s="50"/>
      <c r="BA1288" s="14"/>
      <c r="BB1288" s="14"/>
      <c r="BC1288" s="50"/>
      <c r="BD1288" s="14"/>
      <c r="BE1288" s="14"/>
      <c r="BF1288" s="14"/>
      <c r="BG1288" s="14"/>
      <c r="BH1288" s="14"/>
    </row>
    <row r="1289" ht="15.75" customHeight="1">
      <c r="A1289" s="14"/>
      <c r="B1289" s="14"/>
      <c r="C1289" s="14"/>
      <c r="D1289" s="50"/>
      <c r="E1289" s="50"/>
      <c r="F1289" s="50"/>
      <c r="G1289" s="14"/>
      <c r="H1289" s="14"/>
      <c r="I1289" s="14"/>
      <c r="J1289" s="102"/>
      <c r="K1289" s="79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79"/>
      <c r="W1289" s="14"/>
      <c r="X1289" s="14"/>
      <c r="Y1289" s="14"/>
      <c r="Z1289" s="14"/>
      <c r="AA1289" s="79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  <c r="AY1289" s="79"/>
      <c r="AZ1289" s="50"/>
      <c r="BA1289" s="14"/>
      <c r="BB1289" s="14"/>
      <c r="BC1289" s="50"/>
      <c r="BD1289" s="14"/>
      <c r="BE1289" s="14"/>
      <c r="BF1289" s="14"/>
      <c r="BG1289" s="14"/>
      <c r="BH1289" s="14"/>
    </row>
    <row r="1290" ht="15.75" customHeight="1">
      <c r="A1290" s="14"/>
      <c r="B1290" s="14"/>
      <c r="C1290" s="14"/>
      <c r="D1290" s="50"/>
      <c r="E1290" s="50"/>
      <c r="F1290" s="50"/>
      <c r="G1290" s="14"/>
      <c r="H1290" s="14"/>
      <c r="I1290" s="14"/>
      <c r="J1290" s="102"/>
      <c r="K1290" s="79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79"/>
      <c r="W1290" s="14"/>
      <c r="X1290" s="14"/>
      <c r="Y1290" s="14"/>
      <c r="Z1290" s="14"/>
      <c r="AA1290" s="79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79"/>
      <c r="AZ1290" s="50"/>
      <c r="BA1290" s="14"/>
      <c r="BB1290" s="14"/>
      <c r="BC1290" s="50"/>
      <c r="BD1290" s="14"/>
      <c r="BE1290" s="14"/>
      <c r="BF1290" s="14"/>
      <c r="BG1290" s="14"/>
      <c r="BH1290" s="14"/>
    </row>
    <row r="1291" ht="15.75" customHeight="1">
      <c r="A1291" s="14"/>
      <c r="B1291" s="14"/>
      <c r="C1291" s="14"/>
      <c r="D1291" s="50"/>
      <c r="E1291" s="50"/>
      <c r="F1291" s="50"/>
      <c r="G1291" s="14"/>
      <c r="H1291" s="14"/>
      <c r="I1291" s="14"/>
      <c r="J1291" s="102"/>
      <c r="K1291" s="79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79"/>
      <c r="W1291" s="14"/>
      <c r="X1291" s="14"/>
      <c r="Y1291" s="14"/>
      <c r="Z1291" s="14"/>
      <c r="AA1291" s="79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79"/>
      <c r="AZ1291" s="50"/>
      <c r="BA1291" s="14"/>
      <c r="BB1291" s="14"/>
      <c r="BC1291" s="50"/>
      <c r="BD1291" s="14"/>
      <c r="BE1291" s="14"/>
      <c r="BF1291" s="14"/>
      <c r="BG1291" s="14"/>
      <c r="BH1291" s="14"/>
    </row>
    <row r="1292" ht="15.75" customHeight="1">
      <c r="A1292" s="14"/>
      <c r="B1292" s="14"/>
      <c r="C1292" s="14"/>
      <c r="D1292" s="50"/>
      <c r="E1292" s="50"/>
      <c r="F1292" s="50"/>
      <c r="G1292" s="14"/>
      <c r="H1292" s="14"/>
      <c r="I1292" s="14"/>
      <c r="J1292" s="102"/>
      <c r="K1292" s="79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79"/>
      <c r="W1292" s="14"/>
      <c r="X1292" s="14"/>
      <c r="Y1292" s="14"/>
      <c r="Z1292" s="14"/>
      <c r="AA1292" s="79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79"/>
      <c r="AZ1292" s="50"/>
      <c r="BA1292" s="14"/>
      <c r="BB1292" s="14"/>
      <c r="BC1292" s="50"/>
      <c r="BD1292" s="14"/>
      <c r="BE1292" s="14"/>
      <c r="BF1292" s="14"/>
      <c r="BG1292" s="14"/>
      <c r="BH1292" s="14"/>
    </row>
    <row r="1293" ht="15.75" customHeight="1">
      <c r="A1293" s="14"/>
      <c r="B1293" s="14"/>
      <c r="C1293" s="14"/>
      <c r="D1293" s="50"/>
      <c r="E1293" s="50"/>
      <c r="F1293" s="50"/>
      <c r="G1293" s="14"/>
      <c r="H1293" s="14"/>
      <c r="I1293" s="14"/>
      <c r="J1293" s="102"/>
      <c r="K1293" s="79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79"/>
      <c r="W1293" s="14"/>
      <c r="X1293" s="14"/>
      <c r="Y1293" s="14"/>
      <c r="Z1293" s="14"/>
      <c r="AA1293" s="79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  <c r="AY1293" s="79"/>
      <c r="AZ1293" s="50"/>
      <c r="BA1293" s="14"/>
      <c r="BB1293" s="14"/>
      <c r="BC1293" s="50"/>
      <c r="BD1293" s="14"/>
      <c r="BE1293" s="14"/>
      <c r="BF1293" s="14"/>
      <c r="BG1293" s="14"/>
      <c r="BH1293" s="14"/>
    </row>
    <row r="1294" ht="15.75" customHeight="1">
      <c r="A1294" s="14"/>
      <c r="B1294" s="14"/>
      <c r="C1294" s="14"/>
      <c r="D1294" s="50"/>
      <c r="E1294" s="50"/>
      <c r="F1294" s="50"/>
      <c r="G1294" s="14"/>
      <c r="H1294" s="14"/>
      <c r="I1294" s="14"/>
      <c r="J1294" s="102"/>
      <c r="K1294" s="79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79"/>
      <c r="W1294" s="14"/>
      <c r="X1294" s="14"/>
      <c r="Y1294" s="14"/>
      <c r="Z1294" s="14"/>
      <c r="AA1294" s="79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79"/>
      <c r="AZ1294" s="50"/>
      <c r="BA1294" s="14"/>
      <c r="BB1294" s="14"/>
      <c r="BC1294" s="50"/>
      <c r="BD1294" s="14"/>
      <c r="BE1294" s="14"/>
      <c r="BF1294" s="14"/>
      <c r="BG1294" s="14"/>
      <c r="BH1294" s="14"/>
    </row>
    <row r="1295" ht="15.75" customHeight="1">
      <c r="A1295" s="14"/>
      <c r="B1295" s="14"/>
      <c r="C1295" s="14"/>
      <c r="D1295" s="50"/>
      <c r="E1295" s="50"/>
      <c r="F1295" s="50"/>
      <c r="G1295" s="14"/>
      <c r="H1295" s="14"/>
      <c r="I1295" s="14"/>
      <c r="J1295" s="102"/>
      <c r="K1295" s="79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79"/>
      <c r="W1295" s="14"/>
      <c r="X1295" s="14"/>
      <c r="Y1295" s="14"/>
      <c r="Z1295" s="14"/>
      <c r="AA1295" s="79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  <c r="AY1295" s="79"/>
      <c r="AZ1295" s="50"/>
      <c r="BA1295" s="14"/>
      <c r="BB1295" s="14"/>
      <c r="BC1295" s="50"/>
      <c r="BD1295" s="14"/>
      <c r="BE1295" s="14"/>
      <c r="BF1295" s="14"/>
      <c r="BG1295" s="14"/>
      <c r="BH1295" s="14"/>
    </row>
    <row r="1296" ht="15.75" customHeight="1">
      <c r="A1296" s="14"/>
      <c r="B1296" s="14"/>
      <c r="C1296" s="14"/>
      <c r="D1296" s="50"/>
      <c r="E1296" s="50"/>
      <c r="F1296" s="50"/>
      <c r="G1296" s="14"/>
      <c r="H1296" s="14"/>
      <c r="I1296" s="14"/>
      <c r="J1296" s="102"/>
      <c r="K1296" s="79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79"/>
      <c r="W1296" s="14"/>
      <c r="X1296" s="14"/>
      <c r="Y1296" s="14"/>
      <c r="Z1296" s="14"/>
      <c r="AA1296" s="79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79"/>
      <c r="AZ1296" s="50"/>
      <c r="BA1296" s="14"/>
      <c r="BB1296" s="14"/>
      <c r="BC1296" s="50"/>
      <c r="BD1296" s="14"/>
      <c r="BE1296" s="14"/>
      <c r="BF1296" s="14"/>
      <c r="BG1296" s="14"/>
      <c r="BH1296" s="14"/>
    </row>
    <row r="1297" ht="15.75" customHeight="1">
      <c r="A1297" s="14"/>
      <c r="B1297" s="14"/>
      <c r="C1297" s="14"/>
      <c r="D1297" s="50"/>
      <c r="E1297" s="50"/>
      <c r="F1297" s="50"/>
      <c r="G1297" s="14"/>
      <c r="H1297" s="14"/>
      <c r="I1297" s="14"/>
      <c r="J1297" s="102"/>
      <c r="K1297" s="79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79"/>
      <c r="W1297" s="14"/>
      <c r="X1297" s="14"/>
      <c r="Y1297" s="14"/>
      <c r="Z1297" s="14"/>
      <c r="AA1297" s="79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  <c r="AY1297" s="79"/>
      <c r="AZ1297" s="50"/>
      <c r="BA1297" s="14"/>
      <c r="BB1297" s="14"/>
      <c r="BC1297" s="50"/>
      <c r="BD1297" s="14"/>
      <c r="BE1297" s="14"/>
      <c r="BF1297" s="14"/>
      <c r="BG1297" s="14"/>
      <c r="BH1297" s="14"/>
    </row>
    <row r="1298" ht="15.75" customHeight="1">
      <c r="A1298" s="14"/>
      <c r="B1298" s="14"/>
      <c r="C1298" s="14"/>
      <c r="D1298" s="50"/>
      <c r="E1298" s="50"/>
      <c r="F1298" s="50"/>
      <c r="G1298" s="14"/>
      <c r="H1298" s="14"/>
      <c r="I1298" s="14"/>
      <c r="J1298" s="102"/>
      <c r="K1298" s="79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79"/>
      <c r="W1298" s="14"/>
      <c r="X1298" s="14"/>
      <c r="Y1298" s="14"/>
      <c r="Z1298" s="14"/>
      <c r="AA1298" s="79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  <c r="AY1298" s="79"/>
      <c r="AZ1298" s="50"/>
      <c r="BA1298" s="14"/>
      <c r="BB1298" s="14"/>
      <c r="BC1298" s="50"/>
      <c r="BD1298" s="14"/>
      <c r="BE1298" s="14"/>
      <c r="BF1298" s="14"/>
      <c r="BG1298" s="14"/>
      <c r="BH1298" s="14"/>
    </row>
    <row r="1299" ht="15.75" customHeight="1">
      <c r="A1299" s="14"/>
      <c r="B1299" s="14"/>
      <c r="C1299" s="14"/>
      <c r="D1299" s="50"/>
      <c r="E1299" s="50"/>
      <c r="F1299" s="50"/>
      <c r="G1299" s="14"/>
      <c r="H1299" s="14"/>
      <c r="I1299" s="14"/>
      <c r="J1299" s="102"/>
      <c r="K1299" s="79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79"/>
      <c r="W1299" s="14"/>
      <c r="X1299" s="14"/>
      <c r="Y1299" s="14"/>
      <c r="Z1299" s="14"/>
      <c r="AA1299" s="79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  <c r="AY1299" s="79"/>
      <c r="AZ1299" s="50"/>
      <c r="BA1299" s="14"/>
      <c r="BB1299" s="14"/>
      <c r="BC1299" s="50"/>
      <c r="BD1299" s="14"/>
      <c r="BE1299" s="14"/>
      <c r="BF1299" s="14"/>
      <c r="BG1299" s="14"/>
      <c r="BH1299" s="14"/>
    </row>
    <row r="1300" ht="15.75" customHeight="1">
      <c r="A1300" s="14"/>
      <c r="B1300" s="14"/>
      <c r="C1300" s="14"/>
      <c r="D1300" s="50"/>
      <c r="E1300" s="50"/>
      <c r="F1300" s="50"/>
      <c r="G1300" s="14"/>
      <c r="H1300" s="14"/>
      <c r="I1300" s="14"/>
      <c r="J1300" s="102"/>
      <c r="K1300" s="79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79"/>
      <c r="W1300" s="14"/>
      <c r="X1300" s="14"/>
      <c r="Y1300" s="14"/>
      <c r="Z1300" s="14"/>
      <c r="AA1300" s="79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79"/>
      <c r="AZ1300" s="50"/>
      <c r="BA1300" s="14"/>
      <c r="BB1300" s="14"/>
      <c r="BC1300" s="50"/>
      <c r="BD1300" s="14"/>
      <c r="BE1300" s="14"/>
      <c r="BF1300" s="14"/>
      <c r="BG1300" s="14"/>
      <c r="BH1300" s="14"/>
    </row>
    <row r="1301" ht="15.75" customHeight="1">
      <c r="A1301" s="14"/>
      <c r="B1301" s="14"/>
      <c r="C1301" s="14"/>
      <c r="D1301" s="50"/>
      <c r="E1301" s="50"/>
      <c r="F1301" s="50"/>
      <c r="G1301" s="14"/>
      <c r="H1301" s="14"/>
      <c r="I1301" s="14"/>
      <c r="J1301" s="102"/>
      <c r="K1301" s="79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79"/>
      <c r="W1301" s="14"/>
      <c r="X1301" s="14"/>
      <c r="Y1301" s="14"/>
      <c r="Z1301" s="14"/>
      <c r="AA1301" s="79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  <c r="AY1301" s="79"/>
      <c r="AZ1301" s="50"/>
      <c r="BA1301" s="14"/>
      <c r="BB1301" s="14"/>
      <c r="BC1301" s="50"/>
      <c r="BD1301" s="14"/>
      <c r="BE1301" s="14"/>
      <c r="BF1301" s="14"/>
      <c r="BG1301" s="14"/>
      <c r="BH1301" s="14"/>
    </row>
    <row r="1302" ht="15.75" customHeight="1">
      <c r="A1302" s="14"/>
      <c r="B1302" s="14"/>
      <c r="C1302" s="14"/>
      <c r="D1302" s="50"/>
      <c r="E1302" s="50"/>
      <c r="F1302" s="50"/>
      <c r="G1302" s="14"/>
      <c r="H1302" s="14"/>
      <c r="I1302" s="14"/>
      <c r="J1302" s="102"/>
      <c r="K1302" s="79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79"/>
      <c r="W1302" s="14"/>
      <c r="X1302" s="14"/>
      <c r="Y1302" s="14"/>
      <c r="Z1302" s="14"/>
      <c r="AA1302" s="79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  <c r="AY1302" s="79"/>
      <c r="AZ1302" s="50"/>
      <c r="BA1302" s="14"/>
      <c r="BB1302" s="14"/>
      <c r="BC1302" s="50"/>
      <c r="BD1302" s="14"/>
      <c r="BE1302" s="14"/>
      <c r="BF1302" s="14"/>
      <c r="BG1302" s="14"/>
      <c r="BH1302" s="14"/>
    </row>
    <row r="1303" ht="15.75" customHeight="1">
      <c r="A1303" s="14"/>
      <c r="B1303" s="14"/>
      <c r="C1303" s="14"/>
      <c r="D1303" s="50"/>
      <c r="E1303" s="50"/>
      <c r="F1303" s="50"/>
      <c r="G1303" s="14"/>
      <c r="H1303" s="14"/>
      <c r="I1303" s="14"/>
      <c r="J1303" s="102"/>
      <c r="K1303" s="79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79"/>
      <c r="W1303" s="14"/>
      <c r="X1303" s="14"/>
      <c r="Y1303" s="14"/>
      <c r="Z1303" s="14"/>
      <c r="AA1303" s="79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  <c r="AY1303" s="79"/>
      <c r="AZ1303" s="50"/>
      <c r="BA1303" s="14"/>
      <c r="BB1303" s="14"/>
      <c r="BC1303" s="50"/>
      <c r="BD1303" s="14"/>
      <c r="BE1303" s="14"/>
      <c r="BF1303" s="14"/>
      <c r="BG1303" s="14"/>
      <c r="BH1303" s="14"/>
    </row>
    <row r="1304" ht="15.75" customHeight="1">
      <c r="A1304" s="14"/>
      <c r="B1304" s="14"/>
      <c r="C1304" s="14"/>
      <c r="D1304" s="50"/>
      <c r="E1304" s="50"/>
      <c r="F1304" s="50"/>
      <c r="G1304" s="14"/>
      <c r="H1304" s="14"/>
      <c r="I1304" s="14"/>
      <c r="J1304" s="102"/>
      <c r="K1304" s="79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79"/>
      <c r="W1304" s="14"/>
      <c r="X1304" s="14"/>
      <c r="Y1304" s="14"/>
      <c r="Z1304" s="14"/>
      <c r="AA1304" s="79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79"/>
      <c r="AZ1304" s="50"/>
      <c r="BA1304" s="14"/>
      <c r="BB1304" s="14"/>
      <c r="BC1304" s="50"/>
      <c r="BD1304" s="14"/>
      <c r="BE1304" s="14"/>
      <c r="BF1304" s="14"/>
      <c r="BG1304" s="14"/>
      <c r="BH1304" s="14"/>
    </row>
    <row r="1305" ht="15.75" customHeight="1">
      <c r="A1305" s="14"/>
      <c r="B1305" s="14"/>
      <c r="C1305" s="14"/>
      <c r="D1305" s="50"/>
      <c r="E1305" s="50"/>
      <c r="F1305" s="50"/>
      <c r="G1305" s="14"/>
      <c r="H1305" s="14"/>
      <c r="I1305" s="14"/>
      <c r="J1305" s="102"/>
      <c r="K1305" s="79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79"/>
      <c r="W1305" s="14"/>
      <c r="X1305" s="14"/>
      <c r="Y1305" s="14"/>
      <c r="Z1305" s="14"/>
      <c r="AA1305" s="79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  <c r="AY1305" s="79"/>
      <c r="AZ1305" s="50"/>
      <c r="BA1305" s="14"/>
      <c r="BB1305" s="14"/>
      <c r="BC1305" s="50"/>
      <c r="BD1305" s="14"/>
      <c r="BE1305" s="14"/>
      <c r="BF1305" s="14"/>
      <c r="BG1305" s="14"/>
      <c r="BH1305" s="14"/>
    </row>
    <row r="1306" ht="15.75" customHeight="1">
      <c r="A1306" s="14"/>
      <c r="B1306" s="14"/>
      <c r="C1306" s="14"/>
      <c r="D1306" s="50"/>
      <c r="E1306" s="50"/>
      <c r="F1306" s="50"/>
      <c r="G1306" s="14"/>
      <c r="H1306" s="14"/>
      <c r="I1306" s="14"/>
      <c r="J1306" s="102"/>
      <c r="K1306" s="79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79"/>
      <c r="W1306" s="14"/>
      <c r="X1306" s="14"/>
      <c r="Y1306" s="14"/>
      <c r="Z1306" s="14"/>
      <c r="AA1306" s="79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  <c r="AY1306" s="79"/>
      <c r="AZ1306" s="50"/>
      <c r="BA1306" s="14"/>
      <c r="BB1306" s="14"/>
      <c r="BC1306" s="50"/>
      <c r="BD1306" s="14"/>
      <c r="BE1306" s="14"/>
      <c r="BF1306" s="14"/>
      <c r="BG1306" s="14"/>
      <c r="BH1306" s="14"/>
    </row>
    <row r="1307" ht="15.75" customHeight="1">
      <c r="A1307" s="14"/>
      <c r="B1307" s="14"/>
      <c r="C1307" s="14"/>
      <c r="D1307" s="50"/>
      <c r="E1307" s="50"/>
      <c r="F1307" s="50"/>
      <c r="G1307" s="14"/>
      <c r="H1307" s="14"/>
      <c r="I1307" s="14"/>
      <c r="J1307" s="102"/>
      <c r="K1307" s="79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79"/>
      <c r="W1307" s="14"/>
      <c r="X1307" s="14"/>
      <c r="Y1307" s="14"/>
      <c r="Z1307" s="14"/>
      <c r="AA1307" s="79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  <c r="AY1307" s="79"/>
      <c r="AZ1307" s="50"/>
      <c r="BA1307" s="14"/>
      <c r="BB1307" s="14"/>
      <c r="BC1307" s="50"/>
      <c r="BD1307" s="14"/>
      <c r="BE1307" s="14"/>
      <c r="BF1307" s="14"/>
      <c r="BG1307" s="14"/>
      <c r="BH1307" s="14"/>
    </row>
    <row r="1308" ht="15.75" customHeight="1">
      <c r="A1308" s="14"/>
      <c r="B1308" s="14"/>
      <c r="C1308" s="14"/>
      <c r="D1308" s="50"/>
      <c r="E1308" s="50"/>
      <c r="F1308" s="50"/>
      <c r="G1308" s="14"/>
      <c r="H1308" s="14"/>
      <c r="I1308" s="14"/>
      <c r="J1308" s="102"/>
      <c r="K1308" s="79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79"/>
      <c r="W1308" s="14"/>
      <c r="X1308" s="14"/>
      <c r="Y1308" s="14"/>
      <c r="Z1308" s="14"/>
      <c r="AA1308" s="79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  <c r="AY1308" s="79"/>
      <c r="AZ1308" s="50"/>
      <c r="BA1308" s="14"/>
      <c r="BB1308" s="14"/>
      <c r="BC1308" s="50"/>
      <c r="BD1308" s="14"/>
      <c r="BE1308" s="14"/>
      <c r="BF1308" s="14"/>
      <c r="BG1308" s="14"/>
      <c r="BH1308" s="14"/>
    </row>
    <row r="1309" ht="15.75" customHeight="1">
      <c r="A1309" s="14"/>
      <c r="B1309" s="14"/>
      <c r="C1309" s="14"/>
      <c r="D1309" s="50"/>
      <c r="E1309" s="50"/>
      <c r="F1309" s="50"/>
      <c r="G1309" s="14"/>
      <c r="H1309" s="14"/>
      <c r="I1309" s="14"/>
      <c r="J1309" s="102"/>
      <c r="K1309" s="79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79"/>
      <c r="W1309" s="14"/>
      <c r="X1309" s="14"/>
      <c r="Y1309" s="14"/>
      <c r="Z1309" s="14"/>
      <c r="AA1309" s="79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/>
      <c r="AY1309" s="79"/>
      <c r="AZ1309" s="50"/>
      <c r="BA1309" s="14"/>
      <c r="BB1309" s="14"/>
      <c r="BC1309" s="50"/>
      <c r="BD1309" s="14"/>
      <c r="BE1309" s="14"/>
      <c r="BF1309" s="14"/>
      <c r="BG1309" s="14"/>
      <c r="BH1309" s="14"/>
    </row>
    <row r="1310" ht="15.75" customHeight="1">
      <c r="A1310" s="14"/>
      <c r="B1310" s="14"/>
      <c r="C1310" s="14"/>
      <c r="D1310" s="50"/>
      <c r="E1310" s="50"/>
      <c r="F1310" s="50"/>
      <c r="G1310" s="14"/>
      <c r="H1310" s="14"/>
      <c r="I1310" s="14"/>
      <c r="J1310" s="102"/>
      <c r="K1310" s="79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79"/>
      <c r="W1310" s="14"/>
      <c r="X1310" s="14"/>
      <c r="Y1310" s="14"/>
      <c r="Z1310" s="14"/>
      <c r="AA1310" s="79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  <c r="AY1310" s="79"/>
      <c r="AZ1310" s="50"/>
      <c r="BA1310" s="14"/>
      <c r="BB1310" s="14"/>
      <c r="BC1310" s="50"/>
      <c r="BD1310" s="14"/>
      <c r="BE1310" s="14"/>
      <c r="BF1310" s="14"/>
      <c r="BG1310" s="14"/>
      <c r="BH1310" s="14"/>
    </row>
    <row r="1311" ht="15.75" customHeight="1">
      <c r="A1311" s="14"/>
      <c r="B1311" s="14"/>
      <c r="C1311" s="14"/>
      <c r="D1311" s="50"/>
      <c r="E1311" s="50"/>
      <c r="F1311" s="50"/>
      <c r="G1311" s="14"/>
      <c r="H1311" s="14"/>
      <c r="I1311" s="14"/>
      <c r="J1311" s="102"/>
      <c r="K1311" s="79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79"/>
      <c r="W1311" s="14"/>
      <c r="X1311" s="14"/>
      <c r="Y1311" s="14"/>
      <c r="Z1311" s="14"/>
      <c r="AA1311" s="79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/>
      <c r="AY1311" s="79"/>
      <c r="AZ1311" s="50"/>
      <c r="BA1311" s="14"/>
      <c r="BB1311" s="14"/>
      <c r="BC1311" s="50"/>
      <c r="BD1311" s="14"/>
      <c r="BE1311" s="14"/>
      <c r="BF1311" s="14"/>
      <c r="BG1311" s="14"/>
      <c r="BH1311" s="14"/>
    </row>
    <row r="1312" ht="15.75" customHeight="1">
      <c r="A1312" s="14"/>
      <c r="B1312" s="14"/>
      <c r="C1312" s="14"/>
      <c r="D1312" s="50"/>
      <c r="E1312" s="50"/>
      <c r="F1312" s="50"/>
      <c r="G1312" s="14"/>
      <c r="H1312" s="14"/>
      <c r="I1312" s="14"/>
      <c r="J1312" s="102"/>
      <c r="K1312" s="79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79"/>
      <c r="W1312" s="14"/>
      <c r="X1312" s="14"/>
      <c r="Y1312" s="14"/>
      <c r="Z1312" s="14"/>
      <c r="AA1312" s="79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  <c r="AY1312" s="79"/>
      <c r="AZ1312" s="50"/>
      <c r="BA1312" s="14"/>
      <c r="BB1312" s="14"/>
      <c r="BC1312" s="50"/>
      <c r="BD1312" s="14"/>
      <c r="BE1312" s="14"/>
      <c r="BF1312" s="14"/>
      <c r="BG1312" s="14"/>
      <c r="BH1312" s="14"/>
    </row>
    <row r="1313" ht="15.75" customHeight="1">
      <c r="A1313" s="14"/>
      <c r="B1313" s="14"/>
      <c r="C1313" s="14"/>
      <c r="D1313" s="50"/>
      <c r="E1313" s="50"/>
      <c r="F1313" s="50"/>
      <c r="G1313" s="14"/>
      <c r="H1313" s="14"/>
      <c r="I1313" s="14"/>
      <c r="J1313" s="102"/>
      <c r="K1313" s="79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79"/>
      <c r="W1313" s="14"/>
      <c r="X1313" s="14"/>
      <c r="Y1313" s="14"/>
      <c r="Z1313" s="14"/>
      <c r="AA1313" s="79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/>
      <c r="AY1313" s="79"/>
      <c r="AZ1313" s="50"/>
      <c r="BA1313" s="14"/>
      <c r="BB1313" s="14"/>
      <c r="BC1313" s="50"/>
      <c r="BD1313" s="14"/>
      <c r="BE1313" s="14"/>
      <c r="BF1313" s="14"/>
      <c r="BG1313" s="14"/>
      <c r="BH1313" s="14"/>
    </row>
    <row r="1314" ht="15.75" customHeight="1">
      <c r="A1314" s="14"/>
      <c r="B1314" s="14"/>
      <c r="C1314" s="14"/>
      <c r="D1314" s="50"/>
      <c r="E1314" s="50"/>
      <c r="F1314" s="50"/>
      <c r="G1314" s="14"/>
      <c r="H1314" s="14"/>
      <c r="I1314" s="14"/>
      <c r="J1314" s="102"/>
      <c r="K1314" s="79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79"/>
      <c r="W1314" s="14"/>
      <c r="X1314" s="14"/>
      <c r="Y1314" s="14"/>
      <c r="Z1314" s="14"/>
      <c r="AA1314" s="79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  <c r="AY1314" s="79"/>
      <c r="AZ1314" s="50"/>
      <c r="BA1314" s="14"/>
      <c r="BB1314" s="14"/>
      <c r="BC1314" s="50"/>
      <c r="BD1314" s="14"/>
      <c r="BE1314" s="14"/>
      <c r="BF1314" s="14"/>
      <c r="BG1314" s="14"/>
      <c r="BH1314" s="14"/>
    </row>
    <row r="1315" ht="15.75" customHeight="1">
      <c r="A1315" s="14"/>
      <c r="B1315" s="14"/>
      <c r="C1315" s="14"/>
      <c r="D1315" s="50"/>
      <c r="E1315" s="50"/>
      <c r="F1315" s="50"/>
      <c r="G1315" s="14"/>
      <c r="H1315" s="14"/>
      <c r="I1315" s="14"/>
      <c r="J1315" s="102"/>
      <c r="K1315" s="79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79"/>
      <c r="W1315" s="14"/>
      <c r="X1315" s="14"/>
      <c r="Y1315" s="14"/>
      <c r="Z1315" s="14"/>
      <c r="AA1315" s="79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/>
      <c r="AY1315" s="79"/>
      <c r="AZ1315" s="50"/>
      <c r="BA1315" s="14"/>
      <c r="BB1315" s="14"/>
      <c r="BC1315" s="50"/>
      <c r="BD1315" s="14"/>
      <c r="BE1315" s="14"/>
      <c r="BF1315" s="14"/>
      <c r="BG1315" s="14"/>
      <c r="BH1315" s="14"/>
    </row>
    <row r="1316" ht="15.75" customHeight="1">
      <c r="A1316" s="14"/>
      <c r="B1316" s="14"/>
      <c r="C1316" s="14"/>
      <c r="D1316" s="50"/>
      <c r="E1316" s="50"/>
      <c r="F1316" s="50"/>
      <c r="G1316" s="14"/>
      <c r="H1316" s="14"/>
      <c r="I1316" s="14"/>
      <c r="J1316" s="102"/>
      <c r="K1316" s="79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79"/>
      <c r="W1316" s="14"/>
      <c r="X1316" s="14"/>
      <c r="Y1316" s="14"/>
      <c r="Z1316" s="14"/>
      <c r="AA1316" s="79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4"/>
      <c r="AX1316" s="14"/>
      <c r="AY1316" s="79"/>
      <c r="AZ1316" s="50"/>
      <c r="BA1316" s="14"/>
      <c r="BB1316" s="14"/>
      <c r="BC1316" s="50"/>
      <c r="BD1316" s="14"/>
      <c r="BE1316" s="14"/>
      <c r="BF1316" s="14"/>
      <c r="BG1316" s="14"/>
      <c r="BH1316" s="14"/>
    </row>
    <row r="1317" ht="15.75" customHeight="1">
      <c r="A1317" s="14"/>
      <c r="B1317" s="14"/>
      <c r="C1317" s="14"/>
      <c r="D1317" s="50"/>
      <c r="E1317" s="50"/>
      <c r="F1317" s="50"/>
      <c r="G1317" s="14"/>
      <c r="H1317" s="14"/>
      <c r="I1317" s="14"/>
      <c r="J1317" s="102"/>
      <c r="K1317" s="79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79"/>
      <c r="W1317" s="14"/>
      <c r="X1317" s="14"/>
      <c r="Y1317" s="14"/>
      <c r="Z1317" s="14"/>
      <c r="AA1317" s="79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/>
      <c r="AY1317" s="79"/>
      <c r="AZ1317" s="50"/>
      <c r="BA1317" s="14"/>
      <c r="BB1317" s="14"/>
      <c r="BC1317" s="50"/>
      <c r="BD1317" s="14"/>
      <c r="BE1317" s="14"/>
      <c r="BF1317" s="14"/>
      <c r="BG1317" s="14"/>
      <c r="BH1317" s="14"/>
    </row>
    <row r="1318" ht="15.75" customHeight="1">
      <c r="A1318" s="14"/>
      <c r="B1318" s="14"/>
      <c r="C1318" s="14"/>
      <c r="D1318" s="50"/>
      <c r="E1318" s="50"/>
      <c r="F1318" s="50"/>
      <c r="G1318" s="14"/>
      <c r="H1318" s="14"/>
      <c r="I1318" s="14"/>
      <c r="J1318" s="102"/>
      <c r="K1318" s="79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79"/>
      <c r="W1318" s="14"/>
      <c r="X1318" s="14"/>
      <c r="Y1318" s="14"/>
      <c r="Z1318" s="14"/>
      <c r="AA1318" s="79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/>
      <c r="AY1318" s="79"/>
      <c r="AZ1318" s="50"/>
      <c r="BA1318" s="14"/>
      <c r="BB1318" s="14"/>
      <c r="BC1318" s="50"/>
      <c r="BD1318" s="14"/>
      <c r="BE1318" s="14"/>
      <c r="BF1318" s="14"/>
      <c r="BG1318" s="14"/>
      <c r="BH1318" s="14"/>
    </row>
    <row r="1319" ht="15.75" customHeight="1">
      <c r="A1319" s="14"/>
      <c r="B1319" s="14"/>
      <c r="C1319" s="14"/>
      <c r="D1319" s="50"/>
      <c r="E1319" s="50"/>
      <c r="F1319" s="50"/>
      <c r="G1319" s="14"/>
      <c r="H1319" s="14"/>
      <c r="I1319" s="14"/>
      <c r="J1319" s="102"/>
      <c r="K1319" s="79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79"/>
      <c r="W1319" s="14"/>
      <c r="X1319" s="14"/>
      <c r="Y1319" s="14"/>
      <c r="Z1319" s="14"/>
      <c r="AA1319" s="79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4"/>
      <c r="AX1319" s="14"/>
      <c r="AY1319" s="79"/>
      <c r="AZ1319" s="50"/>
      <c r="BA1319" s="14"/>
      <c r="BB1319" s="14"/>
      <c r="BC1319" s="50"/>
      <c r="BD1319" s="14"/>
      <c r="BE1319" s="14"/>
      <c r="BF1319" s="14"/>
      <c r="BG1319" s="14"/>
      <c r="BH1319" s="14"/>
    </row>
    <row r="1320" ht="15.75" customHeight="1">
      <c r="A1320" s="14"/>
      <c r="B1320" s="14"/>
      <c r="C1320" s="14"/>
      <c r="D1320" s="50"/>
      <c r="E1320" s="50"/>
      <c r="F1320" s="50"/>
      <c r="G1320" s="14"/>
      <c r="H1320" s="14"/>
      <c r="I1320" s="14"/>
      <c r="J1320" s="102"/>
      <c r="K1320" s="79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79"/>
      <c r="W1320" s="14"/>
      <c r="X1320" s="14"/>
      <c r="Y1320" s="14"/>
      <c r="Z1320" s="14"/>
      <c r="AA1320" s="79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/>
      <c r="AY1320" s="79"/>
      <c r="AZ1320" s="50"/>
      <c r="BA1320" s="14"/>
      <c r="BB1320" s="14"/>
      <c r="BC1320" s="50"/>
      <c r="BD1320" s="14"/>
      <c r="BE1320" s="14"/>
      <c r="BF1320" s="14"/>
      <c r="BG1320" s="14"/>
      <c r="BH1320" s="14"/>
    </row>
    <row r="1321" ht="15.75" customHeight="1">
      <c r="A1321" s="14"/>
      <c r="B1321" s="14"/>
      <c r="C1321" s="14"/>
      <c r="D1321" s="50"/>
      <c r="E1321" s="50"/>
      <c r="F1321" s="50"/>
      <c r="G1321" s="14"/>
      <c r="H1321" s="14"/>
      <c r="I1321" s="14"/>
      <c r="J1321" s="102"/>
      <c r="K1321" s="79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79"/>
      <c r="W1321" s="14"/>
      <c r="X1321" s="14"/>
      <c r="Y1321" s="14"/>
      <c r="Z1321" s="14"/>
      <c r="AA1321" s="79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/>
      <c r="AY1321" s="79"/>
      <c r="AZ1321" s="50"/>
      <c r="BA1321" s="14"/>
      <c r="BB1321" s="14"/>
      <c r="BC1321" s="50"/>
      <c r="BD1321" s="14"/>
      <c r="BE1321" s="14"/>
      <c r="BF1321" s="14"/>
      <c r="BG1321" s="14"/>
      <c r="BH1321" s="14"/>
    </row>
    <row r="1322" ht="15.75" customHeight="1">
      <c r="A1322" s="14"/>
      <c r="B1322" s="14"/>
      <c r="C1322" s="14"/>
      <c r="D1322" s="50"/>
      <c r="E1322" s="50"/>
      <c r="F1322" s="50"/>
      <c r="G1322" s="14"/>
      <c r="H1322" s="14"/>
      <c r="I1322" s="14"/>
      <c r="J1322" s="102"/>
      <c r="K1322" s="79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79"/>
      <c r="W1322" s="14"/>
      <c r="X1322" s="14"/>
      <c r="Y1322" s="14"/>
      <c r="Z1322" s="14"/>
      <c r="AA1322" s="79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/>
      <c r="AY1322" s="79"/>
      <c r="AZ1322" s="50"/>
      <c r="BA1322" s="14"/>
      <c r="BB1322" s="14"/>
      <c r="BC1322" s="50"/>
      <c r="BD1322" s="14"/>
      <c r="BE1322" s="14"/>
      <c r="BF1322" s="14"/>
      <c r="BG1322" s="14"/>
      <c r="BH1322" s="14"/>
    </row>
    <row r="1323" ht="15.75" customHeight="1">
      <c r="A1323" s="14"/>
      <c r="B1323" s="14"/>
      <c r="C1323" s="14"/>
      <c r="D1323" s="50"/>
      <c r="E1323" s="50"/>
      <c r="F1323" s="50"/>
      <c r="G1323" s="14"/>
      <c r="H1323" s="14"/>
      <c r="I1323" s="14"/>
      <c r="J1323" s="102"/>
      <c r="K1323" s="79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79"/>
      <c r="W1323" s="14"/>
      <c r="X1323" s="14"/>
      <c r="Y1323" s="14"/>
      <c r="Z1323" s="14"/>
      <c r="AA1323" s="79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/>
      <c r="AY1323" s="79"/>
      <c r="AZ1323" s="50"/>
      <c r="BA1323" s="14"/>
      <c r="BB1323" s="14"/>
      <c r="BC1323" s="50"/>
      <c r="BD1323" s="14"/>
      <c r="BE1323" s="14"/>
      <c r="BF1323" s="14"/>
      <c r="BG1323" s="14"/>
      <c r="BH1323" s="14"/>
    </row>
    <row r="1324" ht="15.75" customHeight="1">
      <c r="A1324" s="14"/>
      <c r="B1324" s="14"/>
      <c r="C1324" s="14"/>
      <c r="D1324" s="50"/>
      <c r="E1324" s="50"/>
      <c r="F1324" s="50"/>
      <c r="G1324" s="14"/>
      <c r="H1324" s="14"/>
      <c r="I1324" s="14"/>
      <c r="J1324" s="102"/>
      <c r="K1324" s="79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79"/>
      <c r="W1324" s="14"/>
      <c r="X1324" s="14"/>
      <c r="Y1324" s="14"/>
      <c r="Z1324" s="14"/>
      <c r="AA1324" s="79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/>
      <c r="AY1324" s="79"/>
      <c r="AZ1324" s="50"/>
      <c r="BA1324" s="14"/>
      <c r="BB1324" s="14"/>
      <c r="BC1324" s="50"/>
      <c r="BD1324" s="14"/>
      <c r="BE1324" s="14"/>
      <c r="BF1324" s="14"/>
      <c r="BG1324" s="14"/>
      <c r="BH1324" s="14"/>
    </row>
    <row r="1325" ht="15.75" customHeight="1">
      <c r="A1325" s="14"/>
      <c r="B1325" s="14"/>
      <c r="C1325" s="14"/>
      <c r="D1325" s="50"/>
      <c r="E1325" s="50"/>
      <c r="F1325" s="50"/>
      <c r="G1325" s="14"/>
      <c r="H1325" s="14"/>
      <c r="I1325" s="14"/>
      <c r="J1325" s="102"/>
      <c r="K1325" s="79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79"/>
      <c r="W1325" s="14"/>
      <c r="X1325" s="14"/>
      <c r="Y1325" s="14"/>
      <c r="Z1325" s="14"/>
      <c r="AA1325" s="79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4"/>
      <c r="AX1325" s="14"/>
      <c r="AY1325" s="79"/>
      <c r="AZ1325" s="50"/>
      <c r="BA1325" s="14"/>
      <c r="BB1325" s="14"/>
      <c r="BC1325" s="50"/>
      <c r="BD1325" s="14"/>
      <c r="BE1325" s="14"/>
      <c r="BF1325" s="14"/>
      <c r="BG1325" s="14"/>
      <c r="BH1325" s="14"/>
    </row>
    <row r="1326" ht="15.75" customHeight="1">
      <c r="A1326" s="14"/>
      <c r="B1326" s="14"/>
      <c r="C1326" s="14"/>
      <c r="D1326" s="50"/>
      <c r="E1326" s="50"/>
      <c r="F1326" s="50"/>
      <c r="G1326" s="14"/>
      <c r="H1326" s="14"/>
      <c r="I1326" s="14"/>
      <c r="J1326" s="102"/>
      <c r="K1326" s="79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79"/>
      <c r="W1326" s="14"/>
      <c r="X1326" s="14"/>
      <c r="Y1326" s="14"/>
      <c r="Z1326" s="14"/>
      <c r="AA1326" s="79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  <c r="AY1326" s="79"/>
      <c r="AZ1326" s="50"/>
      <c r="BA1326" s="14"/>
      <c r="BB1326" s="14"/>
      <c r="BC1326" s="50"/>
      <c r="BD1326" s="14"/>
      <c r="BE1326" s="14"/>
      <c r="BF1326" s="14"/>
      <c r="BG1326" s="14"/>
      <c r="BH1326" s="14"/>
    </row>
    <row r="1327" ht="15.75" customHeight="1">
      <c r="A1327" s="14"/>
      <c r="B1327" s="14"/>
      <c r="C1327" s="14"/>
      <c r="D1327" s="50"/>
      <c r="E1327" s="50"/>
      <c r="F1327" s="50"/>
      <c r="G1327" s="14"/>
      <c r="H1327" s="14"/>
      <c r="I1327" s="14"/>
      <c r="J1327" s="102"/>
      <c r="K1327" s="79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79"/>
      <c r="W1327" s="14"/>
      <c r="X1327" s="14"/>
      <c r="Y1327" s="14"/>
      <c r="Z1327" s="14"/>
      <c r="AA1327" s="79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/>
      <c r="AY1327" s="79"/>
      <c r="AZ1327" s="50"/>
      <c r="BA1327" s="14"/>
      <c r="BB1327" s="14"/>
      <c r="BC1327" s="50"/>
      <c r="BD1327" s="14"/>
      <c r="BE1327" s="14"/>
      <c r="BF1327" s="14"/>
      <c r="BG1327" s="14"/>
      <c r="BH1327" s="14"/>
    </row>
    <row r="1328" ht="15.75" customHeight="1">
      <c r="A1328" s="14"/>
      <c r="B1328" s="14"/>
      <c r="C1328" s="14"/>
      <c r="D1328" s="50"/>
      <c r="E1328" s="50"/>
      <c r="F1328" s="50"/>
      <c r="G1328" s="14"/>
      <c r="H1328" s="14"/>
      <c r="I1328" s="14"/>
      <c r="J1328" s="102"/>
      <c r="K1328" s="79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79"/>
      <c r="W1328" s="14"/>
      <c r="X1328" s="14"/>
      <c r="Y1328" s="14"/>
      <c r="Z1328" s="14"/>
      <c r="AA1328" s="79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  <c r="AY1328" s="79"/>
      <c r="AZ1328" s="50"/>
      <c r="BA1328" s="14"/>
      <c r="BB1328" s="14"/>
      <c r="BC1328" s="50"/>
      <c r="BD1328" s="14"/>
      <c r="BE1328" s="14"/>
      <c r="BF1328" s="14"/>
      <c r="BG1328" s="14"/>
      <c r="BH1328" s="14"/>
    </row>
    <row r="1329" ht="15.75" customHeight="1">
      <c r="A1329" s="14"/>
      <c r="B1329" s="14"/>
      <c r="C1329" s="14"/>
      <c r="D1329" s="50"/>
      <c r="E1329" s="50"/>
      <c r="F1329" s="50"/>
      <c r="G1329" s="14"/>
      <c r="H1329" s="14"/>
      <c r="I1329" s="14"/>
      <c r="J1329" s="102"/>
      <c r="K1329" s="79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79"/>
      <c r="W1329" s="14"/>
      <c r="X1329" s="14"/>
      <c r="Y1329" s="14"/>
      <c r="Z1329" s="14"/>
      <c r="AA1329" s="79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/>
      <c r="AY1329" s="79"/>
      <c r="AZ1329" s="50"/>
      <c r="BA1329" s="14"/>
      <c r="BB1329" s="14"/>
      <c r="BC1329" s="50"/>
      <c r="BD1329" s="14"/>
      <c r="BE1329" s="14"/>
      <c r="BF1329" s="14"/>
      <c r="BG1329" s="14"/>
      <c r="BH1329" s="14"/>
    </row>
    <row r="1330" ht="15.75" customHeight="1">
      <c r="A1330" s="14"/>
      <c r="B1330" s="14"/>
      <c r="C1330" s="14"/>
      <c r="D1330" s="50"/>
      <c r="E1330" s="50"/>
      <c r="F1330" s="50"/>
      <c r="G1330" s="14"/>
      <c r="H1330" s="14"/>
      <c r="I1330" s="14"/>
      <c r="J1330" s="102"/>
      <c r="K1330" s="79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79"/>
      <c r="W1330" s="14"/>
      <c r="X1330" s="14"/>
      <c r="Y1330" s="14"/>
      <c r="Z1330" s="14"/>
      <c r="AA1330" s="79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  <c r="AY1330" s="79"/>
      <c r="AZ1330" s="50"/>
      <c r="BA1330" s="14"/>
      <c r="BB1330" s="14"/>
      <c r="BC1330" s="50"/>
      <c r="BD1330" s="14"/>
      <c r="BE1330" s="14"/>
      <c r="BF1330" s="14"/>
      <c r="BG1330" s="14"/>
      <c r="BH1330" s="14"/>
    </row>
    <row r="1331" ht="15.75" customHeight="1">
      <c r="A1331" s="14"/>
      <c r="B1331" s="14"/>
      <c r="C1331" s="14"/>
      <c r="D1331" s="50"/>
      <c r="E1331" s="50"/>
      <c r="F1331" s="50"/>
      <c r="G1331" s="14"/>
      <c r="H1331" s="14"/>
      <c r="I1331" s="14"/>
      <c r="J1331" s="102"/>
      <c r="K1331" s="79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79"/>
      <c r="W1331" s="14"/>
      <c r="X1331" s="14"/>
      <c r="Y1331" s="14"/>
      <c r="Z1331" s="14"/>
      <c r="AA1331" s="79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/>
      <c r="AY1331" s="79"/>
      <c r="AZ1331" s="50"/>
      <c r="BA1331" s="14"/>
      <c r="BB1331" s="14"/>
      <c r="BC1331" s="50"/>
      <c r="BD1331" s="14"/>
      <c r="BE1331" s="14"/>
      <c r="BF1331" s="14"/>
      <c r="BG1331" s="14"/>
      <c r="BH1331" s="14"/>
    </row>
    <row r="1332" ht="15.75" customHeight="1">
      <c r="A1332" s="14"/>
      <c r="B1332" s="14"/>
      <c r="C1332" s="14"/>
      <c r="D1332" s="50"/>
      <c r="E1332" s="50"/>
      <c r="F1332" s="50"/>
      <c r="G1332" s="14"/>
      <c r="H1332" s="14"/>
      <c r="I1332" s="14"/>
      <c r="J1332" s="102"/>
      <c r="K1332" s="79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79"/>
      <c r="W1332" s="14"/>
      <c r="X1332" s="14"/>
      <c r="Y1332" s="14"/>
      <c r="Z1332" s="14"/>
      <c r="AA1332" s="79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/>
      <c r="AY1332" s="79"/>
      <c r="AZ1332" s="50"/>
      <c r="BA1332" s="14"/>
      <c r="BB1332" s="14"/>
      <c r="BC1332" s="50"/>
      <c r="BD1332" s="14"/>
      <c r="BE1332" s="14"/>
      <c r="BF1332" s="14"/>
      <c r="BG1332" s="14"/>
      <c r="BH1332" s="14"/>
    </row>
    <row r="1333" ht="15.75" customHeight="1">
      <c r="A1333" s="14"/>
      <c r="B1333" s="14"/>
      <c r="C1333" s="14"/>
      <c r="D1333" s="50"/>
      <c r="E1333" s="50"/>
      <c r="F1333" s="50"/>
      <c r="G1333" s="14"/>
      <c r="H1333" s="14"/>
      <c r="I1333" s="14"/>
      <c r="J1333" s="102"/>
      <c r="K1333" s="79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79"/>
      <c r="W1333" s="14"/>
      <c r="X1333" s="14"/>
      <c r="Y1333" s="14"/>
      <c r="Z1333" s="14"/>
      <c r="AA1333" s="79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79"/>
      <c r="AZ1333" s="50"/>
      <c r="BA1333" s="14"/>
      <c r="BB1333" s="14"/>
      <c r="BC1333" s="50"/>
      <c r="BD1333" s="14"/>
      <c r="BE1333" s="14"/>
      <c r="BF1333" s="14"/>
      <c r="BG1333" s="14"/>
      <c r="BH1333" s="14"/>
    </row>
    <row r="1334" ht="15.75" customHeight="1">
      <c r="A1334" s="14"/>
      <c r="B1334" s="14"/>
      <c r="C1334" s="14"/>
      <c r="D1334" s="50"/>
      <c r="E1334" s="50"/>
      <c r="F1334" s="50"/>
      <c r="G1334" s="14"/>
      <c r="H1334" s="14"/>
      <c r="I1334" s="14"/>
      <c r="J1334" s="102"/>
      <c r="K1334" s="79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79"/>
      <c r="W1334" s="14"/>
      <c r="X1334" s="14"/>
      <c r="Y1334" s="14"/>
      <c r="Z1334" s="14"/>
      <c r="AA1334" s="79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  <c r="AY1334" s="79"/>
      <c r="AZ1334" s="50"/>
      <c r="BA1334" s="14"/>
      <c r="BB1334" s="14"/>
      <c r="BC1334" s="50"/>
      <c r="BD1334" s="14"/>
      <c r="BE1334" s="14"/>
      <c r="BF1334" s="14"/>
      <c r="BG1334" s="14"/>
      <c r="BH1334" s="14"/>
    </row>
    <row r="1335" ht="15.75" customHeight="1">
      <c r="A1335" s="14"/>
      <c r="B1335" s="14"/>
      <c r="C1335" s="14"/>
      <c r="D1335" s="50"/>
      <c r="E1335" s="50"/>
      <c r="F1335" s="50"/>
      <c r="G1335" s="14"/>
      <c r="H1335" s="14"/>
      <c r="I1335" s="14"/>
      <c r="J1335" s="102"/>
      <c r="K1335" s="79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79"/>
      <c r="W1335" s="14"/>
      <c r="X1335" s="14"/>
      <c r="Y1335" s="14"/>
      <c r="Z1335" s="14"/>
      <c r="AA1335" s="79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/>
      <c r="AY1335" s="79"/>
      <c r="AZ1335" s="50"/>
      <c r="BA1335" s="14"/>
      <c r="BB1335" s="14"/>
      <c r="BC1335" s="50"/>
      <c r="BD1335" s="14"/>
      <c r="BE1335" s="14"/>
      <c r="BF1335" s="14"/>
      <c r="BG1335" s="14"/>
      <c r="BH1335" s="14"/>
    </row>
    <row r="1336" ht="15.75" customHeight="1">
      <c r="A1336" s="14"/>
      <c r="B1336" s="14"/>
      <c r="C1336" s="14"/>
      <c r="D1336" s="50"/>
      <c r="E1336" s="50"/>
      <c r="F1336" s="50"/>
      <c r="G1336" s="14"/>
      <c r="H1336" s="14"/>
      <c r="I1336" s="14"/>
      <c r="J1336" s="102"/>
      <c r="K1336" s="79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79"/>
      <c r="W1336" s="14"/>
      <c r="X1336" s="14"/>
      <c r="Y1336" s="14"/>
      <c r="Z1336" s="14"/>
      <c r="AA1336" s="79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/>
      <c r="AY1336" s="79"/>
      <c r="AZ1336" s="50"/>
      <c r="BA1336" s="14"/>
      <c r="BB1336" s="14"/>
      <c r="BC1336" s="50"/>
      <c r="BD1336" s="14"/>
      <c r="BE1336" s="14"/>
      <c r="BF1336" s="14"/>
      <c r="BG1336" s="14"/>
      <c r="BH1336" s="14"/>
    </row>
    <row r="1337" ht="15.75" customHeight="1">
      <c r="A1337" s="14"/>
      <c r="B1337" s="14"/>
      <c r="C1337" s="14"/>
      <c r="D1337" s="50"/>
      <c r="E1337" s="50"/>
      <c r="F1337" s="50"/>
      <c r="G1337" s="14"/>
      <c r="H1337" s="14"/>
      <c r="I1337" s="14"/>
      <c r="J1337" s="102"/>
      <c r="K1337" s="79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79"/>
      <c r="W1337" s="14"/>
      <c r="X1337" s="14"/>
      <c r="Y1337" s="14"/>
      <c r="Z1337" s="14"/>
      <c r="AA1337" s="79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  <c r="AY1337" s="79"/>
      <c r="AZ1337" s="50"/>
      <c r="BA1337" s="14"/>
      <c r="BB1337" s="14"/>
      <c r="BC1337" s="50"/>
      <c r="BD1337" s="14"/>
      <c r="BE1337" s="14"/>
      <c r="BF1337" s="14"/>
      <c r="BG1337" s="14"/>
      <c r="BH1337" s="14"/>
    </row>
    <row r="1338" ht="15.75" customHeight="1">
      <c r="A1338" s="14"/>
      <c r="B1338" s="14"/>
      <c r="C1338" s="14"/>
      <c r="D1338" s="50"/>
      <c r="E1338" s="50"/>
      <c r="F1338" s="50"/>
      <c r="G1338" s="14"/>
      <c r="H1338" s="14"/>
      <c r="I1338" s="14"/>
      <c r="J1338" s="102"/>
      <c r="K1338" s="79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79"/>
      <c r="W1338" s="14"/>
      <c r="X1338" s="14"/>
      <c r="Y1338" s="14"/>
      <c r="Z1338" s="14"/>
      <c r="AA1338" s="79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  <c r="AY1338" s="79"/>
      <c r="AZ1338" s="50"/>
      <c r="BA1338" s="14"/>
      <c r="BB1338" s="14"/>
      <c r="BC1338" s="50"/>
      <c r="BD1338" s="14"/>
      <c r="BE1338" s="14"/>
      <c r="BF1338" s="14"/>
      <c r="BG1338" s="14"/>
      <c r="BH1338" s="14"/>
    </row>
    <row r="1339" ht="15.75" customHeight="1">
      <c r="A1339" s="14"/>
      <c r="B1339" s="14"/>
      <c r="C1339" s="14"/>
      <c r="D1339" s="50"/>
      <c r="E1339" s="50"/>
      <c r="F1339" s="50"/>
      <c r="G1339" s="14"/>
      <c r="H1339" s="14"/>
      <c r="I1339" s="14"/>
      <c r="J1339" s="102"/>
      <c r="K1339" s="79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79"/>
      <c r="W1339" s="14"/>
      <c r="X1339" s="14"/>
      <c r="Y1339" s="14"/>
      <c r="Z1339" s="14"/>
      <c r="AA1339" s="79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  <c r="AY1339" s="79"/>
      <c r="AZ1339" s="50"/>
      <c r="BA1339" s="14"/>
      <c r="BB1339" s="14"/>
      <c r="BC1339" s="50"/>
      <c r="BD1339" s="14"/>
      <c r="BE1339" s="14"/>
      <c r="BF1339" s="14"/>
      <c r="BG1339" s="14"/>
      <c r="BH1339" s="14"/>
    </row>
    <row r="1340" ht="15.75" customHeight="1">
      <c r="A1340" s="14"/>
      <c r="B1340" s="14"/>
      <c r="C1340" s="14"/>
      <c r="D1340" s="50"/>
      <c r="E1340" s="50"/>
      <c r="F1340" s="50"/>
      <c r="G1340" s="14"/>
      <c r="H1340" s="14"/>
      <c r="I1340" s="14"/>
      <c r="J1340" s="102"/>
      <c r="K1340" s="79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79"/>
      <c r="W1340" s="14"/>
      <c r="X1340" s="14"/>
      <c r="Y1340" s="14"/>
      <c r="Z1340" s="14"/>
      <c r="AA1340" s="79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/>
      <c r="AY1340" s="79"/>
      <c r="AZ1340" s="50"/>
      <c r="BA1340" s="14"/>
      <c r="BB1340" s="14"/>
      <c r="BC1340" s="50"/>
      <c r="BD1340" s="14"/>
      <c r="BE1340" s="14"/>
      <c r="BF1340" s="14"/>
      <c r="BG1340" s="14"/>
      <c r="BH1340" s="14"/>
    </row>
    <row r="1341" ht="15.75" customHeight="1">
      <c r="A1341" s="14"/>
      <c r="B1341" s="14"/>
      <c r="C1341" s="14"/>
      <c r="D1341" s="50"/>
      <c r="E1341" s="50"/>
      <c r="F1341" s="50"/>
      <c r="G1341" s="14"/>
      <c r="H1341" s="14"/>
      <c r="I1341" s="14"/>
      <c r="J1341" s="102"/>
      <c r="K1341" s="79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79"/>
      <c r="W1341" s="14"/>
      <c r="X1341" s="14"/>
      <c r="Y1341" s="14"/>
      <c r="Z1341" s="14"/>
      <c r="AA1341" s="79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/>
      <c r="AY1341" s="79"/>
      <c r="AZ1341" s="50"/>
      <c r="BA1341" s="14"/>
      <c r="BB1341" s="14"/>
      <c r="BC1341" s="50"/>
      <c r="BD1341" s="14"/>
      <c r="BE1341" s="14"/>
      <c r="BF1341" s="14"/>
      <c r="BG1341" s="14"/>
      <c r="BH1341" s="14"/>
    </row>
    <row r="1342" ht="15.75" customHeight="1">
      <c r="A1342" s="14"/>
      <c r="B1342" s="14"/>
      <c r="C1342" s="14"/>
      <c r="D1342" s="50"/>
      <c r="E1342" s="50"/>
      <c r="F1342" s="50"/>
      <c r="G1342" s="14"/>
      <c r="H1342" s="14"/>
      <c r="I1342" s="14"/>
      <c r="J1342" s="102"/>
      <c r="K1342" s="79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79"/>
      <c r="W1342" s="14"/>
      <c r="X1342" s="14"/>
      <c r="Y1342" s="14"/>
      <c r="Z1342" s="14"/>
      <c r="AA1342" s="79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  <c r="AY1342" s="79"/>
      <c r="AZ1342" s="50"/>
      <c r="BA1342" s="14"/>
      <c r="BB1342" s="14"/>
      <c r="BC1342" s="50"/>
      <c r="BD1342" s="14"/>
      <c r="BE1342" s="14"/>
      <c r="BF1342" s="14"/>
      <c r="BG1342" s="14"/>
      <c r="BH1342" s="14"/>
    </row>
    <row r="1343" ht="15.75" customHeight="1">
      <c r="A1343" s="14"/>
      <c r="B1343" s="14"/>
      <c r="C1343" s="14"/>
      <c r="D1343" s="50"/>
      <c r="E1343" s="50"/>
      <c r="F1343" s="50"/>
      <c r="G1343" s="14"/>
      <c r="H1343" s="14"/>
      <c r="I1343" s="14"/>
      <c r="J1343" s="102"/>
      <c r="K1343" s="79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79"/>
      <c r="W1343" s="14"/>
      <c r="X1343" s="14"/>
      <c r="Y1343" s="14"/>
      <c r="Z1343" s="14"/>
      <c r="AA1343" s="79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/>
      <c r="AY1343" s="79"/>
      <c r="AZ1343" s="50"/>
      <c r="BA1343" s="14"/>
      <c r="BB1343" s="14"/>
      <c r="BC1343" s="50"/>
      <c r="BD1343" s="14"/>
      <c r="BE1343" s="14"/>
      <c r="BF1343" s="14"/>
      <c r="BG1343" s="14"/>
      <c r="BH1343" s="14"/>
    </row>
    <row r="1344" ht="15.75" customHeight="1">
      <c r="A1344" s="14"/>
      <c r="B1344" s="14"/>
      <c r="C1344" s="14"/>
      <c r="D1344" s="50"/>
      <c r="E1344" s="50"/>
      <c r="F1344" s="50"/>
      <c r="G1344" s="14"/>
      <c r="H1344" s="14"/>
      <c r="I1344" s="14"/>
      <c r="J1344" s="102"/>
      <c r="K1344" s="79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79"/>
      <c r="W1344" s="14"/>
      <c r="X1344" s="14"/>
      <c r="Y1344" s="14"/>
      <c r="Z1344" s="14"/>
      <c r="AA1344" s="79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/>
      <c r="AY1344" s="79"/>
      <c r="AZ1344" s="50"/>
      <c r="BA1344" s="14"/>
      <c r="BB1344" s="14"/>
      <c r="BC1344" s="50"/>
      <c r="BD1344" s="14"/>
      <c r="BE1344" s="14"/>
      <c r="BF1344" s="14"/>
      <c r="BG1344" s="14"/>
      <c r="BH1344" s="14"/>
    </row>
    <row r="1345" ht="15.75" customHeight="1">
      <c r="A1345" s="14"/>
      <c r="B1345" s="14"/>
      <c r="C1345" s="14"/>
      <c r="D1345" s="50"/>
      <c r="E1345" s="50"/>
      <c r="F1345" s="50"/>
      <c r="G1345" s="14"/>
      <c r="H1345" s="14"/>
      <c r="I1345" s="14"/>
      <c r="J1345" s="102"/>
      <c r="K1345" s="79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79"/>
      <c r="W1345" s="14"/>
      <c r="X1345" s="14"/>
      <c r="Y1345" s="14"/>
      <c r="Z1345" s="14"/>
      <c r="AA1345" s="79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  <c r="AY1345" s="79"/>
      <c r="AZ1345" s="50"/>
      <c r="BA1345" s="14"/>
      <c r="BB1345" s="14"/>
      <c r="BC1345" s="50"/>
      <c r="BD1345" s="14"/>
      <c r="BE1345" s="14"/>
      <c r="BF1345" s="14"/>
      <c r="BG1345" s="14"/>
      <c r="BH1345" s="14"/>
    </row>
    <row r="1346" ht="15.75" customHeight="1">
      <c r="A1346" s="14"/>
      <c r="B1346" s="14"/>
      <c r="C1346" s="14"/>
      <c r="D1346" s="50"/>
      <c r="E1346" s="50"/>
      <c r="F1346" s="50"/>
      <c r="G1346" s="14"/>
      <c r="H1346" s="14"/>
      <c r="I1346" s="14"/>
      <c r="J1346" s="102"/>
      <c r="K1346" s="79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79"/>
      <c r="W1346" s="14"/>
      <c r="X1346" s="14"/>
      <c r="Y1346" s="14"/>
      <c r="Z1346" s="14"/>
      <c r="AA1346" s="79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79"/>
      <c r="AZ1346" s="50"/>
      <c r="BA1346" s="14"/>
      <c r="BB1346" s="14"/>
      <c r="BC1346" s="50"/>
      <c r="BD1346" s="14"/>
      <c r="BE1346" s="14"/>
      <c r="BF1346" s="14"/>
      <c r="BG1346" s="14"/>
      <c r="BH1346" s="14"/>
    </row>
    <row r="1347" ht="15.75" customHeight="1">
      <c r="A1347" s="14"/>
      <c r="B1347" s="14"/>
      <c r="C1347" s="14"/>
      <c r="D1347" s="50"/>
      <c r="E1347" s="50"/>
      <c r="F1347" s="50"/>
      <c r="G1347" s="14"/>
      <c r="H1347" s="14"/>
      <c r="I1347" s="14"/>
      <c r="J1347" s="102"/>
      <c r="K1347" s="79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79"/>
      <c r="W1347" s="14"/>
      <c r="X1347" s="14"/>
      <c r="Y1347" s="14"/>
      <c r="Z1347" s="14"/>
      <c r="AA1347" s="79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  <c r="AY1347" s="79"/>
      <c r="AZ1347" s="50"/>
      <c r="BA1347" s="14"/>
      <c r="BB1347" s="14"/>
      <c r="BC1347" s="50"/>
      <c r="BD1347" s="14"/>
      <c r="BE1347" s="14"/>
      <c r="BF1347" s="14"/>
      <c r="BG1347" s="14"/>
      <c r="BH1347" s="14"/>
    </row>
    <row r="1348" ht="15.75" customHeight="1">
      <c r="A1348" s="14"/>
      <c r="B1348" s="14"/>
      <c r="C1348" s="14"/>
      <c r="D1348" s="50"/>
      <c r="E1348" s="50"/>
      <c r="F1348" s="50"/>
      <c r="G1348" s="14"/>
      <c r="H1348" s="14"/>
      <c r="I1348" s="14"/>
      <c r="J1348" s="102"/>
      <c r="K1348" s="79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79"/>
      <c r="W1348" s="14"/>
      <c r="X1348" s="14"/>
      <c r="Y1348" s="14"/>
      <c r="Z1348" s="14"/>
      <c r="AA1348" s="79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4"/>
      <c r="AX1348" s="14"/>
      <c r="AY1348" s="79"/>
      <c r="AZ1348" s="50"/>
      <c r="BA1348" s="14"/>
      <c r="BB1348" s="14"/>
      <c r="BC1348" s="50"/>
      <c r="BD1348" s="14"/>
      <c r="BE1348" s="14"/>
      <c r="BF1348" s="14"/>
      <c r="BG1348" s="14"/>
      <c r="BH1348" s="14"/>
    </row>
    <row r="1349" ht="15.75" customHeight="1">
      <c r="A1349" s="14"/>
      <c r="B1349" s="14"/>
      <c r="C1349" s="14"/>
      <c r="D1349" s="50"/>
      <c r="E1349" s="50"/>
      <c r="F1349" s="50"/>
      <c r="G1349" s="14"/>
      <c r="H1349" s="14"/>
      <c r="I1349" s="14"/>
      <c r="J1349" s="102"/>
      <c r="K1349" s="79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79"/>
      <c r="W1349" s="14"/>
      <c r="X1349" s="14"/>
      <c r="Y1349" s="14"/>
      <c r="Z1349" s="14"/>
      <c r="AA1349" s="79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4"/>
      <c r="AY1349" s="79"/>
      <c r="AZ1349" s="50"/>
      <c r="BA1349" s="14"/>
      <c r="BB1349" s="14"/>
      <c r="BC1349" s="50"/>
      <c r="BD1349" s="14"/>
      <c r="BE1349" s="14"/>
      <c r="BF1349" s="14"/>
      <c r="BG1349" s="14"/>
      <c r="BH1349" s="14"/>
    </row>
    <row r="1350" ht="15.75" customHeight="1">
      <c r="A1350" s="14"/>
      <c r="B1350" s="14"/>
      <c r="C1350" s="14"/>
      <c r="D1350" s="50"/>
      <c r="E1350" s="50"/>
      <c r="F1350" s="50"/>
      <c r="G1350" s="14"/>
      <c r="H1350" s="14"/>
      <c r="I1350" s="14"/>
      <c r="J1350" s="102"/>
      <c r="K1350" s="79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79"/>
      <c r="W1350" s="14"/>
      <c r="X1350" s="14"/>
      <c r="Y1350" s="14"/>
      <c r="Z1350" s="14"/>
      <c r="AA1350" s="79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/>
      <c r="AY1350" s="79"/>
      <c r="AZ1350" s="50"/>
      <c r="BA1350" s="14"/>
      <c r="BB1350" s="14"/>
      <c r="BC1350" s="50"/>
      <c r="BD1350" s="14"/>
      <c r="BE1350" s="14"/>
      <c r="BF1350" s="14"/>
      <c r="BG1350" s="14"/>
      <c r="BH1350" s="14"/>
    </row>
    <row r="1351" ht="15.75" customHeight="1">
      <c r="A1351" s="14"/>
      <c r="B1351" s="14"/>
      <c r="C1351" s="14"/>
      <c r="D1351" s="50"/>
      <c r="E1351" s="50"/>
      <c r="F1351" s="50"/>
      <c r="G1351" s="14"/>
      <c r="H1351" s="14"/>
      <c r="I1351" s="14"/>
      <c r="J1351" s="102"/>
      <c r="K1351" s="79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79"/>
      <c r="W1351" s="14"/>
      <c r="X1351" s="14"/>
      <c r="Y1351" s="14"/>
      <c r="Z1351" s="14"/>
      <c r="AA1351" s="79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/>
      <c r="AY1351" s="79"/>
      <c r="AZ1351" s="50"/>
      <c r="BA1351" s="14"/>
      <c r="BB1351" s="14"/>
      <c r="BC1351" s="50"/>
      <c r="BD1351" s="14"/>
      <c r="BE1351" s="14"/>
      <c r="BF1351" s="14"/>
      <c r="BG1351" s="14"/>
      <c r="BH1351" s="14"/>
    </row>
    <row r="1352" ht="15.75" customHeight="1">
      <c r="A1352" s="14"/>
      <c r="B1352" s="14"/>
      <c r="C1352" s="14"/>
      <c r="D1352" s="50"/>
      <c r="E1352" s="50"/>
      <c r="F1352" s="50"/>
      <c r="G1352" s="14"/>
      <c r="H1352" s="14"/>
      <c r="I1352" s="14"/>
      <c r="J1352" s="102"/>
      <c r="K1352" s="79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79"/>
      <c r="W1352" s="14"/>
      <c r="X1352" s="14"/>
      <c r="Y1352" s="14"/>
      <c r="Z1352" s="14"/>
      <c r="AA1352" s="79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4"/>
      <c r="AX1352" s="14"/>
      <c r="AY1352" s="79"/>
      <c r="AZ1352" s="50"/>
      <c r="BA1352" s="14"/>
      <c r="BB1352" s="14"/>
      <c r="BC1352" s="50"/>
      <c r="BD1352" s="14"/>
      <c r="BE1352" s="14"/>
      <c r="BF1352" s="14"/>
      <c r="BG1352" s="14"/>
      <c r="BH1352" s="14"/>
    </row>
    <row r="1353" ht="15.75" customHeight="1">
      <c r="A1353" s="14"/>
      <c r="B1353" s="14"/>
      <c r="C1353" s="14"/>
      <c r="D1353" s="50"/>
      <c r="E1353" s="50"/>
      <c r="F1353" s="50"/>
      <c r="G1353" s="14"/>
      <c r="H1353" s="14"/>
      <c r="I1353" s="14"/>
      <c r="J1353" s="102"/>
      <c r="K1353" s="79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79"/>
      <c r="W1353" s="14"/>
      <c r="X1353" s="14"/>
      <c r="Y1353" s="14"/>
      <c r="Z1353" s="14"/>
      <c r="AA1353" s="79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4"/>
      <c r="AX1353" s="14"/>
      <c r="AY1353" s="79"/>
      <c r="AZ1353" s="50"/>
      <c r="BA1353" s="14"/>
      <c r="BB1353" s="14"/>
      <c r="BC1353" s="50"/>
      <c r="BD1353" s="14"/>
      <c r="BE1353" s="14"/>
      <c r="BF1353" s="14"/>
      <c r="BG1353" s="14"/>
      <c r="BH1353" s="14"/>
    </row>
    <row r="1354" ht="15.75" customHeight="1">
      <c r="A1354" s="14"/>
      <c r="B1354" s="14"/>
      <c r="C1354" s="14"/>
      <c r="D1354" s="50"/>
      <c r="E1354" s="50"/>
      <c r="F1354" s="50"/>
      <c r="G1354" s="14"/>
      <c r="H1354" s="14"/>
      <c r="I1354" s="14"/>
      <c r="J1354" s="102"/>
      <c r="K1354" s="79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79"/>
      <c r="W1354" s="14"/>
      <c r="X1354" s="14"/>
      <c r="Y1354" s="14"/>
      <c r="Z1354" s="14"/>
      <c r="AA1354" s="79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/>
      <c r="AY1354" s="79"/>
      <c r="AZ1354" s="50"/>
      <c r="BA1354" s="14"/>
      <c r="BB1354" s="14"/>
      <c r="BC1354" s="50"/>
      <c r="BD1354" s="14"/>
      <c r="BE1354" s="14"/>
      <c r="BF1354" s="14"/>
      <c r="BG1354" s="14"/>
      <c r="BH1354" s="14"/>
    </row>
    <row r="1355" ht="15.75" customHeight="1">
      <c r="A1355" s="14"/>
      <c r="B1355" s="14"/>
      <c r="C1355" s="14"/>
      <c r="D1355" s="50"/>
      <c r="E1355" s="50"/>
      <c r="F1355" s="50"/>
      <c r="G1355" s="14"/>
      <c r="H1355" s="14"/>
      <c r="I1355" s="14"/>
      <c r="J1355" s="102"/>
      <c r="K1355" s="79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79"/>
      <c r="W1355" s="14"/>
      <c r="X1355" s="14"/>
      <c r="Y1355" s="14"/>
      <c r="Z1355" s="14"/>
      <c r="AA1355" s="79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4"/>
      <c r="AX1355" s="14"/>
      <c r="AY1355" s="79"/>
      <c r="AZ1355" s="50"/>
      <c r="BA1355" s="14"/>
      <c r="BB1355" s="14"/>
      <c r="BC1355" s="50"/>
      <c r="BD1355" s="14"/>
      <c r="BE1355" s="14"/>
      <c r="BF1355" s="14"/>
      <c r="BG1355" s="14"/>
      <c r="BH1355" s="14"/>
    </row>
    <row r="1356" ht="15.75" customHeight="1">
      <c r="A1356" s="14"/>
      <c r="B1356" s="14"/>
      <c r="C1356" s="14"/>
      <c r="D1356" s="50"/>
      <c r="E1356" s="50"/>
      <c r="F1356" s="50"/>
      <c r="G1356" s="14"/>
      <c r="H1356" s="14"/>
      <c r="I1356" s="14"/>
      <c r="J1356" s="102"/>
      <c r="K1356" s="79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79"/>
      <c r="W1356" s="14"/>
      <c r="X1356" s="14"/>
      <c r="Y1356" s="14"/>
      <c r="Z1356" s="14"/>
      <c r="AA1356" s="79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4"/>
      <c r="AX1356" s="14"/>
      <c r="AY1356" s="79"/>
      <c r="AZ1356" s="50"/>
      <c r="BA1356" s="14"/>
      <c r="BB1356" s="14"/>
      <c r="BC1356" s="50"/>
      <c r="BD1356" s="14"/>
      <c r="BE1356" s="14"/>
      <c r="BF1356" s="14"/>
      <c r="BG1356" s="14"/>
      <c r="BH1356" s="14"/>
    </row>
    <row r="1357" ht="15.75" customHeight="1">
      <c r="A1357" s="14"/>
      <c r="B1357" s="14"/>
      <c r="C1357" s="14"/>
      <c r="D1357" s="50"/>
      <c r="E1357" s="50"/>
      <c r="F1357" s="50"/>
      <c r="G1357" s="14"/>
      <c r="H1357" s="14"/>
      <c r="I1357" s="14"/>
      <c r="J1357" s="102"/>
      <c r="K1357" s="79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79"/>
      <c r="W1357" s="14"/>
      <c r="X1357" s="14"/>
      <c r="Y1357" s="14"/>
      <c r="Z1357" s="14"/>
      <c r="AA1357" s="79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79"/>
      <c r="AZ1357" s="50"/>
      <c r="BA1357" s="14"/>
      <c r="BB1357" s="14"/>
      <c r="BC1357" s="50"/>
      <c r="BD1357" s="14"/>
      <c r="BE1357" s="14"/>
      <c r="BF1357" s="14"/>
      <c r="BG1357" s="14"/>
      <c r="BH1357" s="14"/>
    </row>
    <row r="1358" ht="15.75" customHeight="1">
      <c r="A1358" s="14"/>
      <c r="B1358" s="14"/>
      <c r="C1358" s="14"/>
      <c r="D1358" s="50"/>
      <c r="E1358" s="50"/>
      <c r="F1358" s="50"/>
      <c r="G1358" s="14"/>
      <c r="H1358" s="14"/>
      <c r="I1358" s="14"/>
      <c r="J1358" s="102"/>
      <c r="K1358" s="79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79"/>
      <c r="W1358" s="14"/>
      <c r="X1358" s="14"/>
      <c r="Y1358" s="14"/>
      <c r="Z1358" s="14"/>
      <c r="AA1358" s="79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  <c r="AY1358" s="79"/>
      <c r="AZ1358" s="50"/>
      <c r="BA1358" s="14"/>
      <c r="BB1358" s="14"/>
      <c r="BC1358" s="50"/>
      <c r="BD1358" s="14"/>
      <c r="BE1358" s="14"/>
      <c r="BF1358" s="14"/>
      <c r="BG1358" s="14"/>
      <c r="BH1358" s="14"/>
    </row>
    <row r="1359" ht="15.75" customHeight="1">
      <c r="A1359" s="14"/>
      <c r="B1359" s="14"/>
      <c r="C1359" s="14"/>
      <c r="D1359" s="50"/>
      <c r="E1359" s="50"/>
      <c r="F1359" s="50"/>
      <c r="G1359" s="14"/>
      <c r="H1359" s="14"/>
      <c r="I1359" s="14"/>
      <c r="J1359" s="102"/>
      <c r="K1359" s="79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79"/>
      <c r="W1359" s="14"/>
      <c r="X1359" s="14"/>
      <c r="Y1359" s="14"/>
      <c r="Z1359" s="14"/>
      <c r="AA1359" s="79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  <c r="AY1359" s="79"/>
      <c r="AZ1359" s="50"/>
      <c r="BA1359" s="14"/>
      <c r="BB1359" s="14"/>
      <c r="BC1359" s="50"/>
      <c r="BD1359" s="14"/>
      <c r="BE1359" s="14"/>
      <c r="BF1359" s="14"/>
      <c r="BG1359" s="14"/>
      <c r="BH1359" s="14"/>
    </row>
    <row r="1360" ht="15.75" customHeight="1">
      <c r="A1360" s="14"/>
      <c r="B1360" s="14"/>
      <c r="C1360" s="14"/>
      <c r="D1360" s="50"/>
      <c r="E1360" s="50"/>
      <c r="F1360" s="50"/>
      <c r="G1360" s="14"/>
      <c r="H1360" s="14"/>
      <c r="I1360" s="14"/>
      <c r="J1360" s="102"/>
      <c r="K1360" s="79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79"/>
      <c r="W1360" s="14"/>
      <c r="X1360" s="14"/>
      <c r="Y1360" s="14"/>
      <c r="Z1360" s="14"/>
      <c r="AA1360" s="79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  <c r="AY1360" s="79"/>
      <c r="AZ1360" s="50"/>
      <c r="BA1360" s="14"/>
      <c r="BB1360" s="14"/>
      <c r="BC1360" s="50"/>
      <c r="BD1360" s="14"/>
      <c r="BE1360" s="14"/>
      <c r="BF1360" s="14"/>
      <c r="BG1360" s="14"/>
      <c r="BH1360" s="14"/>
    </row>
    <row r="1361" ht="15.75" customHeight="1">
      <c r="A1361" s="14"/>
      <c r="B1361" s="14"/>
      <c r="C1361" s="14"/>
      <c r="D1361" s="50"/>
      <c r="E1361" s="50"/>
      <c r="F1361" s="50"/>
      <c r="G1361" s="14"/>
      <c r="H1361" s="14"/>
      <c r="I1361" s="14"/>
      <c r="J1361" s="102"/>
      <c r="K1361" s="79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79"/>
      <c r="W1361" s="14"/>
      <c r="X1361" s="14"/>
      <c r="Y1361" s="14"/>
      <c r="Z1361" s="14"/>
      <c r="AA1361" s="79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  <c r="AY1361" s="79"/>
      <c r="AZ1361" s="50"/>
      <c r="BA1361" s="14"/>
      <c r="BB1361" s="14"/>
      <c r="BC1361" s="50"/>
      <c r="BD1361" s="14"/>
      <c r="BE1361" s="14"/>
      <c r="BF1361" s="14"/>
      <c r="BG1361" s="14"/>
      <c r="BH1361" s="14"/>
    </row>
    <row r="1362" ht="15.75" customHeight="1">
      <c r="A1362" s="14"/>
      <c r="B1362" s="14"/>
      <c r="C1362" s="14"/>
      <c r="D1362" s="50"/>
      <c r="E1362" s="50"/>
      <c r="F1362" s="50"/>
      <c r="G1362" s="14"/>
      <c r="H1362" s="14"/>
      <c r="I1362" s="14"/>
      <c r="J1362" s="102"/>
      <c r="K1362" s="79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79"/>
      <c r="W1362" s="14"/>
      <c r="X1362" s="14"/>
      <c r="Y1362" s="14"/>
      <c r="Z1362" s="14"/>
      <c r="AA1362" s="79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  <c r="AY1362" s="79"/>
      <c r="AZ1362" s="50"/>
      <c r="BA1362" s="14"/>
      <c r="BB1362" s="14"/>
      <c r="BC1362" s="50"/>
      <c r="BD1362" s="14"/>
      <c r="BE1362" s="14"/>
      <c r="BF1362" s="14"/>
      <c r="BG1362" s="14"/>
      <c r="BH1362" s="14"/>
    </row>
    <row r="1363" ht="15.75" customHeight="1">
      <c r="A1363" s="14"/>
      <c r="B1363" s="14"/>
      <c r="C1363" s="14"/>
      <c r="D1363" s="50"/>
      <c r="E1363" s="50"/>
      <c r="F1363" s="50"/>
      <c r="G1363" s="14"/>
      <c r="H1363" s="14"/>
      <c r="I1363" s="14"/>
      <c r="J1363" s="102"/>
      <c r="K1363" s="79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79"/>
      <c r="W1363" s="14"/>
      <c r="X1363" s="14"/>
      <c r="Y1363" s="14"/>
      <c r="Z1363" s="14"/>
      <c r="AA1363" s="79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79"/>
      <c r="AZ1363" s="50"/>
      <c r="BA1363" s="14"/>
      <c r="BB1363" s="14"/>
      <c r="BC1363" s="50"/>
      <c r="BD1363" s="14"/>
      <c r="BE1363" s="14"/>
      <c r="BF1363" s="14"/>
      <c r="BG1363" s="14"/>
      <c r="BH1363" s="14"/>
    </row>
    <row r="1364" ht="15.75" customHeight="1">
      <c r="A1364" s="14"/>
      <c r="B1364" s="14"/>
      <c r="C1364" s="14"/>
      <c r="D1364" s="50"/>
      <c r="E1364" s="50"/>
      <c r="F1364" s="50"/>
      <c r="G1364" s="14"/>
      <c r="H1364" s="14"/>
      <c r="I1364" s="14"/>
      <c r="J1364" s="102"/>
      <c r="K1364" s="79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79"/>
      <c r="W1364" s="14"/>
      <c r="X1364" s="14"/>
      <c r="Y1364" s="14"/>
      <c r="Z1364" s="14"/>
      <c r="AA1364" s="79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  <c r="AY1364" s="79"/>
      <c r="AZ1364" s="50"/>
      <c r="BA1364" s="14"/>
      <c r="BB1364" s="14"/>
      <c r="BC1364" s="50"/>
      <c r="BD1364" s="14"/>
      <c r="BE1364" s="14"/>
      <c r="BF1364" s="14"/>
      <c r="BG1364" s="14"/>
      <c r="BH1364" s="14"/>
    </row>
    <row r="1365" ht="15.75" customHeight="1">
      <c r="A1365" s="14"/>
      <c r="B1365" s="14"/>
      <c r="C1365" s="14"/>
      <c r="D1365" s="50"/>
      <c r="E1365" s="50"/>
      <c r="F1365" s="50"/>
      <c r="G1365" s="14"/>
      <c r="H1365" s="14"/>
      <c r="I1365" s="14"/>
      <c r="J1365" s="102"/>
      <c r="K1365" s="79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79"/>
      <c r="W1365" s="14"/>
      <c r="X1365" s="14"/>
      <c r="Y1365" s="14"/>
      <c r="Z1365" s="14"/>
      <c r="AA1365" s="79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  <c r="AY1365" s="79"/>
      <c r="AZ1365" s="50"/>
      <c r="BA1365" s="14"/>
      <c r="BB1365" s="14"/>
      <c r="BC1365" s="50"/>
      <c r="BD1365" s="14"/>
      <c r="BE1365" s="14"/>
      <c r="BF1365" s="14"/>
      <c r="BG1365" s="14"/>
      <c r="BH1365" s="14"/>
    </row>
    <row r="1366" ht="15.75" customHeight="1">
      <c r="A1366" s="14"/>
      <c r="B1366" s="14"/>
      <c r="C1366" s="14"/>
      <c r="D1366" s="50"/>
      <c r="E1366" s="50"/>
      <c r="F1366" s="50"/>
      <c r="G1366" s="14"/>
      <c r="H1366" s="14"/>
      <c r="I1366" s="14"/>
      <c r="J1366" s="102"/>
      <c r="K1366" s="79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79"/>
      <c r="W1366" s="14"/>
      <c r="X1366" s="14"/>
      <c r="Y1366" s="14"/>
      <c r="Z1366" s="14"/>
      <c r="AA1366" s="79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  <c r="AY1366" s="79"/>
      <c r="AZ1366" s="50"/>
      <c r="BA1366" s="14"/>
      <c r="BB1366" s="14"/>
      <c r="BC1366" s="50"/>
      <c r="BD1366" s="14"/>
      <c r="BE1366" s="14"/>
      <c r="BF1366" s="14"/>
      <c r="BG1366" s="14"/>
      <c r="BH1366" s="14"/>
    </row>
    <row r="1367" ht="15.75" customHeight="1">
      <c r="A1367" s="14"/>
      <c r="B1367" s="14"/>
      <c r="C1367" s="14"/>
      <c r="D1367" s="50"/>
      <c r="E1367" s="50"/>
      <c r="F1367" s="50"/>
      <c r="G1367" s="14"/>
      <c r="H1367" s="14"/>
      <c r="I1367" s="14"/>
      <c r="J1367" s="102"/>
      <c r="K1367" s="79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79"/>
      <c r="W1367" s="14"/>
      <c r="X1367" s="14"/>
      <c r="Y1367" s="14"/>
      <c r="Z1367" s="14"/>
      <c r="AA1367" s="79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/>
      <c r="AY1367" s="79"/>
      <c r="AZ1367" s="50"/>
      <c r="BA1367" s="14"/>
      <c r="BB1367" s="14"/>
      <c r="BC1367" s="50"/>
      <c r="BD1367" s="14"/>
      <c r="BE1367" s="14"/>
      <c r="BF1367" s="14"/>
      <c r="BG1367" s="14"/>
      <c r="BH1367" s="14"/>
    </row>
    <row r="1368" ht="15.75" customHeight="1">
      <c r="A1368" s="14"/>
      <c r="B1368" s="14"/>
      <c r="C1368" s="14"/>
      <c r="D1368" s="50"/>
      <c r="E1368" s="50"/>
      <c r="F1368" s="50"/>
      <c r="G1368" s="14"/>
      <c r="H1368" s="14"/>
      <c r="I1368" s="14"/>
      <c r="J1368" s="102"/>
      <c r="K1368" s="79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79"/>
      <c r="W1368" s="14"/>
      <c r="X1368" s="14"/>
      <c r="Y1368" s="14"/>
      <c r="Z1368" s="14"/>
      <c r="AA1368" s="79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  <c r="AY1368" s="79"/>
      <c r="AZ1368" s="50"/>
      <c r="BA1368" s="14"/>
      <c r="BB1368" s="14"/>
      <c r="BC1368" s="50"/>
      <c r="BD1368" s="14"/>
      <c r="BE1368" s="14"/>
      <c r="BF1368" s="14"/>
      <c r="BG1368" s="14"/>
      <c r="BH1368" s="14"/>
    </row>
    <row r="1369" ht="15.75" customHeight="1">
      <c r="A1369" s="14"/>
      <c r="B1369" s="14"/>
      <c r="C1369" s="14"/>
      <c r="D1369" s="50"/>
      <c r="E1369" s="50"/>
      <c r="F1369" s="50"/>
      <c r="G1369" s="14"/>
      <c r="H1369" s="14"/>
      <c r="I1369" s="14"/>
      <c r="J1369" s="102"/>
      <c r="K1369" s="79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79"/>
      <c r="W1369" s="14"/>
      <c r="X1369" s="14"/>
      <c r="Y1369" s="14"/>
      <c r="Z1369" s="14"/>
      <c r="AA1369" s="79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  <c r="AY1369" s="79"/>
      <c r="AZ1369" s="50"/>
      <c r="BA1369" s="14"/>
      <c r="BB1369" s="14"/>
      <c r="BC1369" s="50"/>
      <c r="BD1369" s="14"/>
      <c r="BE1369" s="14"/>
      <c r="BF1369" s="14"/>
      <c r="BG1369" s="14"/>
      <c r="BH1369" s="14"/>
    </row>
    <row r="1370" ht="15.75" customHeight="1">
      <c r="A1370" s="14"/>
      <c r="B1370" s="14"/>
      <c r="C1370" s="14"/>
      <c r="D1370" s="50"/>
      <c r="E1370" s="50"/>
      <c r="F1370" s="50"/>
      <c r="G1370" s="14"/>
      <c r="H1370" s="14"/>
      <c r="I1370" s="14"/>
      <c r="J1370" s="102"/>
      <c r="K1370" s="79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79"/>
      <c r="W1370" s="14"/>
      <c r="X1370" s="14"/>
      <c r="Y1370" s="14"/>
      <c r="Z1370" s="14"/>
      <c r="AA1370" s="79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/>
      <c r="AY1370" s="79"/>
      <c r="AZ1370" s="50"/>
      <c r="BA1370" s="14"/>
      <c r="BB1370" s="14"/>
      <c r="BC1370" s="50"/>
      <c r="BD1370" s="14"/>
      <c r="BE1370" s="14"/>
      <c r="BF1370" s="14"/>
      <c r="BG1370" s="14"/>
      <c r="BH1370" s="14"/>
    </row>
    <row r="1371" ht="15.75" customHeight="1">
      <c r="A1371" s="14"/>
      <c r="B1371" s="14"/>
      <c r="C1371" s="14"/>
      <c r="D1371" s="50"/>
      <c r="E1371" s="50"/>
      <c r="F1371" s="50"/>
      <c r="G1371" s="14"/>
      <c r="H1371" s="14"/>
      <c r="I1371" s="14"/>
      <c r="J1371" s="102"/>
      <c r="K1371" s="79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79"/>
      <c r="W1371" s="14"/>
      <c r="X1371" s="14"/>
      <c r="Y1371" s="14"/>
      <c r="Z1371" s="14"/>
      <c r="AA1371" s="79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/>
      <c r="AY1371" s="79"/>
      <c r="AZ1371" s="50"/>
      <c r="BA1371" s="14"/>
      <c r="BB1371" s="14"/>
      <c r="BC1371" s="50"/>
      <c r="BD1371" s="14"/>
      <c r="BE1371" s="14"/>
      <c r="BF1371" s="14"/>
      <c r="BG1371" s="14"/>
      <c r="BH1371" s="14"/>
    </row>
    <row r="1372" ht="15.75" customHeight="1">
      <c r="A1372" s="14"/>
      <c r="B1372" s="14"/>
      <c r="C1372" s="14"/>
      <c r="D1372" s="50"/>
      <c r="E1372" s="50"/>
      <c r="F1372" s="50"/>
      <c r="G1372" s="14"/>
      <c r="H1372" s="14"/>
      <c r="I1372" s="14"/>
      <c r="J1372" s="102"/>
      <c r="K1372" s="79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79"/>
      <c r="W1372" s="14"/>
      <c r="X1372" s="14"/>
      <c r="Y1372" s="14"/>
      <c r="Z1372" s="14"/>
      <c r="AA1372" s="79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/>
      <c r="AY1372" s="79"/>
      <c r="AZ1372" s="50"/>
      <c r="BA1372" s="14"/>
      <c r="BB1372" s="14"/>
      <c r="BC1372" s="50"/>
      <c r="BD1372" s="14"/>
      <c r="BE1372" s="14"/>
      <c r="BF1372" s="14"/>
      <c r="BG1372" s="14"/>
      <c r="BH1372" s="14"/>
    </row>
    <row r="1373" ht="15.75" customHeight="1">
      <c r="A1373" s="14"/>
      <c r="B1373" s="14"/>
      <c r="C1373" s="14"/>
      <c r="D1373" s="50"/>
      <c r="E1373" s="50"/>
      <c r="F1373" s="50"/>
      <c r="G1373" s="14"/>
      <c r="H1373" s="14"/>
      <c r="I1373" s="14"/>
      <c r="J1373" s="102"/>
      <c r="K1373" s="79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79"/>
      <c r="W1373" s="14"/>
      <c r="X1373" s="14"/>
      <c r="Y1373" s="14"/>
      <c r="Z1373" s="14"/>
      <c r="AA1373" s="79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/>
      <c r="AY1373" s="79"/>
      <c r="AZ1373" s="50"/>
      <c r="BA1373" s="14"/>
      <c r="BB1373" s="14"/>
      <c r="BC1373" s="50"/>
      <c r="BD1373" s="14"/>
      <c r="BE1373" s="14"/>
      <c r="BF1373" s="14"/>
      <c r="BG1373" s="14"/>
      <c r="BH1373" s="14"/>
    </row>
    <row r="1374" ht="15.75" customHeight="1">
      <c r="A1374" s="14"/>
      <c r="B1374" s="14"/>
      <c r="C1374" s="14"/>
      <c r="D1374" s="50"/>
      <c r="E1374" s="50"/>
      <c r="F1374" s="50"/>
      <c r="G1374" s="14"/>
      <c r="H1374" s="14"/>
      <c r="I1374" s="14"/>
      <c r="J1374" s="102"/>
      <c r="K1374" s="79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79"/>
      <c r="W1374" s="14"/>
      <c r="X1374" s="14"/>
      <c r="Y1374" s="14"/>
      <c r="Z1374" s="14"/>
      <c r="AA1374" s="79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/>
      <c r="AY1374" s="79"/>
      <c r="AZ1374" s="50"/>
      <c r="BA1374" s="14"/>
      <c r="BB1374" s="14"/>
      <c r="BC1374" s="50"/>
      <c r="BD1374" s="14"/>
      <c r="BE1374" s="14"/>
      <c r="BF1374" s="14"/>
      <c r="BG1374" s="14"/>
      <c r="BH1374" s="14"/>
    </row>
    <row r="1375" ht="15.75" customHeight="1">
      <c r="A1375" s="14"/>
      <c r="B1375" s="14"/>
      <c r="C1375" s="14"/>
      <c r="D1375" s="50"/>
      <c r="E1375" s="50"/>
      <c r="F1375" s="50"/>
      <c r="G1375" s="14"/>
      <c r="H1375" s="14"/>
      <c r="I1375" s="14"/>
      <c r="J1375" s="102"/>
      <c r="K1375" s="79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79"/>
      <c r="W1375" s="14"/>
      <c r="X1375" s="14"/>
      <c r="Y1375" s="14"/>
      <c r="Z1375" s="14"/>
      <c r="AA1375" s="79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  <c r="AY1375" s="79"/>
      <c r="AZ1375" s="50"/>
      <c r="BA1375" s="14"/>
      <c r="BB1375" s="14"/>
      <c r="BC1375" s="50"/>
      <c r="BD1375" s="14"/>
      <c r="BE1375" s="14"/>
      <c r="BF1375" s="14"/>
      <c r="BG1375" s="14"/>
      <c r="BH1375" s="14"/>
    </row>
    <row r="1376" ht="15.75" customHeight="1">
      <c r="A1376" s="14"/>
      <c r="B1376" s="14"/>
      <c r="C1376" s="14"/>
      <c r="D1376" s="50"/>
      <c r="E1376" s="50"/>
      <c r="F1376" s="50"/>
      <c r="G1376" s="14"/>
      <c r="H1376" s="14"/>
      <c r="I1376" s="14"/>
      <c r="J1376" s="102"/>
      <c r="K1376" s="79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79"/>
      <c r="W1376" s="14"/>
      <c r="X1376" s="14"/>
      <c r="Y1376" s="14"/>
      <c r="Z1376" s="14"/>
      <c r="AA1376" s="79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/>
      <c r="AY1376" s="79"/>
      <c r="AZ1376" s="50"/>
      <c r="BA1376" s="14"/>
      <c r="BB1376" s="14"/>
      <c r="BC1376" s="50"/>
      <c r="BD1376" s="14"/>
      <c r="BE1376" s="14"/>
      <c r="BF1376" s="14"/>
      <c r="BG1376" s="14"/>
      <c r="BH1376" s="14"/>
    </row>
    <row r="1377" ht="15.75" customHeight="1">
      <c r="A1377" s="14"/>
      <c r="B1377" s="14"/>
      <c r="C1377" s="14"/>
      <c r="D1377" s="50"/>
      <c r="E1377" s="50"/>
      <c r="F1377" s="50"/>
      <c r="G1377" s="14"/>
      <c r="H1377" s="14"/>
      <c r="I1377" s="14"/>
      <c r="J1377" s="102"/>
      <c r="K1377" s="79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79"/>
      <c r="W1377" s="14"/>
      <c r="X1377" s="14"/>
      <c r="Y1377" s="14"/>
      <c r="Z1377" s="14"/>
      <c r="AA1377" s="79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4"/>
      <c r="AX1377" s="14"/>
      <c r="AY1377" s="79"/>
      <c r="AZ1377" s="50"/>
      <c r="BA1377" s="14"/>
      <c r="BB1377" s="14"/>
      <c r="BC1377" s="50"/>
      <c r="BD1377" s="14"/>
      <c r="BE1377" s="14"/>
      <c r="BF1377" s="14"/>
      <c r="BG1377" s="14"/>
      <c r="BH1377" s="14"/>
    </row>
    <row r="1378" ht="15.75" customHeight="1">
      <c r="A1378" s="14"/>
      <c r="B1378" s="14"/>
      <c r="C1378" s="14"/>
      <c r="D1378" s="50"/>
      <c r="E1378" s="50"/>
      <c r="F1378" s="50"/>
      <c r="G1378" s="14"/>
      <c r="H1378" s="14"/>
      <c r="I1378" s="14"/>
      <c r="J1378" s="102"/>
      <c r="K1378" s="79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79"/>
      <c r="W1378" s="14"/>
      <c r="X1378" s="14"/>
      <c r="Y1378" s="14"/>
      <c r="Z1378" s="14"/>
      <c r="AA1378" s="79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/>
      <c r="AY1378" s="79"/>
      <c r="AZ1378" s="50"/>
      <c r="BA1378" s="14"/>
      <c r="BB1378" s="14"/>
      <c r="BC1378" s="50"/>
      <c r="BD1378" s="14"/>
      <c r="BE1378" s="14"/>
      <c r="BF1378" s="14"/>
      <c r="BG1378" s="14"/>
      <c r="BH1378" s="14"/>
    </row>
    <row r="1379" ht="15.75" customHeight="1">
      <c r="A1379" s="14"/>
      <c r="B1379" s="14"/>
      <c r="C1379" s="14"/>
      <c r="D1379" s="50"/>
      <c r="E1379" s="50"/>
      <c r="F1379" s="50"/>
      <c r="G1379" s="14"/>
      <c r="H1379" s="14"/>
      <c r="I1379" s="14"/>
      <c r="J1379" s="102"/>
      <c r="K1379" s="79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79"/>
      <c r="W1379" s="14"/>
      <c r="X1379" s="14"/>
      <c r="Y1379" s="14"/>
      <c r="Z1379" s="14"/>
      <c r="AA1379" s="79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4"/>
      <c r="AX1379" s="14"/>
      <c r="AY1379" s="79"/>
      <c r="AZ1379" s="50"/>
      <c r="BA1379" s="14"/>
      <c r="BB1379" s="14"/>
      <c r="BC1379" s="50"/>
      <c r="BD1379" s="14"/>
      <c r="BE1379" s="14"/>
      <c r="BF1379" s="14"/>
      <c r="BG1379" s="14"/>
      <c r="BH1379" s="14"/>
    </row>
    <row r="1380" ht="15.75" customHeight="1">
      <c r="A1380" s="14"/>
      <c r="B1380" s="14"/>
      <c r="C1380" s="14"/>
      <c r="D1380" s="50"/>
      <c r="E1380" s="50"/>
      <c r="F1380" s="50"/>
      <c r="G1380" s="14"/>
      <c r="H1380" s="14"/>
      <c r="I1380" s="14"/>
      <c r="J1380" s="102"/>
      <c r="K1380" s="79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79"/>
      <c r="W1380" s="14"/>
      <c r="X1380" s="14"/>
      <c r="Y1380" s="14"/>
      <c r="Z1380" s="14"/>
      <c r="AA1380" s="79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4"/>
      <c r="AX1380" s="14"/>
      <c r="AY1380" s="79"/>
      <c r="AZ1380" s="50"/>
      <c r="BA1380" s="14"/>
      <c r="BB1380" s="14"/>
      <c r="BC1380" s="50"/>
      <c r="BD1380" s="14"/>
      <c r="BE1380" s="14"/>
      <c r="BF1380" s="14"/>
      <c r="BG1380" s="14"/>
      <c r="BH1380" s="14"/>
    </row>
    <row r="1381" ht="15.75" customHeight="1">
      <c r="A1381" s="14"/>
      <c r="B1381" s="14"/>
      <c r="C1381" s="14"/>
      <c r="D1381" s="50"/>
      <c r="E1381" s="50"/>
      <c r="F1381" s="50"/>
      <c r="G1381" s="14"/>
      <c r="H1381" s="14"/>
      <c r="I1381" s="14"/>
      <c r="J1381" s="102"/>
      <c r="K1381" s="79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79"/>
      <c r="W1381" s="14"/>
      <c r="X1381" s="14"/>
      <c r="Y1381" s="14"/>
      <c r="Z1381" s="14"/>
      <c r="AA1381" s="79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4"/>
      <c r="AV1381" s="14"/>
      <c r="AW1381" s="14"/>
      <c r="AX1381" s="14"/>
      <c r="AY1381" s="79"/>
      <c r="AZ1381" s="50"/>
      <c r="BA1381" s="14"/>
      <c r="BB1381" s="14"/>
      <c r="BC1381" s="50"/>
      <c r="BD1381" s="14"/>
      <c r="BE1381" s="14"/>
      <c r="BF1381" s="14"/>
      <c r="BG1381" s="14"/>
      <c r="BH1381" s="14"/>
    </row>
    <row r="1382" ht="15.75" customHeight="1">
      <c r="A1382" s="14"/>
      <c r="B1382" s="14"/>
      <c r="C1382" s="14"/>
      <c r="D1382" s="50"/>
      <c r="E1382" s="50"/>
      <c r="F1382" s="50"/>
      <c r="G1382" s="14"/>
      <c r="H1382" s="14"/>
      <c r="I1382" s="14"/>
      <c r="J1382" s="102"/>
      <c r="K1382" s="79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79"/>
      <c r="W1382" s="14"/>
      <c r="X1382" s="14"/>
      <c r="Y1382" s="14"/>
      <c r="Z1382" s="14"/>
      <c r="AA1382" s="79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4"/>
      <c r="AX1382" s="14"/>
      <c r="AY1382" s="79"/>
      <c r="AZ1382" s="50"/>
      <c r="BA1382" s="14"/>
      <c r="BB1382" s="14"/>
      <c r="BC1382" s="50"/>
      <c r="BD1382" s="14"/>
      <c r="BE1382" s="14"/>
      <c r="BF1382" s="14"/>
      <c r="BG1382" s="14"/>
      <c r="BH1382" s="14"/>
    </row>
    <row r="1383" ht="15.75" customHeight="1">
      <c r="A1383" s="14"/>
      <c r="B1383" s="14"/>
      <c r="C1383" s="14"/>
      <c r="D1383" s="50"/>
      <c r="E1383" s="50"/>
      <c r="F1383" s="50"/>
      <c r="G1383" s="14"/>
      <c r="H1383" s="14"/>
      <c r="I1383" s="14"/>
      <c r="J1383" s="102"/>
      <c r="K1383" s="79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79"/>
      <c r="W1383" s="14"/>
      <c r="X1383" s="14"/>
      <c r="Y1383" s="14"/>
      <c r="Z1383" s="14"/>
      <c r="AA1383" s="79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4"/>
      <c r="AX1383" s="14"/>
      <c r="AY1383" s="79"/>
      <c r="AZ1383" s="50"/>
      <c r="BA1383" s="14"/>
      <c r="BB1383" s="14"/>
      <c r="BC1383" s="50"/>
      <c r="BD1383" s="14"/>
      <c r="BE1383" s="14"/>
      <c r="BF1383" s="14"/>
      <c r="BG1383" s="14"/>
      <c r="BH1383" s="14"/>
    </row>
    <row r="1384" ht="15.75" customHeight="1">
      <c r="A1384" s="14"/>
      <c r="B1384" s="14"/>
      <c r="C1384" s="14"/>
      <c r="D1384" s="50"/>
      <c r="E1384" s="50"/>
      <c r="F1384" s="50"/>
      <c r="G1384" s="14"/>
      <c r="H1384" s="14"/>
      <c r="I1384" s="14"/>
      <c r="J1384" s="102"/>
      <c r="K1384" s="79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79"/>
      <c r="W1384" s="14"/>
      <c r="X1384" s="14"/>
      <c r="Y1384" s="14"/>
      <c r="Z1384" s="14"/>
      <c r="AA1384" s="79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/>
      <c r="AY1384" s="79"/>
      <c r="AZ1384" s="50"/>
      <c r="BA1384" s="14"/>
      <c r="BB1384" s="14"/>
      <c r="BC1384" s="50"/>
      <c r="BD1384" s="14"/>
      <c r="BE1384" s="14"/>
      <c r="BF1384" s="14"/>
      <c r="BG1384" s="14"/>
      <c r="BH1384" s="14"/>
    </row>
    <row r="1385" ht="15.75" customHeight="1">
      <c r="A1385" s="14"/>
      <c r="B1385" s="14"/>
      <c r="C1385" s="14"/>
      <c r="D1385" s="50"/>
      <c r="E1385" s="50"/>
      <c r="F1385" s="50"/>
      <c r="G1385" s="14"/>
      <c r="H1385" s="14"/>
      <c r="I1385" s="14"/>
      <c r="J1385" s="102"/>
      <c r="K1385" s="79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79"/>
      <c r="W1385" s="14"/>
      <c r="X1385" s="14"/>
      <c r="Y1385" s="14"/>
      <c r="Z1385" s="14"/>
      <c r="AA1385" s="79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4"/>
      <c r="AV1385" s="14"/>
      <c r="AW1385" s="14"/>
      <c r="AX1385" s="14"/>
      <c r="AY1385" s="79"/>
      <c r="AZ1385" s="50"/>
      <c r="BA1385" s="14"/>
      <c r="BB1385" s="14"/>
      <c r="BC1385" s="50"/>
      <c r="BD1385" s="14"/>
      <c r="BE1385" s="14"/>
      <c r="BF1385" s="14"/>
      <c r="BG1385" s="14"/>
      <c r="BH1385" s="14"/>
    </row>
    <row r="1386" ht="15.75" customHeight="1">
      <c r="A1386" s="14"/>
      <c r="B1386" s="14"/>
      <c r="C1386" s="14"/>
      <c r="D1386" s="50"/>
      <c r="E1386" s="50"/>
      <c r="F1386" s="50"/>
      <c r="G1386" s="14"/>
      <c r="H1386" s="14"/>
      <c r="I1386" s="14"/>
      <c r="J1386" s="102"/>
      <c r="K1386" s="79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79"/>
      <c r="W1386" s="14"/>
      <c r="X1386" s="14"/>
      <c r="Y1386" s="14"/>
      <c r="Z1386" s="14"/>
      <c r="AA1386" s="79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4"/>
      <c r="AX1386" s="14"/>
      <c r="AY1386" s="79"/>
      <c r="AZ1386" s="50"/>
      <c r="BA1386" s="14"/>
      <c r="BB1386" s="14"/>
      <c r="BC1386" s="50"/>
      <c r="BD1386" s="14"/>
      <c r="BE1386" s="14"/>
      <c r="BF1386" s="14"/>
      <c r="BG1386" s="14"/>
      <c r="BH1386" s="14"/>
    </row>
    <row r="1387" ht="15.75" customHeight="1">
      <c r="A1387" s="14"/>
      <c r="B1387" s="14"/>
      <c r="C1387" s="14"/>
      <c r="D1387" s="50"/>
      <c r="E1387" s="50"/>
      <c r="F1387" s="50"/>
      <c r="G1387" s="14"/>
      <c r="H1387" s="14"/>
      <c r="I1387" s="14"/>
      <c r="J1387" s="102"/>
      <c r="K1387" s="79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79"/>
      <c r="W1387" s="14"/>
      <c r="X1387" s="14"/>
      <c r="Y1387" s="14"/>
      <c r="Z1387" s="14"/>
      <c r="AA1387" s="79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4"/>
      <c r="AY1387" s="79"/>
      <c r="AZ1387" s="50"/>
      <c r="BA1387" s="14"/>
      <c r="BB1387" s="14"/>
      <c r="BC1387" s="50"/>
      <c r="BD1387" s="14"/>
      <c r="BE1387" s="14"/>
      <c r="BF1387" s="14"/>
      <c r="BG1387" s="14"/>
      <c r="BH1387" s="14"/>
    </row>
    <row r="1388" ht="15.75" customHeight="1">
      <c r="A1388" s="14"/>
      <c r="B1388" s="14"/>
      <c r="C1388" s="14"/>
      <c r="D1388" s="50"/>
      <c r="E1388" s="50"/>
      <c r="F1388" s="50"/>
      <c r="G1388" s="14"/>
      <c r="H1388" s="14"/>
      <c r="I1388" s="14"/>
      <c r="J1388" s="102"/>
      <c r="K1388" s="79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79"/>
      <c r="W1388" s="14"/>
      <c r="X1388" s="14"/>
      <c r="Y1388" s="14"/>
      <c r="Z1388" s="14"/>
      <c r="AA1388" s="79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  <c r="AY1388" s="79"/>
      <c r="AZ1388" s="50"/>
      <c r="BA1388" s="14"/>
      <c r="BB1388" s="14"/>
      <c r="BC1388" s="50"/>
      <c r="BD1388" s="14"/>
      <c r="BE1388" s="14"/>
      <c r="BF1388" s="14"/>
      <c r="BG1388" s="14"/>
      <c r="BH1388" s="14"/>
    </row>
    <row r="1389" ht="15.75" customHeight="1">
      <c r="A1389" s="14"/>
      <c r="B1389" s="14"/>
      <c r="C1389" s="14"/>
      <c r="D1389" s="50"/>
      <c r="E1389" s="50"/>
      <c r="F1389" s="50"/>
      <c r="G1389" s="14"/>
      <c r="H1389" s="14"/>
      <c r="I1389" s="14"/>
      <c r="J1389" s="102"/>
      <c r="K1389" s="79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79"/>
      <c r="W1389" s="14"/>
      <c r="X1389" s="14"/>
      <c r="Y1389" s="14"/>
      <c r="Z1389" s="14"/>
      <c r="AA1389" s="79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4"/>
      <c r="AX1389" s="14"/>
      <c r="AY1389" s="79"/>
      <c r="AZ1389" s="50"/>
      <c r="BA1389" s="14"/>
      <c r="BB1389" s="14"/>
      <c r="BC1389" s="50"/>
      <c r="BD1389" s="14"/>
      <c r="BE1389" s="14"/>
      <c r="BF1389" s="14"/>
      <c r="BG1389" s="14"/>
      <c r="BH1389" s="14"/>
    </row>
    <row r="1390" ht="15.75" customHeight="1">
      <c r="A1390" s="14"/>
      <c r="B1390" s="14"/>
      <c r="C1390" s="14"/>
      <c r="D1390" s="50"/>
      <c r="E1390" s="50"/>
      <c r="F1390" s="50"/>
      <c r="G1390" s="14"/>
      <c r="H1390" s="14"/>
      <c r="I1390" s="14"/>
      <c r="J1390" s="102"/>
      <c r="K1390" s="79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79"/>
      <c r="W1390" s="14"/>
      <c r="X1390" s="14"/>
      <c r="Y1390" s="14"/>
      <c r="Z1390" s="14"/>
      <c r="AA1390" s="79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/>
      <c r="AT1390" s="14"/>
      <c r="AU1390" s="14"/>
      <c r="AV1390" s="14"/>
      <c r="AW1390" s="14"/>
      <c r="AX1390" s="14"/>
      <c r="AY1390" s="79"/>
      <c r="AZ1390" s="50"/>
      <c r="BA1390" s="14"/>
      <c r="BB1390" s="14"/>
      <c r="BC1390" s="50"/>
      <c r="BD1390" s="14"/>
      <c r="BE1390" s="14"/>
      <c r="BF1390" s="14"/>
      <c r="BG1390" s="14"/>
      <c r="BH1390" s="14"/>
    </row>
    <row r="1391" ht="15.75" customHeight="1">
      <c r="A1391" s="14"/>
      <c r="B1391" s="14"/>
      <c r="C1391" s="14"/>
      <c r="D1391" s="50"/>
      <c r="E1391" s="50"/>
      <c r="F1391" s="50"/>
      <c r="G1391" s="14"/>
      <c r="H1391" s="14"/>
      <c r="I1391" s="14"/>
      <c r="J1391" s="102"/>
      <c r="K1391" s="79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79"/>
      <c r="W1391" s="14"/>
      <c r="X1391" s="14"/>
      <c r="Y1391" s="14"/>
      <c r="Z1391" s="14"/>
      <c r="AA1391" s="79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4"/>
      <c r="AV1391" s="14"/>
      <c r="AW1391" s="14"/>
      <c r="AX1391" s="14"/>
      <c r="AY1391" s="79"/>
      <c r="AZ1391" s="50"/>
      <c r="BA1391" s="14"/>
      <c r="BB1391" s="14"/>
      <c r="BC1391" s="50"/>
      <c r="BD1391" s="14"/>
      <c r="BE1391" s="14"/>
      <c r="BF1391" s="14"/>
      <c r="BG1391" s="14"/>
      <c r="BH1391" s="14"/>
    </row>
    <row r="1392" ht="15.75" customHeight="1">
      <c r="A1392" s="14"/>
      <c r="B1392" s="14"/>
      <c r="C1392" s="14"/>
      <c r="D1392" s="50"/>
      <c r="E1392" s="50"/>
      <c r="F1392" s="50"/>
      <c r="G1392" s="14"/>
      <c r="H1392" s="14"/>
      <c r="I1392" s="14"/>
      <c r="J1392" s="102"/>
      <c r="K1392" s="79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79"/>
      <c r="W1392" s="14"/>
      <c r="X1392" s="14"/>
      <c r="Y1392" s="14"/>
      <c r="Z1392" s="14"/>
      <c r="AA1392" s="79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4"/>
      <c r="AX1392" s="14"/>
      <c r="AY1392" s="79"/>
      <c r="AZ1392" s="50"/>
      <c r="BA1392" s="14"/>
      <c r="BB1392" s="14"/>
      <c r="BC1392" s="50"/>
      <c r="BD1392" s="14"/>
      <c r="BE1392" s="14"/>
      <c r="BF1392" s="14"/>
      <c r="BG1392" s="14"/>
      <c r="BH1392" s="14"/>
    </row>
    <row r="1393" ht="15.75" customHeight="1">
      <c r="A1393" s="14"/>
      <c r="B1393" s="14"/>
      <c r="C1393" s="14"/>
      <c r="D1393" s="50"/>
      <c r="E1393" s="50"/>
      <c r="F1393" s="50"/>
      <c r="G1393" s="14"/>
      <c r="H1393" s="14"/>
      <c r="I1393" s="14"/>
      <c r="J1393" s="102"/>
      <c r="K1393" s="79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79"/>
      <c r="W1393" s="14"/>
      <c r="X1393" s="14"/>
      <c r="Y1393" s="14"/>
      <c r="Z1393" s="14"/>
      <c r="AA1393" s="79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4"/>
      <c r="AV1393" s="14"/>
      <c r="AW1393" s="14"/>
      <c r="AX1393" s="14"/>
      <c r="AY1393" s="79"/>
      <c r="AZ1393" s="50"/>
      <c r="BA1393" s="14"/>
      <c r="BB1393" s="14"/>
      <c r="BC1393" s="50"/>
      <c r="BD1393" s="14"/>
      <c r="BE1393" s="14"/>
      <c r="BF1393" s="14"/>
      <c r="BG1393" s="14"/>
      <c r="BH1393" s="14"/>
    </row>
    <row r="1394" ht="15.75" customHeight="1">
      <c r="A1394" s="14"/>
      <c r="B1394" s="14"/>
      <c r="C1394" s="14"/>
      <c r="D1394" s="50"/>
      <c r="E1394" s="50"/>
      <c r="F1394" s="50"/>
      <c r="G1394" s="14"/>
      <c r="H1394" s="14"/>
      <c r="I1394" s="14"/>
      <c r="J1394" s="102"/>
      <c r="K1394" s="79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79"/>
      <c r="W1394" s="14"/>
      <c r="X1394" s="14"/>
      <c r="Y1394" s="14"/>
      <c r="Z1394" s="14"/>
      <c r="AA1394" s="79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4"/>
      <c r="AX1394" s="14"/>
      <c r="AY1394" s="79"/>
      <c r="AZ1394" s="50"/>
      <c r="BA1394" s="14"/>
      <c r="BB1394" s="14"/>
      <c r="BC1394" s="50"/>
      <c r="BD1394" s="14"/>
      <c r="BE1394" s="14"/>
      <c r="BF1394" s="14"/>
      <c r="BG1394" s="14"/>
      <c r="BH1394" s="14"/>
    </row>
    <row r="1395" ht="15.75" customHeight="1">
      <c r="A1395" s="14"/>
      <c r="B1395" s="14"/>
      <c r="C1395" s="14"/>
      <c r="D1395" s="50"/>
      <c r="E1395" s="50"/>
      <c r="F1395" s="50"/>
      <c r="G1395" s="14"/>
      <c r="H1395" s="14"/>
      <c r="I1395" s="14"/>
      <c r="J1395" s="102"/>
      <c r="K1395" s="79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79"/>
      <c r="W1395" s="14"/>
      <c r="X1395" s="14"/>
      <c r="Y1395" s="14"/>
      <c r="Z1395" s="14"/>
      <c r="AA1395" s="79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4"/>
      <c r="AV1395" s="14"/>
      <c r="AW1395" s="14"/>
      <c r="AX1395" s="14"/>
      <c r="AY1395" s="79"/>
      <c r="AZ1395" s="50"/>
      <c r="BA1395" s="14"/>
      <c r="BB1395" s="14"/>
      <c r="BC1395" s="50"/>
      <c r="BD1395" s="14"/>
      <c r="BE1395" s="14"/>
      <c r="BF1395" s="14"/>
      <c r="BG1395" s="14"/>
      <c r="BH1395" s="14"/>
    </row>
    <row r="1396" ht="15.75" customHeight="1">
      <c r="A1396" s="14"/>
      <c r="B1396" s="14"/>
      <c r="C1396" s="14"/>
      <c r="D1396" s="50"/>
      <c r="E1396" s="50"/>
      <c r="F1396" s="50"/>
      <c r="G1396" s="14"/>
      <c r="H1396" s="14"/>
      <c r="I1396" s="14"/>
      <c r="J1396" s="102"/>
      <c r="K1396" s="79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79"/>
      <c r="W1396" s="14"/>
      <c r="X1396" s="14"/>
      <c r="Y1396" s="14"/>
      <c r="Z1396" s="14"/>
      <c r="AA1396" s="79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/>
      <c r="AY1396" s="79"/>
      <c r="AZ1396" s="50"/>
      <c r="BA1396" s="14"/>
      <c r="BB1396" s="14"/>
      <c r="BC1396" s="50"/>
      <c r="BD1396" s="14"/>
      <c r="BE1396" s="14"/>
      <c r="BF1396" s="14"/>
      <c r="BG1396" s="14"/>
      <c r="BH1396" s="14"/>
    </row>
    <row r="1397" ht="15.75" customHeight="1">
      <c r="A1397" s="14"/>
      <c r="B1397" s="14"/>
      <c r="C1397" s="14"/>
      <c r="D1397" s="50"/>
      <c r="E1397" s="50"/>
      <c r="F1397" s="50"/>
      <c r="G1397" s="14"/>
      <c r="H1397" s="14"/>
      <c r="I1397" s="14"/>
      <c r="J1397" s="102"/>
      <c r="K1397" s="79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79"/>
      <c r="W1397" s="14"/>
      <c r="X1397" s="14"/>
      <c r="Y1397" s="14"/>
      <c r="Z1397" s="14"/>
      <c r="AA1397" s="79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4"/>
      <c r="AY1397" s="79"/>
      <c r="AZ1397" s="50"/>
      <c r="BA1397" s="14"/>
      <c r="BB1397" s="14"/>
      <c r="BC1397" s="50"/>
      <c r="BD1397" s="14"/>
      <c r="BE1397" s="14"/>
      <c r="BF1397" s="14"/>
      <c r="BG1397" s="14"/>
      <c r="BH1397" s="14"/>
    </row>
    <row r="1398" ht="15.75" customHeight="1">
      <c r="A1398" s="14"/>
      <c r="B1398" s="14"/>
      <c r="C1398" s="14"/>
      <c r="D1398" s="50"/>
      <c r="E1398" s="50"/>
      <c r="F1398" s="50"/>
      <c r="G1398" s="14"/>
      <c r="H1398" s="14"/>
      <c r="I1398" s="14"/>
      <c r="J1398" s="102"/>
      <c r="K1398" s="79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79"/>
      <c r="W1398" s="14"/>
      <c r="X1398" s="14"/>
      <c r="Y1398" s="14"/>
      <c r="Z1398" s="14"/>
      <c r="AA1398" s="79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4"/>
      <c r="AS1398" s="14"/>
      <c r="AT1398" s="14"/>
      <c r="AU1398" s="14"/>
      <c r="AV1398" s="14"/>
      <c r="AW1398" s="14"/>
      <c r="AX1398" s="14"/>
      <c r="AY1398" s="79"/>
      <c r="AZ1398" s="50"/>
      <c r="BA1398" s="14"/>
      <c r="BB1398" s="14"/>
      <c r="BC1398" s="50"/>
      <c r="BD1398" s="14"/>
      <c r="BE1398" s="14"/>
      <c r="BF1398" s="14"/>
      <c r="BG1398" s="14"/>
      <c r="BH1398" s="14"/>
    </row>
    <row r="1399" ht="15.75" customHeight="1">
      <c r="A1399" s="14"/>
      <c r="B1399" s="14"/>
      <c r="C1399" s="14"/>
      <c r="D1399" s="50"/>
      <c r="E1399" s="50"/>
      <c r="F1399" s="50"/>
      <c r="G1399" s="14"/>
      <c r="H1399" s="14"/>
      <c r="I1399" s="14"/>
      <c r="J1399" s="102"/>
      <c r="K1399" s="79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79"/>
      <c r="W1399" s="14"/>
      <c r="X1399" s="14"/>
      <c r="Y1399" s="14"/>
      <c r="Z1399" s="14"/>
      <c r="AA1399" s="79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4"/>
      <c r="AV1399" s="14"/>
      <c r="AW1399" s="14"/>
      <c r="AX1399" s="14"/>
      <c r="AY1399" s="79"/>
      <c r="AZ1399" s="50"/>
      <c r="BA1399" s="14"/>
      <c r="BB1399" s="14"/>
      <c r="BC1399" s="50"/>
      <c r="BD1399" s="14"/>
      <c r="BE1399" s="14"/>
      <c r="BF1399" s="14"/>
      <c r="BG1399" s="14"/>
      <c r="BH1399" s="14"/>
    </row>
    <row r="1400" ht="15.75" customHeight="1">
      <c r="A1400" s="14"/>
      <c r="B1400" s="14"/>
      <c r="C1400" s="14"/>
      <c r="D1400" s="50"/>
      <c r="E1400" s="50"/>
      <c r="F1400" s="50"/>
      <c r="G1400" s="14"/>
      <c r="H1400" s="14"/>
      <c r="I1400" s="14"/>
      <c r="J1400" s="102"/>
      <c r="K1400" s="79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79"/>
      <c r="W1400" s="14"/>
      <c r="X1400" s="14"/>
      <c r="Y1400" s="14"/>
      <c r="Z1400" s="14"/>
      <c r="AA1400" s="79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4"/>
      <c r="AS1400" s="14"/>
      <c r="AT1400" s="14"/>
      <c r="AU1400" s="14"/>
      <c r="AV1400" s="14"/>
      <c r="AW1400" s="14"/>
      <c r="AX1400" s="14"/>
      <c r="AY1400" s="79"/>
      <c r="AZ1400" s="50"/>
      <c r="BA1400" s="14"/>
      <c r="BB1400" s="14"/>
      <c r="BC1400" s="50"/>
      <c r="BD1400" s="14"/>
      <c r="BE1400" s="14"/>
      <c r="BF1400" s="14"/>
      <c r="BG1400" s="14"/>
      <c r="BH1400" s="14"/>
    </row>
    <row r="1401" ht="15.75" customHeight="1">
      <c r="A1401" s="14"/>
      <c r="B1401" s="14"/>
      <c r="C1401" s="14"/>
      <c r="D1401" s="50"/>
      <c r="E1401" s="50"/>
      <c r="F1401" s="50"/>
      <c r="G1401" s="14"/>
      <c r="H1401" s="14"/>
      <c r="I1401" s="14"/>
      <c r="J1401" s="102"/>
      <c r="K1401" s="79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79"/>
      <c r="W1401" s="14"/>
      <c r="X1401" s="14"/>
      <c r="Y1401" s="14"/>
      <c r="Z1401" s="14"/>
      <c r="AA1401" s="79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4"/>
      <c r="AS1401" s="14"/>
      <c r="AT1401" s="14"/>
      <c r="AU1401" s="14"/>
      <c r="AV1401" s="14"/>
      <c r="AW1401" s="14"/>
      <c r="AX1401" s="14"/>
      <c r="AY1401" s="79"/>
      <c r="AZ1401" s="50"/>
      <c r="BA1401" s="14"/>
      <c r="BB1401" s="14"/>
      <c r="BC1401" s="50"/>
      <c r="BD1401" s="14"/>
      <c r="BE1401" s="14"/>
      <c r="BF1401" s="14"/>
      <c r="BG1401" s="14"/>
      <c r="BH1401" s="14"/>
    </row>
    <row r="1402" ht="15.75" customHeight="1">
      <c r="A1402" s="14"/>
      <c r="B1402" s="14"/>
      <c r="C1402" s="14"/>
      <c r="D1402" s="50"/>
      <c r="E1402" s="50"/>
      <c r="F1402" s="50"/>
      <c r="G1402" s="14"/>
      <c r="H1402" s="14"/>
      <c r="I1402" s="14"/>
      <c r="J1402" s="102"/>
      <c r="K1402" s="79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79"/>
      <c r="W1402" s="14"/>
      <c r="X1402" s="14"/>
      <c r="Y1402" s="14"/>
      <c r="Z1402" s="14"/>
      <c r="AA1402" s="79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4"/>
      <c r="AS1402" s="14"/>
      <c r="AT1402" s="14"/>
      <c r="AU1402" s="14"/>
      <c r="AV1402" s="14"/>
      <c r="AW1402" s="14"/>
      <c r="AX1402" s="14"/>
      <c r="AY1402" s="79"/>
      <c r="AZ1402" s="50"/>
      <c r="BA1402" s="14"/>
      <c r="BB1402" s="14"/>
      <c r="BC1402" s="50"/>
      <c r="BD1402" s="14"/>
      <c r="BE1402" s="14"/>
      <c r="BF1402" s="14"/>
      <c r="BG1402" s="14"/>
      <c r="BH1402" s="14"/>
    </row>
    <row r="1403" ht="15.75" customHeight="1">
      <c r="A1403" s="14"/>
      <c r="B1403" s="14"/>
      <c r="C1403" s="14"/>
      <c r="D1403" s="50"/>
      <c r="E1403" s="50"/>
      <c r="F1403" s="50"/>
      <c r="G1403" s="14"/>
      <c r="H1403" s="14"/>
      <c r="I1403" s="14"/>
      <c r="J1403" s="102"/>
      <c r="K1403" s="79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79"/>
      <c r="W1403" s="14"/>
      <c r="X1403" s="14"/>
      <c r="Y1403" s="14"/>
      <c r="Z1403" s="14"/>
      <c r="AA1403" s="79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4"/>
      <c r="AV1403" s="14"/>
      <c r="AW1403" s="14"/>
      <c r="AX1403" s="14"/>
      <c r="AY1403" s="79"/>
      <c r="AZ1403" s="50"/>
      <c r="BA1403" s="14"/>
      <c r="BB1403" s="14"/>
      <c r="BC1403" s="50"/>
      <c r="BD1403" s="14"/>
      <c r="BE1403" s="14"/>
      <c r="BF1403" s="14"/>
      <c r="BG1403" s="14"/>
      <c r="BH1403" s="14"/>
    </row>
    <row r="1404" ht="15.75" customHeight="1">
      <c r="A1404" s="14"/>
      <c r="B1404" s="14"/>
      <c r="C1404" s="14"/>
      <c r="D1404" s="50"/>
      <c r="E1404" s="50"/>
      <c r="F1404" s="50"/>
      <c r="G1404" s="14"/>
      <c r="H1404" s="14"/>
      <c r="I1404" s="14"/>
      <c r="J1404" s="102"/>
      <c r="K1404" s="79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79"/>
      <c r="W1404" s="14"/>
      <c r="X1404" s="14"/>
      <c r="Y1404" s="14"/>
      <c r="Z1404" s="14"/>
      <c r="AA1404" s="79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4"/>
      <c r="AS1404" s="14"/>
      <c r="AT1404" s="14"/>
      <c r="AU1404" s="14"/>
      <c r="AV1404" s="14"/>
      <c r="AW1404" s="14"/>
      <c r="AX1404" s="14"/>
      <c r="AY1404" s="79"/>
      <c r="AZ1404" s="50"/>
      <c r="BA1404" s="14"/>
      <c r="BB1404" s="14"/>
      <c r="BC1404" s="50"/>
      <c r="BD1404" s="14"/>
      <c r="BE1404" s="14"/>
      <c r="BF1404" s="14"/>
      <c r="BG1404" s="14"/>
      <c r="BH1404" s="14"/>
    </row>
    <row r="1405" ht="15.75" customHeight="1">
      <c r="A1405" s="14"/>
      <c r="B1405" s="14"/>
      <c r="C1405" s="14"/>
      <c r="D1405" s="50"/>
      <c r="E1405" s="50"/>
      <c r="F1405" s="50"/>
      <c r="G1405" s="14"/>
      <c r="H1405" s="14"/>
      <c r="I1405" s="14"/>
      <c r="J1405" s="102"/>
      <c r="K1405" s="79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79"/>
      <c r="W1405" s="14"/>
      <c r="X1405" s="14"/>
      <c r="Y1405" s="14"/>
      <c r="Z1405" s="14"/>
      <c r="AA1405" s="79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4"/>
      <c r="AX1405" s="14"/>
      <c r="AY1405" s="79"/>
      <c r="AZ1405" s="50"/>
      <c r="BA1405" s="14"/>
      <c r="BB1405" s="14"/>
      <c r="BC1405" s="50"/>
      <c r="BD1405" s="14"/>
      <c r="BE1405" s="14"/>
      <c r="BF1405" s="14"/>
      <c r="BG1405" s="14"/>
      <c r="BH1405" s="14"/>
    </row>
    <row r="1406" ht="15.75" customHeight="1">
      <c r="A1406" s="14"/>
      <c r="B1406" s="14"/>
      <c r="C1406" s="14"/>
      <c r="D1406" s="50"/>
      <c r="E1406" s="50"/>
      <c r="F1406" s="50"/>
      <c r="G1406" s="14"/>
      <c r="H1406" s="14"/>
      <c r="I1406" s="14"/>
      <c r="J1406" s="102"/>
      <c r="K1406" s="79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79"/>
      <c r="W1406" s="14"/>
      <c r="X1406" s="14"/>
      <c r="Y1406" s="14"/>
      <c r="Z1406" s="14"/>
      <c r="AA1406" s="79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4"/>
      <c r="AX1406" s="14"/>
      <c r="AY1406" s="79"/>
      <c r="AZ1406" s="50"/>
      <c r="BA1406" s="14"/>
      <c r="BB1406" s="14"/>
      <c r="BC1406" s="50"/>
      <c r="BD1406" s="14"/>
      <c r="BE1406" s="14"/>
      <c r="BF1406" s="14"/>
      <c r="BG1406" s="14"/>
      <c r="BH1406" s="14"/>
    </row>
    <row r="1407" ht="15.75" customHeight="1">
      <c r="A1407" s="14"/>
      <c r="B1407" s="14"/>
      <c r="C1407" s="14"/>
      <c r="D1407" s="50"/>
      <c r="E1407" s="50"/>
      <c r="F1407" s="50"/>
      <c r="G1407" s="14"/>
      <c r="H1407" s="14"/>
      <c r="I1407" s="14"/>
      <c r="J1407" s="102"/>
      <c r="K1407" s="79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79"/>
      <c r="W1407" s="14"/>
      <c r="X1407" s="14"/>
      <c r="Y1407" s="14"/>
      <c r="Z1407" s="14"/>
      <c r="AA1407" s="79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4"/>
      <c r="AS1407" s="14"/>
      <c r="AT1407" s="14"/>
      <c r="AU1407" s="14"/>
      <c r="AV1407" s="14"/>
      <c r="AW1407" s="14"/>
      <c r="AX1407" s="14"/>
      <c r="AY1407" s="79"/>
      <c r="AZ1407" s="50"/>
      <c r="BA1407" s="14"/>
      <c r="BB1407" s="14"/>
      <c r="BC1407" s="50"/>
      <c r="BD1407" s="14"/>
      <c r="BE1407" s="14"/>
      <c r="BF1407" s="14"/>
      <c r="BG1407" s="14"/>
      <c r="BH1407" s="14"/>
    </row>
    <row r="1408" ht="15.75" customHeight="1">
      <c r="A1408" s="14"/>
      <c r="B1408" s="14"/>
      <c r="C1408" s="14"/>
      <c r="D1408" s="50"/>
      <c r="E1408" s="50"/>
      <c r="F1408" s="50"/>
      <c r="G1408" s="14"/>
      <c r="H1408" s="14"/>
      <c r="I1408" s="14"/>
      <c r="J1408" s="102"/>
      <c r="K1408" s="79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79"/>
      <c r="W1408" s="14"/>
      <c r="X1408" s="14"/>
      <c r="Y1408" s="14"/>
      <c r="Z1408" s="14"/>
      <c r="AA1408" s="79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4"/>
      <c r="AT1408" s="14"/>
      <c r="AU1408" s="14"/>
      <c r="AV1408" s="14"/>
      <c r="AW1408" s="14"/>
      <c r="AX1408" s="14"/>
      <c r="AY1408" s="79"/>
      <c r="AZ1408" s="50"/>
      <c r="BA1408" s="14"/>
      <c r="BB1408" s="14"/>
      <c r="BC1408" s="50"/>
      <c r="BD1408" s="14"/>
      <c r="BE1408" s="14"/>
      <c r="BF1408" s="14"/>
      <c r="BG1408" s="14"/>
      <c r="BH1408" s="14"/>
    </row>
    <row r="1409" ht="15.75" customHeight="1">
      <c r="A1409" s="14"/>
      <c r="B1409" s="14"/>
      <c r="C1409" s="14"/>
      <c r="D1409" s="50"/>
      <c r="E1409" s="50"/>
      <c r="F1409" s="50"/>
      <c r="G1409" s="14"/>
      <c r="H1409" s="14"/>
      <c r="I1409" s="14"/>
      <c r="J1409" s="102"/>
      <c r="K1409" s="79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79"/>
      <c r="W1409" s="14"/>
      <c r="X1409" s="14"/>
      <c r="Y1409" s="14"/>
      <c r="Z1409" s="14"/>
      <c r="AA1409" s="79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4"/>
      <c r="AV1409" s="14"/>
      <c r="AW1409" s="14"/>
      <c r="AX1409" s="14"/>
      <c r="AY1409" s="79"/>
      <c r="AZ1409" s="50"/>
      <c r="BA1409" s="14"/>
      <c r="BB1409" s="14"/>
      <c r="BC1409" s="50"/>
      <c r="BD1409" s="14"/>
      <c r="BE1409" s="14"/>
      <c r="BF1409" s="14"/>
      <c r="BG1409" s="14"/>
      <c r="BH1409" s="14"/>
    </row>
    <row r="1410" ht="15.75" customHeight="1">
      <c r="A1410" s="14"/>
      <c r="B1410" s="14"/>
      <c r="C1410" s="14"/>
      <c r="D1410" s="50"/>
      <c r="E1410" s="50"/>
      <c r="F1410" s="50"/>
      <c r="G1410" s="14"/>
      <c r="H1410" s="14"/>
      <c r="I1410" s="14"/>
      <c r="J1410" s="102"/>
      <c r="K1410" s="79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79"/>
      <c r="W1410" s="14"/>
      <c r="X1410" s="14"/>
      <c r="Y1410" s="14"/>
      <c r="Z1410" s="14"/>
      <c r="AA1410" s="79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4"/>
      <c r="AT1410" s="14"/>
      <c r="AU1410" s="14"/>
      <c r="AV1410" s="14"/>
      <c r="AW1410" s="14"/>
      <c r="AX1410" s="14"/>
      <c r="AY1410" s="79"/>
      <c r="AZ1410" s="50"/>
      <c r="BA1410" s="14"/>
      <c r="BB1410" s="14"/>
      <c r="BC1410" s="50"/>
      <c r="BD1410" s="14"/>
      <c r="BE1410" s="14"/>
      <c r="BF1410" s="14"/>
      <c r="BG1410" s="14"/>
      <c r="BH1410" s="14"/>
    </row>
    <row r="1411" ht="15.75" customHeight="1">
      <c r="A1411" s="14"/>
      <c r="B1411" s="14"/>
      <c r="C1411" s="14"/>
      <c r="D1411" s="50"/>
      <c r="E1411" s="50"/>
      <c r="F1411" s="50"/>
      <c r="G1411" s="14"/>
      <c r="H1411" s="14"/>
      <c r="I1411" s="14"/>
      <c r="J1411" s="102"/>
      <c r="K1411" s="79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79"/>
      <c r="W1411" s="14"/>
      <c r="X1411" s="14"/>
      <c r="Y1411" s="14"/>
      <c r="Z1411" s="14"/>
      <c r="AA1411" s="79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4"/>
      <c r="AV1411" s="14"/>
      <c r="AW1411" s="14"/>
      <c r="AX1411" s="14"/>
      <c r="AY1411" s="79"/>
      <c r="AZ1411" s="50"/>
      <c r="BA1411" s="14"/>
      <c r="BB1411" s="14"/>
      <c r="BC1411" s="50"/>
      <c r="BD1411" s="14"/>
      <c r="BE1411" s="14"/>
      <c r="BF1411" s="14"/>
      <c r="BG1411" s="14"/>
      <c r="BH1411" s="14"/>
    </row>
    <row r="1412" ht="15.75" customHeight="1">
      <c r="A1412" s="14"/>
      <c r="B1412" s="14"/>
      <c r="C1412" s="14"/>
      <c r="D1412" s="50"/>
      <c r="E1412" s="50"/>
      <c r="F1412" s="50"/>
      <c r="G1412" s="14"/>
      <c r="H1412" s="14"/>
      <c r="I1412" s="14"/>
      <c r="J1412" s="102"/>
      <c r="K1412" s="79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79"/>
      <c r="W1412" s="14"/>
      <c r="X1412" s="14"/>
      <c r="Y1412" s="14"/>
      <c r="Z1412" s="14"/>
      <c r="AA1412" s="79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4"/>
      <c r="AS1412" s="14"/>
      <c r="AT1412" s="14"/>
      <c r="AU1412" s="14"/>
      <c r="AV1412" s="14"/>
      <c r="AW1412" s="14"/>
      <c r="AX1412" s="14"/>
      <c r="AY1412" s="79"/>
      <c r="AZ1412" s="50"/>
      <c r="BA1412" s="14"/>
      <c r="BB1412" s="14"/>
      <c r="BC1412" s="50"/>
      <c r="BD1412" s="14"/>
      <c r="BE1412" s="14"/>
      <c r="BF1412" s="14"/>
      <c r="BG1412" s="14"/>
      <c r="BH1412" s="14"/>
    </row>
    <row r="1413" ht="15.75" customHeight="1">
      <c r="A1413" s="14"/>
      <c r="B1413" s="14"/>
      <c r="C1413" s="14"/>
      <c r="D1413" s="50"/>
      <c r="E1413" s="50"/>
      <c r="F1413" s="50"/>
      <c r="G1413" s="14"/>
      <c r="H1413" s="14"/>
      <c r="I1413" s="14"/>
      <c r="J1413" s="102"/>
      <c r="K1413" s="79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79"/>
      <c r="W1413" s="14"/>
      <c r="X1413" s="14"/>
      <c r="Y1413" s="14"/>
      <c r="Z1413" s="14"/>
      <c r="AA1413" s="79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4"/>
      <c r="AX1413" s="14"/>
      <c r="AY1413" s="79"/>
      <c r="AZ1413" s="50"/>
      <c r="BA1413" s="14"/>
      <c r="BB1413" s="14"/>
      <c r="BC1413" s="50"/>
      <c r="BD1413" s="14"/>
      <c r="BE1413" s="14"/>
      <c r="BF1413" s="14"/>
      <c r="BG1413" s="14"/>
      <c r="BH1413" s="14"/>
    </row>
    <row r="1414" ht="15.75" customHeight="1">
      <c r="A1414" s="14"/>
      <c r="B1414" s="14"/>
      <c r="C1414" s="14"/>
      <c r="D1414" s="50"/>
      <c r="E1414" s="50"/>
      <c r="F1414" s="50"/>
      <c r="G1414" s="14"/>
      <c r="H1414" s="14"/>
      <c r="I1414" s="14"/>
      <c r="J1414" s="102"/>
      <c r="K1414" s="79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79"/>
      <c r="W1414" s="14"/>
      <c r="X1414" s="14"/>
      <c r="Y1414" s="14"/>
      <c r="Z1414" s="14"/>
      <c r="AA1414" s="79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4"/>
      <c r="AX1414" s="14"/>
      <c r="AY1414" s="79"/>
      <c r="AZ1414" s="50"/>
      <c r="BA1414" s="14"/>
      <c r="BB1414" s="14"/>
      <c r="BC1414" s="50"/>
      <c r="BD1414" s="14"/>
      <c r="BE1414" s="14"/>
      <c r="BF1414" s="14"/>
      <c r="BG1414" s="14"/>
      <c r="BH1414" s="14"/>
    </row>
    <row r="1415" ht="15.75" customHeight="1">
      <c r="A1415" s="14"/>
      <c r="B1415" s="14"/>
      <c r="C1415" s="14"/>
      <c r="D1415" s="50"/>
      <c r="E1415" s="50"/>
      <c r="F1415" s="50"/>
      <c r="G1415" s="14"/>
      <c r="H1415" s="14"/>
      <c r="I1415" s="14"/>
      <c r="J1415" s="102"/>
      <c r="K1415" s="79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79"/>
      <c r="W1415" s="14"/>
      <c r="X1415" s="14"/>
      <c r="Y1415" s="14"/>
      <c r="Z1415" s="14"/>
      <c r="AA1415" s="79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4"/>
      <c r="AX1415" s="14"/>
      <c r="AY1415" s="79"/>
      <c r="AZ1415" s="50"/>
      <c r="BA1415" s="14"/>
      <c r="BB1415" s="14"/>
      <c r="BC1415" s="50"/>
      <c r="BD1415" s="14"/>
      <c r="BE1415" s="14"/>
      <c r="BF1415" s="14"/>
      <c r="BG1415" s="14"/>
      <c r="BH1415" s="14"/>
    </row>
    <row r="1416" ht="15.75" customHeight="1">
      <c r="A1416" s="14"/>
      <c r="B1416" s="14"/>
      <c r="C1416" s="14"/>
      <c r="D1416" s="50"/>
      <c r="E1416" s="50"/>
      <c r="F1416" s="50"/>
      <c r="G1416" s="14"/>
      <c r="H1416" s="14"/>
      <c r="I1416" s="14"/>
      <c r="J1416" s="102"/>
      <c r="K1416" s="79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79"/>
      <c r="W1416" s="14"/>
      <c r="X1416" s="14"/>
      <c r="Y1416" s="14"/>
      <c r="Z1416" s="14"/>
      <c r="AA1416" s="79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/>
      <c r="AT1416" s="14"/>
      <c r="AU1416" s="14"/>
      <c r="AV1416" s="14"/>
      <c r="AW1416" s="14"/>
      <c r="AX1416" s="14"/>
      <c r="AY1416" s="79"/>
      <c r="AZ1416" s="50"/>
      <c r="BA1416" s="14"/>
      <c r="BB1416" s="14"/>
      <c r="BC1416" s="50"/>
      <c r="BD1416" s="14"/>
      <c r="BE1416" s="14"/>
      <c r="BF1416" s="14"/>
      <c r="BG1416" s="14"/>
      <c r="BH1416" s="14"/>
    </row>
    <row r="1417" ht="15.75" customHeight="1">
      <c r="A1417" s="14"/>
      <c r="B1417" s="14"/>
      <c r="C1417" s="14"/>
      <c r="D1417" s="50"/>
      <c r="E1417" s="50"/>
      <c r="F1417" s="50"/>
      <c r="G1417" s="14"/>
      <c r="H1417" s="14"/>
      <c r="I1417" s="14"/>
      <c r="J1417" s="102"/>
      <c r="K1417" s="79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79"/>
      <c r="W1417" s="14"/>
      <c r="X1417" s="14"/>
      <c r="Y1417" s="14"/>
      <c r="Z1417" s="14"/>
      <c r="AA1417" s="79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4"/>
      <c r="AX1417" s="14"/>
      <c r="AY1417" s="79"/>
      <c r="AZ1417" s="50"/>
      <c r="BA1417" s="14"/>
      <c r="BB1417" s="14"/>
      <c r="BC1417" s="50"/>
      <c r="BD1417" s="14"/>
      <c r="BE1417" s="14"/>
      <c r="BF1417" s="14"/>
      <c r="BG1417" s="14"/>
      <c r="BH1417" s="14"/>
    </row>
    <row r="1418" ht="15.75" customHeight="1">
      <c r="A1418" s="14"/>
      <c r="B1418" s="14"/>
      <c r="C1418" s="14"/>
      <c r="D1418" s="50"/>
      <c r="E1418" s="50"/>
      <c r="F1418" s="50"/>
      <c r="G1418" s="14"/>
      <c r="H1418" s="14"/>
      <c r="I1418" s="14"/>
      <c r="J1418" s="102"/>
      <c r="K1418" s="79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79"/>
      <c r="W1418" s="14"/>
      <c r="X1418" s="14"/>
      <c r="Y1418" s="14"/>
      <c r="Z1418" s="14"/>
      <c r="AA1418" s="79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/>
      <c r="AT1418" s="14"/>
      <c r="AU1418" s="14"/>
      <c r="AV1418" s="14"/>
      <c r="AW1418" s="14"/>
      <c r="AX1418" s="14"/>
      <c r="AY1418" s="79"/>
      <c r="AZ1418" s="50"/>
      <c r="BA1418" s="14"/>
      <c r="BB1418" s="14"/>
      <c r="BC1418" s="50"/>
      <c r="BD1418" s="14"/>
      <c r="BE1418" s="14"/>
      <c r="BF1418" s="14"/>
      <c r="BG1418" s="14"/>
      <c r="BH1418" s="14"/>
    </row>
    <row r="1419" ht="15.75" customHeight="1">
      <c r="A1419" s="14"/>
      <c r="B1419" s="14"/>
      <c r="C1419" s="14"/>
      <c r="D1419" s="50"/>
      <c r="E1419" s="50"/>
      <c r="F1419" s="50"/>
      <c r="G1419" s="14"/>
      <c r="H1419" s="14"/>
      <c r="I1419" s="14"/>
      <c r="J1419" s="102"/>
      <c r="K1419" s="79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79"/>
      <c r="W1419" s="14"/>
      <c r="X1419" s="14"/>
      <c r="Y1419" s="14"/>
      <c r="Z1419" s="14"/>
      <c r="AA1419" s="79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4"/>
      <c r="AX1419" s="14"/>
      <c r="AY1419" s="79"/>
      <c r="AZ1419" s="50"/>
      <c r="BA1419" s="14"/>
      <c r="BB1419" s="14"/>
      <c r="BC1419" s="50"/>
      <c r="BD1419" s="14"/>
      <c r="BE1419" s="14"/>
      <c r="BF1419" s="14"/>
      <c r="BG1419" s="14"/>
      <c r="BH1419" s="14"/>
    </row>
    <row r="1420" ht="15.75" customHeight="1">
      <c r="A1420" s="14"/>
      <c r="B1420" s="14"/>
      <c r="C1420" s="14"/>
      <c r="D1420" s="50"/>
      <c r="E1420" s="50"/>
      <c r="F1420" s="50"/>
      <c r="G1420" s="14"/>
      <c r="H1420" s="14"/>
      <c r="I1420" s="14"/>
      <c r="J1420" s="102"/>
      <c r="K1420" s="79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79"/>
      <c r="W1420" s="14"/>
      <c r="X1420" s="14"/>
      <c r="Y1420" s="14"/>
      <c r="Z1420" s="14"/>
      <c r="AA1420" s="79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4"/>
      <c r="AX1420" s="14"/>
      <c r="AY1420" s="79"/>
      <c r="AZ1420" s="50"/>
      <c r="BA1420" s="14"/>
      <c r="BB1420" s="14"/>
      <c r="BC1420" s="50"/>
      <c r="BD1420" s="14"/>
      <c r="BE1420" s="14"/>
      <c r="BF1420" s="14"/>
      <c r="BG1420" s="14"/>
      <c r="BH1420" s="14"/>
    </row>
    <row r="1421" ht="15.75" customHeight="1">
      <c r="A1421" s="14"/>
      <c r="B1421" s="14"/>
      <c r="C1421" s="14"/>
      <c r="D1421" s="50"/>
      <c r="E1421" s="50"/>
      <c r="F1421" s="50"/>
      <c r="G1421" s="14"/>
      <c r="H1421" s="14"/>
      <c r="I1421" s="14"/>
      <c r="J1421" s="102"/>
      <c r="K1421" s="79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79"/>
      <c r="W1421" s="14"/>
      <c r="X1421" s="14"/>
      <c r="Y1421" s="14"/>
      <c r="Z1421" s="14"/>
      <c r="AA1421" s="79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4"/>
      <c r="AS1421" s="14"/>
      <c r="AT1421" s="14"/>
      <c r="AU1421" s="14"/>
      <c r="AV1421" s="14"/>
      <c r="AW1421" s="14"/>
      <c r="AX1421" s="14"/>
      <c r="AY1421" s="79"/>
      <c r="AZ1421" s="50"/>
      <c r="BA1421" s="14"/>
      <c r="BB1421" s="14"/>
      <c r="BC1421" s="50"/>
      <c r="BD1421" s="14"/>
      <c r="BE1421" s="14"/>
      <c r="BF1421" s="14"/>
      <c r="BG1421" s="14"/>
      <c r="BH1421" s="14"/>
    </row>
    <row r="1422" ht="15.75" customHeight="1">
      <c r="A1422" s="14"/>
      <c r="B1422" s="14"/>
      <c r="C1422" s="14"/>
      <c r="D1422" s="50"/>
      <c r="E1422" s="50"/>
      <c r="F1422" s="50"/>
      <c r="G1422" s="14"/>
      <c r="H1422" s="14"/>
      <c r="I1422" s="14"/>
      <c r="J1422" s="102"/>
      <c r="K1422" s="79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79"/>
      <c r="W1422" s="14"/>
      <c r="X1422" s="14"/>
      <c r="Y1422" s="14"/>
      <c r="Z1422" s="14"/>
      <c r="AA1422" s="79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4"/>
      <c r="AX1422" s="14"/>
      <c r="AY1422" s="79"/>
      <c r="AZ1422" s="50"/>
      <c r="BA1422" s="14"/>
      <c r="BB1422" s="14"/>
      <c r="BC1422" s="50"/>
      <c r="BD1422" s="14"/>
      <c r="BE1422" s="14"/>
      <c r="BF1422" s="14"/>
      <c r="BG1422" s="14"/>
      <c r="BH1422" s="14"/>
    </row>
    <row r="1423" ht="15.75" customHeight="1">
      <c r="A1423" s="14"/>
      <c r="B1423" s="14"/>
      <c r="C1423" s="14"/>
      <c r="D1423" s="50"/>
      <c r="E1423" s="50"/>
      <c r="F1423" s="50"/>
      <c r="G1423" s="14"/>
      <c r="H1423" s="14"/>
      <c r="I1423" s="14"/>
      <c r="J1423" s="102"/>
      <c r="K1423" s="79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79"/>
      <c r="W1423" s="14"/>
      <c r="X1423" s="14"/>
      <c r="Y1423" s="14"/>
      <c r="Z1423" s="14"/>
      <c r="AA1423" s="79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4"/>
      <c r="AX1423" s="14"/>
      <c r="AY1423" s="79"/>
      <c r="AZ1423" s="50"/>
      <c r="BA1423" s="14"/>
      <c r="BB1423" s="14"/>
      <c r="BC1423" s="50"/>
      <c r="BD1423" s="14"/>
      <c r="BE1423" s="14"/>
      <c r="BF1423" s="14"/>
      <c r="BG1423" s="14"/>
      <c r="BH1423" s="14"/>
    </row>
    <row r="1424" ht="15.75" customHeight="1">
      <c r="A1424" s="14"/>
      <c r="B1424" s="14"/>
      <c r="C1424" s="14"/>
      <c r="D1424" s="50"/>
      <c r="E1424" s="50"/>
      <c r="F1424" s="50"/>
      <c r="G1424" s="14"/>
      <c r="H1424" s="14"/>
      <c r="I1424" s="14"/>
      <c r="J1424" s="102"/>
      <c r="K1424" s="79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79"/>
      <c r="W1424" s="14"/>
      <c r="X1424" s="14"/>
      <c r="Y1424" s="14"/>
      <c r="Z1424" s="14"/>
      <c r="AA1424" s="79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4"/>
      <c r="AS1424" s="14"/>
      <c r="AT1424" s="14"/>
      <c r="AU1424" s="14"/>
      <c r="AV1424" s="14"/>
      <c r="AW1424" s="14"/>
      <c r="AX1424" s="14"/>
      <c r="AY1424" s="79"/>
      <c r="AZ1424" s="50"/>
      <c r="BA1424" s="14"/>
      <c r="BB1424" s="14"/>
      <c r="BC1424" s="50"/>
      <c r="BD1424" s="14"/>
      <c r="BE1424" s="14"/>
      <c r="BF1424" s="14"/>
      <c r="BG1424" s="14"/>
      <c r="BH1424" s="14"/>
    </row>
    <row r="1425" ht="15.75" customHeight="1">
      <c r="A1425" s="14"/>
      <c r="B1425" s="14"/>
      <c r="C1425" s="14"/>
      <c r="D1425" s="50"/>
      <c r="E1425" s="50"/>
      <c r="F1425" s="50"/>
      <c r="G1425" s="14"/>
      <c r="H1425" s="14"/>
      <c r="I1425" s="14"/>
      <c r="J1425" s="102"/>
      <c r="K1425" s="79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79"/>
      <c r="W1425" s="14"/>
      <c r="X1425" s="14"/>
      <c r="Y1425" s="14"/>
      <c r="Z1425" s="14"/>
      <c r="AA1425" s="79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4"/>
      <c r="AX1425" s="14"/>
      <c r="AY1425" s="79"/>
      <c r="AZ1425" s="50"/>
      <c r="BA1425" s="14"/>
      <c r="BB1425" s="14"/>
      <c r="BC1425" s="50"/>
      <c r="BD1425" s="14"/>
      <c r="BE1425" s="14"/>
      <c r="BF1425" s="14"/>
      <c r="BG1425" s="14"/>
      <c r="BH1425" s="14"/>
    </row>
    <row r="1426" ht="15.75" customHeight="1">
      <c r="A1426" s="14"/>
      <c r="B1426" s="14"/>
      <c r="C1426" s="14"/>
      <c r="D1426" s="50"/>
      <c r="E1426" s="50"/>
      <c r="F1426" s="50"/>
      <c r="G1426" s="14"/>
      <c r="H1426" s="14"/>
      <c r="I1426" s="14"/>
      <c r="J1426" s="102"/>
      <c r="K1426" s="79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79"/>
      <c r="W1426" s="14"/>
      <c r="X1426" s="14"/>
      <c r="Y1426" s="14"/>
      <c r="Z1426" s="14"/>
      <c r="AA1426" s="79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4"/>
      <c r="AX1426" s="14"/>
      <c r="AY1426" s="79"/>
      <c r="AZ1426" s="50"/>
      <c r="BA1426" s="14"/>
      <c r="BB1426" s="14"/>
      <c r="BC1426" s="50"/>
      <c r="BD1426" s="14"/>
      <c r="BE1426" s="14"/>
      <c r="BF1426" s="14"/>
      <c r="BG1426" s="14"/>
      <c r="BH1426" s="14"/>
    </row>
    <row r="1427" ht="15.75" customHeight="1">
      <c r="A1427" s="14"/>
      <c r="B1427" s="14"/>
      <c r="C1427" s="14"/>
      <c r="D1427" s="50"/>
      <c r="E1427" s="50"/>
      <c r="F1427" s="50"/>
      <c r="G1427" s="14"/>
      <c r="H1427" s="14"/>
      <c r="I1427" s="14"/>
      <c r="J1427" s="102"/>
      <c r="K1427" s="79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79"/>
      <c r="W1427" s="14"/>
      <c r="X1427" s="14"/>
      <c r="Y1427" s="14"/>
      <c r="Z1427" s="14"/>
      <c r="AA1427" s="79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4"/>
      <c r="AX1427" s="14"/>
      <c r="AY1427" s="79"/>
      <c r="AZ1427" s="50"/>
      <c r="BA1427" s="14"/>
      <c r="BB1427" s="14"/>
      <c r="BC1427" s="50"/>
      <c r="BD1427" s="14"/>
      <c r="BE1427" s="14"/>
      <c r="BF1427" s="14"/>
      <c r="BG1427" s="14"/>
      <c r="BH1427" s="14"/>
    </row>
    <row r="1428" ht="15.75" customHeight="1">
      <c r="A1428" s="14"/>
      <c r="B1428" s="14"/>
      <c r="C1428" s="14"/>
      <c r="D1428" s="50"/>
      <c r="E1428" s="50"/>
      <c r="F1428" s="50"/>
      <c r="G1428" s="14"/>
      <c r="H1428" s="14"/>
      <c r="I1428" s="14"/>
      <c r="J1428" s="102"/>
      <c r="K1428" s="79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79"/>
      <c r="W1428" s="14"/>
      <c r="X1428" s="14"/>
      <c r="Y1428" s="14"/>
      <c r="Z1428" s="14"/>
      <c r="AA1428" s="79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4"/>
      <c r="AT1428" s="14"/>
      <c r="AU1428" s="14"/>
      <c r="AV1428" s="14"/>
      <c r="AW1428" s="14"/>
      <c r="AX1428" s="14"/>
      <c r="AY1428" s="79"/>
      <c r="AZ1428" s="50"/>
      <c r="BA1428" s="14"/>
      <c r="BB1428" s="14"/>
      <c r="BC1428" s="50"/>
      <c r="BD1428" s="14"/>
      <c r="BE1428" s="14"/>
      <c r="BF1428" s="14"/>
      <c r="BG1428" s="14"/>
      <c r="BH1428" s="14"/>
    </row>
    <row r="1429" ht="15.75" customHeight="1">
      <c r="A1429" s="14"/>
      <c r="B1429" s="14"/>
      <c r="C1429" s="14"/>
      <c r="D1429" s="50"/>
      <c r="E1429" s="50"/>
      <c r="F1429" s="50"/>
      <c r="G1429" s="14"/>
      <c r="H1429" s="14"/>
      <c r="I1429" s="14"/>
      <c r="J1429" s="102"/>
      <c r="K1429" s="79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79"/>
      <c r="W1429" s="14"/>
      <c r="X1429" s="14"/>
      <c r="Y1429" s="14"/>
      <c r="Z1429" s="14"/>
      <c r="AA1429" s="79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4"/>
      <c r="AV1429" s="14"/>
      <c r="AW1429" s="14"/>
      <c r="AX1429" s="14"/>
      <c r="AY1429" s="79"/>
      <c r="AZ1429" s="50"/>
      <c r="BA1429" s="14"/>
      <c r="BB1429" s="14"/>
      <c r="BC1429" s="50"/>
      <c r="BD1429" s="14"/>
      <c r="BE1429" s="14"/>
      <c r="BF1429" s="14"/>
      <c r="BG1429" s="14"/>
      <c r="BH1429" s="14"/>
    </row>
    <row r="1430" ht="15.75" customHeight="1">
      <c r="A1430" s="14"/>
      <c r="B1430" s="14"/>
      <c r="C1430" s="14"/>
      <c r="D1430" s="50"/>
      <c r="E1430" s="50"/>
      <c r="F1430" s="50"/>
      <c r="G1430" s="14"/>
      <c r="H1430" s="14"/>
      <c r="I1430" s="14"/>
      <c r="J1430" s="102"/>
      <c r="K1430" s="79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79"/>
      <c r="W1430" s="14"/>
      <c r="X1430" s="14"/>
      <c r="Y1430" s="14"/>
      <c r="Z1430" s="14"/>
      <c r="AA1430" s="79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/>
      <c r="AY1430" s="79"/>
      <c r="AZ1430" s="50"/>
      <c r="BA1430" s="14"/>
      <c r="BB1430" s="14"/>
      <c r="BC1430" s="50"/>
      <c r="BD1430" s="14"/>
      <c r="BE1430" s="14"/>
      <c r="BF1430" s="14"/>
      <c r="BG1430" s="14"/>
      <c r="BH1430" s="14"/>
    </row>
    <row r="1431" ht="15.75" customHeight="1">
      <c r="A1431" s="14"/>
      <c r="B1431" s="14"/>
      <c r="C1431" s="14"/>
      <c r="D1431" s="50"/>
      <c r="E1431" s="50"/>
      <c r="F1431" s="50"/>
      <c r="G1431" s="14"/>
      <c r="H1431" s="14"/>
      <c r="I1431" s="14"/>
      <c r="J1431" s="102"/>
      <c r="K1431" s="79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79"/>
      <c r="W1431" s="14"/>
      <c r="X1431" s="14"/>
      <c r="Y1431" s="14"/>
      <c r="Z1431" s="14"/>
      <c r="AA1431" s="79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4"/>
      <c r="AV1431" s="14"/>
      <c r="AW1431" s="14"/>
      <c r="AX1431" s="14"/>
      <c r="AY1431" s="79"/>
      <c r="AZ1431" s="50"/>
      <c r="BA1431" s="14"/>
      <c r="BB1431" s="14"/>
      <c r="BC1431" s="50"/>
      <c r="BD1431" s="14"/>
      <c r="BE1431" s="14"/>
      <c r="BF1431" s="14"/>
      <c r="BG1431" s="14"/>
      <c r="BH1431" s="14"/>
    </row>
    <row r="1432" ht="15.75" customHeight="1">
      <c r="A1432" s="14"/>
      <c r="B1432" s="14"/>
      <c r="C1432" s="14"/>
      <c r="D1432" s="50"/>
      <c r="E1432" s="50"/>
      <c r="F1432" s="50"/>
      <c r="G1432" s="14"/>
      <c r="H1432" s="14"/>
      <c r="I1432" s="14"/>
      <c r="J1432" s="102"/>
      <c r="K1432" s="79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79"/>
      <c r="W1432" s="14"/>
      <c r="X1432" s="14"/>
      <c r="Y1432" s="14"/>
      <c r="Z1432" s="14"/>
      <c r="AA1432" s="79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4"/>
      <c r="AV1432" s="14"/>
      <c r="AW1432" s="14"/>
      <c r="AX1432" s="14"/>
      <c r="AY1432" s="79"/>
      <c r="AZ1432" s="50"/>
      <c r="BA1432" s="14"/>
      <c r="BB1432" s="14"/>
      <c r="BC1432" s="50"/>
      <c r="BD1432" s="14"/>
      <c r="BE1432" s="14"/>
      <c r="BF1432" s="14"/>
      <c r="BG1432" s="14"/>
      <c r="BH1432" s="14"/>
    </row>
    <row r="1433" ht="15.75" customHeight="1">
      <c r="A1433" s="14"/>
      <c r="B1433" s="14"/>
      <c r="C1433" s="14"/>
      <c r="D1433" s="50"/>
      <c r="E1433" s="50"/>
      <c r="F1433" s="50"/>
      <c r="G1433" s="14"/>
      <c r="H1433" s="14"/>
      <c r="I1433" s="14"/>
      <c r="J1433" s="102"/>
      <c r="K1433" s="79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79"/>
      <c r="W1433" s="14"/>
      <c r="X1433" s="14"/>
      <c r="Y1433" s="14"/>
      <c r="Z1433" s="14"/>
      <c r="AA1433" s="79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4"/>
      <c r="AX1433" s="14"/>
      <c r="AY1433" s="79"/>
      <c r="AZ1433" s="50"/>
      <c r="BA1433" s="14"/>
      <c r="BB1433" s="14"/>
      <c r="BC1433" s="50"/>
      <c r="BD1433" s="14"/>
      <c r="BE1433" s="14"/>
      <c r="BF1433" s="14"/>
      <c r="BG1433" s="14"/>
      <c r="BH1433" s="14"/>
    </row>
    <row r="1434" ht="15.75" customHeight="1">
      <c r="A1434" s="14"/>
      <c r="B1434" s="14"/>
      <c r="C1434" s="14"/>
      <c r="D1434" s="50"/>
      <c r="E1434" s="50"/>
      <c r="F1434" s="50"/>
      <c r="G1434" s="14"/>
      <c r="H1434" s="14"/>
      <c r="I1434" s="14"/>
      <c r="J1434" s="102"/>
      <c r="K1434" s="79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79"/>
      <c r="W1434" s="14"/>
      <c r="X1434" s="14"/>
      <c r="Y1434" s="14"/>
      <c r="Z1434" s="14"/>
      <c r="AA1434" s="79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4"/>
      <c r="AX1434" s="14"/>
      <c r="AY1434" s="79"/>
      <c r="AZ1434" s="50"/>
      <c r="BA1434" s="14"/>
      <c r="BB1434" s="14"/>
      <c r="BC1434" s="50"/>
      <c r="BD1434" s="14"/>
      <c r="BE1434" s="14"/>
      <c r="BF1434" s="14"/>
      <c r="BG1434" s="14"/>
      <c r="BH1434" s="14"/>
    </row>
    <row r="1435" ht="15.75" customHeight="1">
      <c r="A1435" s="14"/>
      <c r="B1435" s="14"/>
      <c r="C1435" s="14"/>
      <c r="D1435" s="50"/>
      <c r="E1435" s="50"/>
      <c r="F1435" s="50"/>
      <c r="G1435" s="14"/>
      <c r="H1435" s="14"/>
      <c r="I1435" s="14"/>
      <c r="J1435" s="102"/>
      <c r="K1435" s="79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79"/>
      <c r="W1435" s="14"/>
      <c r="X1435" s="14"/>
      <c r="Y1435" s="14"/>
      <c r="Z1435" s="14"/>
      <c r="AA1435" s="79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4"/>
      <c r="AY1435" s="79"/>
      <c r="AZ1435" s="50"/>
      <c r="BA1435" s="14"/>
      <c r="BB1435" s="14"/>
      <c r="BC1435" s="50"/>
      <c r="BD1435" s="14"/>
      <c r="BE1435" s="14"/>
      <c r="BF1435" s="14"/>
      <c r="BG1435" s="14"/>
      <c r="BH1435" s="14"/>
    </row>
    <row r="1436" ht="15.75" customHeight="1">
      <c r="A1436" s="14"/>
      <c r="B1436" s="14"/>
      <c r="C1436" s="14"/>
      <c r="D1436" s="50"/>
      <c r="E1436" s="50"/>
      <c r="F1436" s="50"/>
      <c r="G1436" s="14"/>
      <c r="H1436" s="14"/>
      <c r="I1436" s="14"/>
      <c r="J1436" s="102"/>
      <c r="K1436" s="79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79"/>
      <c r="W1436" s="14"/>
      <c r="X1436" s="14"/>
      <c r="Y1436" s="14"/>
      <c r="Z1436" s="14"/>
      <c r="AA1436" s="79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4"/>
      <c r="AS1436" s="14"/>
      <c r="AT1436" s="14"/>
      <c r="AU1436" s="14"/>
      <c r="AV1436" s="14"/>
      <c r="AW1436" s="14"/>
      <c r="AX1436" s="14"/>
      <c r="AY1436" s="79"/>
      <c r="AZ1436" s="50"/>
      <c r="BA1436" s="14"/>
      <c r="BB1436" s="14"/>
      <c r="BC1436" s="50"/>
      <c r="BD1436" s="14"/>
      <c r="BE1436" s="14"/>
      <c r="BF1436" s="14"/>
      <c r="BG1436" s="14"/>
      <c r="BH1436" s="14"/>
    </row>
    <row r="1437" ht="15.75" customHeight="1">
      <c r="A1437" s="14"/>
      <c r="B1437" s="14"/>
      <c r="C1437" s="14"/>
      <c r="D1437" s="50"/>
      <c r="E1437" s="50"/>
      <c r="F1437" s="50"/>
      <c r="G1437" s="14"/>
      <c r="H1437" s="14"/>
      <c r="I1437" s="14"/>
      <c r="J1437" s="102"/>
      <c r="K1437" s="79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79"/>
      <c r="W1437" s="14"/>
      <c r="X1437" s="14"/>
      <c r="Y1437" s="14"/>
      <c r="Z1437" s="14"/>
      <c r="AA1437" s="79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4"/>
      <c r="AX1437" s="14"/>
      <c r="AY1437" s="79"/>
      <c r="AZ1437" s="50"/>
      <c r="BA1437" s="14"/>
      <c r="BB1437" s="14"/>
      <c r="BC1437" s="50"/>
      <c r="BD1437" s="14"/>
      <c r="BE1437" s="14"/>
      <c r="BF1437" s="14"/>
      <c r="BG1437" s="14"/>
      <c r="BH1437" s="14"/>
    </row>
    <row r="1438" ht="15.75" customHeight="1">
      <c r="A1438" s="14"/>
      <c r="B1438" s="14"/>
      <c r="C1438" s="14"/>
      <c r="D1438" s="50"/>
      <c r="E1438" s="50"/>
      <c r="F1438" s="50"/>
      <c r="G1438" s="14"/>
      <c r="H1438" s="14"/>
      <c r="I1438" s="14"/>
      <c r="J1438" s="102"/>
      <c r="K1438" s="79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79"/>
      <c r="W1438" s="14"/>
      <c r="X1438" s="14"/>
      <c r="Y1438" s="14"/>
      <c r="Z1438" s="14"/>
      <c r="AA1438" s="79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4"/>
      <c r="AX1438" s="14"/>
      <c r="AY1438" s="79"/>
      <c r="AZ1438" s="50"/>
      <c r="BA1438" s="14"/>
      <c r="BB1438" s="14"/>
      <c r="BC1438" s="50"/>
      <c r="BD1438" s="14"/>
      <c r="BE1438" s="14"/>
      <c r="BF1438" s="14"/>
      <c r="BG1438" s="14"/>
      <c r="BH1438" s="14"/>
    </row>
    <row r="1439" ht="15.75" customHeight="1">
      <c r="A1439" s="14"/>
      <c r="B1439" s="14"/>
      <c r="C1439" s="14"/>
      <c r="D1439" s="50"/>
      <c r="E1439" s="50"/>
      <c r="F1439" s="50"/>
      <c r="G1439" s="14"/>
      <c r="H1439" s="14"/>
      <c r="I1439" s="14"/>
      <c r="J1439" s="102"/>
      <c r="K1439" s="79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79"/>
      <c r="W1439" s="14"/>
      <c r="X1439" s="14"/>
      <c r="Y1439" s="14"/>
      <c r="Z1439" s="14"/>
      <c r="AA1439" s="79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4"/>
      <c r="AV1439" s="14"/>
      <c r="AW1439" s="14"/>
      <c r="AX1439" s="14"/>
      <c r="AY1439" s="79"/>
      <c r="AZ1439" s="50"/>
      <c r="BA1439" s="14"/>
      <c r="BB1439" s="14"/>
      <c r="BC1439" s="50"/>
      <c r="BD1439" s="14"/>
      <c r="BE1439" s="14"/>
      <c r="BF1439" s="14"/>
      <c r="BG1439" s="14"/>
      <c r="BH1439" s="14"/>
    </row>
    <row r="1440" ht="15.75" customHeight="1">
      <c r="A1440" s="14"/>
      <c r="B1440" s="14"/>
      <c r="C1440" s="14"/>
      <c r="D1440" s="50"/>
      <c r="E1440" s="50"/>
      <c r="F1440" s="50"/>
      <c r="G1440" s="14"/>
      <c r="H1440" s="14"/>
      <c r="I1440" s="14"/>
      <c r="J1440" s="102"/>
      <c r="K1440" s="79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79"/>
      <c r="W1440" s="14"/>
      <c r="X1440" s="14"/>
      <c r="Y1440" s="14"/>
      <c r="Z1440" s="14"/>
      <c r="AA1440" s="79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4"/>
      <c r="AX1440" s="14"/>
      <c r="AY1440" s="79"/>
      <c r="AZ1440" s="50"/>
      <c r="BA1440" s="14"/>
      <c r="BB1440" s="14"/>
      <c r="BC1440" s="50"/>
      <c r="BD1440" s="14"/>
      <c r="BE1440" s="14"/>
      <c r="BF1440" s="14"/>
      <c r="BG1440" s="14"/>
      <c r="BH1440" s="14"/>
    </row>
    <row r="1441" ht="15.75" customHeight="1">
      <c r="A1441" s="14"/>
      <c r="B1441" s="14"/>
      <c r="C1441" s="14"/>
      <c r="D1441" s="50"/>
      <c r="E1441" s="50"/>
      <c r="F1441" s="50"/>
      <c r="G1441" s="14"/>
      <c r="H1441" s="14"/>
      <c r="I1441" s="14"/>
      <c r="J1441" s="102"/>
      <c r="K1441" s="79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79"/>
      <c r="W1441" s="14"/>
      <c r="X1441" s="14"/>
      <c r="Y1441" s="14"/>
      <c r="Z1441" s="14"/>
      <c r="AA1441" s="79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4"/>
      <c r="AV1441" s="14"/>
      <c r="AW1441" s="14"/>
      <c r="AX1441" s="14"/>
      <c r="AY1441" s="79"/>
      <c r="AZ1441" s="50"/>
      <c r="BA1441" s="14"/>
      <c r="BB1441" s="14"/>
      <c r="BC1441" s="50"/>
      <c r="BD1441" s="14"/>
      <c r="BE1441" s="14"/>
      <c r="BF1441" s="14"/>
      <c r="BG1441" s="14"/>
      <c r="BH1441" s="14"/>
    </row>
    <row r="1442" ht="15.75" customHeight="1">
      <c r="A1442" s="14"/>
      <c r="B1442" s="14"/>
      <c r="C1442" s="14"/>
      <c r="D1442" s="50"/>
      <c r="E1442" s="50"/>
      <c r="F1442" s="50"/>
      <c r="G1442" s="14"/>
      <c r="H1442" s="14"/>
      <c r="I1442" s="14"/>
      <c r="J1442" s="102"/>
      <c r="K1442" s="79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79"/>
      <c r="W1442" s="14"/>
      <c r="X1442" s="14"/>
      <c r="Y1442" s="14"/>
      <c r="Z1442" s="14"/>
      <c r="AA1442" s="79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4"/>
      <c r="AX1442" s="14"/>
      <c r="AY1442" s="79"/>
      <c r="AZ1442" s="50"/>
      <c r="BA1442" s="14"/>
      <c r="BB1442" s="14"/>
      <c r="BC1442" s="50"/>
      <c r="BD1442" s="14"/>
      <c r="BE1442" s="14"/>
      <c r="BF1442" s="14"/>
      <c r="BG1442" s="14"/>
      <c r="BH1442" s="14"/>
    </row>
    <row r="1443" ht="15.75" customHeight="1">
      <c r="A1443" s="14"/>
      <c r="B1443" s="14"/>
      <c r="C1443" s="14"/>
      <c r="D1443" s="50"/>
      <c r="E1443" s="50"/>
      <c r="F1443" s="50"/>
      <c r="G1443" s="14"/>
      <c r="H1443" s="14"/>
      <c r="I1443" s="14"/>
      <c r="J1443" s="102"/>
      <c r="K1443" s="79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79"/>
      <c r="W1443" s="14"/>
      <c r="X1443" s="14"/>
      <c r="Y1443" s="14"/>
      <c r="Z1443" s="14"/>
      <c r="AA1443" s="79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4"/>
      <c r="AX1443" s="14"/>
      <c r="AY1443" s="79"/>
      <c r="AZ1443" s="50"/>
      <c r="BA1443" s="14"/>
      <c r="BB1443" s="14"/>
      <c r="BC1443" s="50"/>
      <c r="BD1443" s="14"/>
      <c r="BE1443" s="14"/>
      <c r="BF1443" s="14"/>
      <c r="BG1443" s="14"/>
      <c r="BH1443" s="14"/>
    </row>
    <row r="1444" ht="15.75" customHeight="1">
      <c r="A1444" s="14"/>
      <c r="B1444" s="14"/>
      <c r="C1444" s="14"/>
      <c r="D1444" s="50"/>
      <c r="E1444" s="50"/>
      <c r="F1444" s="50"/>
      <c r="G1444" s="14"/>
      <c r="H1444" s="14"/>
      <c r="I1444" s="14"/>
      <c r="J1444" s="102"/>
      <c r="K1444" s="79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79"/>
      <c r="W1444" s="14"/>
      <c r="X1444" s="14"/>
      <c r="Y1444" s="14"/>
      <c r="Z1444" s="14"/>
      <c r="AA1444" s="79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4"/>
      <c r="AX1444" s="14"/>
      <c r="AY1444" s="79"/>
      <c r="AZ1444" s="50"/>
      <c r="BA1444" s="14"/>
      <c r="BB1444" s="14"/>
      <c r="BC1444" s="50"/>
      <c r="BD1444" s="14"/>
      <c r="BE1444" s="14"/>
      <c r="BF1444" s="14"/>
      <c r="BG1444" s="14"/>
      <c r="BH1444" s="14"/>
    </row>
    <row r="1445" ht="15.75" customHeight="1">
      <c r="A1445" s="14"/>
      <c r="B1445" s="14"/>
      <c r="C1445" s="14"/>
      <c r="D1445" s="50"/>
      <c r="E1445" s="50"/>
      <c r="F1445" s="50"/>
      <c r="G1445" s="14"/>
      <c r="H1445" s="14"/>
      <c r="I1445" s="14"/>
      <c r="J1445" s="102"/>
      <c r="K1445" s="79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79"/>
      <c r="W1445" s="14"/>
      <c r="X1445" s="14"/>
      <c r="Y1445" s="14"/>
      <c r="Z1445" s="14"/>
      <c r="AA1445" s="79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4"/>
      <c r="AX1445" s="14"/>
      <c r="AY1445" s="79"/>
      <c r="AZ1445" s="50"/>
      <c r="BA1445" s="14"/>
      <c r="BB1445" s="14"/>
      <c r="BC1445" s="50"/>
      <c r="BD1445" s="14"/>
      <c r="BE1445" s="14"/>
      <c r="BF1445" s="14"/>
      <c r="BG1445" s="14"/>
      <c r="BH1445" s="14"/>
    </row>
    <row r="1446" ht="15.75" customHeight="1">
      <c r="A1446" s="14"/>
      <c r="B1446" s="14"/>
      <c r="C1446" s="14"/>
      <c r="D1446" s="50"/>
      <c r="E1446" s="50"/>
      <c r="F1446" s="50"/>
      <c r="G1446" s="14"/>
      <c r="H1446" s="14"/>
      <c r="I1446" s="14"/>
      <c r="J1446" s="102"/>
      <c r="K1446" s="79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79"/>
      <c r="W1446" s="14"/>
      <c r="X1446" s="14"/>
      <c r="Y1446" s="14"/>
      <c r="Z1446" s="14"/>
      <c r="AA1446" s="79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4"/>
      <c r="AX1446" s="14"/>
      <c r="AY1446" s="79"/>
      <c r="AZ1446" s="50"/>
      <c r="BA1446" s="14"/>
      <c r="BB1446" s="14"/>
      <c r="BC1446" s="50"/>
      <c r="BD1446" s="14"/>
      <c r="BE1446" s="14"/>
      <c r="BF1446" s="14"/>
      <c r="BG1446" s="14"/>
      <c r="BH1446" s="14"/>
    </row>
    <row r="1447" ht="15.75" customHeight="1">
      <c r="A1447" s="14"/>
      <c r="B1447" s="14"/>
      <c r="C1447" s="14"/>
      <c r="D1447" s="50"/>
      <c r="E1447" s="50"/>
      <c r="F1447" s="50"/>
      <c r="G1447" s="14"/>
      <c r="H1447" s="14"/>
      <c r="I1447" s="14"/>
      <c r="J1447" s="102"/>
      <c r="K1447" s="79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79"/>
      <c r="W1447" s="14"/>
      <c r="X1447" s="14"/>
      <c r="Y1447" s="14"/>
      <c r="Z1447" s="14"/>
      <c r="AA1447" s="79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4"/>
      <c r="AX1447" s="14"/>
      <c r="AY1447" s="79"/>
      <c r="AZ1447" s="50"/>
      <c r="BA1447" s="14"/>
      <c r="BB1447" s="14"/>
      <c r="BC1447" s="50"/>
      <c r="BD1447" s="14"/>
      <c r="BE1447" s="14"/>
      <c r="BF1447" s="14"/>
      <c r="BG1447" s="14"/>
      <c r="BH1447" s="14"/>
    </row>
    <row r="1448" ht="15.75" customHeight="1">
      <c r="A1448" s="14"/>
      <c r="B1448" s="14"/>
      <c r="C1448" s="14"/>
      <c r="D1448" s="50"/>
      <c r="E1448" s="50"/>
      <c r="F1448" s="50"/>
      <c r="G1448" s="14"/>
      <c r="H1448" s="14"/>
      <c r="I1448" s="14"/>
      <c r="J1448" s="102"/>
      <c r="K1448" s="79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79"/>
      <c r="W1448" s="14"/>
      <c r="X1448" s="14"/>
      <c r="Y1448" s="14"/>
      <c r="Z1448" s="14"/>
      <c r="AA1448" s="79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79"/>
      <c r="AZ1448" s="50"/>
      <c r="BA1448" s="14"/>
      <c r="BB1448" s="14"/>
      <c r="BC1448" s="50"/>
      <c r="BD1448" s="14"/>
      <c r="BE1448" s="14"/>
      <c r="BF1448" s="14"/>
      <c r="BG1448" s="14"/>
      <c r="BH1448" s="14"/>
    </row>
    <row r="1449" ht="15.75" customHeight="1">
      <c r="A1449" s="14"/>
      <c r="B1449" s="14"/>
      <c r="C1449" s="14"/>
      <c r="D1449" s="50"/>
      <c r="E1449" s="50"/>
      <c r="F1449" s="50"/>
      <c r="G1449" s="14"/>
      <c r="H1449" s="14"/>
      <c r="I1449" s="14"/>
      <c r="J1449" s="102"/>
      <c r="K1449" s="79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79"/>
      <c r="W1449" s="14"/>
      <c r="X1449" s="14"/>
      <c r="Y1449" s="14"/>
      <c r="Z1449" s="14"/>
      <c r="AA1449" s="79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4"/>
      <c r="AX1449" s="14"/>
      <c r="AY1449" s="79"/>
      <c r="AZ1449" s="50"/>
      <c r="BA1449" s="14"/>
      <c r="BB1449" s="14"/>
      <c r="BC1449" s="50"/>
      <c r="BD1449" s="14"/>
      <c r="BE1449" s="14"/>
      <c r="BF1449" s="14"/>
      <c r="BG1449" s="14"/>
      <c r="BH1449" s="14"/>
    </row>
    <row r="1450" ht="15.75" customHeight="1">
      <c r="A1450" s="14"/>
      <c r="B1450" s="14"/>
      <c r="C1450" s="14"/>
      <c r="D1450" s="50"/>
      <c r="E1450" s="50"/>
      <c r="F1450" s="50"/>
      <c r="G1450" s="14"/>
      <c r="H1450" s="14"/>
      <c r="I1450" s="14"/>
      <c r="J1450" s="102"/>
      <c r="K1450" s="79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79"/>
      <c r="W1450" s="14"/>
      <c r="X1450" s="14"/>
      <c r="Y1450" s="14"/>
      <c r="Z1450" s="14"/>
      <c r="AA1450" s="79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4"/>
      <c r="AX1450" s="14"/>
      <c r="AY1450" s="79"/>
      <c r="AZ1450" s="50"/>
      <c r="BA1450" s="14"/>
      <c r="BB1450" s="14"/>
      <c r="BC1450" s="50"/>
      <c r="BD1450" s="14"/>
      <c r="BE1450" s="14"/>
      <c r="BF1450" s="14"/>
      <c r="BG1450" s="14"/>
      <c r="BH1450" s="14"/>
    </row>
    <row r="1451" ht="15.75" customHeight="1">
      <c r="A1451" s="14"/>
      <c r="B1451" s="14"/>
      <c r="C1451" s="14"/>
      <c r="D1451" s="50"/>
      <c r="E1451" s="50"/>
      <c r="F1451" s="50"/>
      <c r="G1451" s="14"/>
      <c r="H1451" s="14"/>
      <c r="I1451" s="14"/>
      <c r="J1451" s="102"/>
      <c r="K1451" s="79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79"/>
      <c r="W1451" s="14"/>
      <c r="X1451" s="14"/>
      <c r="Y1451" s="14"/>
      <c r="Z1451" s="14"/>
      <c r="AA1451" s="79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4"/>
      <c r="AV1451" s="14"/>
      <c r="AW1451" s="14"/>
      <c r="AX1451" s="14"/>
      <c r="AY1451" s="79"/>
      <c r="AZ1451" s="50"/>
      <c r="BA1451" s="14"/>
      <c r="BB1451" s="14"/>
      <c r="BC1451" s="50"/>
      <c r="BD1451" s="14"/>
      <c r="BE1451" s="14"/>
      <c r="BF1451" s="14"/>
      <c r="BG1451" s="14"/>
      <c r="BH1451" s="14"/>
    </row>
    <row r="1452" ht="15.75" customHeight="1">
      <c r="A1452" s="14"/>
      <c r="B1452" s="14"/>
      <c r="C1452" s="14"/>
      <c r="D1452" s="50"/>
      <c r="E1452" s="50"/>
      <c r="F1452" s="50"/>
      <c r="G1452" s="14"/>
      <c r="H1452" s="14"/>
      <c r="I1452" s="14"/>
      <c r="J1452" s="102"/>
      <c r="K1452" s="79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79"/>
      <c r="W1452" s="14"/>
      <c r="X1452" s="14"/>
      <c r="Y1452" s="14"/>
      <c r="Z1452" s="14"/>
      <c r="AA1452" s="79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4"/>
      <c r="AS1452" s="14"/>
      <c r="AT1452" s="14"/>
      <c r="AU1452" s="14"/>
      <c r="AV1452" s="14"/>
      <c r="AW1452" s="14"/>
      <c r="AX1452" s="14"/>
      <c r="AY1452" s="79"/>
      <c r="AZ1452" s="50"/>
      <c r="BA1452" s="14"/>
      <c r="BB1452" s="14"/>
      <c r="BC1452" s="50"/>
      <c r="BD1452" s="14"/>
      <c r="BE1452" s="14"/>
      <c r="BF1452" s="14"/>
      <c r="BG1452" s="14"/>
      <c r="BH1452" s="14"/>
    </row>
    <row r="1453" ht="15.75" customHeight="1">
      <c r="A1453" s="14"/>
      <c r="B1453" s="14"/>
      <c r="C1453" s="14"/>
      <c r="D1453" s="50"/>
      <c r="E1453" s="50"/>
      <c r="F1453" s="50"/>
      <c r="G1453" s="14"/>
      <c r="H1453" s="14"/>
      <c r="I1453" s="14"/>
      <c r="J1453" s="102"/>
      <c r="K1453" s="79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79"/>
      <c r="W1453" s="14"/>
      <c r="X1453" s="14"/>
      <c r="Y1453" s="14"/>
      <c r="Z1453" s="14"/>
      <c r="AA1453" s="79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4"/>
      <c r="AS1453" s="14"/>
      <c r="AT1453" s="14"/>
      <c r="AU1453" s="14"/>
      <c r="AV1453" s="14"/>
      <c r="AW1453" s="14"/>
      <c r="AX1453" s="14"/>
      <c r="AY1453" s="79"/>
      <c r="AZ1453" s="50"/>
      <c r="BA1453" s="14"/>
      <c r="BB1453" s="14"/>
      <c r="BC1453" s="50"/>
      <c r="BD1453" s="14"/>
      <c r="BE1453" s="14"/>
      <c r="BF1453" s="14"/>
      <c r="BG1453" s="14"/>
      <c r="BH1453" s="14"/>
    </row>
    <row r="1454" ht="15.75" customHeight="1">
      <c r="A1454" s="14"/>
      <c r="B1454" s="14"/>
      <c r="C1454" s="14"/>
      <c r="D1454" s="50"/>
      <c r="E1454" s="50"/>
      <c r="F1454" s="50"/>
      <c r="G1454" s="14"/>
      <c r="H1454" s="14"/>
      <c r="I1454" s="14"/>
      <c r="J1454" s="102"/>
      <c r="K1454" s="79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79"/>
      <c r="W1454" s="14"/>
      <c r="X1454" s="14"/>
      <c r="Y1454" s="14"/>
      <c r="Z1454" s="14"/>
      <c r="AA1454" s="79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4"/>
      <c r="AS1454" s="14"/>
      <c r="AT1454" s="14"/>
      <c r="AU1454" s="14"/>
      <c r="AV1454" s="14"/>
      <c r="AW1454" s="14"/>
      <c r="AX1454" s="14"/>
      <c r="AY1454" s="79"/>
      <c r="AZ1454" s="50"/>
      <c r="BA1454" s="14"/>
      <c r="BB1454" s="14"/>
      <c r="BC1454" s="50"/>
      <c r="BD1454" s="14"/>
      <c r="BE1454" s="14"/>
      <c r="BF1454" s="14"/>
      <c r="BG1454" s="14"/>
      <c r="BH1454" s="14"/>
    </row>
    <row r="1455" ht="15.75" customHeight="1">
      <c r="A1455" s="14"/>
      <c r="B1455" s="14"/>
      <c r="C1455" s="14"/>
      <c r="D1455" s="50"/>
      <c r="E1455" s="50"/>
      <c r="F1455" s="50"/>
      <c r="G1455" s="14"/>
      <c r="H1455" s="14"/>
      <c r="I1455" s="14"/>
      <c r="J1455" s="102"/>
      <c r="K1455" s="79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79"/>
      <c r="W1455" s="14"/>
      <c r="X1455" s="14"/>
      <c r="Y1455" s="14"/>
      <c r="Z1455" s="14"/>
      <c r="AA1455" s="79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4"/>
      <c r="AS1455" s="14"/>
      <c r="AT1455" s="14"/>
      <c r="AU1455" s="14"/>
      <c r="AV1455" s="14"/>
      <c r="AW1455" s="14"/>
      <c r="AX1455" s="14"/>
      <c r="AY1455" s="79"/>
      <c r="AZ1455" s="50"/>
      <c r="BA1455" s="14"/>
      <c r="BB1455" s="14"/>
      <c r="BC1455" s="50"/>
      <c r="BD1455" s="14"/>
      <c r="BE1455" s="14"/>
      <c r="BF1455" s="14"/>
      <c r="BG1455" s="14"/>
      <c r="BH1455" s="14"/>
    </row>
    <row r="1456" ht="15.75" customHeight="1">
      <c r="A1456" s="14"/>
      <c r="B1456" s="14"/>
      <c r="C1456" s="14"/>
      <c r="D1456" s="50"/>
      <c r="E1456" s="50"/>
      <c r="F1456" s="50"/>
      <c r="G1456" s="14"/>
      <c r="H1456" s="14"/>
      <c r="I1456" s="14"/>
      <c r="J1456" s="102"/>
      <c r="K1456" s="79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79"/>
      <c r="W1456" s="14"/>
      <c r="X1456" s="14"/>
      <c r="Y1456" s="14"/>
      <c r="Z1456" s="14"/>
      <c r="AA1456" s="79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4"/>
      <c r="AS1456" s="14"/>
      <c r="AT1456" s="14"/>
      <c r="AU1456" s="14"/>
      <c r="AV1456" s="14"/>
      <c r="AW1456" s="14"/>
      <c r="AX1456" s="14"/>
      <c r="AY1456" s="79"/>
      <c r="AZ1456" s="50"/>
      <c r="BA1456" s="14"/>
      <c r="BB1456" s="14"/>
      <c r="BC1456" s="50"/>
      <c r="BD1456" s="14"/>
      <c r="BE1456" s="14"/>
      <c r="BF1456" s="14"/>
      <c r="BG1456" s="14"/>
      <c r="BH1456" s="14"/>
    </row>
    <row r="1457" ht="15.75" customHeight="1">
      <c r="A1457" s="14"/>
      <c r="B1457" s="14"/>
      <c r="C1457" s="14"/>
      <c r="D1457" s="50"/>
      <c r="E1457" s="50"/>
      <c r="F1457" s="50"/>
      <c r="G1457" s="14"/>
      <c r="H1457" s="14"/>
      <c r="I1457" s="14"/>
      <c r="J1457" s="102"/>
      <c r="K1457" s="79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79"/>
      <c r="W1457" s="14"/>
      <c r="X1457" s="14"/>
      <c r="Y1457" s="14"/>
      <c r="Z1457" s="14"/>
      <c r="AA1457" s="79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4"/>
      <c r="AS1457" s="14"/>
      <c r="AT1457" s="14"/>
      <c r="AU1457" s="14"/>
      <c r="AV1457" s="14"/>
      <c r="AW1457" s="14"/>
      <c r="AX1457" s="14"/>
      <c r="AY1457" s="79"/>
      <c r="AZ1457" s="50"/>
      <c r="BA1457" s="14"/>
      <c r="BB1457" s="14"/>
      <c r="BC1457" s="50"/>
      <c r="BD1457" s="14"/>
      <c r="BE1457" s="14"/>
      <c r="BF1457" s="14"/>
      <c r="BG1457" s="14"/>
      <c r="BH1457" s="14"/>
    </row>
    <row r="1458" ht="15.75" customHeight="1">
      <c r="A1458" s="14"/>
      <c r="B1458" s="14"/>
      <c r="C1458" s="14"/>
      <c r="D1458" s="50"/>
      <c r="E1458" s="50"/>
      <c r="F1458" s="50"/>
      <c r="G1458" s="14"/>
      <c r="H1458" s="14"/>
      <c r="I1458" s="14"/>
      <c r="J1458" s="102"/>
      <c r="K1458" s="79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79"/>
      <c r="W1458" s="14"/>
      <c r="X1458" s="14"/>
      <c r="Y1458" s="14"/>
      <c r="Z1458" s="14"/>
      <c r="AA1458" s="79"/>
      <c r="AB1458" s="14"/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4"/>
      <c r="AS1458" s="14"/>
      <c r="AT1458" s="14"/>
      <c r="AU1458" s="14"/>
      <c r="AV1458" s="14"/>
      <c r="AW1458" s="14"/>
      <c r="AX1458" s="14"/>
      <c r="AY1458" s="79"/>
      <c r="AZ1458" s="50"/>
      <c r="BA1458" s="14"/>
      <c r="BB1458" s="14"/>
      <c r="BC1458" s="50"/>
      <c r="BD1458" s="14"/>
      <c r="BE1458" s="14"/>
      <c r="BF1458" s="14"/>
      <c r="BG1458" s="14"/>
      <c r="BH1458" s="14"/>
    </row>
    <row r="1459" ht="15.75" customHeight="1">
      <c r="A1459" s="14"/>
      <c r="B1459" s="14"/>
      <c r="C1459" s="14"/>
      <c r="D1459" s="50"/>
      <c r="E1459" s="50"/>
      <c r="F1459" s="50"/>
      <c r="G1459" s="14"/>
      <c r="H1459" s="14"/>
      <c r="I1459" s="14"/>
      <c r="J1459" s="102"/>
      <c r="K1459" s="79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79"/>
      <c r="W1459" s="14"/>
      <c r="X1459" s="14"/>
      <c r="Y1459" s="14"/>
      <c r="Z1459" s="14"/>
      <c r="AA1459" s="79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4"/>
      <c r="AS1459" s="14"/>
      <c r="AT1459" s="14"/>
      <c r="AU1459" s="14"/>
      <c r="AV1459" s="14"/>
      <c r="AW1459" s="14"/>
      <c r="AX1459" s="14"/>
      <c r="AY1459" s="79"/>
      <c r="AZ1459" s="50"/>
      <c r="BA1459" s="14"/>
      <c r="BB1459" s="14"/>
      <c r="BC1459" s="50"/>
      <c r="BD1459" s="14"/>
      <c r="BE1459" s="14"/>
      <c r="BF1459" s="14"/>
      <c r="BG1459" s="14"/>
      <c r="BH1459" s="14"/>
    </row>
    <row r="1460" ht="15.75" customHeight="1">
      <c r="A1460" s="14"/>
      <c r="B1460" s="14"/>
      <c r="C1460" s="14"/>
      <c r="D1460" s="50"/>
      <c r="E1460" s="50"/>
      <c r="F1460" s="50"/>
      <c r="G1460" s="14"/>
      <c r="H1460" s="14"/>
      <c r="I1460" s="14"/>
      <c r="J1460" s="102"/>
      <c r="K1460" s="79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79"/>
      <c r="W1460" s="14"/>
      <c r="X1460" s="14"/>
      <c r="Y1460" s="14"/>
      <c r="Z1460" s="14"/>
      <c r="AA1460" s="79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4"/>
      <c r="AS1460" s="14"/>
      <c r="AT1460" s="14"/>
      <c r="AU1460" s="14"/>
      <c r="AV1460" s="14"/>
      <c r="AW1460" s="14"/>
      <c r="AX1460" s="14"/>
      <c r="AY1460" s="79"/>
      <c r="AZ1460" s="50"/>
      <c r="BA1460" s="14"/>
      <c r="BB1460" s="14"/>
      <c r="BC1460" s="50"/>
      <c r="BD1460" s="14"/>
      <c r="BE1460" s="14"/>
      <c r="BF1460" s="14"/>
      <c r="BG1460" s="14"/>
      <c r="BH1460" s="14"/>
    </row>
    <row r="1461" ht="15.75" customHeight="1">
      <c r="A1461" s="14"/>
      <c r="B1461" s="14"/>
      <c r="C1461" s="14"/>
      <c r="D1461" s="50"/>
      <c r="E1461" s="50"/>
      <c r="F1461" s="50"/>
      <c r="G1461" s="14"/>
      <c r="H1461" s="14"/>
      <c r="I1461" s="14"/>
      <c r="J1461" s="102"/>
      <c r="K1461" s="79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79"/>
      <c r="W1461" s="14"/>
      <c r="X1461" s="14"/>
      <c r="Y1461" s="14"/>
      <c r="Z1461" s="14"/>
      <c r="AA1461" s="79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4"/>
      <c r="AS1461" s="14"/>
      <c r="AT1461" s="14"/>
      <c r="AU1461" s="14"/>
      <c r="AV1461" s="14"/>
      <c r="AW1461" s="14"/>
      <c r="AX1461" s="14"/>
      <c r="AY1461" s="79"/>
      <c r="AZ1461" s="50"/>
      <c r="BA1461" s="14"/>
      <c r="BB1461" s="14"/>
      <c r="BC1461" s="50"/>
      <c r="BD1461" s="14"/>
      <c r="BE1461" s="14"/>
      <c r="BF1461" s="14"/>
      <c r="BG1461" s="14"/>
      <c r="BH1461" s="14"/>
    </row>
    <row r="1462" ht="15.75" customHeight="1">
      <c r="A1462" s="14"/>
      <c r="B1462" s="14"/>
      <c r="C1462" s="14"/>
      <c r="D1462" s="50"/>
      <c r="E1462" s="50"/>
      <c r="F1462" s="50"/>
      <c r="G1462" s="14"/>
      <c r="H1462" s="14"/>
      <c r="I1462" s="14"/>
      <c r="J1462" s="102"/>
      <c r="K1462" s="79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79"/>
      <c r="W1462" s="14"/>
      <c r="X1462" s="14"/>
      <c r="Y1462" s="14"/>
      <c r="Z1462" s="14"/>
      <c r="AA1462" s="79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4"/>
      <c r="AS1462" s="14"/>
      <c r="AT1462" s="14"/>
      <c r="AU1462" s="14"/>
      <c r="AV1462" s="14"/>
      <c r="AW1462" s="14"/>
      <c r="AX1462" s="14"/>
      <c r="AY1462" s="79"/>
      <c r="AZ1462" s="50"/>
      <c r="BA1462" s="14"/>
      <c r="BB1462" s="14"/>
      <c r="BC1462" s="50"/>
      <c r="BD1462" s="14"/>
      <c r="BE1462" s="14"/>
      <c r="BF1462" s="14"/>
      <c r="BG1462" s="14"/>
      <c r="BH1462" s="14"/>
    </row>
    <row r="1463" ht="15.75" customHeight="1">
      <c r="A1463" s="14"/>
      <c r="B1463" s="14"/>
      <c r="C1463" s="14"/>
      <c r="D1463" s="50"/>
      <c r="E1463" s="50"/>
      <c r="F1463" s="50"/>
      <c r="G1463" s="14"/>
      <c r="H1463" s="14"/>
      <c r="I1463" s="14"/>
      <c r="J1463" s="102"/>
      <c r="K1463" s="79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79"/>
      <c r="W1463" s="14"/>
      <c r="X1463" s="14"/>
      <c r="Y1463" s="14"/>
      <c r="Z1463" s="14"/>
      <c r="AA1463" s="79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4"/>
      <c r="AS1463" s="14"/>
      <c r="AT1463" s="14"/>
      <c r="AU1463" s="14"/>
      <c r="AV1463" s="14"/>
      <c r="AW1463" s="14"/>
      <c r="AX1463" s="14"/>
      <c r="AY1463" s="79"/>
      <c r="AZ1463" s="50"/>
      <c r="BA1463" s="14"/>
      <c r="BB1463" s="14"/>
      <c r="BC1463" s="50"/>
      <c r="BD1463" s="14"/>
      <c r="BE1463" s="14"/>
      <c r="BF1463" s="14"/>
      <c r="BG1463" s="14"/>
      <c r="BH1463" s="14"/>
    </row>
    <row r="1464" ht="15.75" customHeight="1">
      <c r="A1464" s="14"/>
      <c r="B1464" s="14"/>
      <c r="C1464" s="14"/>
      <c r="D1464" s="50"/>
      <c r="E1464" s="50"/>
      <c r="F1464" s="50"/>
      <c r="G1464" s="14"/>
      <c r="H1464" s="14"/>
      <c r="I1464" s="14"/>
      <c r="J1464" s="102"/>
      <c r="K1464" s="79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79"/>
      <c r="W1464" s="14"/>
      <c r="X1464" s="14"/>
      <c r="Y1464" s="14"/>
      <c r="Z1464" s="14"/>
      <c r="AA1464" s="79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4"/>
      <c r="AX1464" s="14"/>
      <c r="AY1464" s="79"/>
      <c r="AZ1464" s="50"/>
      <c r="BA1464" s="14"/>
      <c r="BB1464" s="14"/>
      <c r="BC1464" s="50"/>
      <c r="BD1464" s="14"/>
      <c r="BE1464" s="14"/>
      <c r="BF1464" s="14"/>
      <c r="BG1464" s="14"/>
      <c r="BH1464" s="14"/>
    </row>
    <row r="1465" ht="15.75" customHeight="1">
      <c r="A1465" s="14"/>
      <c r="B1465" s="14"/>
      <c r="C1465" s="14"/>
      <c r="D1465" s="50"/>
      <c r="E1465" s="50"/>
      <c r="F1465" s="50"/>
      <c r="G1465" s="14"/>
      <c r="H1465" s="14"/>
      <c r="I1465" s="14"/>
      <c r="J1465" s="102"/>
      <c r="K1465" s="79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79"/>
      <c r="W1465" s="14"/>
      <c r="X1465" s="14"/>
      <c r="Y1465" s="14"/>
      <c r="Z1465" s="14"/>
      <c r="AA1465" s="79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4"/>
      <c r="AS1465" s="14"/>
      <c r="AT1465" s="14"/>
      <c r="AU1465" s="14"/>
      <c r="AV1465" s="14"/>
      <c r="AW1465" s="14"/>
      <c r="AX1465" s="14"/>
      <c r="AY1465" s="79"/>
      <c r="AZ1465" s="50"/>
      <c r="BA1465" s="14"/>
      <c r="BB1465" s="14"/>
      <c r="BC1465" s="50"/>
      <c r="BD1465" s="14"/>
      <c r="BE1465" s="14"/>
      <c r="BF1465" s="14"/>
      <c r="BG1465" s="14"/>
      <c r="BH1465" s="14"/>
    </row>
    <row r="1466" ht="15.75" customHeight="1">
      <c r="A1466" s="14"/>
      <c r="B1466" s="14"/>
      <c r="C1466" s="14"/>
      <c r="D1466" s="50"/>
      <c r="E1466" s="50"/>
      <c r="F1466" s="50"/>
      <c r="G1466" s="14"/>
      <c r="H1466" s="14"/>
      <c r="I1466" s="14"/>
      <c r="J1466" s="102"/>
      <c r="K1466" s="79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79"/>
      <c r="W1466" s="14"/>
      <c r="X1466" s="14"/>
      <c r="Y1466" s="14"/>
      <c r="Z1466" s="14"/>
      <c r="AA1466" s="79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4"/>
      <c r="AS1466" s="14"/>
      <c r="AT1466" s="14"/>
      <c r="AU1466" s="14"/>
      <c r="AV1466" s="14"/>
      <c r="AW1466" s="14"/>
      <c r="AX1466" s="14"/>
      <c r="AY1466" s="79"/>
      <c r="AZ1466" s="50"/>
      <c r="BA1466" s="14"/>
      <c r="BB1466" s="14"/>
      <c r="BC1466" s="50"/>
      <c r="BD1466" s="14"/>
      <c r="BE1466" s="14"/>
      <c r="BF1466" s="14"/>
      <c r="BG1466" s="14"/>
      <c r="BH1466" s="14"/>
    </row>
    <row r="1467" ht="15.75" customHeight="1">
      <c r="A1467" s="14"/>
      <c r="B1467" s="14"/>
      <c r="C1467" s="14"/>
      <c r="D1467" s="50"/>
      <c r="E1467" s="50"/>
      <c r="F1467" s="50"/>
      <c r="G1467" s="14"/>
      <c r="H1467" s="14"/>
      <c r="I1467" s="14"/>
      <c r="J1467" s="102"/>
      <c r="K1467" s="79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79"/>
      <c r="W1467" s="14"/>
      <c r="X1467" s="14"/>
      <c r="Y1467" s="14"/>
      <c r="Z1467" s="14"/>
      <c r="AA1467" s="79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4"/>
      <c r="AS1467" s="14"/>
      <c r="AT1467" s="14"/>
      <c r="AU1467" s="14"/>
      <c r="AV1467" s="14"/>
      <c r="AW1467" s="14"/>
      <c r="AX1467" s="14"/>
      <c r="AY1467" s="79"/>
      <c r="AZ1467" s="50"/>
      <c r="BA1467" s="14"/>
      <c r="BB1467" s="14"/>
      <c r="BC1467" s="50"/>
      <c r="BD1467" s="14"/>
      <c r="BE1467" s="14"/>
      <c r="BF1467" s="14"/>
      <c r="BG1467" s="14"/>
      <c r="BH1467" s="14"/>
    </row>
    <row r="1468" ht="15.75" customHeight="1">
      <c r="A1468" s="14"/>
      <c r="B1468" s="14"/>
      <c r="C1468" s="14"/>
      <c r="D1468" s="50"/>
      <c r="E1468" s="50"/>
      <c r="F1468" s="50"/>
      <c r="G1468" s="14"/>
      <c r="H1468" s="14"/>
      <c r="I1468" s="14"/>
      <c r="J1468" s="102"/>
      <c r="K1468" s="79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79"/>
      <c r="W1468" s="14"/>
      <c r="X1468" s="14"/>
      <c r="Y1468" s="14"/>
      <c r="Z1468" s="14"/>
      <c r="AA1468" s="79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4"/>
      <c r="AS1468" s="14"/>
      <c r="AT1468" s="14"/>
      <c r="AU1468" s="14"/>
      <c r="AV1468" s="14"/>
      <c r="AW1468" s="14"/>
      <c r="AX1468" s="14"/>
      <c r="AY1468" s="79"/>
      <c r="AZ1468" s="50"/>
      <c r="BA1468" s="14"/>
      <c r="BB1468" s="14"/>
      <c r="BC1468" s="50"/>
      <c r="BD1468" s="14"/>
      <c r="BE1468" s="14"/>
      <c r="BF1468" s="14"/>
      <c r="BG1468" s="14"/>
      <c r="BH1468" s="14"/>
    </row>
    <row r="1469" ht="15.75" customHeight="1">
      <c r="A1469" s="14"/>
      <c r="B1469" s="14"/>
      <c r="C1469" s="14"/>
      <c r="D1469" s="50"/>
      <c r="E1469" s="50"/>
      <c r="F1469" s="50"/>
      <c r="G1469" s="14"/>
      <c r="H1469" s="14"/>
      <c r="I1469" s="14"/>
      <c r="J1469" s="102"/>
      <c r="K1469" s="79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79"/>
      <c r="W1469" s="14"/>
      <c r="X1469" s="14"/>
      <c r="Y1469" s="14"/>
      <c r="Z1469" s="14"/>
      <c r="AA1469" s="79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4"/>
      <c r="AS1469" s="14"/>
      <c r="AT1469" s="14"/>
      <c r="AU1469" s="14"/>
      <c r="AV1469" s="14"/>
      <c r="AW1469" s="14"/>
      <c r="AX1469" s="14"/>
      <c r="AY1469" s="79"/>
      <c r="AZ1469" s="50"/>
      <c r="BA1469" s="14"/>
      <c r="BB1469" s="14"/>
      <c r="BC1469" s="50"/>
      <c r="BD1469" s="14"/>
      <c r="BE1469" s="14"/>
      <c r="BF1469" s="14"/>
      <c r="BG1469" s="14"/>
      <c r="BH1469" s="14"/>
    </row>
    <row r="1470" ht="15.75" customHeight="1">
      <c r="A1470" s="14"/>
      <c r="B1470" s="14"/>
      <c r="C1470" s="14"/>
      <c r="D1470" s="50"/>
      <c r="E1470" s="50"/>
      <c r="F1470" s="50"/>
      <c r="G1470" s="14"/>
      <c r="H1470" s="14"/>
      <c r="I1470" s="14"/>
      <c r="J1470" s="102"/>
      <c r="K1470" s="79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79"/>
      <c r="W1470" s="14"/>
      <c r="X1470" s="14"/>
      <c r="Y1470" s="14"/>
      <c r="Z1470" s="14"/>
      <c r="AA1470" s="79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4"/>
      <c r="AS1470" s="14"/>
      <c r="AT1470" s="14"/>
      <c r="AU1470" s="14"/>
      <c r="AV1470" s="14"/>
      <c r="AW1470" s="14"/>
      <c r="AX1470" s="14"/>
      <c r="AY1470" s="79"/>
      <c r="AZ1470" s="50"/>
      <c r="BA1470" s="14"/>
      <c r="BB1470" s="14"/>
      <c r="BC1470" s="50"/>
      <c r="BD1470" s="14"/>
      <c r="BE1470" s="14"/>
      <c r="BF1470" s="14"/>
      <c r="BG1470" s="14"/>
      <c r="BH1470" s="14"/>
    </row>
    <row r="1471" ht="15.75" customHeight="1">
      <c r="A1471" s="14"/>
      <c r="B1471" s="14"/>
      <c r="C1471" s="14"/>
      <c r="D1471" s="50"/>
      <c r="E1471" s="50"/>
      <c r="F1471" s="50"/>
      <c r="G1471" s="14"/>
      <c r="H1471" s="14"/>
      <c r="I1471" s="14"/>
      <c r="J1471" s="102"/>
      <c r="K1471" s="79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79"/>
      <c r="W1471" s="14"/>
      <c r="X1471" s="14"/>
      <c r="Y1471" s="14"/>
      <c r="Z1471" s="14"/>
      <c r="AA1471" s="79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4"/>
      <c r="AS1471" s="14"/>
      <c r="AT1471" s="14"/>
      <c r="AU1471" s="14"/>
      <c r="AV1471" s="14"/>
      <c r="AW1471" s="14"/>
      <c r="AX1471" s="14"/>
      <c r="AY1471" s="79"/>
      <c r="AZ1471" s="50"/>
      <c r="BA1471" s="14"/>
      <c r="BB1471" s="14"/>
      <c r="BC1471" s="50"/>
      <c r="BD1471" s="14"/>
      <c r="BE1471" s="14"/>
      <c r="BF1471" s="14"/>
      <c r="BG1471" s="14"/>
      <c r="BH1471" s="14"/>
    </row>
    <row r="1472" ht="15.75" customHeight="1">
      <c r="A1472" s="14"/>
      <c r="B1472" s="14"/>
      <c r="C1472" s="14"/>
      <c r="D1472" s="50"/>
      <c r="E1472" s="50"/>
      <c r="F1472" s="50"/>
      <c r="G1472" s="14"/>
      <c r="H1472" s="14"/>
      <c r="I1472" s="14"/>
      <c r="J1472" s="102"/>
      <c r="K1472" s="79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79"/>
      <c r="W1472" s="14"/>
      <c r="X1472" s="14"/>
      <c r="Y1472" s="14"/>
      <c r="Z1472" s="14"/>
      <c r="AA1472" s="79"/>
      <c r="AB1472" s="14"/>
      <c r="AC1472" s="14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4"/>
      <c r="AS1472" s="14"/>
      <c r="AT1472" s="14"/>
      <c r="AU1472" s="14"/>
      <c r="AV1472" s="14"/>
      <c r="AW1472" s="14"/>
      <c r="AX1472" s="14"/>
      <c r="AY1472" s="79"/>
      <c r="AZ1472" s="50"/>
      <c r="BA1472" s="14"/>
      <c r="BB1472" s="14"/>
      <c r="BC1472" s="50"/>
      <c r="BD1472" s="14"/>
      <c r="BE1472" s="14"/>
      <c r="BF1472" s="14"/>
      <c r="BG1472" s="14"/>
      <c r="BH1472" s="14"/>
    </row>
    <row r="1473" ht="15.75" customHeight="1">
      <c r="A1473" s="14"/>
      <c r="B1473" s="14"/>
      <c r="C1473" s="14"/>
      <c r="D1473" s="50"/>
      <c r="E1473" s="50"/>
      <c r="F1473" s="50"/>
      <c r="G1473" s="14"/>
      <c r="H1473" s="14"/>
      <c r="I1473" s="14"/>
      <c r="J1473" s="102"/>
      <c r="K1473" s="79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79"/>
      <c r="W1473" s="14"/>
      <c r="X1473" s="14"/>
      <c r="Y1473" s="14"/>
      <c r="Z1473" s="14"/>
      <c r="AA1473" s="79"/>
      <c r="AB1473" s="14"/>
      <c r="AC1473" s="14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4"/>
      <c r="AS1473" s="14"/>
      <c r="AT1473" s="14"/>
      <c r="AU1473" s="14"/>
      <c r="AV1473" s="14"/>
      <c r="AW1473" s="14"/>
      <c r="AX1473" s="14"/>
      <c r="AY1473" s="79"/>
      <c r="AZ1473" s="50"/>
      <c r="BA1473" s="14"/>
      <c r="BB1473" s="14"/>
      <c r="BC1473" s="50"/>
      <c r="BD1473" s="14"/>
      <c r="BE1473" s="14"/>
      <c r="BF1473" s="14"/>
      <c r="BG1473" s="14"/>
      <c r="BH1473" s="14"/>
    </row>
    <row r="1474" ht="15.75" customHeight="1">
      <c r="A1474" s="14"/>
      <c r="B1474" s="14"/>
      <c r="C1474" s="14"/>
      <c r="D1474" s="50"/>
      <c r="E1474" s="50"/>
      <c r="F1474" s="50"/>
      <c r="G1474" s="14"/>
      <c r="H1474" s="14"/>
      <c r="I1474" s="14"/>
      <c r="J1474" s="102"/>
      <c r="K1474" s="79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79"/>
      <c r="W1474" s="14"/>
      <c r="X1474" s="14"/>
      <c r="Y1474" s="14"/>
      <c r="Z1474" s="14"/>
      <c r="AA1474" s="79"/>
      <c r="AB1474" s="14"/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4"/>
      <c r="AS1474" s="14"/>
      <c r="AT1474" s="14"/>
      <c r="AU1474" s="14"/>
      <c r="AV1474" s="14"/>
      <c r="AW1474" s="14"/>
      <c r="AX1474" s="14"/>
      <c r="AY1474" s="79"/>
      <c r="AZ1474" s="50"/>
      <c r="BA1474" s="14"/>
      <c r="BB1474" s="14"/>
      <c r="BC1474" s="50"/>
      <c r="BD1474" s="14"/>
      <c r="BE1474" s="14"/>
      <c r="BF1474" s="14"/>
      <c r="BG1474" s="14"/>
      <c r="BH1474" s="14"/>
    </row>
    <row r="1475" ht="15.75" customHeight="1">
      <c r="A1475" s="14"/>
      <c r="B1475" s="14"/>
      <c r="C1475" s="14"/>
      <c r="D1475" s="50"/>
      <c r="E1475" s="50"/>
      <c r="F1475" s="50"/>
      <c r="G1475" s="14"/>
      <c r="H1475" s="14"/>
      <c r="I1475" s="14"/>
      <c r="J1475" s="102"/>
      <c r="K1475" s="79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79"/>
      <c r="W1475" s="14"/>
      <c r="X1475" s="14"/>
      <c r="Y1475" s="14"/>
      <c r="Z1475" s="14"/>
      <c r="AA1475" s="79"/>
      <c r="AB1475" s="14"/>
      <c r="AC1475" s="14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4"/>
      <c r="AS1475" s="14"/>
      <c r="AT1475" s="14"/>
      <c r="AU1475" s="14"/>
      <c r="AV1475" s="14"/>
      <c r="AW1475" s="14"/>
      <c r="AX1475" s="14"/>
      <c r="AY1475" s="79"/>
      <c r="AZ1475" s="50"/>
      <c r="BA1475" s="14"/>
      <c r="BB1475" s="14"/>
      <c r="BC1475" s="50"/>
      <c r="BD1475" s="14"/>
      <c r="BE1475" s="14"/>
      <c r="BF1475" s="14"/>
      <c r="BG1475" s="14"/>
      <c r="BH1475" s="14"/>
    </row>
    <row r="1476" ht="15.75" customHeight="1">
      <c r="A1476" s="14"/>
      <c r="B1476" s="14"/>
      <c r="C1476" s="14"/>
      <c r="D1476" s="50"/>
      <c r="E1476" s="50"/>
      <c r="F1476" s="50"/>
      <c r="G1476" s="14"/>
      <c r="H1476" s="14"/>
      <c r="I1476" s="14"/>
      <c r="J1476" s="102"/>
      <c r="K1476" s="79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79"/>
      <c r="W1476" s="14"/>
      <c r="X1476" s="14"/>
      <c r="Y1476" s="14"/>
      <c r="Z1476" s="14"/>
      <c r="AA1476" s="79"/>
      <c r="AB1476" s="14"/>
      <c r="AC1476" s="14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4"/>
      <c r="AS1476" s="14"/>
      <c r="AT1476" s="14"/>
      <c r="AU1476" s="14"/>
      <c r="AV1476" s="14"/>
      <c r="AW1476" s="14"/>
      <c r="AX1476" s="14"/>
      <c r="AY1476" s="79"/>
      <c r="AZ1476" s="50"/>
      <c r="BA1476" s="14"/>
      <c r="BB1476" s="14"/>
      <c r="BC1476" s="50"/>
      <c r="BD1476" s="14"/>
      <c r="BE1476" s="14"/>
      <c r="BF1476" s="14"/>
      <c r="BG1476" s="14"/>
      <c r="BH1476" s="14"/>
    </row>
    <row r="1477" ht="15.75" customHeight="1">
      <c r="A1477" s="14"/>
      <c r="B1477" s="14"/>
      <c r="C1477" s="14"/>
      <c r="D1477" s="50"/>
      <c r="E1477" s="50"/>
      <c r="F1477" s="50"/>
      <c r="G1477" s="14"/>
      <c r="H1477" s="14"/>
      <c r="I1477" s="14"/>
      <c r="J1477" s="102"/>
      <c r="K1477" s="79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79"/>
      <c r="W1477" s="14"/>
      <c r="X1477" s="14"/>
      <c r="Y1477" s="14"/>
      <c r="Z1477" s="14"/>
      <c r="AA1477" s="79"/>
      <c r="AB1477" s="14"/>
      <c r="AC1477" s="14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4"/>
      <c r="AS1477" s="14"/>
      <c r="AT1477" s="14"/>
      <c r="AU1477" s="14"/>
      <c r="AV1477" s="14"/>
      <c r="AW1477" s="14"/>
      <c r="AX1477" s="14"/>
      <c r="AY1477" s="79"/>
      <c r="AZ1477" s="50"/>
      <c r="BA1477" s="14"/>
      <c r="BB1477" s="14"/>
      <c r="BC1477" s="50"/>
      <c r="BD1477" s="14"/>
      <c r="BE1477" s="14"/>
      <c r="BF1477" s="14"/>
      <c r="BG1477" s="14"/>
      <c r="BH1477" s="14"/>
    </row>
    <row r="1478" ht="15.75" customHeight="1">
      <c r="A1478" s="14"/>
      <c r="B1478" s="14"/>
      <c r="C1478" s="14"/>
      <c r="D1478" s="50"/>
      <c r="E1478" s="50"/>
      <c r="F1478" s="50"/>
      <c r="G1478" s="14"/>
      <c r="H1478" s="14"/>
      <c r="I1478" s="14"/>
      <c r="J1478" s="102"/>
      <c r="K1478" s="79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79"/>
      <c r="W1478" s="14"/>
      <c r="X1478" s="14"/>
      <c r="Y1478" s="14"/>
      <c r="Z1478" s="14"/>
      <c r="AA1478" s="79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4"/>
      <c r="AS1478" s="14"/>
      <c r="AT1478" s="14"/>
      <c r="AU1478" s="14"/>
      <c r="AV1478" s="14"/>
      <c r="AW1478" s="14"/>
      <c r="AX1478" s="14"/>
      <c r="AY1478" s="79"/>
      <c r="AZ1478" s="50"/>
      <c r="BA1478" s="14"/>
      <c r="BB1478" s="14"/>
      <c r="BC1478" s="50"/>
      <c r="BD1478" s="14"/>
      <c r="BE1478" s="14"/>
      <c r="BF1478" s="14"/>
      <c r="BG1478" s="14"/>
      <c r="BH1478" s="14"/>
    </row>
    <row r="1479" ht="15.75" customHeight="1">
      <c r="A1479" s="14"/>
      <c r="B1479" s="14"/>
      <c r="C1479" s="14"/>
      <c r="D1479" s="50"/>
      <c r="E1479" s="50"/>
      <c r="F1479" s="50"/>
      <c r="G1479" s="14"/>
      <c r="H1479" s="14"/>
      <c r="I1479" s="14"/>
      <c r="J1479" s="102"/>
      <c r="K1479" s="79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79"/>
      <c r="W1479" s="14"/>
      <c r="X1479" s="14"/>
      <c r="Y1479" s="14"/>
      <c r="Z1479" s="14"/>
      <c r="AA1479" s="79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4"/>
      <c r="AS1479" s="14"/>
      <c r="AT1479" s="14"/>
      <c r="AU1479" s="14"/>
      <c r="AV1479" s="14"/>
      <c r="AW1479" s="14"/>
      <c r="AX1479" s="14"/>
      <c r="AY1479" s="79"/>
      <c r="AZ1479" s="50"/>
      <c r="BA1479" s="14"/>
      <c r="BB1479" s="14"/>
      <c r="BC1479" s="50"/>
      <c r="BD1479" s="14"/>
      <c r="BE1479" s="14"/>
      <c r="BF1479" s="14"/>
      <c r="BG1479" s="14"/>
      <c r="BH1479" s="14"/>
    </row>
    <row r="1480" ht="15.75" customHeight="1">
      <c r="A1480" s="14"/>
      <c r="B1480" s="14"/>
      <c r="C1480" s="14"/>
      <c r="D1480" s="50"/>
      <c r="E1480" s="50"/>
      <c r="F1480" s="50"/>
      <c r="G1480" s="14"/>
      <c r="H1480" s="14"/>
      <c r="I1480" s="14"/>
      <c r="J1480" s="102"/>
      <c r="K1480" s="79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79"/>
      <c r="W1480" s="14"/>
      <c r="X1480" s="14"/>
      <c r="Y1480" s="14"/>
      <c r="Z1480" s="14"/>
      <c r="AA1480" s="79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4"/>
      <c r="AS1480" s="14"/>
      <c r="AT1480" s="14"/>
      <c r="AU1480" s="14"/>
      <c r="AV1480" s="14"/>
      <c r="AW1480" s="14"/>
      <c r="AX1480" s="14"/>
      <c r="AY1480" s="79"/>
      <c r="AZ1480" s="50"/>
      <c r="BA1480" s="14"/>
      <c r="BB1480" s="14"/>
      <c r="BC1480" s="50"/>
      <c r="BD1480" s="14"/>
      <c r="BE1480" s="14"/>
      <c r="BF1480" s="14"/>
      <c r="BG1480" s="14"/>
      <c r="BH1480" s="14"/>
    </row>
    <row r="1481" ht="15.75" customHeight="1">
      <c r="A1481" s="14"/>
      <c r="B1481" s="14"/>
      <c r="C1481" s="14"/>
      <c r="D1481" s="50"/>
      <c r="E1481" s="50"/>
      <c r="F1481" s="50"/>
      <c r="G1481" s="14"/>
      <c r="H1481" s="14"/>
      <c r="I1481" s="14"/>
      <c r="J1481" s="102"/>
      <c r="K1481" s="79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79"/>
      <c r="W1481" s="14"/>
      <c r="X1481" s="14"/>
      <c r="Y1481" s="14"/>
      <c r="Z1481" s="14"/>
      <c r="AA1481" s="79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4"/>
      <c r="AS1481" s="14"/>
      <c r="AT1481" s="14"/>
      <c r="AU1481" s="14"/>
      <c r="AV1481" s="14"/>
      <c r="AW1481" s="14"/>
      <c r="AX1481" s="14"/>
      <c r="AY1481" s="79"/>
      <c r="AZ1481" s="50"/>
      <c r="BA1481" s="14"/>
      <c r="BB1481" s="14"/>
      <c r="BC1481" s="50"/>
      <c r="BD1481" s="14"/>
      <c r="BE1481" s="14"/>
      <c r="BF1481" s="14"/>
      <c r="BG1481" s="14"/>
      <c r="BH1481" s="14"/>
    </row>
    <row r="1482" ht="15.75" customHeight="1">
      <c r="A1482" s="14"/>
      <c r="B1482" s="14"/>
      <c r="C1482" s="14"/>
      <c r="D1482" s="50"/>
      <c r="E1482" s="50"/>
      <c r="F1482" s="50"/>
      <c r="G1482" s="14"/>
      <c r="H1482" s="14"/>
      <c r="I1482" s="14"/>
      <c r="J1482" s="102"/>
      <c r="K1482" s="79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79"/>
      <c r="W1482" s="14"/>
      <c r="X1482" s="14"/>
      <c r="Y1482" s="14"/>
      <c r="Z1482" s="14"/>
      <c r="AA1482" s="79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4"/>
      <c r="AS1482" s="14"/>
      <c r="AT1482" s="14"/>
      <c r="AU1482" s="14"/>
      <c r="AV1482" s="14"/>
      <c r="AW1482" s="14"/>
      <c r="AX1482" s="14"/>
      <c r="AY1482" s="79"/>
      <c r="AZ1482" s="50"/>
      <c r="BA1482" s="14"/>
      <c r="BB1482" s="14"/>
      <c r="BC1482" s="50"/>
      <c r="BD1482" s="14"/>
      <c r="BE1482" s="14"/>
      <c r="BF1482" s="14"/>
      <c r="BG1482" s="14"/>
      <c r="BH1482" s="14"/>
    </row>
    <row r="1483" ht="15.75" customHeight="1">
      <c r="A1483" s="14"/>
      <c r="B1483" s="14"/>
      <c r="C1483" s="14"/>
      <c r="D1483" s="50"/>
      <c r="E1483" s="50"/>
      <c r="F1483" s="50"/>
      <c r="G1483" s="14"/>
      <c r="H1483" s="14"/>
      <c r="I1483" s="14"/>
      <c r="J1483" s="102"/>
      <c r="K1483" s="79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79"/>
      <c r="W1483" s="14"/>
      <c r="X1483" s="14"/>
      <c r="Y1483" s="14"/>
      <c r="Z1483" s="14"/>
      <c r="AA1483" s="79"/>
      <c r="AB1483" s="14"/>
      <c r="AC1483" s="14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4"/>
      <c r="AS1483" s="14"/>
      <c r="AT1483" s="14"/>
      <c r="AU1483" s="14"/>
      <c r="AV1483" s="14"/>
      <c r="AW1483" s="14"/>
      <c r="AX1483" s="14"/>
      <c r="AY1483" s="79"/>
      <c r="AZ1483" s="50"/>
      <c r="BA1483" s="14"/>
      <c r="BB1483" s="14"/>
      <c r="BC1483" s="50"/>
      <c r="BD1483" s="14"/>
      <c r="BE1483" s="14"/>
      <c r="BF1483" s="14"/>
      <c r="BG1483" s="14"/>
      <c r="BH1483" s="14"/>
    </row>
    <row r="1484" ht="15.75" customHeight="1">
      <c r="A1484" s="14"/>
      <c r="B1484" s="14"/>
      <c r="C1484" s="14"/>
      <c r="D1484" s="50"/>
      <c r="E1484" s="50"/>
      <c r="F1484" s="50"/>
      <c r="G1484" s="14"/>
      <c r="H1484" s="14"/>
      <c r="I1484" s="14"/>
      <c r="J1484" s="102"/>
      <c r="K1484" s="79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79"/>
      <c r="W1484" s="14"/>
      <c r="X1484" s="14"/>
      <c r="Y1484" s="14"/>
      <c r="Z1484" s="14"/>
      <c r="AA1484" s="79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4"/>
      <c r="AS1484" s="14"/>
      <c r="AT1484" s="14"/>
      <c r="AU1484" s="14"/>
      <c r="AV1484" s="14"/>
      <c r="AW1484" s="14"/>
      <c r="AX1484" s="14"/>
      <c r="AY1484" s="79"/>
      <c r="AZ1484" s="50"/>
      <c r="BA1484" s="14"/>
      <c r="BB1484" s="14"/>
      <c r="BC1484" s="50"/>
      <c r="BD1484" s="14"/>
      <c r="BE1484" s="14"/>
      <c r="BF1484" s="14"/>
      <c r="BG1484" s="14"/>
      <c r="BH1484" s="14"/>
    </row>
    <row r="1485">
      <c r="A1485" s="1"/>
      <c r="B1485" s="1"/>
      <c r="C1485" s="1"/>
      <c r="D1485" s="93"/>
      <c r="E1485" s="93"/>
      <c r="F1485" s="93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</row>
    <row r="1486">
      <c r="D1486" s="93"/>
      <c r="E1486" s="93"/>
      <c r="F1486" s="93"/>
      <c r="BH1486" s="1"/>
    </row>
    <row r="1487">
      <c r="D1487" s="93"/>
      <c r="E1487" s="93"/>
      <c r="F1487" s="93"/>
      <c r="BH1487" s="1"/>
    </row>
    <row r="1488">
      <c r="D1488" s="93"/>
      <c r="E1488" s="93"/>
      <c r="F1488" s="93"/>
      <c r="BH1488" s="1"/>
    </row>
    <row r="1489">
      <c r="D1489" s="93"/>
      <c r="E1489" s="93"/>
      <c r="F1489" s="93"/>
      <c r="BH1489" s="1"/>
    </row>
    <row r="1490">
      <c r="D1490" s="93"/>
      <c r="E1490" s="93"/>
      <c r="F1490" s="93"/>
      <c r="BH1490" s="1"/>
    </row>
    <row r="1491">
      <c r="D1491" s="93"/>
      <c r="E1491" s="93"/>
      <c r="F1491" s="93"/>
      <c r="BH1491" s="1"/>
    </row>
    <row r="1492">
      <c r="D1492" s="93"/>
      <c r="E1492" s="93"/>
      <c r="F1492" s="93"/>
      <c r="BH1492" s="1"/>
    </row>
    <row r="1493">
      <c r="D1493" s="93"/>
      <c r="E1493" s="93"/>
      <c r="F1493" s="93"/>
      <c r="BH1493" s="1"/>
    </row>
    <row r="1494">
      <c r="D1494" s="93"/>
      <c r="E1494" s="93"/>
      <c r="F1494" s="93"/>
      <c r="BH1494" s="1"/>
    </row>
    <row r="1495">
      <c r="D1495" s="93"/>
      <c r="E1495" s="93"/>
      <c r="F1495" s="93"/>
      <c r="BH1495" s="1"/>
    </row>
    <row r="1496">
      <c r="D1496" s="93"/>
      <c r="E1496" s="93"/>
      <c r="F1496" s="93"/>
      <c r="BH1496" s="1"/>
    </row>
    <row r="1497">
      <c r="D1497" s="93"/>
      <c r="E1497" s="93"/>
      <c r="F1497" s="93"/>
      <c r="BH1497" s="1"/>
    </row>
    <row r="1498">
      <c r="D1498" s="93"/>
      <c r="E1498" s="93"/>
      <c r="F1498" s="93"/>
      <c r="BH1498" s="1"/>
    </row>
    <row r="1499">
      <c r="D1499" s="93"/>
      <c r="E1499" s="93"/>
      <c r="F1499" s="93"/>
      <c r="BH1499" s="1"/>
    </row>
    <row r="1500">
      <c r="D1500" s="93"/>
      <c r="E1500" s="93"/>
      <c r="F1500" s="93"/>
      <c r="BH1500" s="1"/>
    </row>
    <row r="1501">
      <c r="D1501" s="93"/>
      <c r="E1501" s="93"/>
      <c r="F1501" s="93"/>
      <c r="BH1501" s="1"/>
    </row>
    <row r="1502">
      <c r="D1502" s="93"/>
      <c r="E1502" s="93"/>
      <c r="F1502" s="93"/>
      <c r="BH1502" s="1"/>
    </row>
  </sheetData>
  <autoFilter ref="$A$1:$BH$860">
    <filterColumn colId="11">
      <filters>
        <filter val="Kwazakhele HS"/>
        <filter val="Qhayiyalethu FET"/>
      </filters>
    </filterColumn>
  </autoFilter>
  <customSheetViews>
    <customSheetView guid="{AD843485-E7D0-45C7-8475-ACA96BF3E60A}" filter="1" showAutoFilter="1">
      <autoFilter ref="$A$1:$BF$332"/>
      <extLst>
        <ext uri="GoogleSheetsCustomDataVersion1">
          <go:sheetsCustomData xmlns:go="http://customooxmlschemas.google.com/" filterViewId="1002395059"/>
        </ext>
      </extLst>
    </customSheetView>
    <customSheetView guid="{90FB6DFA-F44F-4F9C-9946-A8E2CF168453}" filter="1" showAutoFilter="1">
      <autoFilter ref="$A$1:$BF$464"/>
      <extLst>
        <ext uri="GoogleSheetsCustomDataVersion1">
          <go:sheetsCustomData xmlns:go="http://customooxmlschemas.google.com/" filterViewId="1020063152"/>
        </ext>
      </extLst>
    </customSheetView>
    <customSheetView guid="{7C93139F-C95A-4135-ADD2-B39A0D187106}" filter="1" showAutoFilter="1">
      <autoFilter ref="$A$1:$BF$517"/>
      <extLst>
        <ext uri="GoogleSheetsCustomDataVersion1">
          <go:sheetsCustomData xmlns:go="http://customooxmlschemas.google.com/" filterViewId="1032049185"/>
        </ext>
      </extLst>
    </customSheetView>
    <customSheetView guid="{07AC3ECB-3410-4020-8EE8-345294670045}" filter="1" showAutoFilter="1">
      <autoFilter ref="$A$1:$BF$517"/>
      <extLst>
        <ext uri="GoogleSheetsCustomDataVersion1">
          <go:sheetsCustomData xmlns:go="http://customooxmlschemas.google.com/" filterViewId="104541712"/>
        </ext>
      </extLst>
    </customSheetView>
    <customSheetView guid="{1B469451-E107-4D4F-84CA-C80151951C06}" filter="1" showAutoFilter="1">
      <autoFilter ref="$A$1:$BF$332"/>
      <extLst>
        <ext uri="GoogleSheetsCustomDataVersion1">
          <go:sheetsCustomData xmlns:go="http://customooxmlschemas.google.com/" filterViewId="1066087977"/>
        </ext>
      </extLst>
    </customSheetView>
    <customSheetView guid="{E304BBE6-5663-4DE9-95DC-BD9FC9CDFDE1}" filter="1" showAutoFilter="1">
      <autoFilter ref="$A$1:$BF$517">
        <filterColumn colId="5">
          <filters>
            <filter val="Qhama Xotongo"/>
            <filter val="Asakhe Khethwa"/>
            <filter val="Stombo Madotyeni"/>
            <filter val="Iviwe Kwinana"/>
            <filter val="Ludwe Matomela"/>
            <filter val="Uyathandwa Mkoko"/>
            <filter val="Liyema Madikane"/>
            <filter val="Asive Ngxatha"/>
            <filter val="Lerato Mdede"/>
            <filter val="Mbalentle Mafumana"/>
            <filter val="Avuyile Jack"/>
            <filter val="Lwando Dyalvani"/>
            <filter val="Simthandile Nkolisa"/>
            <filter val="Simamkele Mzongwana"/>
            <filter val="Oyintando Zenani"/>
            <filter val="Owam Katuli"/>
            <filter val="Ndinani Yelani"/>
            <filter val="Sinomtha Daniel"/>
            <filter val="Alizwe Magongo"/>
            <filter val="Siphosethu Rasimeni"/>
            <filter val="Avuzwa Kameni"/>
            <filter val="Athule Gomomo"/>
            <filter val="Chuma Magwada"/>
            <filter val="Sinesipho Myoyo"/>
            <filter val="Soyama Dayimani"/>
            <filter val="Anela Ningi"/>
            <filter val="Iviwe Mafutha"/>
            <filter val="Siphamandla Njoba"/>
            <filter val="Sibulele Malgas"/>
            <filter val="Mbalentle Matiwane"/>
            <filter val="Sinoxolo Lantu"/>
            <filter val="Avuzwa Matebese"/>
            <filter val="Mbali Makapela"/>
            <filter val="Xolelwa Febana"/>
            <filter val="Siviwe Madikane"/>
            <filter val="Bhongolwethu Poswa"/>
            <filter val="Litha Nhloko"/>
            <filter val="Aphelele Mphahlele"/>
            <filter val="Silakhe Majeke"/>
            <filter val="Ayathandwa Ziqula"/>
            <filter val="Lusanda Mabopha"/>
            <filter val="Awonke Sithonga"/>
            <filter val="Lolwethu Mapeyi"/>
            <filter val="Asive Mange"/>
            <filter val="Lelethu Gaku"/>
            <filter val="Likhona Bonya"/>
            <filter val="Anita Denice Mboleka"/>
            <filter val="Sinesihle Mpinana"/>
            <filter val="Ayabonga Norman"/>
            <filter val="Lwanga Mgudlwa"/>
            <filter val="Indiphile Ngwaqa"/>
            <filter val="Owam Lusiba"/>
            <filter val="Sachuma Morano"/>
            <filter val="Kwakuhle Nyawose"/>
            <filter val="Lisanele Ngcanga"/>
            <filter val="Lukhanyo Mkhontwana"/>
            <filter val="Khanya Tyesi"/>
            <filter val="Sesona Shweni"/>
            <filter val="Aviwe Ntontela"/>
            <filter val="Aviwe Majamani"/>
            <filter val="Andile Caga"/>
            <filter val="Qhama Milisa Gaxela"/>
            <filter val="Asive Plaatjie"/>
            <filter val="Inam Vuso"/>
            <filter val="Anam Makeleni"/>
            <filter val="Lathitha Wana"/>
            <filter val="Sobanathi Nqesha"/>
            <filter val="Lihlumelo Zondani"/>
            <filter val="Iviwe Mbilini"/>
            <filter val="Endinako Zanele Ndwayana"/>
            <filter val="Mihlali Ngova"/>
            <filter val="Nonkosazana Stofile"/>
            <filter val="Bonginkosi Ndzikithi"/>
            <filter val="Abongile Zepe"/>
            <filter val="Sibabalwe Zibi"/>
            <filter val="Ntsika Feni"/>
            <filter val="Lutho Stemele"/>
            <filter val="Melethu Gogo"/>
            <filter val="Sanelisiwe Mhletywa"/>
            <filter val="Sinazo Ncula"/>
            <filter val="Abegail Mahe"/>
            <filter val="Siphesihle Vena"/>
            <filter val="Sisispho Maram"/>
            <filter val="Asemahle Shamone Qwazi"/>
            <filter val="Alile Mnxakwe"/>
            <filter val="Alulutho Ntshingwa"/>
            <filter val="Inathi Goyi"/>
            <filter val="Bukhobenkosi Ruka"/>
            <filter val="Siphesihle Matina"/>
            <filter val="Nqobile Nobele"/>
            <filter val="Azasakhe Nkolose"/>
            <filter val="Odwa Mani"/>
            <filter val="Amyoli Kuse"/>
            <filter val="Uyathandwa Mnyani"/>
            <filter val="Andisiwe Mihle Menzile"/>
            <filter val="Akhanani Gaveni"/>
            <filter val="Amahle Madubela"/>
            <filter val="Sihle Dekile"/>
            <filter val="Asanele Mabukana"/>
            <filter val="Mveliso Ndedwa"/>
            <filter val="Inga Yekani"/>
            <filter val="Lachuma Melane"/>
            <filter val="Petros Matinha"/>
            <filter val="Kamvalethu Bolana"/>
            <filter val="Lihle Freddie"/>
            <filter val="Xabiso Mdala"/>
            <filter val="Mkhontowesizwe Ncobo"/>
            <filter val="Okuhle Dondashe"/>
            <filter val="Akahlulwa Nazo"/>
            <filter val="Mpho Isaac Mketho"/>
            <filter val="Yavela Sinochulumanco Mahlelehlele"/>
            <filter val="Lathitha Madolo"/>
            <filter val="Asakhe Mnyila"/>
            <filter val="Khanya Sive Sandla"/>
            <filter val="Anda Christiano Tivi"/>
            <filter val="Qhamani Fina"/>
            <filter val="Mitchelle Makovere"/>
            <filter val="Inam Singcongcobela"/>
            <filter val="Siphosethu Nkoloti"/>
            <filter val="Likuye Ndubela"/>
            <filter val="Mihlali Mabote"/>
            <filter val="Sinovuyo Mhlatyana"/>
            <filter val="Valerie West"/>
            <filter val="Lathitha Mtshiki"/>
            <filter val="Thamsanqa Menze"/>
            <filter val="Eva Dali"/>
            <filter val="Lilitha Koyana"/>
            <filter val="Zukhanye Manase"/>
            <filter val="Asibabale Mjayezi"/>
            <filter val="Zama January"/>
            <filter val="Linathi Dodolo"/>
            <filter val="Nhlanhla Sibeko"/>
            <filter val="Linomtha Manisi"/>
            <filter val="Owethu Mgibe"/>
            <filter val="Asipe Siyangaphi"/>
            <filter val="Bunono December"/>
            <filter val="Khanya Sonjani"/>
            <filter val="Iphendule Nyembane"/>
            <filter val="Khazimla Kalipa"/>
            <filter val="Siphokuhle Ngxishe"/>
            <filter val="Sivenathi Mabudla"/>
            <filter val="Sihle Dyantyi"/>
            <filter val="Aphelele Mahe"/>
            <filter val="Sanele Ngangqu"/>
            <filter val="Kamvalethu Mrhaji"/>
            <filter val="Ayongezwa Peter"/>
            <filter val="Kimberly Wildschut"/>
            <filter val="Amyoli Tose"/>
            <filter val="Masoyame Kama"/>
            <filter val="Liyema Gogi"/>
            <filter val="Anele Matinyane"/>
            <filter val="Buqhamile Peter"/>
            <filter val="Inganathi Mngceke"/>
            <filter val="Ibenathi Malusi"/>
            <filter val="Thembalethu Sithole"/>
            <filter val="Ayola Mzongwana"/>
            <filter val="Inam Badi"/>
            <filter val="Aphelele Kama"/>
            <filter val="Onako Pukuza"/>
            <filter val="Siphelele Zondani"/>
            <filter val="Anitha Mapekula"/>
            <filter val="Allison Asemahle Filita"/>
            <filter val="Iviwe Nazo"/>
            <filter val="Asemahle Metuse"/>
            <filter val="Ahlumile Ngesi"/>
            <filter val="Lisakhanya Lasi"/>
            <filter val="Simanye Fesi"/>
            <filter val="Olwethu Dlepu"/>
            <filter val="Sibulele Tshona"/>
            <filter val="Brigette Charne Davids"/>
            <filter val="Sanelisiwe Mphiti"/>
            <filter val="Okuhle Mathew Makapela"/>
            <filter val="Kwakhe Lupuwana"/>
            <filter val="Amtandile Febana"/>
            <filter val="Inam Tonono"/>
            <filter val="Yamkela Sijaji"/>
            <filter val="Limnandi Mxaka"/>
            <filter val="Antonio Andrew Rudolph"/>
            <filter val="Mihle Sizani"/>
            <filter val="Sinandze Ngcayi"/>
            <filter val="Lindiwe Nanise"/>
            <filter val="Lisakhanya Mlisana"/>
            <filter val="Sinalo Mavela"/>
            <filter val="Inganathi Noganta"/>
            <filter val="Limamkele Duma"/>
            <filter val="Khwezi Zozi"/>
            <filter val="Bungane Mbatyoti"/>
            <filter val="Nombuso Vivian Mokonde"/>
            <filter val="Asemahle Biyana"/>
            <filter val="Inam Nkabi"/>
            <filter val="Siphosethu Tsoni"/>
            <filter val="Simamkele Ndimba"/>
            <filter val="Palesa Buhlungu"/>
            <filter val="Siyolise Coko"/>
            <filter val="Likhanye Busakhwe"/>
            <filter val="Avikay Plaatjies"/>
            <filter val="Dumisa Hombile"/>
            <filter val="Simamkele Magwekwa"/>
            <filter val="Anesu Majoni"/>
            <filter val="Abongile Mayoli"/>
            <filter val="Nkosikhona Tinga"/>
            <filter val="Amyoli Tsoko"/>
            <filter val="Prince Gebenga"/>
            <filter val="Liyema Tshambuluka"/>
            <filter val="Ayabukwa Mrwashu"/>
            <filter val="Lindokuhle Thembani"/>
            <filter val="Aphelele George"/>
            <filter val="Thandiwe Anna Booi"/>
            <filter val="Sinonotshelwe Mngweba"/>
            <filter val="Ntlahla Dokolwana"/>
            <filter val="Sibahle Malanga"/>
            <filter val="Ntsika Nombewu"/>
            <filter val="Bukhobethu Moshani"/>
            <filter val="Phelisa Gladys Matshaya"/>
            <filter val="Dumisa Mqongana"/>
            <filter val="Simthembile Mooi"/>
            <filter val="Qocokazi Kolakele"/>
            <filter val="Sesethu Tanda"/>
          </filters>
        </filterColumn>
      </autoFilter>
      <extLst>
        <ext uri="GoogleSheetsCustomDataVersion1">
          <go:sheetsCustomData xmlns:go="http://customooxmlschemas.google.com/" filterViewId="1067043565"/>
        </ext>
      </extLst>
    </customSheetView>
    <customSheetView guid="{D71169A2-6CF0-4F21-9BBE-CB7F491C60C7}" filter="1" showAutoFilter="1">
      <autoFilter ref="$A$1:$BF$517"/>
      <extLst>
        <ext uri="GoogleSheetsCustomDataVersion1">
          <go:sheetsCustomData xmlns:go="http://customooxmlschemas.google.com/" filterViewId="1073527820"/>
        </ext>
      </extLst>
    </customSheetView>
    <customSheetView guid="{5CCB9828-B925-4F9E-8B9C-6291DB578DB7}" filter="1" showAutoFilter="1">
      <autoFilter ref="$A$1:$BF$517"/>
      <extLst>
        <ext uri="GoogleSheetsCustomDataVersion1">
          <go:sheetsCustomData xmlns:go="http://customooxmlschemas.google.com/" filterViewId="1075790150"/>
        </ext>
      </extLst>
    </customSheetView>
    <customSheetView guid="{A451E220-FAA4-482F-AFEE-8FD369FE85CE}" filter="1" showAutoFilter="1">
      <autoFilter ref="$A$1:$BF$464"/>
      <extLst>
        <ext uri="GoogleSheetsCustomDataVersion1">
          <go:sheetsCustomData xmlns:go="http://customooxmlschemas.google.com/" filterViewId="1090717126"/>
        </ext>
      </extLst>
    </customSheetView>
    <customSheetView guid="{FA6412E0-905D-4416-A433-4D1D54A40732}" filter="1" showAutoFilter="1">
      <autoFilter ref="$A$1:$BF$517"/>
      <extLst>
        <ext uri="GoogleSheetsCustomDataVersion1">
          <go:sheetsCustomData xmlns:go="http://customooxmlschemas.google.com/" filterViewId="1093318777"/>
        </ext>
      </extLst>
    </customSheetView>
    <customSheetView guid="{62155485-7AA4-4A6C-810B-E923D9BA6910}" filter="1" showAutoFilter="1">
      <autoFilter ref="$A$1:$BF$517"/>
      <extLst>
        <ext uri="GoogleSheetsCustomDataVersion1">
          <go:sheetsCustomData xmlns:go="http://customooxmlschemas.google.com/" filterViewId="1094259805"/>
        </ext>
      </extLst>
    </customSheetView>
    <customSheetView guid="{4D2F886F-53D7-44A6-A70F-4B58A6B04FCB}" filter="1" showAutoFilter="1">
      <autoFilter ref="$A$1:$BF$332">
        <filterColumn colId="47">
          <filters blank="1"/>
        </filterColumn>
      </autoFilter>
      <extLst>
        <ext uri="GoogleSheetsCustomDataVersion1">
          <go:sheetsCustomData xmlns:go="http://customooxmlschemas.google.com/" filterViewId="1106177482"/>
        </ext>
      </extLst>
    </customSheetView>
    <customSheetView guid="{E886448D-21DF-4E85-B33B-1EE6784877AA}" filter="1" showAutoFilter="1">
      <autoFilter ref="$A$1:$BF$517"/>
      <extLst>
        <ext uri="GoogleSheetsCustomDataVersion1">
          <go:sheetsCustomData xmlns:go="http://customooxmlschemas.google.com/" filterViewId="1111573949"/>
        </ext>
      </extLst>
    </customSheetView>
    <customSheetView guid="{83DBF6F4-64CF-4DC1-B160-71EB29F6D927}" filter="1" showAutoFilter="1">
      <autoFilter ref="$F$192:$F$273"/>
      <extLst>
        <ext uri="GoogleSheetsCustomDataVersion1">
          <go:sheetsCustomData xmlns:go="http://customooxmlschemas.google.com/" filterViewId="111556192"/>
        </ext>
      </extLst>
    </customSheetView>
    <customSheetView guid="{B4D43AB2-8ECB-44C8-AF87-DA0DD1DEE8AC}" filter="1" showAutoFilter="1">
      <autoFilter ref="$A$1:$BF$517"/>
      <extLst>
        <ext uri="GoogleSheetsCustomDataVersion1">
          <go:sheetsCustomData xmlns:go="http://customooxmlschemas.google.com/" filterViewId="1118773856"/>
        </ext>
      </extLst>
    </customSheetView>
    <customSheetView guid="{E905C1E5-FD9B-4839-B99F-AF0795BC86CA}" filter="1" showAutoFilter="1">
      <autoFilter ref="$A$1:$BF$517"/>
      <extLst>
        <ext uri="GoogleSheetsCustomDataVersion1">
          <go:sheetsCustomData xmlns:go="http://customooxmlschemas.google.com/" filterViewId="1140925677"/>
        </ext>
      </extLst>
    </customSheetView>
    <customSheetView guid="{A8B11392-7C33-4F3C-8EA8-36D5E4858192}" filter="1" showAutoFilter="1">
      <autoFilter ref="$A$1:$BF$332"/>
      <extLst>
        <ext uri="GoogleSheetsCustomDataVersion1">
          <go:sheetsCustomData xmlns:go="http://customooxmlschemas.google.com/" filterViewId="1146870719"/>
        </ext>
      </extLst>
    </customSheetView>
    <customSheetView guid="{6EC72A53-6557-458B-A82B-C11D8B6BB690}" filter="1" showAutoFilter="1">
      <autoFilter ref="$A$1:$BG$332"/>
      <extLst>
        <ext uri="GoogleSheetsCustomDataVersion1">
          <go:sheetsCustomData xmlns:go="http://customooxmlschemas.google.com/" filterViewId="1150695424"/>
        </ext>
      </extLst>
    </customSheetView>
    <customSheetView guid="{D8B8D593-A363-437A-9D3E-78F5961DDB0E}" filter="1" showAutoFilter="1">
      <autoFilter ref="$A$1:$BF$464"/>
      <extLst>
        <ext uri="GoogleSheetsCustomDataVersion1">
          <go:sheetsCustomData xmlns:go="http://customooxmlschemas.google.com/" filterViewId="1168432594"/>
        </ext>
      </extLst>
    </customSheetView>
    <customSheetView guid="{8CB476A1-BA37-4DD1-A8C1-530D3BB77E04}" filter="1" showAutoFilter="1">
      <autoFilter ref="$A$1:$BF$517"/>
      <extLst>
        <ext uri="GoogleSheetsCustomDataVersion1">
          <go:sheetsCustomData xmlns:go="http://customooxmlschemas.google.com/" filterViewId="1184422452"/>
        </ext>
      </extLst>
    </customSheetView>
    <customSheetView guid="{4358EF8E-08F9-4A9E-9717-ECE80F71465A}" filter="1" showAutoFilter="1">
      <autoFilter ref="$A$1:$BF$517"/>
      <extLst>
        <ext uri="GoogleSheetsCustomDataVersion1">
          <go:sheetsCustomData xmlns:go="http://customooxmlschemas.google.com/" filterViewId="1193299291"/>
        </ext>
      </extLst>
    </customSheetView>
    <customSheetView guid="{B07B3684-C9BB-4531-933B-5B25F71B3E5F}" filter="1" showAutoFilter="1">
      <autoFilter ref="$A$1:$BG$332"/>
      <extLst>
        <ext uri="GoogleSheetsCustomDataVersion1">
          <go:sheetsCustomData xmlns:go="http://customooxmlschemas.google.com/" filterViewId="1195002478"/>
        </ext>
      </extLst>
    </customSheetView>
    <customSheetView guid="{22EAB19C-FF28-4244-868E-8E28E3975099}" filter="1" showAutoFilter="1">
      <autoFilter ref="$A$1:$BF$332"/>
      <extLst>
        <ext uri="GoogleSheetsCustomDataVersion1">
          <go:sheetsCustomData xmlns:go="http://customooxmlschemas.google.com/" filterViewId="1201184642"/>
        </ext>
      </extLst>
    </customSheetView>
    <customSheetView guid="{E510B2FA-3644-40C5-9D22-9279251966F3}" filter="1" showAutoFilter="1">
      <autoFilter ref="$A$1:$BF$273"/>
      <extLst>
        <ext uri="GoogleSheetsCustomDataVersion1">
          <go:sheetsCustomData xmlns:go="http://customooxmlschemas.google.com/" filterViewId="1204136709"/>
        </ext>
      </extLst>
    </customSheetView>
    <customSheetView guid="{D5145494-ACFE-4A19-A696-064D8F716A82}" filter="1" showAutoFilter="1">
      <autoFilter ref="$A$1:$BF$550"/>
      <extLst>
        <ext uri="GoogleSheetsCustomDataVersion1">
          <go:sheetsCustomData xmlns:go="http://customooxmlschemas.google.com/" filterViewId="1213300921"/>
        </ext>
      </extLst>
    </customSheetView>
    <customSheetView guid="{F53921F5-E3FC-499D-B04E-A6AF9EDA74F9}" filter="1" showAutoFilter="1">
      <autoFilter ref="$A$1:$BF$464"/>
      <extLst>
        <ext uri="GoogleSheetsCustomDataVersion1">
          <go:sheetsCustomData xmlns:go="http://customooxmlschemas.google.com/" filterViewId="1222918965"/>
        </ext>
      </extLst>
    </customSheetView>
    <customSheetView guid="{C87A30F4-6B01-4C6C-B797-31036D53A8E7}" filter="1" showAutoFilter="1">
      <autoFilter ref="$A$1:$BF$550"/>
      <extLst>
        <ext uri="GoogleSheetsCustomDataVersion1">
          <go:sheetsCustomData xmlns:go="http://customooxmlschemas.google.com/" filterViewId="1229313216"/>
        </ext>
      </extLst>
    </customSheetView>
    <customSheetView guid="{A0353BFF-98F5-47B8-8656-07B48C49BD11}" filter="1" showAutoFilter="1">
      <autoFilter ref="$A$1:$BF$517"/>
      <extLst>
        <ext uri="GoogleSheetsCustomDataVersion1">
          <go:sheetsCustomData xmlns:go="http://customooxmlschemas.google.com/" filterViewId="123546667"/>
        </ext>
      </extLst>
    </customSheetView>
    <customSheetView guid="{A7BA5F44-7B08-4819-99A2-4FE30A7F97B8}" filter="1" showAutoFilter="1">
      <autoFilter ref="$A$1:$BF$517"/>
      <extLst>
        <ext uri="GoogleSheetsCustomDataVersion1">
          <go:sheetsCustomData xmlns:go="http://customooxmlschemas.google.com/" filterViewId="1250358440"/>
        </ext>
      </extLst>
    </customSheetView>
    <customSheetView guid="{FBDDF78E-1A13-4213-89C3-C7C801674176}" filter="1" showAutoFilter="1">
      <autoFilter ref="$A$1:$BF$517"/>
      <extLst>
        <ext uri="GoogleSheetsCustomDataVersion1">
          <go:sheetsCustomData xmlns:go="http://customooxmlschemas.google.com/" filterViewId="1257055690"/>
        </ext>
      </extLst>
    </customSheetView>
    <customSheetView guid="{9BAE1C21-B2A2-46D0-9A5D-147DD7A3075A}" filter="1" showAutoFilter="1">
      <autoFilter ref="$A$1:$BF$464"/>
      <extLst>
        <ext uri="GoogleSheetsCustomDataVersion1">
          <go:sheetsCustomData xmlns:go="http://customooxmlschemas.google.com/" filterViewId="1263127586"/>
        </ext>
      </extLst>
    </customSheetView>
    <customSheetView guid="{527F8877-C219-426A-B97D-1AB3CA87601C}" filter="1" showAutoFilter="1">
      <autoFilter ref="$A$1:$BF$464"/>
      <extLst>
        <ext uri="GoogleSheetsCustomDataVersion1">
          <go:sheetsCustomData xmlns:go="http://customooxmlschemas.google.com/" filterViewId="1275626444"/>
        </ext>
      </extLst>
    </customSheetView>
    <customSheetView guid="{F62909F3-803C-4D20-85B4-F546C317B0C1}" filter="1" showAutoFilter="1">
      <autoFilter ref="$A$1:$BF$517">
        <filterColumn colId="2">
          <filters>
            <filter val="44"/>
            <filter val="34"/>
            <filter val="35"/>
            <filter val="46"/>
            <filter val="36"/>
            <filter val="37"/>
            <filter val="38"/>
            <filter val="39"/>
            <filter val="40"/>
            <filter val="41"/>
            <filter val="30"/>
            <filter val="42"/>
            <filter val="31"/>
            <filter val="43"/>
          </filters>
        </filterColumn>
      </autoFilter>
      <extLst>
        <ext uri="GoogleSheetsCustomDataVersion1">
          <go:sheetsCustomData xmlns:go="http://customooxmlschemas.google.com/" filterViewId="1288661085"/>
        </ext>
      </extLst>
    </customSheetView>
    <customSheetView guid="{71DC49D9-0A66-4281-9BCF-00E057FFFE8F}" filter="1" showAutoFilter="1">
      <autoFilter ref="$A$1:$BF$332"/>
      <extLst>
        <ext uri="GoogleSheetsCustomDataVersion1">
          <go:sheetsCustomData xmlns:go="http://customooxmlschemas.google.com/" filterViewId="1293128030"/>
        </ext>
      </extLst>
    </customSheetView>
    <customSheetView guid="{CB41FE21-7293-411E-86C0-72984CE9A84F}" filter="1" showAutoFilter="1">
      <autoFilter ref="$A$1:$BF$332"/>
      <extLst>
        <ext uri="GoogleSheetsCustomDataVersion1">
          <go:sheetsCustomData xmlns:go="http://customooxmlschemas.google.com/" filterViewId="129680510"/>
        </ext>
      </extLst>
    </customSheetView>
    <customSheetView guid="{F5FE7C16-3339-4623-91BA-277F65697DB7}" filter="1" showAutoFilter="1">
      <autoFilter ref="$A$1:$BF$332"/>
      <extLst>
        <ext uri="GoogleSheetsCustomDataVersion1">
          <go:sheetsCustomData xmlns:go="http://customooxmlschemas.google.com/" filterViewId="1304137253"/>
        </ext>
      </extLst>
    </customSheetView>
    <customSheetView guid="{0D4A5E9F-EAE9-4E24-BFE9-DEE47710761C}" filter="1" showAutoFilter="1">
      <autoFilter ref="$A$1:$BF$316"/>
      <extLst>
        <ext uri="GoogleSheetsCustomDataVersion1">
          <go:sheetsCustomData xmlns:go="http://customooxmlschemas.google.com/" filterViewId="1308264066"/>
        </ext>
      </extLst>
    </customSheetView>
    <customSheetView guid="{5AAFC0F5-F986-4848-A34D-12C604E00387}" filter="1" showAutoFilter="1">
      <autoFilter ref="$A$1:$BF$517"/>
      <extLst>
        <ext uri="GoogleSheetsCustomDataVersion1">
          <go:sheetsCustomData xmlns:go="http://customooxmlschemas.google.com/" filterViewId="1309447676"/>
        </ext>
      </extLst>
    </customSheetView>
    <customSheetView guid="{8F8D53B4-5147-4D2A-9CB7-103C6B16A3A4}" filter="1" showAutoFilter="1">
      <autoFilter ref="$A$1:$BF$550"/>
      <extLst>
        <ext uri="GoogleSheetsCustomDataVersion1">
          <go:sheetsCustomData xmlns:go="http://customooxmlschemas.google.com/" filterViewId="1313458984"/>
        </ext>
      </extLst>
    </customSheetView>
    <customSheetView guid="{85EA1DC9-A016-4E25-9A3B-BDFEF3743FD2}" filter="1" showAutoFilter="1">
      <autoFilter ref="$L$1:$L$527"/>
      <extLst>
        <ext uri="GoogleSheetsCustomDataVersion1">
          <go:sheetsCustomData xmlns:go="http://customooxmlschemas.google.com/" filterViewId="1314752745"/>
        </ext>
      </extLst>
    </customSheetView>
    <customSheetView guid="{AA167C96-B101-4BC5-9F48-B71E991A842A}" filter="1" showAutoFilter="1">
      <autoFilter ref="$A$1:$BF$332"/>
      <extLst>
        <ext uri="GoogleSheetsCustomDataVersion1">
          <go:sheetsCustomData xmlns:go="http://customooxmlschemas.google.com/" filterViewId="1321484427"/>
        </ext>
      </extLst>
    </customSheetView>
    <customSheetView guid="{0C4BE436-55E2-4A34-AAE3-EDA88D3C9407}" filter="1" showAutoFilter="1">
      <autoFilter ref="$B$1:$BF$517"/>
      <extLst>
        <ext uri="GoogleSheetsCustomDataVersion1">
          <go:sheetsCustomData xmlns:go="http://customooxmlschemas.google.com/" filterViewId="1325311631"/>
        </ext>
      </extLst>
    </customSheetView>
    <customSheetView guid="{DA3584F9-A0D0-4576-9FFA-405953F0342E}" filter="1" showAutoFilter="1">
      <autoFilter ref="$A$1:$BF$464"/>
      <extLst>
        <ext uri="GoogleSheetsCustomDataVersion1">
          <go:sheetsCustomData xmlns:go="http://customooxmlschemas.google.com/" filterViewId="1326428775"/>
        </ext>
      </extLst>
    </customSheetView>
    <customSheetView guid="{7F9AE739-A901-49D3-B383-9215B34E1E4C}" filter="1" showAutoFilter="1">
      <autoFilter ref="$A$1:$BF$332"/>
      <extLst>
        <ext uri="GoogleSheetsCustomDataVersion1">
          <go:sheetsCustomData xmlns:go="http://customooxmlschemas.google.com/" filterViewId="1332104303"/>
        </ext>
      </extLst>
    </customSheetView>
    <customSheetView guid="{BE944E01-C531-4219-9709-02F5754865A6}" filter="1" showAutoFilter="1">
      <autoFilter ref="$A$1:$BF$332"/>
      <extLst>
        <ext uri="GoogleSheetsCustomDataVersion1">
          <go:sheetsCustomData xmlns:go="http://customooxmlschemas.google.com/" filterViewId="1333434726"/>
        </ext>
      </extLst>
    </customSheetView>
    <customSheetView guid="{787A1F7F-2985-402E-B77C-605E94972C76}" filter="1" showAutoFilter="1">
      <autoFilter ref="$A$1:$BF$517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1346544386"/>
        </ext>
      </extLst>
    </customSheetView>
    <customSheetView guid="{C6E8CD05-4394-4E52-938D-BD03E0205D1F}" filter="1" showAutoFilter="1">
      <autoFilter ref="$A$1:$BF$517"/>
      <extLst>
        <ext uri="GoogleSheetsCustomDataVersion1">
          <go:sheetsCustomData xmlns:go="http://customooxmlschemas.google.com/" filterViewId="1370590119"/>
        </ext>
      </extLst>
    </customSheetView>
    <customSheetView guid="{77DEA52B-16AF-4261-BDF5-27C35705F3D7}" filter="1" showAutoFilter="1">
      <autoFilter ref="$A$1:$BF$365"/>
      <extLst>
        <ext uri="GoogleSheetsCustomDataVersion1">
          <go:sheetsCustomData xmlns:go="http://customooxmlschemas.google.com/" filterViewId="1372957236"/>
        </ext>
      </extLst>
    </customSheetView>
    <customSheetView guid="{CF6B8E5A-94C9-4905-B0CD-7F9A3EFCABBD}" filter="1" showAutoFilter="1">
      <autoFilter ref="$A$1:$BF$517"/>
      <extLst>
        <ext uri="GoogleSheetsCustomDataVersion1">
          <go:sheetsCustomData xmlns:go="http://customooxmlschemas.google.com/" filterViewId="1373236759"/>
        </ext>
      </extLst>
    </customSheetView>
    <customSheetView guid="{75D32112-0AE1-4E16-BC14-F7C98A9866FB}" filter="1" showAutoFilter="1">
      <autoFilter ref="$A$1:$BF$98"/>
      <extLst>
        <ext uri="GoogleSheetsCustomDataVersion1">
          <go:sheetsCustomData xmlns:go="http://customooxmlschemas.google.com/" filterViewId="137560916"/>
        </ext>
      </extLst>
    </customSheetView>
    <customSheetView guid="{2BC36F6F-2E3C-41C3-AB9D-AC5B9A66E836}" filter="1" showAutoFilter="1">
      <autoFilter ref="$A$1:$BF$517"/>
      <extLst>
        <ext uri="GoogleSheetsCustomDataVersion1">
          <go:sheetsCustomData xmlns:go="http://customooxmlschemas.google.com/" filterViewId="1381952524"/>
        </ext>
      </extLst>
    </customSheetView>
    <customSheetView guid="{19B72542-24C7-4658-9A3C-7541C16F5726}" filter="1" showAutoFilter="1">
      <autoFilter ref="$Q$1:$Q$527"/>
      <extLst>
        <ext uri="GoogleSheetsCustomDataVersion1">
          <go:sheetsCustomData xmlns:go="http://customooxmlschemas.google.com/" filterViewId="1382689779"/>
        </ext>
      </extLst>
    </customSheetView>
    <customSheetView guid="{74FAADA8-22D3-49E7-B763-1B9AD3779AB4}" filter="1" showAutoFilter="1">
      <autoFilter ref="$A$1:$BF$517"/>
      <extLst>
        <ext uri="GoogleSheetsCustomDataVersion1">
          <go:sheetsCustomData xmlns:go="http://customooxmlschemas.google.com/" filterViewId="1396771788"/>
        </ext>
      </extLst>
    </customSheetView>
    <customSheetView guid="{58D14082-84EA-4DEC-A7B4-2AABB0ECD6E6}" filter="1" showAutoFilter="1">
      <autoFilter ref="$A$1:$BF$332"/>
      <extLst>
        <ext uri="GoogleSheetsCustomDataVersion1">
          <go:sheetsCustomData xmlns:go="http://customooxmlschemas.google.com/" filterViewId="1407502647"/>
        </ext>
      </extLst>
    </customSheetView>
    <customSheetView guid="{C3E673A6-D977-40F4-BB18-14C1A3038D48}" filter="1" showAutoFilter="1">
      <autoFilter ref="$A$1:$BF$332"/>
      <extLst>
        <ext uri="GoogleSheetsCustomDataVersion1">
          <go:sheetsCustomData xmlns:go="http://customooxmlschemas.google.com/" filterViewId="1408183669"/>
        </ext>
      </extLst>
    </customSheetView>
    <customSheetView guid="{588F421C-4318-463C-9719-5490A6462BCB}" filter="1" showAutoFilter="1">
      <autoFilter ref="$A$1:$BG$332"/>
      <extLst>
        <ext uri="GoogleSheetsCustomDataVersion1">
          <go:sheetsCustomData xmlns:go="http://customooxmlschemas.google.com/" filterViewId="1417958727"/>
        </ext>
      </extLst>
    </customSheetView>
    <customSheetView guid="{DE8B3D27-A98D-4556-9BC2-A192FDCEF96D}" filter="1" showAutoFilter="1">
      <autoFilter ref="$A$1:$BF$332"/>
      <extLst>
        <ext uri="GoogleSheetsCustomDataVersion1">
          <go:sheetsCustomData xmlns:go="http://customooxmlschemas.google.com/" filterViewId="1424048540"/>
        </ext>
      </extLst>
    </customSheetView>
    <customSheetView guid="{EE2CFF85-B0F4-4AC9-B6EE-B71032428D9A}" filter="1" showAutoFilter="1">
      <autoFilter ref="$A$1:$BF$332"/>
      <extLst>
        <ext uri="GoogleSheetsCustomDataVersion1">
          <go:sheetsCustomData xmlns:go="http://customooxmlschemas.google.com/" filterViewId="144615973"/>
        </ext>
      </extLst>
    </customSheetView>
    <customSheetView guid="{62219CE5-BC18-49F2-8E7B-C45A74EB333C}" filter="1" showAutoFilter="1">
      <autoFilter ref="$A$1:$BF$332"/>
      <extLst>
        <ext uri="GoogleSheetsCustomDataVersion1">
          <go:sheetsCustomData xmlns:go="http://customooxmlschemas.google.com/" filterViewId="1466617280"/>
        </ext>
      </extLst>
    </customSheetView>
    <customSheetView guid="{5CCEEED8-4824-4283-A945-3EFF85B72745}" filter="1" showAutoFilter="1">
      <autoFilter ref="$A$1:$BF$517"/>
      <extLst>
        <ext uri="GoogleSheetsCustomDataVersion1">
          <go:sheetsCustomData xmlns:go="http://customooxmlschemas.google.com/" filterViewId="1474239137"/>
        </ext>
      </extLst>
    </customSheetView>
    <customSheetView guid="{38B0DE82-71D5-492F-AAEF-B52B03FDEDE1}" filter="1" showAutoFilter="1">
      <autoFilter ref="$A$1:$BF$464"/>
      <extLst>
        <ext uri="GoogleSheetsCustomDataVersion1">
          <go:sheetsCustomData xmlns:go="http://customooxmlschemas.google.com/" filterViewId="1475089503"/>
        </ext>
      </extLst>
    </customSheetView>
    <customSheetView guid="{356E4D7B-DDE4-4B75-A499-B369953C45D2}" filter="1" showAutoFilter="1">
      <autoFilter ref="$A$1:$BF$332"/>
      <extLst>
        <ext uri="GoogleSheetsCustomDataVersion1">
          <go:sheetsCustomData xmlns:go="http://customooxmlschemas.google.com/" filterViewId="1479980951"/>
        </ext>
      </extLst>
    </customSheetView>
    <customSheetView guid="{F1E3D197-37D9-41CB-909D-A1FBFD8BD7C0}" filter="1" showAutoFilter="1">
      <autoFilter ref="$A$1:$BF$517"/>
      <extLst>
        <ext uri="GoogleSheetsCustomDataVersion1">
          <go:sheetsCustomData xmlns:go="http://customooxmlschemas.google.com/" filterViewId="1486628167"/>
        </ext>
      </extLst>
    </customSheetView>
    <customSheetView guid="{93725D70-4453-418F-A5AF-6E5C750790CB}" filter="1" showAutoFilter="1">
      <autoFilter ref="$A$1:$BF$517"/>
      <extLst>
        <ext uri="GoogleSheetsCustomDataVersion1">
          <go:sheetsCustomData xmlns:go="http://customooxmlschemas.google.com/" filterViewId="1486889212"/>
        </ext>
      </extLst>
    </customSheetView>
    <customSheetView guid="{CAAD9B5A-C1F0-45B0-A33B-06A851997B5C}" filter="1" showAutoFilter="1">
      <autoFilter ref="$A$1:$BF$316"/>
      <extLst>
        <ext uri="GoogleSheetsCustomDataVersion1">
          <go:sheetsCustomData xmlns:go="http://customooxmlschemas.google.com/" filterViewId="1497619773"/>
        </ext>
      </extLst>
    </customSheetView>
    <customSheetView guid="{FA91E835-AFF3-4856-9D4E-F31A47806230}" filter="1" showAutoFilter="1">
      <autoFilter ref="$A$1:$BF$332"/>
      <extLst>
        <ext uri="GoogleSheetsCustomDataVersion1">
          <go:sheetsCustomData xmlns:go="http://customooxmlschemas.google.com/" filterViewId="1502784355"/>
        </ext>
      </extLst>
    </customSheetView>
    <customSheetView guid="{53356A48-0F83-4210-A966-1AB44E326AF0}" filter="1" showAutoFilter="1">
      <autoFilter ref="$A$1:$BF$550"/>
      <extLst>
        <ext uri="GoogleSheetsCustomDataVersion1">
          <go:sheetsCustomData xmlns:go="http://customooxmlschemas.google.com/" filterViewId="1503596696"/>
        </ext>
      </extLst>
    </customSheetView>
    <customSheetView guid="{09A43AB5-526E-41A9-9C19-46B6BDAF1D91}" filter="1" showAutoFilter="1">
      <autoFilter ref="$A$1:$BF$282"/>
      <extLst>
        <ext uri="GoogleSheetsCustomDataVersion1">
          <go:sheetsCustomData xmlns:go="http://customooxmlschemas.google.com/" filterViewId="1524044290"/>
        </ext>
      </extLst>
    </customSheetView>
    <customSheetView guid="{951A5219-E67A-48A4-898E-426E6CDAD72E}" filter="1" showAutoFilter="1">
      <autoFilter ref="$AX$7:$AZ$7"/>
      <extLst>
        <ext uri="GoogleSheetsCustomDataVersion1">
          <go:sheetsCustomData xmlns:go="http://customooxmlschemas.google.com/" filterViewId="1531088463"/>
        </ext>
      </extLst>
    </customSheetView>
    <customSheetView guid="{405012B9-7AF8-4D06-A5E8-2D8DB4A1E8E0}" filter="1" showAutoFilter="1">
      <autoFilter ref="$A$1:$BF$517"/>
      <extLst>
        <ext uri="GoogleSheetsCustomDataVersion1">
          <go:sheetsCustomData xmlns:go="http://customooxmlschemas.google.com/" filterViewId="1536720405"/>
        </ext>
      </extLst>
    </customSheetView>
    <customSheetView guid="{50026C0D-EB1D-46F8-886B-A97F16F7D564}" filter="1" showAutoFilter="1">
      <autoFilter ref="$A$1:$BF$517"/>
      <extLst>
        <ext uri="GoogleSheetsCustomDataVersion1">
          <go:sheetsCustomData xmlns:go="http://customooxmlschemas.google.com/" filterViewId="1539705021"/>
        </ext>
      </extLst>
    </customSheetView>
    <customSheetView guid="{959BB4D3-8249-4A20-8B39-3BEE171AB634}" filter="1" showAutoFilter="1">
      <autoFilter ref="$A$1:$BF$282"/>
      <extLst>
        <ext uri="GoogleSheetsCustomDataVersion1">
          <go:sheetsCustomData xmlns:go="http://customooxmlschemas.google.com/" filterViewId="1542519986"/>
        </ext>
      </extLst>
    </customSheetView>
    <customSheetView guid="{3D5DD626-8CB7-4419-A1F5-43AE7DE21044}" filter="1" showAutoFilter="1">
      <autoFilter ref="$G$333:$G$338"/>
      <extLst>
        <ext uri="GoogleSheetsCustomDataVersion1">
          <go:sheetsCustomData xmlns:go="http://customooxmlschemas.google.com/" filterViewId="1555038600"/>
        </ext>
      </extLst>
    </customSheetView>
    <customSheetView guid="{DC94D53F-A484-4198-AA6A-5E57860EDE3D}" filter="1" showAutoFilter="1">
      <autoFilter ref="$A$1:$BF$517"/>
      <extLst>
        <ext uri="GoogleSheetsCustomDataVersion1">
          <go:sheetsCustomData xmlns:go="http://customooxmlschemas.google.com/" filterViewId="1562387039"/>
        </ext>
      </extLst>
    </customSheetView>
    <customSheetView guid="{F4DAE8CE-414C-4096-95D9-A783A9E80BB2}" filter="1" showAutoFilter="1">
      <autoFilter ref="$A$1:$BF$517">
        <filterColumn colId="2">
          <filters>
            <filter val="44"/>
            <filter val="34"/>
            <filter val="35"/>
            <filter val="46"/>
            <filter val="36"/>
            <filter val="37"/>
            <filter val="38"/>
            <filter val="39"/>
            <filter val="40"/>
            <filter val="41"/>
            <filter val="30"/>
            <filter val="42"/>
            <filter val="31"/>
            <filter val="43"/>
          </filters>
        </filterColumn>
      </autoFilter>
      <extLst>
        <ext uri="GoogleSheetsCustomDataVersion1">
          <go:sheetsCustomData xmlns:go="http://customooxmlschemas.google.com/" filterViewId="1563502226"/>
        </ext>
      </extLst>
    </customSheetView>
    <customSheetView guid="{A8C9AEFF-E62A-4F8E-8FB3-F70172751186}" filter="1" showAutoFilter="1">
      <autoFilter ref="$A$1:$BF$517"/>
      <extLst>
        <ext uri="GoogleSheetsCustomDataVersion1">
          <go:sheetsCustomData xmlns:go="http://customooxmlschemas.google.com/" filterViewId="160367722"/>
        </ext>
      </extLst>
    </customSheetView>
    <customSheetView guid="{4A3350B7-38FD-46E7-9E68-BBA14FDEE49A}" filter="1" showAutoFilter="1">
      <autoFilter ref="$A$1:$BF$98"/>
      <extLst>
        <ext uri="GoogleSheetsCustomDataVersion1">
          <go:sheetsCustomData xmlns:go="http://customooxmlschemas.google.com/" filterViewId="1611017624"/>
        </ext>
      </extLst>
    </customSheetView>
    <customSheetView guid="{248764C4-C6F5-4EC7-8745-D69C23495697}" filter="1" showAutoFilter="1">
      <autoFilter ref="$A$1:$BF$517"/>
      <extLst>
        <ext uri="GoogleSheetsCustomDataVersion1">
          <go:sheetsCustomData xmlns:go="http://customooxmlschemas.google.com/" filterViewId="1618838232"/>
        </ext>
      </extLst>
    </customSheetView>
    <customSheetView guid="{2D5CE2C8-80C4-4894-A159-68DBD0649921}" filter="1" showAutoFilter="1">
      <autoFilter ref="$B$1:$BF$221"/>
      <extLst>
        <ext uri="GoogleSheetsCustomDataVersion1">
          <go:sheetsCustomData xmlns:go="http://customooxmlschemas.google.com/" filterViewId="1623851257"/>
        </ext>
      </extLst>
    </customSheetView>
    <customSheetView guid="{2BCDAD7E-B34C-44AC-AF83-4C712509A7AC}" filter="1" showAutoFilter="1">
      <autoFilter ref="$A$1:$BF$332"/>
      <extLst>
        <ext uri="GoogleSheetsCustomDataVersion1">
          <go:sheetsCustomData xmlns:go="http://customooxmlschemas.google.com/" filterViewId="1623945068"/>
        </ext>
      </extLst>
    </customSheetView>
    <customSheetView guid="{EF2DCBE9-6444-4C7D-9834-2AFA3D9A696A}" filter="1" showAutoFilter="1">
      <autoFilter ref="$A$1:$BF$517"/>
      <extLst>
        <ext uri="GoogleSheetsCustomDataVersion1">
          <go:sheetsCustomData xmlns:go="http://customooxmlschemas.google.com/" filterViewId="1625225338"/>
        </ext>
      </extLst>
    </customSheetView>
    <customSheetView guid="{5F6BE341-6B8A-4296-86C3-1516DE2F1B9F}" filter="1" showAutoFilter="1">
      <autoFilter ref="$A$1:$BF$550"/>
      <extLst>
        <ext uri="GoogleSheetsCustomDataVersion1">
          <go:sheetsCustomData xmlns:go="http://customooxmlschemas.google.com/" filterViewId="1628037076"/>
        </ext>
      </extLst>
    </customSheetView>
    <customSheetView guid="{3B133FE9-7584-47E1-BC01-6A5E15526C94}" filter="1" showAutoFilter="1">
      <autoFilter ref="$A$1:$BF$332"/>
      <extLst>
        <ext uri="GoogleSheetsCustomDataVersion1">
          <go:sheetsCustomData xmlns:go="http://customooxmlschemas.google.com/" filterViewId="1637994043"/>
        </ext>
      </extLst>
    </customSheetView>
    <customSheetView guid="{717AA10C-5B84-47C6-98AD-39095FB3FAEB}" filter="1" showAutoFilter="1">
      <autoFilter ref="$A$1:$BF$517"/>
      <extLst>
        <ext uri="GoogleSheetsCustomDataVersion1">
          <go:sheetsCustomData xmlns:go="http://customooxmlschemas.google.com/" filterViewId="1646472010"/>
        </ext>
      </extLst>
    </customSheetView>
    <customSheetView guid="{B195C75C-421B-4364-9425-92C3B4DDDDA6}" filter="1" showAutoFilter="1">
      <autoFilter ref="$A$1:$BF$517"/>
      <extLst>
        <ext uri="GoogleSheetsCustomDataVersion1">
          <go:sheetsCustomData xmlns:go="http://customooxmlschemas.google.com/" filterViewId="1656649047"/>
        </ext>
      </extLst>
    </customSheetView>
    <customSheetView guid="{D3F5C986-1AE5-4CFE-875B-90F76D397F24}" filter="1" showAutoFilter="1">
      <autoFilter ref="$A$1:$BF$332"/>
      <extLst>
        <ext uri="GoogleSheetsCustomDataVersion1">
          <go:sheetsCustomData xmlns:go="http://customooxmlschemas.google.com/" filterViewId="1678844575"/>
        </ext>
      </extLst>
    </customSheetView>
    <customSheetView guid="{EA8F5413-B19F-476D-8C81-81B671CF1DF1}" filter="1" showAutoFilter="1">
      <autoFilter ref="$A$1:$BF$273"/>
      <extLst>
        <ext uri="GoogleSheetsCustomDataVersion1">
          <go:sheetsCustomData xmlns:go="http://customooxmlschemas.google.com/" filterViewId="1685936581"/>
        </ext>
      </extLst>
    </customSheetView>
    <customSheetView guid="{C144EC18-EAD5-4DAF-BEB4-1AA9B871C32F}" filter="1" showAutoFilter="1">
      <autoFilter ref="$AK$1:$AK$527"/>
      <extLst>
        <ext uri="GoogleSheetsCustomDataVersion1">
          <go:sheetsCustomData xmlns:go="http://customooxmlschemas.google.com/" filterViewId="1697500537"/>
        </ext>
      </extLst>
    </customSheetView>
    <customSheetView guid="{68CD605C-A91F-4340-9B3E-2097E96EBEDF}" filter="1" showAutoFilter="1">
      <autoFilter ref="$A$1:$BF$517"/>
      <extLst>
        <ext uri="GoogleSheetsCustomDataVersion1">
          <go:sheetsCustomData xmlns:go="http://customooxmlschemas.google.com/" filterViewId="170253111"/>
        </ext>
      </extLst>
    </customSheetView>
    <customSheetView guid="{783CD935-7955-4471-978D-88B4DEFA74BD}" filter="1" showAutoFilter="1">
      <autoFilter ref="$A$1:$BF$332"/>
      <extLst>
        <ext uri="GoogleSheetsCustomDataVersion1">
          <go:sheetsCustomData xmlns:go="http://customooxmlschemas.google.com/" filterViewId="1717007059"/>
        </ext>
      </extLst>
    </customSheetView>
    <customSheetView guid="{D3094F1A-7BCF-4B4A-9ADB-D55ACE915D06}" filter="1" showAutoFilter="1">
      <autoFilter ref="$A$1:$BF$332"/>
      <extLst>
        <ext uri="GoogleSheetsCustomDataVersion1">
          <go:sheetsCustomData xmlns:go="http://customooxmlschemas.google.com/" filterViewId="172485652"/>
        </ext>
      </extLst>
    </customSheetView>
    <customSheetView guid="{EEA7E63F-84C8-425B-82C5-CA77E01D77E1}" filter="1" showAutoFilter="1">
      <autoFilter ref="$A$1:$BF$288"/>
      <extLst>
        <ext uri="GoogleSheetsCustomDataVersion1">
          <go:sheetsCustomData xmlns:go="http://customooxmlschemas.google.com/" filterViewId="1737441531"/>
        </ext>
      </extLst>
    </customSheetView>
    <customSheetView guid="{64B40EE2-EA18-4661-8EB4-24CE9EBE2447}" filter="1" showAutoFilter="1">
      <autoFilter ref="$A$1:$BF$332"/>
      <extLst>
        <ext uri="GoogleSheetsCustomDataVersion1">
          <go:sheetsCustomData xmlns:go="http://customooxmlschemas.google.com/" filterViewId="1741113524"/>
        </ext>
      </extLst>
    </customSheetView>
    <customSheetView guid="{99614D1F-84E4-4DA6-831E-85E1E32930A6}" filter="1" showAutoFilter="1">
      <autoFilter ref="$A$1:$BG$550"/>
      <extLst>
        <ext uri="GoogleSheetsCustomDataVersion1">
          <go:sheetsCustomData xmlns:go="http://customooxmlschemas.google.com/" filterViewId="1741793503"/>
        </ext>
      </extLst>
    </customSheetView>
    <customSheetView guid="{09A40AB9-9EBF-4A10-9125-22D4F630F90A}" filter="1" showAutoFilter="1">
      <autoFilter ref="$A$1:$BF$517"/>
      <extLst>
        <ext uri="GoogleSheetsCustomDataVersion1">
          <go:sheetsCustomData xmlns:go="http://customooxmlschemas.google.com/" filterViewId="1743227574"/>
        </ext>
      </extLst>
    </customSheetView>
    <customSheetView guid="{A29B9CAB-DDD8-4EA6-9E3B-400D40FD2091}" filter="1" showAutoFilter="1">
      <autoFilter ref="$A$1:$BF$332"/>
      <extLst>
        <ext uri="GoogleSheetsCustomDataVersion1">
          <go:sheetsCustomData xmlns:go="http://customooxmlschemas.google.com/" filterViewId="1746543805"/>
        </ext>
      </extLst>
    </customSheetView>
    <customSheetView guid="{16E03C8E-EB3B-4CFA-9C98-113F5EEDCBC6}" filter="1" showAutoFilter="1">
      <autoFilter ref="$A$1:$BF$517"/>
      <extLst>
        <ext uri="GoogleSheetsCustomDataVersion1">
          <go:sheetsCustomData xmlns:go="http://customooxmlschemas.google.com/" filterViewId="1747726071"/>
        </ext>
      </extLst>
    </customSheetView>
    <customSheetView guid="{301D3FAB-F895-4CA4-8E0F-1CCB745DAD31}" filter="1" showAutoFilter="1">
      <autoFilter ref="$A$1:$BF$332"/>
      <extLst>
        <ext uri="GoogleSheetsCustomDataVersion1">
          <go:sheetsCustomData xmlns:go="http://customooxmlschemas.google.com/" filterViewId="175229038"/>
        </ext>
      </extLst>
    </customSheetView>
    <customSheetView guid="{49ACD70E-DC52-4F5C-ACE6-75255EB4D124}" filter="1" showAutoFilter="1">
      <autoFilter ref="$A$1:$BF$332"/>
      <extLst>
        <ext uri="GoogleSheetsCustomDataVersion1">
          <go:sheetsCustomData xmlns:go="http://customooxmlschemas.google.com/" filterViewId="1769319558"/>
        </ext>
      </extLst>
    </customSheetView>
    <customSheetView guid="{089B847D-4289-4481-A66B-220FBA3C96D1}" filter="1" showAutoFilter="1">
      <autoFilter ref="$A$1:$BF$517"/>
      <extLst>
        <ext uri="GoogleSheetsCustomDataVersion1">
          <go:sheetsCustomData xmlns:go="http://customooxmlschemas.google.com/" filterViewId="1779857294"/>
        </ext>
      </extLst>
    </customSheetView>
    <customSheetView guid="{C6094437-E956-4C9F-B20D-0C42114C92D6}" filter="1" showAutoFilter="1">
      <autoFilter ref="$A$1:$BF$517"/>
      <extLst>
        <ext uri="GoogleSheetsCustomDataVersion1">
          <go:sheetsCustomData xmlns:go="http://customooxmlschemas.google.com/" filterViewId="1786638965"/>
        </ext>
      </extLst>
    </customSheetView>
    <customSheetView guid="{59B0ABB4-1020-42C7-994C-9908BFDAF52A}" filter="1" showAutoFilter="1">
      <autoFilter ref="$A$1:$BF$365"/>
      <extLst>
        <ext uri="GoogleSheetsCustomDataVersion1">
          <go:sheetsCustomData xmlns:go="http://customooxmlschemas.google.com/" filterViewId="1804317271"/>
        </ext>
      </extLst>
    </customSheetView>
    <customSheetView guid="{47B1B03A-EB7F-4215-9ECA-8B410A9EDEE3}" filter="1" showAutoFilter="1">
      <autoFilter ref="$A$1:$BF$517"/>
      <extLst>
        <ext uri="GoogleSheetsCustomDataVersion1">
          <go:sheetsCustomData xmlns:go="http://customooxmlschemas.google.com/" filterViewId="1810589483"/>
        </ext>
      </extLst>
    </customSheetView>
    <customSheetView guid="{A0C65FB6-3535-4161-80D6-C7EE2C5B35E2}" filter="1" showAutoFilter="1">
      <autoFilter ref="$A$1:$BF$282"/>
      <extLst>
        <ext uri="GoogleSheetsCustomDataVersion1">
          <go:sheetsCustomData xmlns:go="http://customooxmlschemas.google.com/" filterViewId="1815601375"/>
        </ext>
      </extLst>
    </customSheetView>
    <customSheetView guid="{7DDA1D64-CE47-4112-8E9B-5577BB49C666}" filter="1" showAutoFilter="1">
      <autoFilter ref="$A$1:$BF$282"/>
      <extLst>
        <ext uri="GoogleSheetsCustomDataVersion1">
          <go:sheetsCustomData xmlns:go="http://customooxmlschemas.google.com/" filterViewId="1820913497"/>
        </ext>
      </extLst>
    </customSheetView>
    <customSheetView guid="{ADBBCA69-7784-48DC-BC5F-0F05EDD30B94}" filter="1" showAutoFilter="1">
      <autoFilter ref="$A$489:$BF$517"/>
      <extLst>
        <ext uri="GoogleSheetsCustomDataVersion1">
          <go:sheetsCustomData xmlns:go="http://customooxmlschemas.google.com/" filterViewId="1825961230"/>
        </ext>
      </extLst>
    </customSheetView>
    <customSheetView guid="{1FC670D2-5549-4B3B-8A93-A4051FDFB108}" filter="1" showAutoFilter="1">
      <autoFilter ref="$A$1:$BF$332"/>
      <extLst>
        <ext uri="GoogleSheetsCustomDataVersion1">
          <go:sheetsCustomData xmlns:go="http://customooxmlschemas.google.com/" filterViewId="1827859666"/>
        </ext>
      </extLst>
    </customSheetView>
    <customSheetView guid="{983015C7-D737-4432-B20A-E598E87F8AF7}" filter="1" showAutoFilter="1">
      <autoFilter ref="$A$1:$BF$517"/>
      <extLst>
        <ext uri="GoogleSheetsCustomDataVersion1">
          <go:sheetsCustomData xmlns:go="http://customooxmlschemas.google.com/" filterViewId="184257106"/>
        </ext>
      </extLst>
    </customSheetView>
    <customSheetView guid="{01CC9FBB-6412-4268-95B0-66B9C60E01BA}" filter="1" showAutoFilter="1">
      <autoFilter ref="$A$1:$BF$517"/>
      <extLst>
        <ext uri="GoogleSheetsCustomDataVersion1">
          <go:sheetsCustomData xmlns:go="http://customooxmlschemas.google.com/" filterViewId="184409047"/>
        </ext>
      </extLst>
    </customSheetView>
    <customSheetView guid="{ABD94758-9719-4C1B-BCD0-8B92654ED079}" filter="1" showAutoFilter="1">
      <autoFilter ref="$A$1:$BF$464"/>
      <extLst>
        <ext uri="GoogleSheetsCustomDataVersion1">
          <go:sheetsCustomData xmlns:go="http://customooxmlschemas.google.com/" filterViewId="1863602115"/>
        </ext>
      </extLst>
    </customSheetView>
    <customSheetView guid="{564D74EB-2FB2-4312-9254-2BA6559A9BE7}" filter="1" showAutoFilter="1">
      <autoFilter ref="$A$1:$BF$332"/>
      <extLst>
        <ext uri="GoogleSheetsCustomDataVersion1">
          <go:sheetsCustomData xmlns:go="http://customooxmlschemas.google.com/" filterViewId="1865431034"/>
        </ext>
      </extLst>
    </customSheetView>
    <customSheetView guid="{F5C9A8EB-893A-405F-AF06-138CBF7CF214}" filter="1" showAutoFilter="1">
      <autoFilter ref="$A$1:$BF$332"/>
      <extLst>
        <ext uri="GoogleSheetsCustomDataVersion1">
          <go:sheetsCustomData xmlns:go="http://customooxmlschemas.google.com/" filterViewId="1873408291"/>
        </ext>
      </extLst>
    </customSheetView>
    <customSheetView guid="{05E139EC-CE48-4591-A676-C96343BC11CF}" filter="1" showAutoFilter="1">
      <autoFilter ref="$A$1:$BF$517"/>
      <extLst>
        <ext uri="GoogleSheetsCustomDataVersion1">
          <go:sheetsCustomData xmlns:go="http://customooxmlschemas.google.com/" filterViewId="1875423872"/>
        </ext>
      </extLst>
    </customSheetView>
    <customSheetView guid="{689D8A32-8ED6-4CC4-826C-3BCC8F5640AB}" filter="1" showAutoFilter="1">
      <autoFilter ref="$A$1:$BF$332"/>
      <extLst>
        <ext uri="GoogleSheetsCustomDataVersion1">
          <go:sheetsCustomData xmlns:go="http://customooxmlschemas.google.com/" filterViewId="18782310"/>
        </ext>
      </extLst>
    </customSheetView>
    <customSheetView guid="{061B8C3D-B586-47EC-A495-60B132C193F6}" filter="1" showAutoFilter="1">
      <autoFilter ref="$A$1:$BF$328"/>
      <extLst>
        <ext uri="GoogleSheetsCustomDataVersion1">
          <go:sheetsCustomData xmlns:go="http://customooxmlschemas.google.com/" filterViewId="1880366081"/>
        </ext>
      </extLst>
    </customSheetView>
    <customSheetView guid="{4FFBA2B7-0B5E-4036-9845-25FC25961AAA}" filter="1" showAutoFilter="1">
      <autoFilter ref="$B$1:$BF$517"/>
      <extLst>
        <ext uri="GoogleSheetsCustomDataVersion1">
          <go:sheetsCustomData xmlns:go="http://customooxmlschemas.google.com/" filterViewId="1906168256"/>
        </ext>
      </extLst>
    </customSheetView>
    <customSheetView guid="{60F5D9A2-9848-4ED1-ADEA-AFEB68D9BDDF}" filter="1" showAutoFilter="1">
      <autoFilter ref="$A$1:$BF$517"/>
      <extLst>
        <ext uri="GoogleSheetsCustomDataVersion1">
          <go:sheetsCustomData xmlns:go="http://customooxmlschemas.google.com/" filterViewId="1910705863"/>
        </ext>
      </extLst>
    </customSheetView>
    <customSheetView guid="{0414109F-773B-4EA2-9B1D-BBC29CF38BF8}" filter="1" showAutoFilter="1">
      <autoFilter ref="$A$1:$BF$332"/>
      <extLst>
        <ext uri="GoogleSheetsCustomDataVersion1">
          <go:sheetsCustomData xmlns:go="http://customooxmlschemas.google.com/" filterViewId="1919260740"/>
        </ext>
      </extLst>
    </customSheetView>
    <customSheetView guid="{0A833605-BFA8-43AC-B360-427D9FD86D7E}" filter="1" showAutoFilter="1">
      <autoFilter ref="$A$1:$BF$517"/>
      <extLst>
        <ext uri="GoogleSheetsCustomDataVersion1">
          <go:sheetsCustomData xmlns:go="http://customooxmlschemas.google.com/" filterViewId="1947608934"/>
        </ext>
      </extLst>
    </customSheetView>
    <customSheetView guid="{6B062E46-B62E-489C-89CD-08FF896CC0D9}" filter="1" showAutoFilter="1">
      <autoFilter ref="$A$1:$BF$332">
        <filterColumn colId="47">
          <filters blank="1">
            <filter val="No"/>
          </filters>
        </filterColumn>
      </autoFilter>
      <extLst>
        <ext uri="GoogleSheetsCustomDataVersion1">
          <go:sheetsCustomData xmlns:go="http://customooxmlschemas.google.com/" filterViewId="196634359"/>
        </ext>
      </extLst>
    </customSheetView>
    <customSheetView guid="{C55EFD14-523D-46FF-A89F-5AE60EC9E0D1}" filter="1" showAutoFilter="1">
      <autoFilter ref="$A$1:$BF$464"/>
      <extLst>
        <ext uri="GoogleSheetsCustomDataVersion1">
          <go:sheetsCustomData xmlns:go="http://customooxmlschemas.google.com/" filterViewId="1974573166"/>
        </ext>
      </extLst>
    </customSheetView>
    <customSheetView guid="{D0D857A6-0357-4F68-A9FF-137729F5E491}" filter="1" showAutoFilter="1">
      <autoFilter ref="$A$1:$BF$332"/>
      <extLst>
        <ext uri="GoogleSheetsCustomDataVersion1">
          <go:sheetsCustomData xmlns:go="http://customooxmlschemas.google.com/" filterViewId="1974789494"/>
        </ext>
      </extLst>
    </customSheetView>
    <customSheetView guid="{B85089C7-4A26-4CE1-B1D3-CDEE019BE730}" filter="1" showAutoFilter="1">
      <autoFilter ref="$A$1:$BF$517"/>
      <extLst>
        <ext uri="GoogleSheetsCustomDataVersion1">
          <go:sheetsCustomData xmlns:go="http://customooxmlschemas.google.com/" filterViewId="1977440869"/>
        </ext>
      </extLst>
    </customSheetView>
    <customSheetView guid="{0D40BCBB-26AD-49E6-BF19-D42318FEC5CC}" filter="1" showAutoFilter="1">
      <autoFilter ref="$A$1:$BF$316"/>
      <extLst>
        <ext uri="GoogleSheetsCustomDataVersion1">
          <go:sheetsCustomData xmlns:go="http://customooxmlschemas.google.com/" filterViewId="1993719606"/>
        </ext>
      </extLst>
    </customSheetView>
    <customSheetView guid="{68A84F66-EDD9-4A0E-9CA3-656DEA3D21B9}" filter="1" showAutoFilter="1">
      <autoFilter ref="$A$1:$BF$332"/>
      <extLst>
        <ext uri="GoogleSheetsCustomDataVersion1">
          <go:sheetsCustomData xmlns:go="http://customooxmlschemas.google.com/" filterViewId="2001999093"/>
        </ext>
      </extLst>
    </customSheetView>
    <customSheetView guid="{DE12678C-0BB3-41C9-8915-98FE0FB54B7B}" filter="1" showAutoFilter="1">
      <autoFilter ref="$A$1:$BF$517"/>
      <extLst>
        <ext uri="GoogleSheetsCustomDataVersion1">
          <go:sheetsCustomData xmlns:go="http://customooxmlschemas.google.com/" filterViewId="2002776515"/>
        </ext>
      </extLst>
    </customSheetView>
    <customSheetView guid="{781BF538-0EB0-4152-AC50-ABD697ACA8D9}" filter="1" showAutoFilter="1">
      <autoFilter ref="$A$1:$BF$517"/>
      <extLst>
        <ext uri="GoogleSheetsCustomDataVersion1">
          <go:sheetsCustomData xmlns:go="http://customooxmlschemas.google.com/" filterViewId="2003338128"/>
        </ext>
      </extLst>
    </customSheetView>
    <customSheetView guid="{5D0B322D-42A7-4719-BB02-3A2DCF0C4FA6}" filter="1" showAutoFilter="1">
      <autoFilter ref="$A$1:$BF$332"/>
      <extLst>
        <ext uri="GoogleSheetsCustomDataVersion1">
          <go:sheetsCustomData xmlns:go="http://customooxmlschemas.google.com/" filterViewId="200953273"/>
        </ext>
      </extLst>
    </customSheetView>
    <customSheetView guid="{5A347B7D-3BFA-4BED-B6C5-D4A2ECFD13F5}" filter="1" showAutoFilter="1">
      <autoFilter ref="$A$1:$BF$517"/>
      <extLst>
        <ext uri="GoogleSheetsCustomDataVersion1">
          <go:sheetsCustomData xmlns:go="http://customooxmlschemas.google.com/" filterViewId="2030278091"/>
        </ext>
      </extLst>
    </customSheetView>
    <customSheetView guid="{D10DC181-078A-4BCE-8680-8031D6F711B6}" filter="1" showAutoFilter="1">
      <autoFilter ref="$A$1:$BF$332"/>
      <extLst>
        <ext uri="GoogleSheetsCustomDataVersion1">
          <go:sheetsCustomData xmlns:go="http://customooxmlschemas.google.com/" filterViewId="2047860504"/>
        </ext>
      </extLst>
    </customSheetView>
    <customSheetView guid="{59EA63EB-DA7B-4B9E-9CAD-91E1411A244F}" filter="1" showAutoFilter="1">
      <autoFilter ref="$A$1:$BF$517"/>
      <extLst>
        <ext uri="GoogleSheetsCustomDataVersion1">
          <go:sheetsCustomData xmlns:go="http://customooxmlschemas.google.com/" filterViewId="2053478991"/>
        </ext>
      </extLst>
    </customSheetView>
    <customSheetView guid="{553A9C77-8927-4441-B11D-D08CD748CE1D}" filter="1" showAutoFilter="1">
      <autoFilter ref="$A$1:$BF$282"/>
      <extLst>
        <ext uri="GoogleSheetsCustomDataVersion1">
          <go:sheetsCustomData xmlns:go="http://customooxmlschemas.google.com/" filterViewId="2055368234"/>
        </ext>
      </extLst>
    </customSheetView>
    <customSheetView guid="{9BB89AB8-03A0-4B02-9B9A-F6AB053480F5}" filter="1" showAutoFilter="1">
      <autoFilter ref="$A$1:$BF$517"/>
      <extLst>
        <ext uri="GoogleSheetsCustomDataVersion1">
          <go:sheetsCustomData xmlns:go="http://customooxmlschemas.google.com/" filterViewId="207691604"/>
        </ext>
      </extLst>
    </customSheetView>
    <customSheetView guid="{3C89E492-169F-4CE5-9C6F-F3FFEBBDDD82}" filter="1" showAutoFilter="1">
      <autoFilter ref="$A$1:$BF$517"/>
      <extLst>
        <ext uri="GoogleSheetsCustomDataVersion1">
          <go:sheetsCustomData xmlns:go="http://customooxmlschemas.google.com/" filterViewId="208556798"/>
        </ext>
      </extLst>
    </customSheetView>
    <customSheetView guid="{A2590484-AE25-4F38-8431-BB536D05DF9E}" filter="1" showAutoFilter="1">
      <autoFilter ref="$A$1:$BG$332"/>
      <extLst>
        <ext uri="GoogleSheetsCustomDataVersion1">
          <go:sheetsCustomData xmlns:go="http://customooxmlschemas.google.com/" filterViewId="2094127511"/>
        </ext>
      </extLst>
    </customSheetView>
    <customSheetView guid="{EA67B3AA-7438-46D2-8221-0ECCF16D8CC4}" filter="1" showAutoFilter="1">
      <autoFilter ref="$A$1:$BF$332"/>
      <extLst>
        <ext uri="GoogleSheetsCustomDataVersion1">
          <go:sheetsCustomData xmlns:go="http://customooxmlschemas.google.com/" filterViewId="2113387852"/>
        </ext>
      </extLst>
    </customSheetView>
    <customSheetView guid="{7024C90A-CD77-40BE-B6E3-D1CF2FA3D989}" filter="1" showAutoFilter="1">
      <autoFilter ref="$AV$1:$AV$527"/>
      <extLst>
        <ext uri="GoogleSheetsCustomDataVersion1">
          <go:sheetsCustomData xmlns:go="http://customooxmlschemas.google.com/" filterViewId="215261889"/>
        </ext>
      </extLst>
    </customSheetView>
    <customSheetView guid="{A6208854-7725-4AAC-852E-39795C4851A0}" filter="1" showAutoFilter="1">
      <autoFilter ref="$A$1:$BF$332"/>
      <extLst>
        <ext uri="GoogleSheetsCustomDataVersion1">
          <go:sheetsCustomData xmlns:go="http://customooxmlschemas.google.com/" filterViewId="226810733"/>
        </ext>
      </extLst>
    </customSheetView>
    <customSheetView guid="{388F7377-99D4-4776-BDBF-854946D7756F}" filter="1" showAutoFilter="1">
      <autoFilter ref="$L$1:$L$527"/>
      <extLst>
        <ext uri="GoogleSheetsCustomDataVersion1">
          <go:sheetsCustomData xmlns:go="http://customooxmlschemas.google.com/" filterViewId="234751678"/>
        </ext>
      </extLst>
    </customSheetView>
    <customSheetView guid="{21AEA1DF-4BCA-4351-B45F-69ACD612A142}" filter="1" showAutoFilter="1">
      <autoFilter ref="$A$1:$BF$282"/>
      <extLst>
        <ext uri="GoogleSheetsCustomDataVersion1">
          <go:sheetsCustomData xmlns:go="http://customooxmlschemas.google.com/" filterViewId="24240087"/>
        </ext>
      </extLst>
    </customSheetView>
    <customSheetView guid="{F13391FB-00B0-45FF-A88D-C298EAA3DD8D}" filter="1" showAutoFilter="1">
      <autoFilter ref="$A$1:$BF$517"/>
      <extLst>
        <ext uri="GoogleSheetsCustomDataVersion1">
          <go:sheetsCustomData xmlns:go="http://customooxmlschemas.google.com/" filterViewId="245124815"/>
        </ext>
      </extLst>
    </customSheetView>
    <customSheetView guid="{4E8F5FE9-C5F1-4CA1-A2D5-D76E16684E32}" filter="1" showAutoFilter="1">
      <autoFilter ref="$A$1:$BF$517"/>
      <extLst>
        <ext uri="GoogleSheetsCustomDataVersion1">
          <go:sheetsCustomData xmlns:go="http://customooxmlschemas.google.com/" filterViewId="262669827"/>
        </ext>
      </extLst>
    </customSheetView>
    <customSheetView guid="{B804D751-7BB5-4D2A-8233-26739E80E178}" filter="1" showAutoFilter="1">
      <autoFilter ref="$A$1:$BF$332"/>
      <extLst>
        <ext uri="GoogleSheetsCustomDataVersion1">
          <go:sheetsCustomData xmlns:go="http://customooxmlschemas.google.com/" filterViewId="26885998"/>
        </ext>
      </extLst>
    </customSheetView>
    <customSheetView guid="{E6946B62-76AC-4512-8AF8-0F1CF2E023CC}" filter="1" showAutoFilter="1">
      <autoFilter ref="$A$1:$BF$332"/>
      <extLst>
        <ext uri="GoogleSheetsCustomDataVersion1">
          <go:sheetsCustomData xmlns:go="http://customooxmlschemas.google.com/" filterViewId="269750526"/>
        </ext>
      </extLst>
    </customSheetView>
    <customSheetView guid="{167A3894-FBA7-407F-99A9-C19CF35979E1}" filter="1" showAutoFilter="1">
      <autoFilter ref="$A$1:$BF$517"/>
      <extLst>
        <ext uri="GoogleSheetsCustomDataVersion1">
          <go:sheetsCustomData xmlns:go="http://customooxmlschemas.google.com/" filterViewId="278825909"/>
        </ext>
      </extLst>
    </customSheetView>
    <customSheetView guid="{7CEF7AC3-AA8A-4BE6-87F9-6A4BEBCC2C44}" filter="1" showAutoFilter="1">
      <autoFilter ref="$A$1:$BF$273"/>
      <extLst>
        <ext uri="GoogleSheetsCustomDataVersion1">
          <go:sheetsCustomData xmlns:go="http://customooxmlschemas.google.com/" filterViewId="279979318"/>
        </ext>
      </extLst>
    </customSheetView>
    <customSheetView guid="{6767C774-D6CD-462C-9FB2-8892DD9710AF}" filter="1" showAutoFilter="1">
      <autoFilter ref="$A$1:$BF$517"/>
      <extLst>
        <ext uri="GoogleSheetsCustomDataVersion1">
          <go:sheetsCustomData xmlns:go="http://customooxmlschemas.google.com/" filterViewId="285832759"/>
        </ext>
      </extLst>
    </customSheetView>
    <customSheetView guid="{4ED56750-9545-40D2-BC00-0F69681D34BD}" filter="1" showAutoFilter="1">
      <autoFilter ref="$A$1:$BF$282"/>
      <extLst>
        <ext uri="GoogleSheetsCustomDataVersion1">
          <go:sheetsCustomData xmlns:go="http://customooxmlschemas.google.com/" filterViewId="327095467"/>
        </ext>
      </extLst>
    </customSheetView>
    <customSheetView guid="{6ED51D95-F2E2-4AE3-ADAA-3CA1A9635B6D}" filter="1" showAutoFilter="1">
      <autoFilter ref="$A$1:$BF$332"/>
      <extLst>
        <ext uri="GoogleSheetsCustomDataVersion1">
          <go:sheetsCustomData xmlns:go="http://customooxmlschemas.google.com/" filterViewId="329547467"/>
        </ext>
      </extLst>
    </customSheetView>
    <customSheetView guid="{01ED023A-4A44-4014-B2D2-26814934766C}" filter="1" showAutoFilter="1">
      <autoFilter ref="$A$1:$BF$517"/>
      <extLst>
        <ext uri="GoogleSheetsCustomDataVersion1">
          <go:sheetsCustomData xmlns:go="http://customooxmlschemas.google.com/" filterViewId="336168202"/>
        </ext>
      </extLst>
    </customSheetView>
    <customSheetView guid="{91CAA002-6C98-4A76-9E30-E42BFCEABB51}" filter="1" showAutoFilter="1">
      <autoFilter ref="$A$1:$BF$517"/>
      <extLst>
        <ext uri="GoogleSheetsCustomDataVersion1">
          <go:sheetsCustomData xmlns:go="http://customooxmlschemas.google.com/" filterViewId="339774861"/>
        </ext>
      </extLst>
    </customSheetView>
    <customSheetView guid="{863A4D87-549F-4E97-A28D-FD4E9BA1EE47}" filter="1" showAutoFilter="1">
      <autoFilter ref="$A$1:$BF$517"/>
      <extLst>
        <ext uri="GoogleSheetsCustomDataVersion1">
          <go:sheetsCustomData xmlns:go="http://customooxmlschemas.google.com/" filterViewId="340330007"/>
        </ext>
      </extLst>
    </customSheetView>
    <customSheetView guid="{E82B1070-ABB6-4405-9D04-1AFC020DC7EB}" filter="1" showAutoFilter="1">
      <autoFilter ref="$A$1:$BF$517"/>
      <extLst>
        <ext uri="GoogleSheetsCustomDataVersion1">
          <go:sheetsCustomData xmlns:go="http://customooxmlschemas.google.com/" filterViewId="345855304"/>
        </ext>
      </extLst>
    </customSheetView>
    <customSheetView guid="{D3EC8887-AD2C-453B-A3F2-771A7678DF91}" filter="1" showAutoFilter="1">
      <autoFilter ref="$A$1:$BF$332"/>
      <extLst>
        <ext uri="GoogleSheetsCustomDataVersion1">
          <go:sheetsCustomData xmlns:go="http://customooxmlschemas.google.com/" filterViewId="357660850"/>
        </ext>
      </extLst>
    </customSheetView>
    <customSheetView guid="{C9F3D738-D88B-47BD-B57B-237E02D98F70}" filter="1" showAutoFilter="1">
      <autoFilter ref="$A$1:$BF$282"/>
      <extLst>
        <ext uri="GoogleSheetsCustomDataVersion1">
          <go:sheetsCustomData xmlns:go="http://customooxmlschemas.google.com/" filterViewId="366238176"/>
        </ext>
      </extLst>
    </customSheetView>
    <customSheetView guid="{2234A1E3-00A0-459C-8357-FA78F82C841E}" filter="1" showAutoFilter="1">
      <autoFilter ref="$A$1:$BF$550"/>
      <extLst>
        <ext uri="GoogleSheetsCustomDataVersion1">
          <go:sheetsCustomData xmlns:go="http://customooxmlschemas.google.com/" filterViewId="367192708"/>
        </ext>
      </extLst>
    </customSheetView>
    <customSheetView guid="{B0117878-2AE4-4863-A84C-5B264E3CDC33}" filter="1" showAutoFilter="1">
      <autoFilter ref="$A$1:$BF$332"/>
      <extLst>
        <ext uri="GoogleSheetsCustomDataVersion1">
          <go:sheetsCustomData xmlns:go="http://customooxmlschemas.google.com/" filterViewId="389415298"/>
        </ext>
      </extLst>
    </customSheetView>
    <customSheetView guid="{95EA9419-DFCD-4BAD-A4AD-7CA16817A636}" filter="1" showAutoFilter="1">
      <autoFilter ref="$P$1:$P$527"/>
      <extLst>
        <ext uri="GoogleSheetsCustomDataVersion1">
          <go:sheetsCustomData xmlns:go="http://customooxmlschemas.google.com/" filterViewId="393900845"/>
        </ext>
      </extLst>
    </customSheetView>
    <customSheetView guid="{EBE003C7-A7EF-4606-BC64-0D550710090E}" filter="1" showAutoFilter="1">
      <autoFilter ref="$A$1:$BF$517"/>
      <extLst>
        <ext uri="GoogleSheetsCustomDataVersion1">
          <go:sheetsCustomData xmlns:go="http://customooxmlschemas.google.com/" filterViewId="395170204"/>
        </ext>
      </extLst>
    </customSheetView>
    <customSheetView guid="{1AB7C911-E1EA-4227-A1F1-461B1AFEAF56}" filter="1" showAutoFilter="1">
      <autoFilter ref="$A$1:$BF$332"/>
      <extLst>
        <ext uri="GoogleSheetsCustomDataVersion1">
          <go:sheetsCustomData xmlns:go="http://customooxmlschemas.google.com/" filterViewId="408796077"/>
        </ext>
      </extLst>
    </customSheetView>
    <customSheetView guid="{190BBF34-CA25-426B-8638-3EF982C13688}" filter="1" showAutoFilter="1">
      <autoFilter ref="$A$1:$BF$332"/>
      <extLst>
        <ext uri="GoogleSheetsCustomDataVersion1">
          <go:sheetsCustomData xmlns:go="http://customooxmlschemas.google.com/" filterViewId="411249093"/>
        </ext>
      </extLst>
    </customSheetView>
    <customSheetView guid="{98DABB61-D735-4589-ABED-DA6F6E0DB523}" filter="1" showAutoFilter="1">
      <autoFilter ref="$A$1:$BF$332"/>
      <extLst>
        <ext uri="GoogleSheetsCustomDataVersion1">
          <go:sheetsCustomData xmlns:go="http://customooxmlschemas.google.com/" filterViewId="414131554"/>
        </ext>
      </extLst>
    </customSheetView>
    <customSheetView guid="{894EA087-4809-453E-8860-A58371F1C766}" filter="1" showAutoFilter="1">
      <autoFilter ref="$A$1:$BF$517"/>
      <extLst>
        <ext uri="GoogleSheetsCustomDataVersion1">
          <go:sheetsCustomData xmlns:go="http://customooxmlschemas.google.com/" filterViewId="421088359"/>
        </ext>
      </extLst>
    </customSheetView>
    <customSheetView guid="{48B2A209-A717-4CA0-9693-5675B0D0DEE9}" filter="1" showAutoFilter="1">
      <autoFilter ref="$A$1:$BF$332"/>
      <extLst>
        <ext uri="GoogleSheetsCustomDataVersion1">
          <go:sheetsCustomData xmlns:go="http://customooxmlschemas.google.com/" filterViewId="431003476"/>
        </ext>
      </extLst>
    </customSheetView>
    <customSheetView guid="{935E6706-618E-413B-BAE1-BA379A21C3F9}" filter="1" showAutoFilter="1">
      <autoFilter ref="$A$1:$BF$282"/>
      <extLst>
        <ext uri="GoogleSheetsCustomDataVersion1">
          <go:sheetsCustomData xmlns:go="http://customooxmlschemas.google.com/" filterViewId="432087629"/>
        </ext>
      </extLst>
    </customSheetView>
    <customSheetView guid="{CA3665EC-0D2E-4E03-A2E8-B1DDD2759188}" filter="1" showAutoFilter="1">
      <autoFilter ref="$A$1:$BF$332"/>
      <extLst>
        <ext uri="GoogleSheetsCustomDataVersion1">
          <go:sheetsCustomData xmlns:go="http://customooxmlschemas.google.com/" filterViewId="43523962"/>
        </ext>
      </extLst>
    </customSheetView>
    <customSheetView guid="{D284FCD7-1579-4F0D-BE00-164BBC6908A6}" filter="1" showAutoFilter="1">
      <autoFilter ref="$A$1:$BF$517"/>
      <extLst>
        <ext uri="GoogleSheetsCustomDataVersion1">
          <go:sheetsCustomData xmlns:go="http://customooxmlschemas.google.com/" filterViewId="440092789"/>
        </ext>
      </extLst>
    </customSheetView>
    <customSheetView guid="{61C77D99-48E3-441D-9C05-8F1E193477A4}" filter="1" showAutoFilter="1">
      <autoFilter ref="$A$1:$BF$517"/>
      <extLst>
        <ext uri="GoogleSheetsCustomDataVersion1">
          <go:sheetsCustomData xmlns:go="http://customooxmlschemas.google.com/" filterViewId="449877952"/>
        </ext>
      </extLst>
    </customSheetView>
    <customSheetView guid="{4A143CA3-53D1-4A0C-90DE-2B37B9D19D9D}" filter="1" showAutoFilter="1">
      <autoFilter ref="$A$1:$BF$332"/>
      <extLst>
        <ext uri="GoogleSheetsCustomDataVersion1">
          <go:sheetsCustomData xmlns:go="http://customooxmlschemas.google.com/" filterViewId="453740914"/>
        </ext>
      </extLst>
    </customSheetView>
    <customSheetView guid="{A9ADEFB8-D278-488C-862E-139B2CBBAA57}" filter="1" showAutoFilter="1">
      <autoFilter ref="$A$1:$BF$517"/>
      <extLst>
        <ext uri="GoogleSheetsCustomDataVersion1">
          <go:sheetsCustomData xmlns:go="http://customooxmlschemas.google.com/" filterViewId="459309593"/>
        </ext>
      </extLst>
    </customSheetView>
    <customSheetView guid="{A6CC62B5-5BE4-493B-8F32-9B72DA2C1ED1}" filter="1" showAutoFilter="1">
      <autoFilter ref="$A$1:$BF$517"/>
      <extLst>
        <ext uri="GoogleSheetsCustomDataVersion1">
          <go:sheetsCustomData xmlns:go="http://customooxmlschemas.google.com/" filterViewId="468432991"/>
        </ext>
      </extLst>
    </customSheetView>
    <customSheetView guid="{FC1E96EF-5526-4382-A669-2BF2381C193E}" filter="1" showAutoFilter="1">
      <autoFilter ref="$A$1:$BF$517"/>
      <extLst>
        <ext uri="GoogleSheetsCustomDataVersion1">
          <go:sheetsCustomData xmlns:go="http://customooxmlschemas.google.com/" filterViewId="47978317"/>
        </ext>
      </extLst>
    </customSheetView>
    <customSheetView guid="{5F740FF0-8E69-44CC-A5BA-5565B8BA1B09}" filter="1" showAutoFilter="1">
      <autoFilter ref="$A$1:$BF$517"/>
      <extLst>
        <ext uri="GoogleSheetsCustomDataVersion1">
          <go:sheetsCustomData xmlns:go="http://customooxmlschemas.google.com/" filterViewId="481943750"/>
        </ext>
      </extLst>
    </customSheetView>
    <customSheetView guid="{6B6DC011-E501-44E4-B609-EF73BE01E57C}" filter="1" showAutoFilter="1">
      <autoFilter ref="$A$1:$BF$517"/>
      <extLst>
        <ext uri="GoogleSheetsCustomDataVersion1">
          <go:sheetsCustomData xmlns:go="http://customooxmlschemas.google.com/" filterViewId="500228174"/>
        </ext>
      </extLst>
    </customSheetView>
    <customSheetView guid="{78344B0D-0CCA-49D1-93C9-70AB74D9E157}" filter="1" showAutoFilter="1">
      <autoFilter ref="$A$1:$BF$517"/>
      <extLst>
        <ext uri="GoogleSheetsCustomDataVersion1">
          <go:sheetsCustomData xmlns:go="http://customooxmlschemas.google.com/" filterViewId="501053094"/>
        </ext>
      </extLst>
    </customSheetView>
    <customSheetView guid="{0960EE65-80B2-4276-AA18-4DFB3898F4D5}" filter="1" showAutoFilter="1">
      <autoFilter ref="$A$1:$BF$332"/>
      <extLst>
        <ext uri="GoogleSheetsCustomDataVersion1">
          <go:sheetsCustomData xmlns:go="http://customooxmlschemas.google.com/" filterViewId="505932487"/>
        </ext>
      </extLst>
    </customSheetView>
    <customSheetView guid="{391DDC73-CB9D-488E-B8DA-951742398F57}" filter="1" showAutoFilter="1">
      <autoFilter ref="$A$1:$BF$332"/>
      <extLst>
        <ext uri="GoogleSheetsCustomDataVersion1">
          <go:sheetsCustomData xmlns:go="http://customooxmlschemas.google.com/" filterViewId="513006039"/>
        </ext>
      </extLst>
    </customSheetView>
    <customSheetView guid="{A8AD6C60-CEC8-4415-B586-AD119B6F7A82}" filter="1" showAutoFilter="1">
      <autoFilter ref="$A$1:$BF$282"/>
      <extLst>
        <ext uri="GoogleSheetsCustomDataVersion1">
          <go:sheetsCustomData xmlns:go="http://customooxmlschemas.google.com/" filterViewId="513796651"/>
        </ext>
      </extLst>
    </customSheetView>
    <customSheetView guid="{942C6FCB-D74C-4BF6-B484-23EE1E55CD75}" filter="1" showAutoFilter="1">
      <autoFilter ref="$A$1:$BF$517"/>
      <extLst>
        <ext uri="GoogleSheetsCustomDataVersion1">
          <go:sheetsCustomData xmlns:go="http://customooxmlschemas.google.com/" filterViewId="540701241"/>
        </ext>
      </extLst>
    </customSheetView>
    <customSheetView guid="{EB80348C-9CDC-4412-92DF-7E60D0FB5334}" filter="1" showAutoFilter="1">
      <autoFilter ref="$AO$207:$AQ$209"/>
      <extLst>
        <ext uri="GoogleSheetsCustomDataVersion1">
          <go:sheetsCustomData xmlns:go="http://customooxmlschemas.google.com/" filterViewId="549059790"/>
        </ext>
      </extLst>
    </customSheetView>
    <customSheetView guid="{CF9C768D-8EDD-4FBA-A2DC-CF1F9EBFC7BB}" filter="1" showAutoFilter="1">
      <autoFilter ref="$A$1:$BF$517"/>
      <extLst>
        <ext uri="GoogleSheetsCustomDataVersion1">
          <go:sheetsCustomData xmlns:go="http://customooxmlschemas.google.com/" filterViewId="558974110"/>
        </ext>
      </extLst>
    </customSheetView>
    <customSheetView guid="{3FB0F4C5-41CB-4523-94F3-E4DDDDE468C8}" filter="1" showAutoFilter="1">
      <autoFilter ref="$A$1:$BF$517"/>
      <extLst>
        <ext uri="GoogleSheetsCustomDataVersion1">
          <go:sheetsCustomData xmlns:go="http://customooxmlschemas.google.com/" filterViewId="559805939"/>
        </ext>
      </extLst>
    </customSheetView>
    <customSheetView guid="{E7792A8D-A255-4FF0-B884-780B9936E6F8}" filter="1" showAutoFilter="1">
      <autoFilter ref="$A$1:$BF$332"/>
      <extLst>
        <ext uri="GoogleSheetsCustomDataVersion1">
          <go:sheetsCustomData xmlns:go="http://customooxmlschemas.google.com/" filterViewId="564015988"/>
        </ext>
      </extLst>
    </customSheetView>
    <customSheetView guid="{FD5CF423-D994-4859-B152-406414AAA6B4}" filter="1" showAutoFilter="1">
      <autoFilter ref="$A$1:$BF$464"/>
      <extLst>
        <ext uri="GoogleSheetsCustomDataVersion1">
          <go:sheetsCustomData xmlns:go="http://customooxmlschemas.google.com/" filterViewId="581655540"/>
        </ext>
      </extLst>
    </customSheetView>
    <customSheetView guid="{58E80000-6965-474C-99E6-43614C6F4F3E}" filter="1" showAutoFilter="1">
      <autoFilter ref="$A$1:$BF$332"/>
      <extLst>
        <ext uri="GoogleSheetsCustomDataVersion1">
          <go:sheetsCustomData xmlns:go="http://customooxmlschemas.google.com/" filterViewId="593493462"/>
        </ext>
      </extLst>
    </customSheetView>
    <customSheetView guid="{7CE45E9E-C03A-4A42-9B0A-4FB41AB0C075}" filter="1" showAutoFilter="1">
      <autoFilter ref="$A$1:$BF$332"/>
      <extLst>
        <ext uri="GoogleSheetsCustomDataVersion1">
          <go:sheetsCustomData xmlns:go="http://customooxmlschemas.google.com/" filterViewId="596062118"/>
        </ext>
      </extLst>
    </customSheetView>
    <customSheetView guid="{D89D688B-51E3-4828-A2C1-C715498330DB}" filter="1" showAutoFilter="1">
      <autoFilter ref="$A$1:$BF$517"/>
      <extLst>
        <ext uri="GoogleSheetsCustomDataVersion1">
          <go:sheetsCustomData xmlns:go="http://customooxmlschemas.google.com/" filterViewId="604722506"/>
        </ext>
      </extLst>
    </customSheetView>
    <customSheetView guid="{64468278-5C25-4809-A277-E8F2296D07FB}" filter="1" showAutoFilter="1">
      <autoFilter ref="$A$1:$BF$282"/>
      <extLst>
        <ext uri="GoogleSheetsCustomDataVersion1">
          <go:sheetsCustomData xmlns:go="http://customooxmlschemas.google.com/" filterViewId="604900499"/>
        </ext>
      </extLst>
    </customSheetView>
    <customSheetView guid="{F48BFCE7-4AC3-4422-967F-ECBF1C696E0B}" filter="1" showAutoFilter="1">
      <autoFilter ref="$A$1:$BF$517"/>
      <extLst>
        <ext uri="GoogleSheetsCustomDataVersion1">
          <go:sheetsCustomData xmlns:go="http://customooxmlschemas.google.com/" filterViewId="622112677"/>
        </ext>
      </extLst>
    </customSheetView>
    <customSheetView guid="{1C513239-F92A-41BB-B4FB-5A6E031EC270}" filter="1" showAutoFilter="1">
      <autoFilter ref="$A$1:$BF$332"/>
      <extLst>
        <ext uri="GoogleSheetsCustomDataVersion1">
          <go:sheetsCustomData xmlns:go="http://customooxmlschemas.google.com/" filterViewId="630696976"/>
        </ext>
      </extLst>
    </customSheetView>
    <customSheetView guid="{699D397D-84C7-4F2C-8A0B-1753837D6DE6}" filter="1" showAutoFilter="1">
      <autoFilter ref="$A$1:$BF$517"/>
      <extLst>
        <ext uri="GoogleSheetsCustomDataVersion1">
          <go:sheetsCustomData xmlns:go="http://customooxmlschemas.google.com/" filterViewId="630981866"/>
        </ext>
      </extLst>
    </customSheetView>
    <customSheetView guid="{1A83A573-C40E-4DD9-A0D8-FECC388CDA05}" filter="1" showAutoFilter="1">
      <autoFilter ref="$A$1:$BF$517"/>
      <extLst>
        <ext uri="GoogleSheetsCustomDataVersion1">
          <go:sheetsCustomData xmlns:go="http://customooxmlschemas.google.com/" filterViewId="637578751"/>
        </ext>
      </extLst>
    </customSheetView>
    <customSheetView guid="{E03493F7-AE51-4F79-86DB-49EAC7DAED1D}" filter="1" showAutoFilter="1">
      <autoFilter ref="$A$1:$BF$517"/>
      <extLst>
        <ext uri="GoogleSheetsCustomDataVersion1">
          <go:sheetsCustomData xmlns:go="http://customooxmlschemas.google.com/" filterViewId="639667090"/>
        </ext>
      </extLst>
    </customSheetView>
    <customSheetView guid="{E409EBF9-1128-4038-994D-FF72DE47A184}" filter="1" showAutoFilter="1">
      <autoFilter ref="$A$1:$BF$517"/>
      <extLst>
        <ext uri="GoogleSheetsCustomDataVersion1">
          <go:sheetsCustomData xmlns:go="http://customooxmlschemas.google.com/" filterViewId="639990382"/>
        </ext>
      </extLst>
    </customSheetView>
    <customSheetView guid="{00326746-6BB6-4A9E-8FBF-29C17F11A77D}" filter="1" showAutoFilter="1">
      <autoFilter ref="$A$1:$BF$332"/>
      <extLst>
        <ext uri="GoogleSheetsCustomDataVersion1">
          <go:sheetsCustomData xmlns:go="http://customooxmlschemas.google.com/" filterViewId="641077673"/>
        </ext>
      </extLst>
    </customSheetView>
    <customSheetView guid="{DC7CCDA0-24F2-4228-878E-345B75C5AA5F}" filter="1" showAutoFilter="1">
      <autoFilter ref="$A$1:$BG$332"/>
      <extLst>
        <ext uri="GoogleSheetsCustomDataVersion1">
          <go:sheetsCustomData xmlns:go="http://customooxmlschemas.google.com/" filterViewId="641535038"/>
        </ext>
      </extLst>
    </customSheetView>
    <customSheetView guid="{BEB36C9B-C348-4D6E-9F57-E52839ECF4E7}" filter="1" showAutoFilter="1">
      <autoFilter ref="$A$1:$BG$332"/>
      <extLst>
        <ext uri="GoogleSheetsCustomDataVersion1">
          <go:sheetsCustomData xmlns:go="http://customooxmlschemas.google.com/" filterViewId="650809387"/>
        </ext>
      </extLst>
    </customSheetView>
    <customSheetView guid="{A3C54F77-3592-4C91-B6E6-D50BCC779CBB}" filter="1" showAutoFilter="1">
      <autoFilter ref="$A$1:$BF$297"/>
      <extLst>
        <ext uri="GoogleSheetsCustomDataVersion1">
          <go:sheetsCustomData xmlns:go="http://customooxmlschemas.google.com/" filterViewId="654924142"/>
        </ext>
      </extLst>
    </customSheetView>
    <customSheetView guid="{BF4A08E6-B0CF-4816-8A77-FDEC1E5A533A}" filter="1" showAutoFilter="1">
      <autoFilter ref="$P$1:$P$527"/>
      <extLst>
        <ext uri="GoogleSheetsCustomDataVersion1">
          <go:sheetsCustomData xmlns:go="http://customooxmlschemas.google.com/" filterViewId="669523434"/>
        </ext>
      </extLst>
    </customSheetView>
    <customSheetView guid="{9E6492F5-CFDA-49E6-9F96-10B931F0D82A}" filter="1" showAutoFilter="1">
      <autoFilter ref="$A$1:$BF$332"/>
      <extLst>
        <ext uri="GoogleSheetsCustomDataVersion1">
          <go:sheetsCustomData xmlns:go="http://customooxmlschemas.google.com/" filterViewId="692330671"/>
        </ext>
      </extLst>
    </customSheetView>
    <customSheetView guid="{A4A961A7-E949-4930-8369-483752E0A46C}" filter="1" showAutoFilter="1">
      <autoFilter ref="$A$1:$BF$316"/>
      <extLst>
        <ext uri="GoogleSheetsCustomDataVersion1">
          <go:sheetsCustomData xmlns:go="http://customooxmlschemas.google.com/" filterViewId="721207421"/>
        </ext>
      </extLst>
    </customSheetView>
    <customSheetView guid="{2C5F86F4-F61F-408D-990F-AA09F3F60091}" filter="1" showAutoFilter="1">
      <autoFilter ref="$A$1:$BF$316"/>
      <extLst>
        <ext uri="GoogleSheetsCustomDataVersion1">
          <go:sheetsCustomData xmlns:go="http://customooxmlschemas.google.com/" filterViewId="730438420"/>
        </ext>
      </extLst>
    </customSheetView>
    <customSheetView guid="{078F80D6-BD7D-4BF6-BFA7-981DB5DC7BEE}" filter="1" showAutoFilter="1">
      <autoFilter ref="$A$1:$BF$273"/>
      <extLst>
        <ext uri="GoogleSheetsCustomDataVersion1">
          <go:sheetsCustomData xmlns:go="http://customooxmlschemas.google.com/" filterViewId="731294508"/>
        </ext>
      </extLst>
    </customSheetView>
    <customSheetView guid="{B85E099B-506F-477D-A817-C2B512104EB0}" filter="1" showAutoFilter="1">
      <autoFilter ref="$A$1:$BF$332"/>
      <extLst>
        <ext uri="GoogleSheetsCustomDataVersion1">
          <go:sheetsCustomData xmlns:go="http://customooxmlschemas.google.com/" filterViewId="738535540"/>
        </ext>
      </extLst>
    </customSheetView>
    <customSheetView guid="{AF67623F-FD84-4D91-8461-955C4B1CDAA0}" filter="1" showAutoFilter="1">
      <autoFilter ref="$A$1:$BF$282"/>
      <extLst>
        <ext uri="GoogleSheetsCustomDataVersion1">
          <go:sheetsCustomData xmlns:go="http://customooxmlschemas.google.com/" filterViewId="741115098"/>
        </ext>
      </extLst>
    </customSheetView>
    <customSheetView guid="{2850AF4E-8ADD-4926-951A-C1FB665606A8}" filter="1" showAutoFilter="1">
      <autoFilter ref="$A$1:$BF$517"/>
      <extLst>
        <ext uri="GoogleSheetsCustomDataVersion1">
          <go:sheetsCustomData xmlns:go="http://customooxmlschemas.google.com/" filterViewId="757293590"/>
        </ext>
      </extLst>
    </customSheetView>
    <customSheetView guid="{D5136A11-8100-4600-8D77-7F25EB5F64AE}" filter="1" showAutoFilter="1">
      <autoFilter ref="$A$1:$BF$464"/>
      <extLst>
        <ext uri="GoogleSheetsCustomDataVersion1">
          <go:sheetsCustomData xmlns:go="http://customooxmlschemas.google.com/" filterViewId="758375025"/>
        </ext>
      </extLst>
    </customSheetView>
    <customSheetView guid="{99BC76AD-2650-44C8-9C00-CF5C50298B2F}" filter="1" showAutoFilter="1">
      <autoFilter ref="$A$1:$BF$332"/>
      <extLst>
        <ext uri="GoogleSheetsCustomDataVersion1">
          <go:sheetsCustomData xmlns:go="http://customooxmlschemas.google.com/" filterViewId="759625709"/>
        </ext>
      </extLst>
    </customSheetView>
    <customSheetView guid="{BF0D118B-35C0-4F02-A94A-63E00B88D1D4}" filter="1" showAutoFilter="1">
      <autoFilter ref="$A$1:$BF$288"/>
      <extLst>
        <ext uri="GoogleSheetsCustomDataVersion1">
          <go:sheetsCustomData xmlns:go="http://customooxmlschemas.google.com/" filterViewId="779479767"/>
        </ext>
      </extLst>
    </customSheetView>
    <customSheetView guid="{EFDD2E73-A510-4917-80C6-7656C5F2C4A8}" filter="1" showAutoFilter="1">
      <autoFilter ref="$A$1:$BF$517"/>
      <extLst>
        <ext uri="GoogleSheetsCustomDataVersion1">
          <go:sheetsCustomData xmlns:go="http://customooxmlschemas.google.com/" filterViewId="79509555"/>
        </ext>
      </extLst>
    </customSheetView>
    <customSheetView guid="{7C2BF706-F10D-4F9E-B631-C8B71F99D9B8}" filter="1" showAutoFilter="1">
      <autoFilter ref="$A$1:$BF$517"/>
      <extLst>
        <ext uri="GoogleSheetsCustomDataVersion1">
          <go:sheetsCustomData xmlns:go="http://customooxmlschemas.google.com/" filterViewId="81451510"/>
        </ext>
      </extLst>
    </customSheetView>
    <customSheetView guid="{C35F8712-EBB8-46DB-B255-68924BE695BC}" filter="1" showAutoFilter="1">
      <autoFilter ref="$A$1:$BF$517"/>
      <extLst>
        <ext uri="GoogleSheetsCustomDataVersion1">
          <go:sheetsCustomData xmlns:go="http://customooxmlschemas.google.com/" filterViewId="815874525"/>
        </ext>
      </extLst>
    </customSheetView>
    <customSheetView guid="{D6E2D15C-70F5-49E9-980C-56E929B9B70E}" filter="1" showAutoFilter="1">
      <autoFilter ref="$A$1:$BF$517"/>
      <extLst>
        <ext uri="GoogleSheetsCustomDataVersion1">
          <go:sheetsCustomData xmlns:go="http://customooxmlschemas.google.com/" filterViewId="8184135"/>
        </ext>
      </extLst>
    </customSheetView>
    <customSheetView guid="{C31E40A9-8FFD-4E7A-89BC-ADCCF100ADC7}" filter="1" showAutoFilter="1">
      <autoFilter ref="$A$1:$BF$517">
        <filterColumn colId="5">
          <filters>
            <filter val="Qhama Xotongo"/>
            <filter val="Asakhe Khethwa"/>
            <filter val="Stombo Madotyeni"/>
            <filter val="Iviwe Kwinana"/>
            <filter val="Ludwe Matomela"/>
            <filter val="Uyathandwa Mkoko"/>
            <filter val="Liyema Madikane"/>
            <filter val="Asive Ngxatha"/>
            <filter val="Lerato Mdede"/>
            <filter val="Mbalentle Mafumana"/>
            <filter val="Avuyile Jack"/>
            <filter val="Lwando Dyalvani"/>
            <filter val="Simthandile Nkolisa"/>
            <filter val="Simamkele Mzongwana"/>
            <filter val="Oyintando Zenani"/>
            <filter val="Owam Katuli"/>
            <filter val="Ndinani Yelani"/>
            <filter val="Sinomtha Daniel"/>
            <filter val="Alizwe Magongo"/>
            <filter val="Siphosethu Rasimeni"/>
            <filter val="Avuzwa Kameni"/>
            <filter val="Athule Gomomo"/>
            <filter val="Chuma Magwada"/>
            <filter val="Sinesipho Myoyo"/>
            <filter val="Soyama Dayimani"/>
            <filter val="Anela Ningi"/>
            <filter val="Iviwe Mafutha"/>
            <filter val="Siphamandla Njoba"/>
            <filter val="Sibulele Malgas"/>
            <filter val="Mbalentle Matiwane"/>
            <filter val="Sinoxolo Lantu"/>
            <filter val="Avuzwa Matebese"/>
            <filter val="Mbali Makapela"/>
            <filter val="Xolelwa Febana"/>
            <filter val="Siviwe Madikane"/>
            <filter val="Bhongolwethu Poswa"/>
            <filter val="Litha Nhloko"/>
            <filter val="Aphelele Mphahlele"/>
            <filter val="Silakhe Majeke"/>
            <filter val="Ayathandwa Ziqula"/>
            <filter val="Lusanda Mabopha"/>
            <filter val="Awonke Sithonga"/>
            <filter val="Lolwethu Mapeyi"/>
            <filter val="Asive Mange"/>
            <filter val="Lelethu Gaku"/>
            <filter val="Likhona Bonya"/>
            <filter val="Anita Denice Mboleka"/>
            <filter val="Sinesihle Mpinana"/>
            <filter val="Ayabonga Norman"/>
            <filter val="Lwanga Mgudlwa"/>
            <filter val="Indiphile Ngwaqa"/>
            <filter val="Owam Lusiba"/>
            <filter val="Sachuma Morano"/>
            <filter val="Kwakuhle Nyawose"/>
            <filter val="Lisanele Ngcanga"/>
            <filter val="Lukhanyo Mkhontwana"/>
            <filter val="Khanya Tyesi"/>
            <filter val="Sesona Shweni"/>
            <filter val="Aviwe Ntontela"/>
            <filter val="Aviwe Majamani"/>
            <filter val="Andile Caga"/>
            <filter val="Qhama Milisa Gaxela"/>
            <filter val="Asive Plaatjie"/>
            <filter val="Inam Vuso"/>
            <filter val="Anam Makeleni"/>
            <filter val="Lathitha Wana"/>
            <filter val="Sobanathi Nqesha"/>
            <filter val="Lihlumelo Zondani"/>
            <filter val="Iviwe Mbilini"/>
            <filter val="Endinako Zanele Ndwayana"/>
            <filter val="Mihlali Ngova"/>
            <filter val="Nonkosazana Stofile"/>
            <filter val="Bonginkosi Ndzikithi"/>
            <filter val="Abongile Zepe"/>
            <filter val="Sibabalwe Zibi"/>
            <filter val="Ntsika Feni"/>
            <filter val="Lutho Stemele"/>
            <filter val="Melethu Gogo"/>
            <filter val="Sanelisiwe Mhletywa"/>
            <filter val="Sinazo Ncula"/>
            <filter val="Abegail Mahe"/>
            <filter val="Siphesihle Vena"/>
            <filter val="Sisispho Maram"/>
            <filter val="Asemahle Shamone Qwazi"/>
            <filter val="Alile Mnxakwe"/>
            <filter val="Alulutho Ntshingwa"/>
            <filter val="Inathi Goyi"/>
            <filter val="Bukhobenkosi Ruka"/>
            <filter val="Siphesihle Matina"/>
            <filter val="Nqobile Nobele"/>
            <filter val="Azasakhe Nkolose"/>
            <filter val="Odwa Mani"/>
            <filter val="Amyoli Kuse"/>
            <filter val="Uyathandwa Mnyani"/>
            <filter val="Andisiwe Mihle Menzile"/>
            <filter val="Akhanani Gaveni"/>
            <filter val="Amahle Madubela"/>
            <filter val="Sihle Dekile"/>
            <filter val="Asanele Mabukana"/>
            <filter val="Mveliso Ndedwa"/>
            <filter val="Inga Yekani"/>
            <filter val="Lachuma Melane"/>
            <filter val="Petros Matinha"/>
            <filter val="Kamvalethu Bolana"/>
            <filter val="Lihle Freddie"/>
            <filter val="Xabiso Mdala"/>
            <filter val="Mkhontowesizwe Ncobo"/>
            <filter val="Okuhle Dondashe"/>
            <filter val="Akahlulwa Nazo"/>
            <filter val="Mpho Isaac Mketho"/>
            <filter val="Yavela Sinochulumanco Mahlelehlele"/>
            <filter val="Lathitha Madolo"/>
            <filter val="Asakhe Mnyila"/>
            <filter val="Khanya Sive Sandla"/>
            <filter val="Anda Christiano Tivi"/>
            <filter val="Qhamani Fina"/>
            <filter val="Mitchelle Makovere"/>
            <filter val="Inam Singcongcobela"/>
            <filter val="Siphosethu Nkoloti"/>
            <filter val="Likuye Ndubela"/>
            <filter val="Mihlali Mabote"/>
            <filter val="Sinovuyo Mhlatyana"/>
            <filter val="Valerie West"/>
            <filter val="Lathitha Mtshiki"/>
            <filter val="Thamsanqa Menze"/>
            <filter val="Eva Dali"/>
            <filter val="Lilitha Koyana"/>
            <filter val="Zukhanye Manase"/>
            <filter val="Asibabale Mjayezi"/>
            <filter val="Zama January"/>
            <filter val="Linathi Dodolo"/>
            <filter val="Nhlanhla Sibeko"/>
            <filter val="Linomtha Manisi"/>
            <filter val="Owethu Mgibe"/>
            <filter val="Asipe Siyangaphi"/>
            <filter val="Bunono December"/>
            <filter val="Khanya Sonjani"/>
            <filter val="Iphendule Nyembane"/>
            <filter val="Khazimla Kalipa"/>
            <filter val="Siphokuhle Ngxishe"/>
            <filter val="Sivenathi Mabudla"/>
            <filter val="Sihle Dyantyi"/>
            <filter val="Aphelele Mahe"/>
            <filter val="Sanele Ngangqu"/>
            <filter val="Kamvalethu Mrhaji"/>
            <filter val="Ayongezwa Peter"/>
            <filter val="Kimberly Wildschut"/>
            <filter val="Amyoli Tose"/>
            <filter val="Masoyame Kama"/>
            <filter val="Liyema Gogi"/>
            <filter val="Anele Matinyane"/>
            <filter val="Buqhamile Peter"/>
            <filter val="Inganathi Mngceke"/>
            <filter val="Ibenathi Malusi"/>
            <filter val="Thembalethu Sithole"/>
            <filter val="Ayola Mzongwana"/>
            <filter val="Inam Badi"/>
            <filter val="Aphelele Kama"/>
            <filter val="Onako Pukuza"/>
            <filter val="Siphelele Zondani"/>
            <filter val="Anitha Mapekula"/>
            <filter val="Allison Asemahle Filita"/>
            <filter val="Iviwe Nazo"/>
            <filter val="Asemahle Metuse"/>
            <filter val="Ahlumile Ngesi"/>
            <filter val="Lisakhanya Lasi"/>
            <filter val="Simanye Fesi"/>
            <filter val="Olwethu Dlepu"/>
            <filter val="Sibulele Tshona"/>
            <filter val="Brigette Charne Davids"/>
            <filter val="Sanelisiwe Mphiti"/>
            <filter val="Okuhle Mathew Makapela"/>
            <filter val="Kwakhe Lupuwana"/>
            <filter val="Amtandile Febana"/>
            <filter val="Inam Tonono"/>
            <filter val="Yamkela Sijaji"/>
            <filter val="Limnandi Mxaka"/>
            <filter val="Antonio Andrew Rudolph"/>
            <filter val="Mihle Sizani"/>
            <filter val="Sinandze Ngcayi"/>
            <filter val="Lindiwe Nanise"/>
            <filter val="Lisakhanya Mlisana"/>
            <filter val="Sinalo Mavela"/>
            <filter val="Inganathi Noganta"/>
            <filter val="Limamkele Duma"/>
            <filter val="Khwezi Zozi"/>
            <filter val="Bungane Mbatyoti"/>
            <filter val="Nombuso Vivian Mokonde"/>
            <filter val="Asemahle Biyana"/>
            <filter val="Inam Nkabi"/>
            <filter val="Siphosethu Tsoni"/>
            <filter val="Simamkele Ndimba"/>
            <filter val="Palesa Buhlungu"/>
            <filter val="Siyolise Coko"/>
            <filter val="Likhanye Busakhwe"/>
            <filter val="Avikay Plaatjies"/>
            <filter val="Dumisa Hombile"/>
            <filter val="Simamkele Magwekwa"/>
            <filter val="Anesu Majoni"/>
            <filter val="Abongile Mayoli"/>
            <filter val="Nkosikhona Tinga"/>
            <filter val="Amyoli Tsoko"/>
            <filter val="Prince Gebenga"/>
            <filter val="Liyema Tshambuluka"/>
            <filter val="Ayabukwa Mrwashu"/>
            <filter val="Lindokuhle Thembani"/>
            <filter val="Aphelele George"/>
            <filter val="Thandiwe Anna Booi"/>
            <filter val="Sinonotshelwe Mngweba"/>
            <filter val="Ntlahla Dokolwana"/>
            <filter val="Sibahle Malanga"/>
            <filter val="Ntsika Nombewu"/>
            <filter val="Bukhobethu Moshani"/>
            <filter val="Phelisa Gladys Matshaya"/>
            <filter val="Dumisa Mqongana"/>
            <filter val="Simthembile Mooi"/>
            <filter val="Qocokazi Kolakele"/>
            <filter val="Sesethu Tanda"/>
          </filters>
        </filterColumn>
      </autoFilter>
      <extLst>
        <ext uri="GoogleSheetsCustomDataVersion1">
          <go:sheetsCustomData xmlns:go="http://customooxmlschemas.google.com/" filterViewId="831169835"/>
        </ext>
      </extLst>
    </customSheetView>
    <customSheetView guid="{174E8AFF-ED6B-4D30-963A-497F790F2AAF}" filter="1" showAutoFilter="1">
      <autoFilter ref="$A$1:$BF$517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834166562"/>
        </ext>
      </extLst>
    </customSheetView>
    <customSheetView guid="{6B92E036-A56F-463F-8CC2-CA7E962A3CCA}" filter="1" showAutoFilter="1">
      <autoFilter ref="$A$1:$BF$332"/>
      <extLst>
        <ext uri="GoogleSheetsCustomDataVersion1">
          <go:sheetsCustomData xmlns:go="http://customooxmlschemas.google.com/" filterViewId="842515368"/>
        </ext>
      </extLst>
    </customSheetView>
    <customSheetView guid="{4D025C51-D019-4C66-B787-867C782F85D6}" filter="1" showAutoFilter="1">
      <autoFilter ref="$A$1:$BF$282"/>
      <extLst>
        <ext uri="GoogleSheetsCustomDataVersion1">
          <go:sheetsCustomData xmlns:go="http://customooxmlschemas.google.com/" filterViewId="851051902"/>
        </ext>
      </extLst>
    </customSheetView>
    <customSheetView guid="{D0AD3542-A932-4D67-8F6C-7C68ECABC977}" filter="1" showAutoFilter="1">
      <autoFilter ref="$A$1:$BF$332"/>
      <extLst>
        <ext uri="GoogleSheetsCustomDataVersion1">
          <go:sheetsCustomData xmlns:go="http://customooxmlschemas.google.com/" filterViewId="858305783"/>
        </ext>
      </extLst>
    </customSheetView>
    <customSheetView guid="{58D06294-07AF-4F5C-9664-F0C0D0401538}" filter="1" showAutoFilter="1">
      <autoFilter ref="$A$1:$BF$332"/>
      <extLst>
        <ext uri="GoogleSheetsCustomDataVersion1">
          <go:sheetsCustomData xmlns:go="http://customooxmlschemas.google.com/" filterViewId="862824430"/>
        </ext>
      </extLst>
    </customSheetView>
    <customSheetView guid="{0B6EFBDF-2496-4008-ACE3-FF31BB67B333}" filter="1" showAutoFilter="1">
      <autoFilter ref="$B$1:$BF$332"/>
      <extLst>
        <ext uri="GoogleSheetsCustomDataVersion1">
          <go:sheetsCustomData xmlns:go="http://customooxmlschemas.google.com/" filterViewId="865703231"/>
        </ext>
      </extLst>
    </customSheetView>
    <customSheetView guid="{53A25238-D063-47FE-919C-38CE2B701B01}" filter="1" showAutoFilter="1">
      <autoFilter ref="$A$1:$BF$273"/>
      <extLst>
        <ext uri="GoogleSheetsCustomDataVersion1">
          <go:sheetsCustomData xmlns:go="http://customooxmlschemas.google.com/" filterViewId="870159439"/>
        </ext>
      </extLst>
    </customSheetView>
    <customSheetView guid="{27226A6E-10E0-4FD6-9380-32FB016B7224}" filter="1" showAutoFilter="1">
      <autoFilter ref="$A$1:$BG$332"/>
      <extLst>
        <ext uri="GoogleSheetsCustomDataVersion1">
          <go:sheetsCustomData xmlns:go="http://customooxmlschemas.google.com/" filterViewId="87457652"/>
        </ext>
      </extLst>
    </customSheetView>
    <customSheetView guid="{4BA82E4C-6FE8-4B20-985F-CDC332EA3E0C}" filter="1" showAutoFilter="1">
      <autoFilter ref="$A$1:$BF$282"/>
      <extLst>
        <ext uri="GoogleSheetsCustomDataVersion1">
          <go:sheetsCustomData xmlns:go="http://customooxmlschemas.google.com/" filterViewId="911489927"/>
        </ext>
      </extLst>
    </customSheetView>
    <customSheetView guid="{509B4D0A-20E6-4F43-B2D8-D9C22088F7D9}" filter="1" showAutoFilter="1">
      <autoFilter ref="$A$1:$BF$282"/>
      <extLst>
        <ext uri="GoogleSheetsCustomDataVersion1">
          <go:sheetsCustomData xmlns:go="http://customooxmlschemas.google.com/" filterViewId="911691398"/>
        </ext>
      </extLst>
    </customSheetView>
    <customSheetView guid="{2F615186-91B3-48AD-B7A1-8C4DA9917318}" filter="1" showAutoFilter="1">
      <autoFilter ref="$A$1:$BF$464"/>
      <extLst>
        <ext uri="GoogleSheetsCustomDataVersion1">
          <go:sheetsCustomData xmlns:go="http://customooxmlschemas.google.com/" filterViewId="913077120"/>
        </ext>
      </extLst>
    </customSheetView>
    <customSheetView guid="{F21B1EF2-100A-438D-85D7-2EA83E7B2A28}" filter="1" showAutoFilter="1">
      <autoFilter ref="$A$1:$BF$332"/>
      <extLst>
        <ext uri="GoogleSheetsCustomDataVersion1">
          <go:sheetsCustomData xmlns:go="http://customooxmlschemas.google.com/" filterViewId="921954347"/>
        </ext>
      </extLst>
    </customSheetView>
    <customSheetView guid="{61CA9713-3620-4320-A62B-4A47C63F9A66}" filter="1" showAutoFilter="1">
      <autoFilter ref="$A$1:$BF$517">
        <filterColumn colId="2">
          <filters>
            <filter val="44"/>
            <filter val="34"/>
            <filter val="35"/>
            <filter val="46"/>
            <filter val="36"/>
            <filter val="37"/>
            <filter val="38"/>
            <filter val="39"/>
            <filter val="40"/>
            <filter val="41"/>
            <filter val="30"/>
            <filter val="42"/>
            <filter val="31"/>
            <filter val="43"/>
          </filters>
        </filterColumn>
      </autoFilter>
      <extLst>
        <ext uri="GoogleSheetsCustomDataVersion1">
          <go:sheetsCustomData xmlns:go="http://customooxmlschemas.google.com/" filterViewId="930515412"/>
        </ext>
      </extLst>
    </customSheetView>
    <customSheetView guid="{B7C2430F-6375-4569-A851-3C0E229A7007}" filter="1" showAutoFilter="1">
      <autoFilter ref="$A$1:$BF$517"/>
      <extLst>
        <ext uri="GoogleSheetsCustomDataVersion1">
          <go:sheetsCustomData xmlns:go="http://customooxmlschemas.google.com/" filterViewId="933889858"/>
        </ext>
      </extLst>
    </customSheetView>
    <customSheetView guid="{7C47734C-8BD7-4C08-BE55-6F6F98F47B70}" filter="1" showAutoFilter="1">
      <autoFilter ref="$A$1:$BF$517"/>
      <extLst>
        <ext uri="GoogleSheetsCustomDataVersion1">
          <go:sheetsCustomData xmlns:go="http://customooxmlschemas.google.com/" filterViewId="941903455"/>
        </ext>
      </extLst>
    </customSheetView>
    <customSheetView guid="{E493C62B-FC89-41BF-9528-F60FDA176EBA}" filter="1" showAutoFilter="1">
      <autoFilter ref="$A$1:$BF$316"/>
      <extLst>
        <ext uri="GoogleSheetsCustomDataVersion1">
          <go:sheetsCustomData xmlns:go="http://customooxmlschemas.google.com/" filterViewId="956031167"/>
        </ext>
      </extLst>
    </customSheetView>
    <customSheetView guid="{9DD05B2D-3119-4065-AFB7-1C28C997A36E}" filter="1" showAutoFilter="1">
      <autoFilter ref="$A$1:$BF$517">
        <filterColumn colId="47">
          <filters>
            <filter val="No"/>
            <filter val="Yes"/>
          </filters>
        </filterColumn>
      </autoFilter>
      <extLst>
        <ext uri="GoogleSheetsCustomDataVersion1">
          <go:sheetsCustomData xmlns:go="http://customooxmlschemas.google.com/" filterViewId="963775889"/>
        </ext>
      </extLst>
    </customSheetView>
    <customSheetView guid="{28EEDB88-621D-4951-8C8F-1E851311A28D}" filter="1" showAutoFilter="1">
      <autoFilter ref="$A$1:$BF$332"/>
      <extLst>
        <ext uri="GoogleSheetsCustomDataVersion1">
          <go:sheetsCustomData xmlns:go="http://customooxmlschemas.google.com/" filterViewId="978415370"/>
        </ext>
      </extLst>
    </customSheetView>
    <customSheetView guid="{BBD91D8C-84FE-4534-AB17-F45BD5C7444D}" filter="1" showAutoFilter="1">
      <autoFilter ref="$A$1:$BF$98"/>
      <extLst>
        <ext uri="GoogleSheetsCustomDataVersion1">
          <go:sheetsCustomData xmlns:go="http://customooxmlschemas.google.com/" filterViewId="991395138"/>
        </ext>
      </extLst>
    </customSheetView>
  </customSheetViews>
  <conditionalFormatting sqref="L1:L624 L626:L1484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I2:I1484">
      <formula1>"Male,Female"</formula1>
    </dataValidation>
    <dataValidation type="list" allowBlank="1" showErrorMessage="1" sqref="N157:N158">
      <formula1>"M,P,L,ML,B,M,L,P,G,M,L,G,ML,A,B,E,M,A,B,E,ML,B,E,ML,B,H,G,ML,B,H,ML,H,G,M,A,L,P,M,A,B,M,B,P,G,ML,H,ML,A,B,ML,L,G,H,ML,B,E,H,ML,L,G,M,L,P,H,ML,L,H,M,H,G,M,L,P,B,ML,L,B,H,ML,L,G,B,ML,A,B,H,M,A,L,B,M,P"</formula1>
    </dataValidation>
    <dataValidation type="list" allowBlank="1" showErrorMessage="1" sqref="N557">
      <formula1>"Technical Subjects,ML,A,B,ML,E,B,M,L,P,G,M,A,B,E,ML,B,E,H,ML,L,G,ML,L,G,B,ML,L,B,ML,L,H,M,P,L,ML,L,G,H,ML,A,B,E,ML,H,B,M,L,H"</formula1>
    </dataValidation>
    <dataValidation type="list" allowBlank="1" showErrorMessage="1" sqref="AD2:AD108 AH2:AJ108 AH109 AD110:AD142 AD144:AD190 AD192:AD264 AH110:AJ264 AH265 R2:R300 AD266:AD322 AH266:AJ381 AH382 AD324:AD423 AH383:AJ423 AH424 AD425:AD433 AD435:AD437 AH425:AJ437 AH438 AD439:AD461 AD463:AD531 AD533:AD534 AS2:AV556 AS557:AW557 AH439:AJ566 AH567 AD536:AD583 AH568:AJ583 AH584 AH585:AJ631 AH632 AH633:AJ634 AH635 AD585:AD654 AH636:AJ654 AH655 AH656:AJ657 AH658 AH659:AJ679 AH680 AD656:AD691 AH681:AJ691 AH692:AH704 AD705 AH705:AJ705 AH706:AH713 AD714 AH714:AJ714 AH715:AH730 AD731 AH731:AJ731 AH732:AH733 AD734 AH734:AJ734 P2:P747 AH735:AH754 AD755 AH755:AJ755 AH756:AH765 AD766 AH766:AJ766 AH767:AH768 AD769 AH769:AJ769 AH770:AH840 AD841 AH841:AJ841 P749:P853 R328:R855 AB2:AB855 AF2:AF855 AH842:AH855 AS558:AV860 W2:Z1484 AS861:AW1484">
      <formula1>"Yes,No"</formula1>
    </dataValidation>
    <dataValidation type="list" allowBlank="1" showErrorMessage="1" sqref="AL2:AL581 AL583:AL584 AL586:AL613 AL615:AL616 AL618:AL844 AL846 AL848:AL1484">
      <formula1>"Boarding School,Flat,Private House,RDP House,Shack"</formula1>
    </dataValidation>
    <dataValidation type="list" allowBlank="1" showErrorMessage="1" sqref="AW2:AW556 AW558:AW860">
      <formula1>"Yes,No,S/A"</formula1>
    </dataValidation>
    <dataValidation type="list" allowBlank="1" showErrorMessage="1" sqref="N155:N156 N159 N187 N328 N796:N798">
      <formula1>"M,P,L,ML,B,M,L,P,G,M,L,G,ML,A,B,E,M,A,B,E,ML,B,E,ML,B,H,G,ML,B,H,ML,H,G,M,A,L,P,M,A,B,M,B,P,G,ML,H,ML,A,B,ML,L,G,H,ML,B,E,H,ML,L,G,M,L,P,H,ML,L,H,M,H,G,M,P,L,B,ML,L,B,H,ML,L,G,B,ML,A,B,H,M,A,L,B,Technical Subjects"</formula1>
    </dataValidation>
    <dataValidation type="list" allowBlank="1" showErrorMessage="1" sqref="M2:M363 M372:M857 M859:M860">
      <formula1>"NMB,Rural"</formula1>
    </dataValidation>
    <dataValidation type="list" allowBlank="1" showErrorMessage="1" sqref="AM2:AM581 AM583:AM584 AM586:AM613 AM615:AM616 AM618:AM844 AM846 AM848:AM1484">
      <formula1>"No,Yes"</formula1>
    </dataValidation>
    <dataValidation type="list" allowBlank="1" showErrorMessage="1" sqref="N146">
      <formula1>"M,P,L,ML,B,M,L,P,G,M,L,G,ML,A,B,E,M,A,B,E,ML,B,E,ML,B,H,G,ML,B,H,ML,H,G,M,A,L,P,M,A,B,M,B,P,G,ML,H,ML,A,B,ML,L,G,H,ML,B,E,H,ML,L,G,M,L,P,H,ML,L,H,M,H,G,M,P,L,B,ML,L,B,H,ML,L,G,B,ML,A,B,H,M,A,L,B,ML,L,A,B,M,B,H,M,L,H,E,M,B,E,H"</formula1>
    </dataValidation>
    <dataValidation type="list" allowBlank="1" showDropDown="1" showErrorMessage="1" sqref="L2:L11 L20:L21 L541:L542">
      <formula1>"Chubekile SSS,Cingani HS,Coselelani HS,Cowan HS,Douglas Mbopa,EZ Kabane,Isilimela HS,Ithembelihle CS,James Jolobe SSS,Jeffrey's Bay CHS,Khanyisa,Khumbulani HS,Khwezi Lomso CS,Kwa Magxaki HS,Kwazakhele HS,Loyiso SS,Lungisa HS,Lungiso HS,Masiphathisane SS,M"&amp;"fesane SSS,Motherwell HS,Mzontsundu,Ncedo SSS,Ndyebo SS,Ndzondelelo,Newell HS,Phakamisa SSS,Qaphelani HS,Rocklands IS,School name,Soqhayisa SS,St James HS,St Thomas SS,Tyhilulwazi SS,Vulumzi SS,Walmer SS,Zanolwazi SS,Alexander HS,Cillie HS,Pearson HS"</formula1>
    </dataValidation>
    <dataValidation type="list" allowBlank="1" showErrorMessage="1" sqref="N859:N860">
      <formula1>"ML,G,H,L,ML,B,E,M,G,L,M,P,G,L,ML,B,H,M,G,L,M,A,L,P,ML,A,B,E,M,A,B,E,ML,G,H,M,P,L,M,P,Technical Subjects,ML,H,L"</formula1>
    </dataValidation>
    <dataValidation type="list" allowBlank="1" showErrorMessage="1" sqref="Q2:Q1484">
      <formula1>"Nosisa,Nontlantla,Anelisa,Thuto,Okuhle,Sivu"</formula1>
    </dataValidation>
    <dataValidation type="list" allowBlank="1" showErrorMessage="1" sqref="BB2:BB587">
      <formula1>"`Provisionally Accepted,Rejected,Waiting List,Departmental Selection,Application Submitted"</formula1>
    </dataValidation>
    <dataValidation type="list" allowBlank="1" showErrorMessage="1" sqref="N2:N145 N147:N154 N160:N172 N174:N186 N188:N327 N329:N556 N558:N660 N662:N795 N799:N858 N861:N1484">
      <formula1>"ML,G,H,L,ML,B,E,M,G,L,M,P,G,L,ML,B,H,M,G,L,M,A,L,P,ML,A,B,E,M,A,B,E,ML,G,H,M,P,L,M,P,Technical Subjects,ML,A,B,ML,E,B,M,L,P,G,M,A,B,E,ML,B,E,H,ML,L,G,ML,L,G,B,ML,L,B,ML,L,H,M,P,L,ML,L,G,H,ML,A,B,E,ML,H,B,ML,H,M,B,E,M,L,B,ML,B,ML,G,H"</formula1>
    </dataValidation>
    <dataValidation type="list" allowBlank="1" showErrorMessage="1" sqref="N661">
      <formula1>"M,L,P,G,ML,L,G,H,M,L,H,ML,H,L,ML,A,B,E,M,B,E,M,A,B,E,M,P,L,ML,H,B"</formula1>
    </dataValidation>
    <dataValidation type="list" allowBlank="1" showErrorMessage="1" sqref="N173">
      <formula1>"M,A,L,B"</formula1>
    </dataValidation>
    <dataValidation type="list" allowBlank="1" showErrorMessage="1" sqref="AX2:AX855">
      <formula1>"Did not Submit Form,Does not Qualify,Missing Documents,Foreign Student"</formula1>
    </dataValidation>
    <dataValidation type="list" allowBlank="1" showErrorMessage="1" sqref="AK2:AK108 AK110:AK264 AK266:AK381 AK383:AK423 AK425:AK437 AK439:AK566 AK568:AK583 AK585:AK631 AK633:AK634 AK636:AK654 AK656:AK657 AK659:AK679 AK681:AK691 AK705 AK714 AK731 AK734 AK755 AK766 AK769 AK841">
      <formula1>"SASSA Grant,Relative,No Financial Assistance"</formula1>
    </dataValidation>
  </dataValidations>
  <hyperlinks>
    <hyperlink r:id="rId2" ref="H3"/>
    <hyperlink r:id="rId3" ref="H4"/>
    <hyperlink r:id="rId4" ref="H5"/>
    <hyperlink r:id="rId5" ref="H6"/>
    <hyperlink r:id="rId6" ref="H7"/>
    <hyperlink r:id="rId7" ref="H9"/>
    <hyperlink r:id="rId8" ref="H10"/>
    <hyperlink r:id="rId9" ref="H12"/>
    <hyperlink r:id="rId10" ref="H14"/>
    <hyperlink r:id="rId11" ref="H26"/>
    <hyperlink r:id="rId12" ref="H39"/>
    <hyperlink r:id="rId13" ref="H44"/>
    <hyperlink r:id="rId14" ref="H48"/>
    <hyperlink r:id="rId15" ref="H49"/>
    <hyperlink r:id="rId16" ref="H51"/>
    <hyperlink r:id="rId17" ref="H53"/>
    <hyperlink r:id="rId18" ref="H55"/>
    <hyperlink r:id="rId19" ref="H58"/>
    <hyperlink r:id="rId20" ref="H64"/>
    <hyperlink r:id="rId21" ref="H67"/>
    <hyperlink r:id="rId22" ref="H68"/>
    <hyperlink r:id="rId23" ref="H69"/>
    <hyperlink r:id="rId24" ref="H70"/>
    <hyperlink r:id="rId25" ref="H71"/>
    <hyperlink r:id="rId26" ref="H72"/>
    <hyperlink r:id="rId27" ref="H76"/>
    <hyperlink r:id="rId28" ref="H84"/>
    <hyperlink r:id="rId29" ref="H86"/>
    <hyperlink r:id="rId30" ref="H91"/>
    <hyperlink r:id="rId31" ref="H104"/>
    <hyperlink r:id="rId32" ref="H105"/>
    <hyperlink r:id="rId33" ref="H136"/>
    <hyperlink r:id="rId34" ref="H137"/>
    <hyperlink r:id="rId35" ref="H141"/>
    <hyperlink r:id="rId36" ref="H142"/>
    <hyperlink r:id="rId37" ref="H143"/>
    <hyperlink r:id="rId38" ref="H146"/>
    <hyperlink r:id="rId39" ref="H149"/>
    <hyperlink r:id="rId40" ref="H150"/>
    <hyperlink r:id="rId41" ref="H151"/>
    <hyperlink r:id="rId42" ref="H153"/>
    <hyperlink r:id="rId43" ref="H156"/>
    <hyperlink r:id="rId44" ref="H158"/>
    <hyperlink r:id="rId45" ref="H160"/>
    <hyperlink r:id="rId46" ref="H162"/>
    <hyperlink r:id="rId47" ref="H163"/>
    <hyperlink r:id="rId48" ref="H166"/>
    <hyperlink r:id="rId49" ref="H168"/>
    <hyperlink r:id="rId50" ref="H169"/>
    <hyperlink r:id="rId51" ref="H174"/>
    <hyperlink r:id="rId52" ref="H176"/>
    <hyperlink r:id="rId53" ref="H178"/>
    <hyperlink r:id="rId54" ref="H179"/>
    <hyperlink r:id="rId55" ref="H180"/>
    <hyperlink r:id="rId56" ref="H183"/>
    <hyperlink r:id="rId57" ref="H185"/>
    <hyperlink r:id="rId58" ref="H192"/>
    <hyperlink r:id="rId59" ref="H198"/>
    <hyperlink r:id="rId60" ref="H203"/>
    <hyperlink r:id="rId61" ref="H207"/>
    <hyperlink r:id="rId62" ref="H209"/>
    <hyperlink r:id="rId63" ref="H212"/>
    <hyperlink r:id="rId64" ref="H215"/>
    <hyperlink r:id="rId65" ref="H217"/>
    <hyperlink r:id="rId66" ref="H218"/>
    <hyperlink r:id="rId67" ref="H219"/>
    <hyperlink r:id="rId68" ref="H220"/>
    <hyperlink r:id="rId69" ref="H223"/>
    <hyperlink r:id="rId70" ref="H224"/>
    <hyperlink r:id="rId71" ref="H226"/>
    <hyperlink r:id="rId72" ref="H227"/>
    <hyperlink r:id="rId73" ref="H228"/>
    <hyperlink r:id="rId74" ref="H229"/>
    <hyperlink r:id="rId75" ref="H230"/>
    <hyperlink r:id="rId76" ref="H232"/>
    <hyperlink r:id="rId77" ref="H233"/>
    <hyperlink r:id="rId78" ref="H235"/>
    <hyperlink r:id="rId79" ref="H236"/>
    <hyperlink r:id="rId80" ref="H237"/>
    <hyperlink r:id="rId81" ref="H238"/>
    <hyperlink r:id="rId82" ref="H240"/>
    <hyperlink r:id="rId83" ref="H241"/>
    <hyperlink r:id="rId84" ref="H246"/>
    <hyperlink r:id="rId85" ref="H247"/>
    <hyperlink r:id="rId86" ref="H248"/>
    <hyperlink r:id="rId87" ref="H249"/>
    <hyperlink r:id="rId88" ref="H252"/>
    <hyperlink r:id="rId89" ref="H253"/>
    <hyperlink r:id="rId90" ref="H254"/>
    <hyperlink r:id="rId91" ref="H256"/>
    <hyperlink r:id="rId92" ref="H258"/>
    <hyperlink r:id="rId93" ref="H260"/>
    <hyperlink r:id="rId94" ref="H263"/>
    <hyperlink r:id="rId95" ref="H267"/>
    <hyperlink r:id="rId96" ref="H273"/>
    <hyperlink r:id="rId97" ref="H274"/>
    <hyperlink r:id="rId98" ref="H275"/>
    <hyperlink r:id="rId99" ref="H277"/>
    <hyperlink r:id="rId100" ref="H281"/>
    <hyperlink r:id="rId101" ref="H288"/>
    <hyperlink r:id="rId102" ref="H291"/>
    <hyperlink r:id="rId103" ref="H293"/>
    <hyperlink r:id="rId104" ref="H298"/>
    <hyperlink r:id="rId105" ref="H300"/>
    <hyperlink r:id="rId106" ref="H301"/>
    <hyperlink r:id="rId107" ref="H303"/>
    <hyperlink r:id="rId108" ref="H308"/>
    <hyperlink r:id="rId109" ref="H313"/>
    <hyperlink r:id="rId110" ref="H314"/>
    <hyperlink r:id="rId111" ref="H315"/>
    <hyperlink r:id="rId112" ref="H316"/>
    <hyperlink r:id="rId113" ref="H320"/>
    <hyperlink r:id="rId114" ref="H321"/>
    <hyperlink r:id="rId115" ref="H325"/>
    <hyperlink r:id="rId116" ref="H329"/>
    <hyperlink r:id="rId117" ref="H335"/>
    <hyperlink r:id="rId118" ref="H365"/>
    <hyperlink r:id="rId119" ref="H378"/>
    <hyperlink r:id="rId120" ref="H379"/>
    <hyperlink r:id="rId121" ref="H391"/>
    <hyperlink r:id="rId122" ref="H415"/>
    <hyperlink r:id="rId123" ref="H445"/>
    <hyperlink r:id="rId124" ref="H482"/>
    <hyperlink r:id="rId125" ref="H485"/>
    <hyperlink r:id="rId126" ref="H540"/>
    <hyperlink r:id="rId127" ref="H573"/>
    <hyperlink r:id="rId128" ref="H596"/>
    <hyperlink r:id="rId129" ref="H598"/>
    <hyperlink r:id="rId130" ref="H599"/>
    <hyperlink r:id="rId131" ref="H604"/>
    <hyperlink r:id="rId132" ref="H608"/>
    <hyperlink r:id="rId133" ref="H611"/>
    <hyperlink r:id="rId134" ref="H613"/>
    <hyperlink r:id="rId135" ref="H620"/>
    <hyperlink r:id="rId136" ref="H622"/>
    <hyperlink r:id="rId137" ref="H658"/>
    <hyperlink r:id="rId138" ref="H666"/>
    <hyperlink r:id="rId139" ref="H668"/>
    <hyperlink r:id="rId140" ref="H670"/>
    <hyperlink r:id="rId141" ref="H675"/>
    <hyperlink r:id="rId142" ref="H714"/>
    <hyperlink r:id="rId143" ref="H720"/>
    <hyperlink r:id="rId144" ref="H749"/>
    <hyperlink r:id="rId145" ref="H775"/>
    <hyperlink r:id="rId146" ref="H801"/>
    <hyperlink r:id="rId147" ref="H806"/>
    <hyperlink r:id="rId148" ref="H836"/>
  </hyperlinks>
  <printOptions/>
  <pageMargins bottom="0.75" footer="0.0" header="0.0" left="0.7" right="0.7" top="0.75"/>
  <pageSetup paperSize="9" orientation="landscape"/>
  <drawing r:id="rId149"/>
  <legacyDrawing r:id="rId15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3.29"/>
    <col customWidth="1" min="2" max="2" width="34.0"/>
    <col customWidth="1" min="3" max="3" width="15.0"/>
    <col customWidth="1" min="4" max="4" width="33.0"/>
    <col customWidth="1" min="5" max="6" width="16.0"/>
    <col customWidth="1" min="7" max="7" width="15.0"/>
    <col customWidth="1" min="8" max="8" width="18.86"/>
    <col customWidth="1" min="9" max="10" width="15.0"/>
    <col customWidth="1" min="11" max="11" width="37.71"/>
    <col customWidth="1" min="12" max="12" width="21.29"/>
    <col customWidth="1" min="13" max="13" width="15.71"/>
    <col customWidth="1" min="14" max="14" width="20.71"/>
    <col customWidth="1" min="15" max="15" width="15.71"/>
    <col customWidth="1" min="16" max="16" width="17.57"/>
    <col customWidth="1" min="17" max="17" width="20.71"/>
    <col customWidth="1" min="18" max="18" width="59.0"/>
    <col customWidth="1" min="19" max="19" width="13.43"/>
    <col customWidth="1" min="20" max="20" width="22.29"/>
    <col customWidth="1" min="22" max="22" width="17.86"/>
    <col customWidth="1" min="23" max="23" width="21.43"/>
    <col customWidth="1" min="24" max="24" width="15.86"/>
    <col customWidth="1" min="25" max="25" width="21.0"/>
    <col customWidth="1" min="26" max="26" width="20.29"/>
    <col customWidth="1" min="27" max="27" width="19.29"/>
    <col customWidth="1" min="28" max="28" width="19.0"/>
    <col customWidth="1" min="29" max="29" width="17.57"/>
    <col customWidth="1" min="30" max="30" width="18.14"/>
    <col customWidth="1" min="31" max="31" width="14.71"/>
    <col customWidth="1" min="32" max="32" width="12.57"/>
    <col customWidth="1" min="33" max="33" width="19.29"/>
    <col customWidth="1" min="35" max="35" width="21.29"/>
    <col customWidth="1" min="37" max="37" width="18.0"/>
    <col customWidth="1" min="38" max="38" width="17.0"/>
    <col customWidth="1" min="39" max="39" width="18.14"/>
    <col customWidth="1" min="48" max="48" width="21.14"/>
    <col customWidth="1" min="49" max="49" width="15.86"/>
    <col customWidth="1" min="50" max="50" width="24.29"/>
    <col customWidth="1" min="51" max="57" width="20.43"/>
  </cols>
  <sheetData>
    <row r="1">
      <c r="A1" s="246" t="s">
        <v>7668</v>
      </c>
      <c r="B1" s="247" t="s">
        <v>167</v>
      </c>
      <c r="C1" s="246" t="s">
        <v>168</v>
      </c>
      <c r="D1" s="248" t="s">
        <v>7669</v>
      </c>
      <c r="E1" s="248" t="s">
        <v>69</v>
      </c>
      <c r="F1" s="246" t="s">
        <v>174</v>
      </c>
      <c r="G1" s="249" t="s">
        <v>7670</v>
      </c>
      <c r="H1" s="249" t="s">
        <v>7671</v>
      </c>
      <c r="I1" s="249" t="s">
        <v>7672</v>
      </c>
      <c r="J1" s="249" t="s">
        <v>7673</v>
      </c>
      <c r="K1" s="249" t="s">
        <v>7674</v>
      </c>
      <c r="L1" s="249" t="s">
        <v>210</v>
      </c>
      <c r="M1" s="250" t="s">
        <v>7675</v>
      </c>
      <c r="N1" s="251" t="s">
        <v>7671</v>
      </c>
      <c r="O1" s="251" t="s">
        <v>7672</v>
      </c>
      <c r="P1" s="251" t="s">
        <v>7673</v>
      </c>
      <c r="Q1" s="251" t="s">
        <v>210</v>
      </c>
      <c r="R1" s="251" t="s">
        <v>199</v>
      </c>
      <c r="S1" s="252" t="s">
        <v>7676</v>
      </c>
      <c r="T1" s="253" t="s">
        <v>7671</v>
      </c>
      <c r="U1" s="253" t="s">
        <v>7672</v>
      </c>
      <c r="V1" s="253" t="s">
        <v>208</v>
      </c>
      <c r="W1" s="252" t="s">
        <v>7677</v>
      </c>
      <c r="X1" s="253" t="s">
        <v>7678</v>
      </c>
      <c r="Y1" s="254" t="s">
        <v>7679</v>
      </c>
      <c r="Z1" s="255" t="s">
        <v>7671</v>
      </c>
      <c r="AA1" s="255" t="s">
        <v>7672</v>
      </c>
      <c r="AB1" s="255" t="s">
        <v>208</v>
      </c>
      <c r="AC1" s="254" t="s">
        <v>7674</v>
      </c>
      <c r="AD1" s="254" t="s">
        <v>210</v>
      </c>
      <c r="AE1" s="256" t="s">
        <v>7680</v>
      </c>
      <c r="AF1" s="257" t="s">
        <v>7671</v>
      </c>
      <c r="AG1" s="257" t="s">
        <v>7681</v>
      </c>
      <c r="AH1" s="257" t="s">
        <v>208</v>
      </c>
      <c r="AI1" s="256" t="s">
        <v>7674</v>
      </c>
      <c r="AJ1" s="257" t="s">
        <v>7678</v>
      </c>
      <c r="AK1" s="258" t="s">
        <v>7682</v>
      </c>
      <c r="AL1" s="259" t="s">
        <v>7671</v>
      </c>
      <c r="AM1" s="259" t="s">
        <v>7683</v>
      </c>
      <c r="AN1" s="259" t="s">
        <v>7684</v>
      </c>
      <c r="AO1" s="258" t="s">
        <v>7674</v>
      </c>
      <c r="AP1" s="259" t="s">
        <v>211</v>
      </c>
      <c r="AQ1" s="259" t="s">
        <v>210</v>
      </c>
      <c r="AR1" s="260" t="s">
        <v>7685</v>
      </c>
      <c r="AS1" s="261" t="s">
        <v>7671</v>
      </c>
      <c r="AT1" s="262" t="s">
        <v>7683</v>
      </c>
      <c r="AU1" s="262" t="s">
        <v>208</v>
      </c>
      <c r="AV1" s="263" t="s">
        <v>7674</v>
      </c>
      <c r="AW1" s="262" t="s">
        <v>211</v>
      </c>
      <c r="AX1" s="262" t="s">
        <v>210</v>
      </c>
      <c r="AY1" s="264" t="s">
        <v>7686</v>
      </c>
      <c r="AZ1" s="265" t="s">
        <v>7683</v>
      </c>
      <c r="BA1" s="265" t="s">
        <v>7673</v>
      </c>
      <c r="BB1" s="266" t="s">
        <v>7687</v>
      </c>
      <c r="BC1" s="267" t="s">
        <v>7683</v>
      </c>
      <c r="BD1" s="267" t="s">
        <v>7673</v>
      </c>
      <c r="BE1" s="268"/>
    </row>
    <row r="2" hidden="1">
      <c r="A2" s="74">
        <v>2025001.0</v>
      </c>
      <c r="B2" s="82" t="s">
        <v>3095</v>
      </c>
      <c r="C2" s="80" t="s">
        <v>7688</v>
      </c>
      <c r="D2" s="50" t="s">
        <v>93</v>
      </c>
      <c r="E2" s="82" t="s">
        <v>55</v>
      </c>
      <c r="F2" s="82" t="s">
        <v>4</v>
      </c>
      <c r="G2" s="269" t="str">
        <f>VLOOKUP(A2,'High School'!A:AW,49,FALSE)</f>
        <v>S/A</v>
      </c>
      <c r="H2" s="270" t="str">
        <f>VLOOKUP(A2,'High School'!A:AX,50,FALSE)</f>
        <v/>
      </c>
      <c r="I2" s="270" t="str">
        <f>VLOOKUP(A2,'High School'!A:AY,51,FALSE)</f>
        <v/>
      </c>
      <c r="J2" s="270" t="str">
        <f>VLOOKUP(A2,'High School'!A:AZ,52,FALSE)</f>
        <v/>
      </c>
      <c r="K2" s="270" t="str">
        <f>VLOOKUP(A2,'High School'!A:BA,53,FALSE)</f>
        <v/>
      </c>
      <c r="L2" s="270" t="str">
        <f>VLOOKUP(A2,'High School'!A:BB,54,FALSE)</f>
        <v/>
      </c>
      <c r="M2" s="271" t="s">
        <v>73</v>
      </c>
      <c r="N2" s="272"/>
      <c r="O2" s="272"/>
      <c r="P2" s="273"/>
      <c r="Q2" s="273"/>
      <c r="R2" s="273"/>
      <c r="S2" s="274" t="s">
        <v>232</v>
      </c>
      <c r="T2" s="274"/>
      <c r="U2" s="274"/>
      <c r="V2" s="274"/>
      <c r="W2" s="275"/>
      <c r="X2" s="275"/>
      <c r="Y2" s="276"/>
      <c r="Z2" s="277"/>
      <c r="AA2" s="278"/>
      <c r="AB2" s="278"/>
      <c r="AC2" s="276"/>
      <c r="AD2" s="276"/>
      <c r="AE2" s="222"/>
      <c r="AF2" s="222"/>
      <c r="AG2" s="222"/>
      <c r="AH2" s="222"/>
      <c r="AI2" s="222"/>
      <c r="AJ2" s="222"/>
      <c r="AK2" s="279"/>
      <c r="AL2" s="279"/>
      <c r="AM2" s="279"/>
      <c r="AN2" s="279"/>
      <c r="AO2" s="279"/>
      <c r="AP2" s="279"/>
      <c r="AQ2" s="279"/>
      <c r="AR2" s="280"/>
      <c r="AS2" s="280"/>
      <c r="AT2" s="281"/>
      <c r="AU2" s="281"/>
      <c r="AV2" s="281"/>
      <c r="AW2" s="281"/>
      <c r="AX2" s="281"/>
      <c r="AY2" s="282"/>
      <c r="AZ2" s="282"/>
      <c r="BA2" s="282"/>
      <c r="BB2" s="283"/>
      <c r="BC2" s="283"/>
      <c r="BD2" s="283"/>
      <c r="BE2" s="284"/>
    </row>
    <row r="3" hidden="1">
      <c r="A3" s="74">
        <v>2025002.0</v>
      </c>
      <c r="B3" s="82" t="s">
        <v>2147</v>
      </c>
      <c r="C3" s="80" t="s">
        <v>7688</v>
      </c>
      <c r="D3" s="50" t="s">
        <v>93</v>
      </c>
      <c r="E3" s="82" t="s">
        <v>55</v>
      </c>
      <c r="F3" s="82" t="s">
        <v>4</v>
      </c>
      <c r="G3" s="269" t="str">
        <f>VLOOKUP(A3,'High School'!A:AW,49,FALSE)</f>
        <v>Yes</v>
      </c>
      <c r="H3" s="270" t="str">
        <f>VLOOKUP(A3,'High School'!A:AX,50,FALSE)</f>
        <v/>
      </c>
      <c r="I3" s="270">
        <f>VLOOKUP(A3,'High School'!A:AY,51,FALSE)</f>
        <v>231355904</v>
      </c>
      <c r="J3" s="270">
        <f>VLOOKUP(A3,'High School'!A:AZ,52,FALSE)</f>
        <v>50587</v>
      </c>
      <c r="K3" s="270" t="str">
        <f>VLOOKUP(A3,'High School'!A:BA,53,FALSE)</f>
        <v>HCert (Law Enforcement)</v>
      </c>
      <c r="L3" s="270" t="str">
        <f>VLOOKUP(A3,'High School'!A:BB,54,FALSE)</f>
        <v>`Provisionally Accepted</v>
      </c>
      <c r="M3" s="271" t="s">
        <v>232</v>
      </c>
      <c r="N3" s="271" t="str">
        <f t="shared" ref="N3:N4" si="1">CLEAN(O3)</f>
        <v/>
      </c>
      <c r="O3" s="271"/>
      <c r="P3" s="273"/>
      <c r="Q3" s="273"/>
      <c r="R3" s="273"/>
      <c r="S3" s="274" t="s">
        <v>73</v>
      </c>
      <c r="T3" s="274"/>
      <c r="U3" s="275"/>
      <c r="V3" s="275"/>
      <c r="W3" s="275"/>
      <c r="X3" s="275"/>
      <c r="Y3" s="276"/>
      <c r="Z3" s="277"/>
      <c r="AA3" s="276"/>
      <c r="AB3" s="276"/>
      <c r="AC3" s="276"/>
      <c r="AD3" s="276"/>
      <c r="AE3" s="222"/>
      <c r="AF3" s="222"/>
      <c r="AG3" s="222"/>
      <c r="AH3" s="222"/>
      <c r="AI3" s="222"/>
      <c r="AJ3" s="222"/>
      <c r="AK3" s="279"/>
      <c r="AL3" s="279"/>
      <c r="AM3" s="279"/>
      <c r="AN3" s="279"/>
      <c r="AO3" s="279"/>
      <c r="AP3" s="279"/>
      <c r="AQ3" s="279"/>
      <c r="AR3" s="280"/>
      <c r="AS3" s="280"/>
      <c r="AT3" s="281"/>
      <c r="AU3" s="281"/>
      <c r="AV3" s="281"/>
      <c r="AW3" s="281"/>
      <c r="AX3" s="281"/>
      <c r="AY3" s="282"/>
      <c r="AZ3" s="282"/>
      <c r="BA3" s="282"/>
      <c r="BB3" s="283"/>
      <c r="BC3" s="283"/>
      <c r="BD3" s="283"/>
      <c r="BE3" s="284"/>
    </row>
    <row r="4" hidden="1">
      <c r="A4" s="74">
        <v>2025003.0</v>
      </c>
      <c r="B4" s="82" t="s">
        <v>2051</v>
      </c>
      <c r="C4" s="80" t="s">
        <v>7688</v>
      </c>
      <c r="D4" s="82" t="s">
        <v>99</v>
      </c>
      <c r="E4" s="82" t="s">
        <v>53</v>
      </c>
      <c r="F4" s="82" t="s">
        <v>4</v>
      </c>
      <c r="G4" s="269" t="str">
        <f>VLOOKUP(A4,'High School'!A:AW,49,FALSE)</f>
        <v>S/A</v>
      </c>
      <c r="H4" s="270" t="str">
        <f>VLOOKUP(A4,'High School'!A:AX,50,FALSE)</f>
        <v/>
      </c>
      <c r="I4" s="270" t="str">
        <f>VLOOKUP(A4,'High School'!A:AY,51,FALSE)</f>
        <v/>
      </c>
      <c r="J4" s="270" t="str">
        <f>VLOOKUP(A4,'High School'!A:AZ,52,FALSE)</f>
        <v/>
      </c>
      <c r="K4" s="270" t="str">
        <f>VLOOKUP(A4,'High School'!A:BA,53,FALSE)</f>
        <v/>
      </c>
      <c r="L4" s="270" t="str">
        <f>VLOOKUP(A4,'High School'!A:BB,54,FALSE)</f>
        <v/>
      </c>
      <c r="M4" s="271" t="s">
        <v>73</v>
      </c>
      <c r="N4" s="271" t="str">
        <f t="shared" si="1"/>
        <v/>
      </c>
      <c r="O4" s="272"/>
      <c r="P4" s="273"/>
      <c r="Q4" s="273"/>
      <c r="R4" s="273"/>
      <c r="S4" s="274" t="s">
        <v>73</v>
      </c>
      <c r="T4" s="274"/>
      <c r="U4" s="285"/>
      <c r="V4" s="285"/>
      <c r="W4" s="275"/>
      <c r="X4" s="275"/>
      <c r="Y4" s="276"/>
      <c r="Z4" s="277"/>
      <c r="AA4" s="278"/>
      <c r="AB4" s="278"/>
      <c r="AC4" s="276"/>
      <c r="AD4" s="276"/>
      <c r="AE4" s="222"/>
      <c r="AF4" s="222"/>
      <c r="AG4" s="222"/>
      <c r="AH4" s="222"/>
      <c r="AI4" s="222"/>
      <c r="AJ4" s="222"/>
      <c r="AK4" s="279"/>
      <c r="AL4" s="279"/>
      <c r="AM4" s="279"/>
      <c r="AN4" s="279"/>
      <c r="AO4" s="279"/>
      <c r="AP4" s="279"/>
      <c r="AQ4" s="286"/>
      <c r="AR4" s="280"/>
      <c r="AS4" s="280"/>
      <c r="AT4" s="281"/>
      <c r="AU4" s="281"/>
      <c r="AV4" s="281"/>
      <c r="AW4" s="281"/>
      <c r="AX4" s="281"/>
      <c r="AY4" s="282"/>
      <c r="AZ4" s="282"/>
      <c r="BA4" s="282"/>
      <c r="BB4" s="283"/>
      <c r="BC4" s="283"/>
      <c r="BD4" s="283"/>
      <c r="BE4" s="284"/>
    </row>
    <row r="5" hidden="1">
      <c r="A5" s="74">
        <v>2025004.0</v>
      </c>
      <c r="B5" s="82" t="s">
        <v>6117</v>
      </c>
      <c r="C5" s="80" t="s">
        <v>7688</v>
      </c>
      <c r="D5" s="82" t="s">
        <v>99</v>
      </c>
      <c r="E5" s="82" t="s">
        <v>53</v>
      </c>
      <c r="F5" s="82" t="s">
        <v>4</v>
      </c>
      <c r="G5" s="269" t="str">
        <f>VLOOKUP(A5,'High School'!A:AW,49,FALSE)</f>
        <v>S/A</v>
      </c>
      <c r="H5" s="270" t="str">
        <f>VLOOKUP(A5,'High School'!A:AX,50,FALSE)</f>
        <v/>
      </c>
      <c r="I5" s="270" t="str">
        <f>VLOOKUP(A5,'High School'!A:AY,51,FALSE)</f>
        <v/>
      </c>
      <c r="J5" s="270" t="str">
        <f>VLOOKUP(A5,'High School'!A:AZ,52,FALSE)</f>
        <v/>
      </c>
      <c r="K5" s="270" t="str">
        <f>VLOOKUP(A5,'High School'!A:BA,53,FALSE)</f>
        <v/>
      </c>
      <c r="L5" s="270" t="str">
        <f>VLOOKUP(A5,'High School'!A:BB,54,FALSE)</f>
        <v/>
      </c>
      <c r="M5" s="271" t="s">
        <v>73</v>
      </c>
      <c r="N5" s="272"/>
      <c r="O5" s="272"/>
      <c r="P5" s="273"/>
      <c r="Q5" s="273"/>
      <c r="R5" s="273"/>
      <c r="S5" s="274" t="s">
        <v>73</v>
      </c>
      <c r="T5" s="274"/>
      <c r="U5" s="285"/>
      <c r="V5" s="285"/>
      <c r="W5" s="275"/>
      <c r="X5" s="275"/>
      <c r="Y5" s="276"/>
      <c r="Z5" s="277"/>
      <c r="AA5" s="278"/>
      <c r="AB5" s="278"/>
      <c r="AC5" s="276"/>
      <c r="AD5" s="276"/>
      <c r="AE5" s="222"/>
      <c r="AF5" s="222"/>
      <c r="AG5" s="222"/>
      <c r="AH5" s="222"/>
      <c r="AI5" s="222"/>
      <c r="AJ5" s="222"/>
      <c r="AK5" s="279"/>
      <c r="AL5" s="279"/>
      <c r="AM5" s="279"/>
      <c r="AN5" s="279"/>
      <c r="AO5" s="279"/>
      <c r="AP5" s="279"/>
      <c r="AQ5" s="286"/>
      <c r="AR5" s="280"/>
      <c r="AS5" s="280"/>
      <c r="AT5" s="281"/>
      <c r="AU5" s="281"/>
      <c r="AV5" s="281"/>
      <c r="AW5" s="281"/>
      <c r="AX5" s="281"/>
      <c r="AY5" s="282"/>
      <c r="AZ5" s="282"/>
      <c r="BA5" s="282"/>
      <c r="BB5" s="283"/>
      <c r="BC5" s="283"/>
      <c r="BD5" s="283"/>
      <c r="BE5" s="1"/>
    </row>
    <row r="6" hidden="1">
      <c r="A6" s="74">
        <v>2025005.0</v>
      </c>
      <c r="B6" s="82" t="s">
        <v>2124</v>
      </c>
      <c r="C6" s="80" t="s">
        <v>7688</v>
      </c>
      <c r="D6" s="82" t="s">
        <v>99</v>
      </c>
      <c r="E6" s="82" t="s">
        <v>53</v>
      </c>
      <c r="F6" s="82" t="s">
        <v>4</v>
      </c>
      <c r="G6" s="269" t="str">
        <f>VLOOKUP(A6,'High School'!A:AW,49,FALSE)</f>
        <v>Yes</v>
      </c>
      <c r="H6" s="270" t="str">
        <f>VLOOKUP(A6,'High School'!A:AX,50,FALSE)</f>
        <v/>
      </c>
      <c r="I6" s="270">
        <f>VLOOKUP(A6,'High School'!A:AY,51,FALSE)</f>
        <v>231374305</v>
      </c>
      <c r="J6" s="270">
        <f>VLOOKUP(A6,'High School'!A:AZ,52,FALSE)</f>
        <v>25078</v>
      </c>
      <c r="K6" s="270" t="str">
        <f>VLOOKUP(A6,'High School'!A:BA,53,FALSE)</f>
        <v>Dip (Tourism Management) Extended</v>
      </c>
      <c r="L6" s="270" t="str">
        <f>VLOOKUP(A6,'High School'!A:BB,54,FALSE)</f>
        <v>`Provisionally Accepted</v>
      </c>
      <c r="M6" s="271" t="s">
        <v>73</v>
      </c>
      <c r="N6" s="271" t="str">
        <f>CLEAN(O6)</f>
        <v/>
      </c>
      <c r="O6" s="272"/>
      <c r="P6" s="273"/>
      <c r="Q6" s="273"/>
      <c r="R6" s="273"/>
      <c r="S6" s="274" t="s">
        <v>73</v>
      </c>
      <c r="T6" s="274"/>
      <c r="U6" s="285"/>
      <c r="V6" s="285"/>
      <c r="W6" s="275"/>
      <c r="X6" s="275"/>
      <c r="Y6" s="276"/>
      <c r="Z6" s="277"/>
      <c r="AA6" s="278"/>
      <c r="AB6" s="278"/>
      <c r="AC6" s="276"/>
      <c r="AD6" s="276"/>
      <c r="AE6" s="222"/>
      <c r="AF6" s="222"/>
      <c r="AG6" s="222"/>
      <c r="AH6" s="222"/>
      <c r="AI6" s="222"/>
      <c r="AJ6" s="222"/>
      <c r="AK6" s="279"/>
      <c r="AL6" s="279"/>
      <c r="AM6" s="279"/>
      <c r="AN6" s="279"/>
      <c r="AO6" s="279"/>
      <c r="AP6" s="279"/>
      <c r="AQ6" s="286"/>
      <c r="AR6" s="280"/>
      <c r="AS6" s="280"/>
      <c r="AT6" s="281"/>
      <c r="AU6" s="281"/>
      <c r="AV6" s="281"/>
      <c r="AW6" s="281"/>
      <c r="AX6" s="281"/>
      <c r="AY6" s="282"/>
      <c r="AZ6" s="282"/>
      <c r="BA6" s="282"/>
      <c r="BB6" s="283"/>
      <c r="BC6" s="283"/>
      <c r="BD6" s="283"/>
      <c r="BE6" s="55"/>
    </row>
    <row r="7" hidden="1">
      <c r="A7" s="74">
        <v>2025006.0</v>
      </c>
      <c r="B7" s="82" t="s">
        <v>3976</v>
      </c>
      <c r="C7" s="80" t="s">
        <v>7688</v>
      </c>
      <c r="D7" s="50" t="s">
        <v>93</v>
      </c>
      <c r="E7" s="82" t="s">
        <v>55</v>
      </c>
      <c r="F7" s="82" t="s">
        <v>4</v>
      </c>
      <c r="G7" s="269" t="str">
        <f>VLOOKUP(A7,'High School'!A:AW,49,FALSE)</f>
        <v>Yes</v>
      </c>
      <c r="H7" s="270" t="str">
        <f>VLOOKUP(A7,'High School'!A:AX,50,FALSE)</f>
        <v/>
      </c>
      <c r="I7" s="270">
        <f>VLOOKUP(A7,'High School'!A:AY,51,FALSE)</f>
        <v>231374119</v>
      </c>
      <c r="J7" s="270">
        <f>VLOOKUP(A7,'High School'!A:AZ,52,FALSE)</f>
        <v>35121</v>
      </c>
      <c r="K7" s="270" t="str">
        <f>VLOOKUP(A7,'High School'!A:BA,53,FALSE)</f>
        <v>HCert (Law Enforcement)</v>
      </c>
      <c r="L7" s="270" t="str">
        <f>VLOOKUP(A7,'High School'!A:BB,54,FALSE)</f>
        <v>`Provisionally Accepted</v>
      </c>
      <c r="M7" s="271" t="s">
        <v>73</v>
      </c>
      <c r="N7" s="272"/>
      <c r="O7" s="272"/>
      <c r="P7" s="273"/>
      <c r="Q7" s="273"/>
      <c r="R7" s="273"/>
      <c r="S7" s="274" t="s">
        <v>73</v>
      </c>
      <c r="T7" s="274"/>
      <c r="U7" s="285"/>
      <c r="V7" s="285"/>
      <c r="W7" s="275"/>
      <c r="X7" s="275"/>
      <c r="Y7" s="276"/>
      <c r="Z7" s="277"/>
      <c r="AA7" s="278"/>
      <c r="AB7" s="278"/>
      <c r="AC7" s="276"/>
      <c r="AD7" s="276"/>
      <c r="AE7" s="222"/>
      <c r="AF7" s="222"/>
      <c r="AG7" s="222"/>
      <c r="AH7" s="222"/>
      <c r="AI7" s="222"/>
      <c r="AJ7" s="222"/>
      <c r="AK7" s="279"/>
      <c r="AL7" s="279"/>
      <c r="AM7" s="279"/>
      <c r="AN7" s="279"/>
      <c r="AO7" s="279"/>
      <c r="AP7" s="279"/>
      <c r="AQ7" s="286"/>
      <c r="AR7" s="280"/>
      <c r="AS7" s="280"/>
      <c r="AT7" s="281"/>
      <c r="AU7" s="281"/>
      <c r="AV7" s="281"/>
      <c r="AW7" s="281"/>
      <c r="AX7" s="281"/>
      <c r="AY7" s="282"/>
      <c r="AZ7" s="282"/>
      <c r="BA7" s="282"/>
      <c r="BB7" s="283"/>
      <c r="BC7" s="283"/>
      <c r="BD7" s="283"/>
      <c r="BE7" s="284"/>
    </row>
    <row r="8" hidden="1">
      <c r="A8" s="74">
        <v>2025007.0</v>
      </c>
      <c r="B8" s="82" t="s">
        <v>2869</v>
      </c>
      <c r="C8" s="80" t="s">
        <v>7688</v>
      </c>
      <c r="D8" s="82" t="s">
        <v>99</v>
      </c>
      <c r="E8" s="82" t="s">
        <v>53</v>
      </c>
      <c r="F8" s="82" t="s">
        <v>4</v>
      </c>
      <c r="G8" s="269" t="str">
        <f>VLOOKUP(A8,'High School'!A:AW,49,FALSE)</f>
        <v>S/A</v>
      </c>
      <c r="H8" s="270" t="str">
        <f>VLOOKUP(A8,'High School'!A:AX,50,FALSE)</f>
        <v/>
      </c>
      <c r="I8" s="270" t="str">
        <f>VLOOKUP(A8,'High School'!A:AY,51,FALSE)</f>
        <v/>
      </c>
      <c r="J8" s="270" t="str">
        <f>VLOOKUP(A8,'High School'!A:AZ,52,FALSE)</f>
        <v/>
      </c>
      <c r="K8" s="270" t="str">
        <f>VLOOKUP(A8,'High School'!A:BA,53,FALSE)</f>
        <v/>
      </c>
      <c r="L8" s="270" t="str">
        <f>VLOOKUP(A8,'High School'!A:BB,54,FALSE)</f>
        <v/>
      </c>
      <c r="M8" s="271" t="s">
        <v>73</v>
      </c>
      <c r="N8" s="271"/>
      <c r="O8" s="271"/>
      <c r="P8" s="273"/>
      <c r="Q8" s="273"/>
      <c r="R8" s="273"/>
      <c r="S8" s="274" t="s">
        <v>73</v>
      </c>
      <c r="T8" s="274"/>
      <c r="U8" s="285"/>
      <c r="V8" s="285"/>
      <c r="W8" s="275"/>
      <c r="X8" s="275"/>
      <c r="Y8" s="276"/>
      <c r="Z8" s="277"/>
      <c r="AA8" s="278"/>
      <c r="AB8" s="278"/>
      <c r="AC8" s="276"/>
      <c r="AD8" s="276"/>
      <c r="AE8" s="222"/>
      <c r="AF8" s="222"/>
      <c r="AG8" s="222"/>
      <c r="AH8" s="222"/>
      <c r="AI8" s="222"/>
      <c r="AJ8" s="222"/>
      <c r="AK8" s="279"/>
      <c r="AL8" s="279"/>
      <c r="AM8" s="279"/>
      <c r="AN8" s="279"/>
      <c r="AO8" s="279"/>
      <c r="AP8" s="279"/>
      <c r="AQ8" s="286"/>
      <c r="AR8" s="280"/>
      <c r="AS8" s="280"/>
      <c r="AT8" s="281"/>
      <c r="AU8" s="281"/>
      <c r="AV8" s="281"/>
      <c r="AW8" s="281"/>
      <c r="AX8" s="281"/>
      <c r="AY8" s="282"/>
      <c r="AZ8" s="282"/>
      <c r="BA8" s="282"/>
      <c r="BB8" s="283"/>
      <c r="BC8" s="283"/>
      <c r="BD8" s="283"/>
      <c r="BE8" s="284"/>
    </row>
    <row r="9" hidden="1">
      <c r="A9" s="74">
        <v>2025008.0</v>
      </c>
      <c r="B9" s="82" t="s">
        <v>1354</v>
      </c>
      <c r="C9" s="80" t="s">
        <v>7688</v>
      </c>
      <c r="D9" s="82" t="s">
        <v>99</v>
      </c>
      <c r="E9" s="82" t="s">
        <v>53</v>
      </c>
      <c r="F9" s="82" t="s">
        <v>4</v>
      </c>
      <c r="G9" s="269" t="str">
        <f>VLOOKUP(A9,'High School'!A:AW,49,FALSE)</f>
        <v>Yes</v>
      </c>
      <c r="H9" s="270" t="str">
        <f>VLOOKUP(A9,'High School'!A:AX,50,FALSE)</f>
        <v/>
      </c>
      <c r="I9" s="270">
        <f>VLOOKUP(A9,'High School'!A:AY,51,FALSE)</f>
        <v>231373929</v>
      </c>
      <c r="J9" s="270">
        <f>VLOOKUP(A9,'High School'!A:AZ,52,FALSE)</f>
        <v>72827</v>
      </c>
      <c r="K9" s="270" t="str">
        <f>VLOOKUP(A9,'High School'!A:BA,53,FALSE)</f>
        <v>BEng (Mechatronics)</v>
      </c>
      <c r="L9" s="270" t="str">
        <f>VLOOKUP(A9,'High School'!A:BB,54,FALSE)</f>
        <v>`Provisionally Accepted</v>
      </c>
      <c r="M9" s="271" t="s">
        <v>73</v>
      </c>
      <c r="N9" s="272"/>
      <c r="O9" s="272"/>
      <c r="P9" s="273"/>
      <c r="Q9" s="273"/>
      <c r="R9" s="273"/>
      <c r="S9" s="274" t="s">
        <v>73</v>
      </c>
      <c r="T9" s="274"/>
      <c r="U9" s="285"/>
      <c r="V9" s="285"/>
      <c r="W9" s="275"/>
      <c r="X9" s="275"/>
      <c r="Y9" s="276"/>
      <c r="Z9" s="277"/>
      <c r="AA9" s="278"/>
      <c r="AB9" s="278"/>
      <c r="AC9" s="276"/>
      <c r="AD9" s="276"/>
      <c r="AE9" s="222"/>
      <c r="AF9" s="222"/>
      <c r="AG9" s="222"/>
      <c r="AH9" s="222"/>
      <c r="AI9" s="222"/>
      <c r="AJ9" s="222"/>
      <c r="AK9" s="279"/>
      <c r="AL9" s="279"/>
      <c r="AM9" s="279"/>
      <c r="AN9" s="279"/>
      <c r="AO9" s="279"/>
      <c r="AP9" s="279"/>
      <c r="AQ9" s="286"/>
      <c r="AR9" s="280"/>
      <c r="AS9" s="280"/>
      <c r="AT9" s="281"/>
      <c r="AU9" s="281"/>
      <c r="AV9" s="281"/>
      <c r="AW9" s="281"/>
      <c r="AX9" s="281"/>
      <c r="AY9" s="282"/>
      <c r="AZ9" s="282"/>
      <c r="BA9" s="282"/>
      <c r="BB9" s="283"/>
      <c r="BC9" s="283"/>
      <c r="BD9" s="283"/>
      <c r="BE9" s="287"/>
    </row>
    <row r="10" ht="15.75" hidden="1" customHeight="1">
      <c r="A10" s="74">
        <v>2025009.0</v>
      </c>
      <c r="B10" s="82" t="s">
        <v>2679</v>
      </c>
      <c r="C10" s="80" t="s">
        <v>7688</v>
      </c>
      <c r="D10" s="82" t="s">
        <v>99</v>
      </c>
      <c r="E10" s="82" t="s">
        <v>53</v>
      </c>
      <c r="F10" s="82" t="s">
        <v>4</v>
      </c>
      <c r="G10" s="269" t="str">
        <f>VLOOKUP(A10,'High School'!A:AW,49,FALSE)</f>
        <v>Yes</v>
      </c>
      <c r="H10" s="270" t="str">
        <f>VLOOKUP(A10,'High School'!A:AX,50,FALSE)</f>
        <v/>
      </c>
      <c r="I10" s="270">
        <f>VLOOKUP(A10,'High School'!A:AY,51,FALSE)</f>
        <v>231336837</v>
      </c>
      <c r="J10" s="270">
        <f>VLOOKUP(A10,'High School'!A:AZ,52,FALSE)</f>
        <v>87504</v>
      </c>
      <c r="K10" s="270" t="str">
        <f>VLOOKUP(A10,'High School'!A:BA,53,FALSE)</f>
        <v>BSc (Construction Studies)</v>
      </c>
      <c r="L10" s="270" t="str">
        <f>VLOOKUP(A10,'High School'!A:BB,54,FALSE)</f>
        <v>`Provisionally Accepted</v>
      </c>
      <c r="M10" s="271" t="s">
        <v>73</v>
      </c>
      <c r="N10" s="271"/>
      <c r="O10" s="271"/>
      <c r="P10" s="273"/>
      <c r="Q10" s="273"/>
      <c r="R10" s="273"/>
      <c r="S10" s="274" t="s">
        <v>232</v>
      </c>
      <c r="T10" s="274"/>
      <c r="U10" s="275"/>
      <c r="V10" s="275"/>
      <c r="W10" s="275"/>
      <c r="X10" s="275"/>
      <c r="Y10" s="276"/>
      <c r="Z10" s="277"/>
      <c r="AA10" s="276"/>
      <c r="AB10" s="276"/>
      <c r="AC10" s="276"/>
      <c r="AD10" s="276"/>
      <c r="AE10" s="222"/>
      <c r="AF10" s="222"/>
      <c r="AG10" s="222"/>
      <c r="AH10" s="222"/>
      <c r="AI10" s="222"/>
      <c r="AJ10" s="222"/>
      <c r="AK10" s="279"/>
      <c r="AL10" s="279"/>
      <c r="AM10" s="279"/>
      <c r="AN10" s="279"/>
      <c r="AO10" s="279"/>
      <c r="AP10" s="279"/>
      <c r="AQ10" s="286"/>
      <c r="AR10" s="280"/>
      <c r="AS10" s="280"/>
      <c r="AT10" s="281"/>
      <c r="AU10" s="281"/>
      <c r="AV10" s="281"/>
      <c r="AW10" s="281"/>
      <c r="AX10" s="281"/>
      <c r="AY10" s="282"/>
      <c r="AZ10" s="282"/>
      <c r="BA10" s="282"/>
      <c r="BB10" s="283"/>
      <c r="BC10" s="283"/>
      <c r="BD10" s="283"/>
      <c r="BE10" s="284"/>
    </row>
    <row r="11" hidden="1">
      <c r="A11" s="74">
        <v>2025010.0</v>
      </c>
      <c r="B11" s="82" t="s">
        <v>389</v>
      </c>
      <c r="C11" s="80" t="s">
        <v>7688</v>
      </c>
      <c r="D11" s="50" t="s">
        <v>93</v>
      </c>
      <c r="E11" s="82" t="s">
        <v>55</v>
      </c>
      <c r="F11" s="82" t="s">
        <v>4</v>
      </c>
      <c r="G11" s="269" t="str">
        <f>VLOOKUP(A11,'High School'!A:AW,49,FALSE)</f>
        <v>S/A</v>
      </c>
      <c r="H11" s="270" t="str">
        <f>VLOOKUP(A11,'High School'!A:AX,50,FALSE)</f>
        <v/>
      </c>
      <c r="I11" s="270" t="str">
        <f>VLOOKUP(A11,'High School'!A:AY,51,FALSE)</f>
        <v/>
      </c>
      <c r="J11" s="270" t="str">
        <f>VLOOKUP(A11,'High School'!A:AZ,52,FALSE)</f>
        <v/>
      </c>
      <c r="K11" s="270" t="str">
        <f>VLOOKUP(A11,'High School'!A:BA,53,FALSE)</f>
        <v/>
      </c>
      <c r="L11" s="270" t="str">
        <f>VLOOKUP(A11,'High School'!A:BB,54,FALSE)</f>
        <v/>
      </c>
      <c r="M11" s="271" t="s">
        <v>73</v>
      </c>
      <c r="N11" s="271" t="str">
        <f>CLEAN(O11)</f>
        <v/>
      </c>
      <c r="O11" s="272"/>
      <c r="P11" s="273"/>
      <c r="Q11" s="273"/>
      <c r="R11" s="273"/>
      <c r="S11" s="274" t="s">
        <v>73</v>
      </c>
      <c r="T11" s="274"/>
      <c r="U11" s="285"/>
      <c r="V11" s="285"/>
      <c r="W11" s="275"/>
      <c r="X11" s="275"/>
      <c r="Y11" s="276"/>
      <c r="Z11" s="277"/>
      <c r="AA11" s="278"/>
      <c r="AB11" s="278"/>
      <c r="AC11" s="276"/>
      <c r="AD11" s="276"/>
      <c r="AE11" s="222"/>
      <c r="AF11" s="222"/>
      <c r="AG11" s="222"/>
      <c r="AH11" s="222"/>
      <c r="AI11" s="222"/>
      <c r="AJ11" s="222"/>
      <c r="AK11" s="279"/>
      <c r="AL11" s="279"/>
      <c r="AM11" s="279"/>
      <c r="AN11" s="279"/>
      <c r="AO11" s="279"/>
      <c r="AP11" s="279"/>
      <c r="AQ11" s="286"/>
      <c r="AR11" s="280"/>
      <c r="AS11" s="280"/>
      <c r="AT11" s="281"/>
      <c r="AU11" s="281"/>
      <c r="AV11" s="281"/>
      <c r="AW11" s="281"/>
      <c r="AX11" s="281"/>
      <c r="AY11" s="282"/>
      <c r="AZ11" s="282"/>
      <c r="BA11" s="282"/>
      <c r="BB11" s="283"/>
      <c r="BC11" s="283"/>
      <c r="BD11" s="283"/>
      <c r="BE11" s="284"/>
    </row>
    <row r="12" hidden="1">
      <c r="A12" s="74">
        <v>2025011.0</v>
      </c>
      <c r="B12" s="82" t="s">
        <v>361</v>
      </c>
      <c r="C12" s="80" t="s">
        <v>7688</v>
      </c>
      <c r="D12" s="50" t="s">
        <v>93</v>
      </c>
      <c r="E12" s="82" t="s">
        <v>55</v>
      </c>
      <c r="F12" s="82" t="s">
        <v>4</v>
      </c>
      <c r="G12" s="269" t="str">
        <f>VLOOKUP(A12,'High School'!A:AW,49,FALSE)</f>
        <v>Yes</v>
      </c>
      <c r="H12" s="270" t="str">
        <f>VLOOKUP(A12,'High School'!A:AX,50,FALSE)</f>
        <v/>
      </c>
      <c r="I12" s="270">
        <f>VLOOKUP(A12,'High School'!A:AY,51,FALSE)</f>
        <v>231335318</v>
      </c>
      <c r="J12" s="270">
        <f>VLOOKUP(A12,'High School'!A:AZ,52,FALSE)</f>
        <v>16239</v>
      </c>
      <c r="K12" s="270" t="str">
        <f>VLOOKUP(A12,'High School'!A:BA,53,FALSE)</f>
        <v>MBChB</v>
      </c>
      <c r="L12" s="270" t="str">
        <f>VLOOKUP(A12,'High School'!A:BB,54,FALSE)</f>
        <v>Departmental Selection</v>
      </c>
      <c r="M12" s="271" t="s">
        <v>73</v>
      </c>
      <c r="N12" s="272"/>
      <c r="O12" s="272"/>
      <c r="P12" s="273"/>
      <c r="Q12" s="273"/>
      <c r="R12" s="273"/>
      <c r="S12" s="274" t="s">
        <v>73</v>
      </c>
      <c r="T12" s="274"/>
      <c r="U12" s="285"/>
      <c r="V12" s="285"/>
      <c r="W12" s="275"/>
      <c r="X12" s="275"/>
      <c r="Y12" s="276"/>
      <c r="Z12" s="277"/>
      <c r="AA12" s="278"/>
      <c r="AB12" s="278"/>
      <c r="AC12" s="276"/>
      <c r="AD12" s="276"/>
      <c r="AE12" s="222"/>
      <c r="AF12" s="222"/>
      <c r="AG12" s="222"/>
      <c r="AH12" s="222"/>
      <c r="AI12" s="222"/>
      <c r="AJ12" s="222"/>
      <c r="AK12" s="279"/>
      <c r="AL12" s="279"/>
      <c r="AM12" s="279"/>
      <c r="AN12" s="279"/>
      <c r="AO12" s="279"/>
      <c r="AP12" s="279"/>
      <c r="AQ12" s="286"/>
      <c r="AR12" s="280"/>
      <c r="AS12" s="280"/>
      <c r="AT12" s="281"/>
      <c r="AU12" s="281"/>
      <c r="AV12" s="281"/>
      <c r="AW12" s="281"/>
      <c r="AX12" s="281"/>
      <c r="AY12" s="282"/>
      <c r="AZ12" s="282"/>
      <c r="BA12" s="282"/>
      <c r="BB12" s="283"/>
      <c r="BC12" s="283"/>
      <c r="BD12" s="283"/>
      <c r="BE12" s="284"/>
    </row>
    <row r="13" ht="16.5" hidden="1" customHeight="1">
      <c r="A13" s="74">
        <v>2025012.0</v>
      </c>
      <c r="B13" s="82" t="s">
        <v>2759</v>
      </c>
      <c r="C13" s="80" t="s">
        <v>7688</v>
      </c>
      <c r="D13" s="50" t="s">
        <v>93</v>
      </c>
      <c r="E13" s="82" t="s">
        <v>55</v>
      </c>
      <c r="F13" s="82" t="s">
        <v>4</v>
      </c>
      <c r="G13" s="269" t="str">
        <f>VLOOKUP(A13,'High School'!A:AW,49,FALSE)</f>
        <v>Yes</v>
      </c>
      <c r="H13" s="270" t="str">
        <f>VLOOKUP(A13,'High School'!A:AX,50,FALSE)</f>
        <v/>
      </c>
      <c r="I13" s="270">
        <f>VLOOKUP(A13,'High School'!A:AY,51,FALSE)</f>
        <v>231348681</v>
      </c>
      <c r="J13" s="270">
        <f>VLOOKUP(A13,'High School'!A:AZ,52,FALSE)</f>
        <v>19518</v>
      </c>
      <c r="K13" s="270" t="str">
        <f>VLOOKUP(A13,'High School'!A:BA,53,FALSE)</f>
        <v>BR (Diagnostics)</v>
      </c>
      <c r="L13" s="270" t="str">
        <f>VLOOKUP(A13,'High School'!A:BB,54,FALSE)</f>
        <v>Departmental Selection</v>
      </c>
      <c r="M13" s="271" t="s">
        <v>73</v>
      </c>
      <c r="N13" s="271" t="str">
        <f>CLEAN(O13)</f>
        <v/>
      </c>
      <c r="O13" s="272"/>
      <c r="P13" s="273"/>
      <c r="Q13" s="273"/>
      <c r="R13" s="273"/>
      <c r="S13" s="274" t="s">
        <v>73</v>
      </c>
      <c r="T13" s="274"/>
      <c r="U13" s="285"/>
      <c r="V13" s="285"/>
      <c r="W13" s="275"/>
      <c r="X13" s="275"/>
      <c r="Y13" s="276"/>
      <c r="Z13" s="277"/>
      <c r="AA13" s="278"/>
      <c r="AB13" s="278"/>
      <c r="AC13" s="276"/>
      <c r="AD13" s="276"/>
      <c r="AE13" s="222"/>
      <c r="AF13" s="222"/>
      <c r="AG13" s="222"/>
      <c r="AH13" s="222"/>
      <c r="AI13" s="222"/>
      <c r="AJ13" s="222"/>
      <c r="AK13" s="279"/>
      <c r="AL13" s="279"/>
      <c r="AM13" s="279"/>
      <c r="AN13" s="279"/>
      <c r="AO13" s="279"/>
      <c r="AP13" s="279"/>
      <c r="AQ13" s="286"/>
      <c r="AR13" s="280"/>
      <c r="AS13" s="280"/>
      <c r="AT13" s="281"/>
      <c r="AU13" s="281"/>
      <c r="AV13" s="281"/>
      <c r="AW13" s="281"/>
      <c r="AX13" s="281"/>
      <c r="AY13" s="282"/>
      <c r="AZ13" s="282"/>
      <c r="BA13" s="282"/>
      <c r="BB13" s="283"/>
      <c r="BC13" s="283"/>
      <c r="BD13" s="283"/>
      <c r="BE13" s="55"/>
    </row>
    <row r="14" hidden="1">
      <c r="A14" s="74">
        <v>2025013.0</v>
      </c>
      <c r="B14" s="82" t="s">
        <v>2387</v>
      </c>
      <c r="C14" s="80" t="s">
        <v>7688</v>
      </c>
      <c r="D14" s="50" t="s">
        <v>93</v>
      </c>
      <c r="E14" s="82" t="s">
        <v>55</v>
      </c>
      <c r="F14" s="82" t="s">
        <v>4</v>
      </c>
      <c r="G14" s="269" t="str">
        <f>VLOOKUP(A14,'High School'!A:AW,49,FALSE)</f>
        <v>Yes</v>
      </c>
      <c r="H14" s="270" t="str">
        <f>VLOOKUP(A14,'High School'!A:AX,50,FALSE)</f>
        <v/>
      </c>
      <c r="I14" s="270">
        <f>VLOOKUP(A14,'High School'!A:AY,51,FALSE)</f>
        <v>231350031</v>
      </c>
      <c r="J14" s="270">
        <f>VLOOKUP(A14,'High School'!A:AZ,52,FALSE)</f>
        <v>54738</v>
      </c>
      <c r="K14" s="270" t="str">
        <f>VLOOKUP(A14,'High School'!A:BA,53,FALSE)</f>
        <v>BCom (Accounting)</v>
      </c>
      <c r="L14" s="270" t="str">
        <f>VLOOKUP(A14,'High School'!A:BB,54,FALSE)</f>
        <v>`Provisionally Accepted</v>
      </c>
      <c r="M14" s="271" t="s">
        <v>73</v>
      </c>
      <c r="N14" s="272"/>
      <c r="O14" s="272"/>
      <c r="P14" s="273"/>
      <c r="Q14" s="273"/>
      <c r="R14" s="273"/>
      <c r="S14" s="274" t="s">
        <v>73</v>
      </c>
      <c r="T14" s="274"/>
      <c r="U14" s="285"/>
      <c r="V14" s="285"/>
      <c r="W14" s="275"/>
      <c r="X14" s="275"/>
      <c r="Y14" s="276"/>
      <c r="Z14" s="277"/>
      <c r="AA14" s="278"/>
      <c r="AB14" s="278"/>
      <c r="AC14" s="276"/>
      <c r="AD14" s="276"/>
      <c r="AE14" s="222"/>
      <c r="AF14" s="222"/>
      <c r="AG14" s="222"/>
      <c r="AH14" s="222"/>
      <c r="AI14" s="222"/>
      <c r="AJ14" s="222"/>
      <c r="AK14" s="279"/>
      <c r="AL14" s="279"/>
      <c r="AM14" s="279"/>
      <c r="AN14" s="279"/>
      <c r="AO14" s="279"/>
      <c r="AP14" s="279"/>
      <c r="AQ14" s="286"/>
      <c r="AR14" s="280"/>
      <c r="AS14" s="280"/>
      <c r="AT14" s="281"/>
      <c r="AU14" s="281"/>
      <c r="AV14" s="281"/>
      <c r="AW14" s="281"/>
      <c r="AX14" s="281"/>
      <c r="AY14" s="282"/>
      <c r="AZ14" s="282"/>
      <c r="BA14" s="282"/>
      <c r="BB14" s="283"/>
      <c r="BC14" s="283"/>
      <c r="BD14" s="283"/>
      <c r="BE14" s="284"/>
    </row>
    <row r="15" hidden="1">
      <c r="A15" s="74">
        <v>2025014.0</v>
      </c>
      <c r="B15" s="82" t="s">
        <v>2890</v>
      </c>
      <c r="C15" s="80" t="s">
        <v>7688</v>
      </c>
      <c r="D15" s="82" t="s">
        <v>99</v>
      </c>
      <c r="E15" s="82" t="s">
        <v>53</v>
      </c>
      <c r="F15" s="82" t="s">
        <v>4</v>
      </c>
      <c r="G15" s="269" t="str">
        <f>VLOOKUP(A15,'High School'!A:AW,49,FALSE)</f>
        <v>S/A</v>
      </c>
      <c r="H15" s="270" t="str">
        <f>VLOOKUP(A15,'High School'!A:AX,50,FALSE)</f>
        <v/>
      </c>
      <c r="I15" s="270" t="str">
        <f>VLOOKUP(A15,'High School'!A:AY,51,FALSE)</f>
        <v/>
      </c>
      <c r="J15" s="270" t="str">
        <f>VLOOKUP(A15,'High School'!A:AZ,52,FALSE)</f>
        <v/>
      </c>
      <c r="K15" s="270" t="str">
        <f>VLOOKUP(A15,'High School'!A:BA,53,FALSE)</f>
        <v/>
      </c>
      <c r="L15" s="270" t="str">
        <f>VLOOKUP(A15,'High School'!A:BB,54,FALSE)</f>
        <v/>
      </c>
      <c r="M15" s="271" t="s">
        <v>73</v>
      </c>
      <c r="N15" s="272"/>
      <c r="O15" s="272"/>
      <c r="P15" s="273"/>
      <c r="Q15" s="273"/>
      <c r="R15" s="273"/>
      <c r="S15" s="274" t="s">
        <v>73</v>
      </c>
      <c r="T15" s="274"/>
      <c r="U15" s="285"/>
      <c r="V15" s="285"/>
      <c r="W15" s="275"/>
      <c r="X15" s="275"/>
      <c r="Y15" s="276"/>
      <c r="Z15" s="277"/>
      <c r="AA15" s="278"/>
      <c r="AB15" s="278"/>
      <c r="AC15" s="276"/>
      <c r="AD15" s="276"/>
      <c r="AE15" s="222"/>
      <c r="AF15" s="222"/>
      <c r="AG15" s="222"/>
      <c r="AH15" s="222"/>
      <c r="AI15" s="222"/>
      <c r="AJ15" s="222"/>
      <c r="AK15" s="279"/>
      <c r="AL15" s="279"/>
      <c r="AM15" s="279"/>
      <c r="AN15" s="279"/>
      <c r="AO15" s="279"/>
      <c r="AP15" s="279"/>
      <c r="AQ15" s="286"/>
      <c r="AR15" s="280"/>
      <c r="AS15" s="280"/>
      <c r="AT15" s="281"/>
      <c r="AU15" s="281"/>
      <c r="AV15" s="281"/>
      <c r="AW15" s="281"/>
      <c r="AX15" s="281"/>
      <c r="AY15" s="282"/>
      <c r="AZ15" s="282"/>
      <c r="BA15" s="282"/>
      <c r="BB15" s="283"/>
      <c r="BC15" s="283"/>
      <c r="BD15" s="283"/>
      <c r="BE15" s="99"/>
    </row>
    <row r="16" ht="15.75" hidden="1" customHeight="1">
      <c r="A16" s="74">
        <v>2025015.0</v>
      </c>
      <c r="B16" s="82" t="s">
        <v>3431</v>
      </c>
      <c r="C16" s="80" t="s">
        <v>7688</v>
      </c>
      <c r="D16" s="82" t="s">
        <v>99</v>
      </c>
      <c r="E16" s="82" t="s">
        <v>53</v>
      </c>
      <c r="F16" s="82" t="s">
        <v>4</v>
      </c>
      <c r="G16" s="269" t="str">
        <f>VLOOKUP(A16,'High School'!A:AW,49,FALSE)</f>
        <v>Yes</v>
      </c>
      <c r="H16" s="270" t="str">
        <f>VLOOKUP(A16,'High School'!A:AX,50,FALSE)</f>
        <v/>
      </c>
      <c r="I16" s="270">
        <f>VLOOKUP(A16,'High School'!A:AY,51,FALSE)</f>
        <v>231355803</v>
      </c>
      <c r="J16" s="270">
        <f>VLOOKUP(A16,'High School'!A:AZ,52,FALSE)</f>
        <v>51364</v>
      </c>
      <c r="K16" s="270" t="str">
        <f>VLOOKUP(A16,'High School'!A:BA,53,FALSE)</f>
        <v/>
      </c>
      <c r="L16" s="270" t="str">
        <f>VLOOKUP(A16,'High School'!A:BB,54,FALSE)</f>
        <v/>
      </c>
      <c r="M16" s="271" t="s">
        <v>73</v>
      </c>
      <c r="N16" s="272"/>
      <c r="O16" s="272"/>
      <c r="P16" s="273"/>
      <c r="Q16" s="273"/>
      <c r="R16" s="273"/>
      <c r="S16" s="274" t="s">
        <v>73</v>
      </c>
      <c r="T16" s="274"/>
      <c r="U16" s="285"/>
      <c r="V16" s="285"/>
      <c r="W16" s="275"/>
      <c r="X16" s="275"/>
      <c r="Y16" s="276"/>
      <c r="Z16" s="277"/>
      <c r="AA16" s="278"/>
      <c r="AB16" s="278"/>
      <c r="AC16" s="276"/>
      <c r="AD16" s="276"/>
      <c r="AE16" s="222"/>
      <c r="AF16" s="222"/>
      <c r="AG16" s="222"/>
      <c r="AH16" s="222"/>
      <c r="AI16" s="222"/>
      <c r="AJ16" s="222"/>
      <c r="AK16" s="279"/>
      <c r="AL16" s="279"/>
      <c r="AM16" s="279"/>
      <c r="AN16" s="279"/>
      <c r="AO16" s="279"/>
      <c r="AP16" s="279"/>
      <c r="AQ16" s="286"/>
      <c r="AR16" s="280"/>
      <c r="AS16" s="280"/>
      <c r="AT16" s="281"/>
      <c r="AU16" s="281"/>
      <c r="AV16" s="281"/>
      <c r="AW16" s="281"/>
      <c r="AX16" s="281"/>
      <c r="AY16" s="282"/>
      <c r="AZ16" s="282"/>
      <c r="BA16" s="282"/>
      <c r="BB16" s="283"/>
      <c r="BC16" s="283"/>
      <c r="BD16" s="283"/>
      <c r="BE16" s="99"/>
    </row>
    <row r="17" ht="15.75" hidden="1" customHeight="1">
      <c r="A17" s="74">
        <v>2025016.0</v>
      </c>
      <c r="B17" s="82" t="s">
        <v>3621</v>
      </c>
      <c r="C17" s="80" t="s">
        <v>7688</v>
      </c>
      <c r="D17" s="50" t="s">
        <v>82</v>
      </c>
      <c r="E17" s="82" t="s">
        <v>55</v>
      </c>
      <c r="F17" s="82" t="s">
        <v>4</v>
      </c>
      <c r="G17" s="269" t="str">
        <f>VLOOKUP(A17,'High School'!A:AW,49,FALSE)</f>
        <v>Yes</v>
      </c>
      <c r="H17" s="270" t="str">
        <f>VLOOKUP(A17,'High School'!A:AX,50,FALSE)</f>
        <v/>
      </c>
      <c r="I17" s="270">
        <f>VLOOKUP(A17,'High School'!A:AY,51,FALSE)</f>
        <v>231286287</v>
      </c>
      <c r="J17" s="270">
        <f>VLOOKUP(A17,'High School'!A:AZ,52,FALSE)</f>
        <v>83805</v>
      </c>
      <c r="K17" s="270" t="str">
        <f>VLOOKUP(A17,'High School'!A:BA,53,FALSE)</f>
        <v/>
      </c>
      <c r="L17" s="270" t="str">
        <f>VLOOKUP(A17,'High School'!A:BB,54,FALSE)</f>
        <v/>
      </c>
      <c r="M17" s="271" t="s">
        <v>73</v>
      </c>
      <c r="N17" s="271"/>
      <c r="O17" s="271"/>
      <c r="P17" s="273"/>
      <c r="Q17" s="273"/>
      <c r="R17" s="273"/>
      <c r="S17" s="274" t="s">
        <v>73</v>
      </c>
      <c r="T17" s="274"/>
      <c r="U17" s="285"/>
      <c r="V17" s="285"/>
      <c r="W17" s="275"/>
      <c r="X17" s="275"/>
      <c r="Y17" s="276"/>
      <c r="Z17" s="277"/>
      <c r="AA17" s="276"/>
      <c r="AB17" s="276"/>
      <c r="AC17" s="276"/>
      <c r="AD17" s="276"/>
      <c r="AE17" s="222"/>
      <c r="AF17" s="222"/>
      <c r="AG17" s="222"/>
      <c r="AH17" s="222"/>
      <c r="AI17" s="222"/>
      <c r="AJ17" s="222"/>
      <c r="AK17" s="279"/>
      <c r="AL17" s="279"/>
      <c r="AM17" s="279"/>
      <c r="AN17" s="279"/>
      <c r="AO17" s="279"/>
      <c r="AP17" s="279"/>
      <c r="AQ17" s="286"/>
      <c r="AR17" s="280"/>
      <c r="AS17" s="280"/>
      <c r="AT17" s="281"/>
      <c r="AU17" s="281"/>
      <c r="AV17" s="281"/>
      <c r="AW17" s="281"/>
      <c r="AX17" s="281"/>
      <c r="AY17" s="282"/>
      <c r="AZ17" s="282"/>
      <c r="BA17" s="282"/>
      <c r="BB17" s="283"/>
      <c r="BC17" s="283"/>
      <c r="BD17" s="283"/>
      <c r="BE17" s="99"/>
    </row>
    <row r="18" ht="15.75" hidden="1" customHeight="1">
      <c r="A18" s="74">
        <v>2025017.0</v>
      </c>
      <c r="B18" s="82" t="s">
        <v>1210</v>
      </c>
      <c r="C18" s="80" t="s">
        <v>7688</v>
      </c>
      <c r="D18" s="50" t="s">
        <v>76</v>
      </c>
      <c r="E18" s="82" t="s">
        <v>1241</v>
      </c>
      <c r="F18" s="82" t="s">
        <v>4</v>
      </c>
      <c r="G18" s="269" t="str">
        <f>VLOOKUP(A18,'High School'!A:AW,49,FALSE)</f>
        <v>Yes</v>
      </c>
      <c r="H18" s="270" t="str">
        <f>VLOOKUP(A18,'High School'!A:AX,50,FALSE)</f>
        <v/>
      </c>
      <c r="I18" s="270">
        <f>VLOOKUP(A18,'High School'!A:AY,51,FALSE)</f>
        <v>231204469</v>
      </c>
      <c r="J18" s="270">
        <f>VLOOKUP(A18,'High School'!A:AZ,52,FALSE)</f>
        <v>16934</v>
      </c>
      <c r="K18" s="270" t="str">
        <f>VLOOKUP(A18,'High School'!A:BA,53,FALSE)</f>
        <v>MBChB </v>
      </c>
      <c r="L18" s="270" t="str">
        <f>VLOOKUP(A18,'High School'!A:BB,54,FALSE)</f>
        <v>Departmental Selection</v>
      </c>
      <c r="M18" s="271" t="s">
        <v>73</v>
      </c>
      <c r="N18" s="272"/>
      <c r="O18" s="272"/>
      <c r="P18" s="273"/>
      <c r="Q18" s="288"/>
      <c r="R18" s="288"/>
      <c r="S18" s="274" t="s">
        <v>73</v>
      </c>
      <c r="T18" s="274"/>
      <c r="U18" s="285"/>
      <c r="V18" s="285"/>
      <c r="W18" s="275"/>
      <c r="X18" s="289"/>
      <c r="Y18" s="276"/>
      <c r="Z18" s="277"/>
      <c r="AA18" s="278"/>
      <c r="AB18" s="278"/>
      <c r="AC18" s="290"/>
      <c r="AD18" s="290"/>
      <c r="AE18" s="291"/>
      <c r="AF18" s="291"/>
      <c r="AG18" s="291"/>
      <c r="AH18" s="291"/>
      <c r="AI18" s="291"/>
      <c r="AJ18" s="291"/>
      <c r="AK18" s="279"/>
      <c r="AL18" s="279"/>
      <c r="AM18" s="279"/>
      <c r="AN18" s="279"/>
      <c r="AO18" s="292"/>
      <c r="AP18" s="292"/>
      <c r="AQ18" s="293"/>
      <c r="AR18" s="280"/>
      <c r="AS18" s="280"/>
      <c r="AT18" s="281"/>
      <c r="AU18" s="281"/>
      <c r="AV18" s="294"/>
      <c r="AW18" s="294"/>
      <c r="AX18" s="294"/>
      <c r="AY18" s="295"/>
      <c r="AZ18" s="295"/>
      <c r="BA18" s="295"/>
      <c r="BB18" s="296"/>
      <c r="BC18" s="296"/>
      <c r="BD18" s="296"/>
      <c r="BE18" s="99"/>
    </row>
    <row r="19" ht="15.75" hidden="1" customHeight="1">
      <c r="A19" s="74">
        <v>2025018.0</v>
      </c>
      <c r="B19" s="82" t="s">
        <v>6137</v>
      </c>
      <c r="C19" s="80" t="s">
        <v>7688</v>
      </c>
      <c r="D19" s="82" t="s">
        <v>99</v>
      </c>
      <c r="E19" s="82" t="s">
        <v>53</v>
      </c>
      <c r="F19" s="82" t="s">
        <v>4</v>
      </c>
      <c r="G19" s="269" t="str">
        <f>VLOOKUP(A19,'High School'!A:AW,49,FALSE)</f>
        <v>Yes</v>
      </c>
      <c r="H19" s="270" t="str">
        <f>VLOOKUP(A19,'High School'!A:AX,50,FALSE)</f>
        <v/>
      </c>
      <c r="I19" s="270">
        <f>VLOOKUP(A19,'High School'!A:AY,51,FALSE)</f>
        <v>231196296</v>
      </c>
      <c r="J19" s="270">
        <f>VLOOKUP(A19,'High School'!A:AZ,52,FALSE)</f>
        <v>79301</v>
      </c>
      <c r="K19" s="270" t="str">
        <f>VLOOKUP(A19,'High School'!A:BA,53,FALSE)</f>
        <v>BCom (General-Economics)</v>
      </c>
      <c r="L19" s="270" t="str">
        <f>VLOOKUP(A19,'High School'!A:BB,54,FALSE)</f>
        <v>`Provisionally Accepted</v>
      </c>
      <c r="M19" s="271" t="s">
        <v>73</v>
      </c>
      <c r="N19" s="272"/>
      <c r="O19" s="272"/>
      <c r="P19" s="273"/>
      <c r="Q19" s="288"/>
      <c r="R19" s="288"/>
      <c r="S19" s="274" t="s">
        <v>73</v>
      </c>
      <c r="T19" s="274"/>
      <c r="U19" s="285"/>
      <c r="V19" s="285"/>
      <c r="W19" s="275"/>
      <c r="X19" s="289"/>
      <c r="Y19" s="276"/>
      <c r="Z19" s="277"/>
      <c r="AA19" s="276"/>
      <c r="AB19" s="276"/>
      <c r="AC19" s="290"/>
      <c r="AD19" s="290"/>
      <c r="AE19" s="291"/>
      <c r="AF19" s="291"/>
      <c r="AG19" s="291"/>
      <c r="AH19" s="291"/>
      <c r="AI19" s="291"/>
      <c r="AJ19" s="291"/>
      <c r="AK19" s="279"/>
      <c r="AL19" s="279"/>
      <c r="AM19" s="279"/>
      <c r="AN19" s="279"/>
      <c r="AO19" s="292"/>
      <c r="AP19" s="292"/>
      <c r="AQ19" s="293"/>
      <c r="AR19" s="280"/>
      <c r="AS19" s="280"/>
      <c r="AT19" s="281"/>
      <c r="AU19" s="281"/>
      <c r="AV19" s="294"/>
      <c r="AW19" s="294"/>
      <c r="AX19" s="294"/>
      <c r="AY19" s="295"/>
      <c r="AZ19" s="295"/>
      <c r="BA19" s="295"/>
      <c r="BB19" s="296"/>
      <c r="BC19" s="296"/>
      <c r="BD19" s="296"/>
      <c r="BE19" s="99"/>
    </row>
    <row r="20" ht="15.75" hidden="1" customHeight="1">
      <c r="A20" s="74">
        <v>2025019.0</v>
      </c>
      <c r="B20" s="82" t="s">
        <v>2293</v>
      </c>
      <c r="C20" s="80" t="s">
        <v>7688</v>
      </c>
      <c r="D20" s="82" t="s">
        <v>99</v>
      </c>
      <c r="E20" s="82" t="s">
        <v>53</v>
      </c>
      <c r="F20" s="82" t="s">
        <v>4</v>
      </c>
      <c r="G20" s="269" t="str">
        <f>VLOOKUP(A20,'High School'!A:AW,49,FALSE)</f>
        <v>Yes</v>
      </c>
      <c r="H20" s="270" t="str">
        <f>VLOOKUP(A20,'High School'!A:AX,50,FALSE)</f>
        <v/>
      </c>
      <c r="I20" s="270">
        <f>VLOOKUP(A20,'High School'!A:AY,51,FALSE)</f>
        <v>231354967</v>
      </c>
      <c r="J20" s="270" t="str">
        <f>VLOOKUP(A20,'High School'!A:AZ,52,FALSE)</f>
        <v/>
      </c>
      <c r="K20" s="270" t="str">
        <f>VLOOKUP(A20,'High School'!A:BA,53,FALSE)</f>
        <v/>
      </c>
      <c r="L20" s="270" t="str">
        <f>VLOOKUP(A20,'High School'!A:BB,54,FALSE)</f>
        <v/>
      </c>
      <c r="M20" s="271" t="s">
        <v>73</v>
      </c>
      <c r="N20" s="272"/>
      <c r="O20" s="272"/>
      <c r="P20" s="273"/>
      <c r="Q20" s="288"/>
      <c r="R20" s="288"/>
      <c r="S20" s="274" t="s">
        <v>73</v>
      </c>
      <c r="T20" s="274"/>
      <c r="U20" s="285"/>
      <c r="V20" s="285"/>
      <c r="W20" s="275"/>
      <c r="X20" s="289"/>
      <c r="Y20" s="276"/>
      <c r="Z20" s="277"/>
      <c r="AA20" s="278"/>
      <c r="AB20" s="278"/>
      <c r="AC20" s="290"/>
      <c r="AD20" s="290"/>
      <c r="AE20" s="291"/>
      <c r="AF20" s="291"/>
      <c r="AG20" s="291"/>
      <c r="AH20" s="291"/>
      <c r="AI20" s="291"/>
      <c r="AJ20" s="291"/>
      <c r="AK20" s="279"/>
      <c r="AL20" s="279"/>
      <c r="AM20" s="279"/>
      <c r="AN20" s="279"/>
      <c r="AO20" s="292"/>
      <c r="AP20" s="292"/>
      <c r="AQ20" s="293"/>
      <c r="AR20" s="280"/>
      <c r="AS20" s="280"/>
      <c r="AT20" s="281"/>
      <c r="AU20" s="281"/>
      <c r="AV20" s="294"/>
      <c r="AW20" s="294"/>
      <c r="AX20" s="294"/>
      <c r="AY20" s="295"/>
      <c r="AZ20" s="295"/>
      <c r="BA20" s="295"/>
      <c r="BB20" s="296"/>
      <c r="BC20" s="296"/>
      <c r="BD20" s="296"/>
      <c r="BE20" s="287"/>
    </row>
    <row r="21" ht="15.75" hidden="1" customHeight="1">
      <c r="A21" s="74">
        <v>2025020.0</v>
      </c>
      <c r="B21" s="82" t="s">
        <v>1732</v>
      </c>
      <c r="C21" s="80" t="s">
        <v>7688</v>
      </c>
      <c r="D21" s="50" t="s">
        <v>76</v>
      </c>
      <c r="E21" s="82" t="s">
        <v>1241</v>
      </c>
      <c r="F21" s="82" t="s">
        <v>4</v>
      </c>
      <c r="G21" s="269" t="str">
        <f>VLOOKUP(A21,'High School'!A:AW,49,FALSE)</f>
        <v>Yes</v>
      </c>
      <c r="H21" s="270" t="str">
        <f>VLOOKUP(A21,'High School'!A:AX,50,FALSE)</f>
        <v/>
      </c>
      <c r="I21" s="270">
        <f>VLOOKUP(A21,'High School'!A:AY,51,FALSE)</f>
        <v>231195451</v>
      </c>
      <c r="J21" s="270">
        <f>VLOOKUP(A21,'High School'!A:AZ,52,FALSE)</f>
        <v>68203</v>
      </c>
      <c r="K21" s="270" t="str">
        <f>VLOOKUP(A21,'High School'!A:BA,53,FALSE)</f>
        <v>MBChB</v>
      </c>
      <c r="L21" s="270" t="str">
        <f>VLOOKUP(A21,'High School'!A:BB,54,FALSE)</f>
        <v>Departmental Selection</v>
      </c>
      <c r="M21" s="271" t="s">
        <v>232</v>
      </c>
      <c r="N21" s="271" t="str">
        <f>CLEAN(O21)</f>
        <v/>
      </c>
      <c r="O21" s="297"/>
      <c r="P21" s="297"/>
      <c r="Q21" s="288"/>
      <c r="R21" s="288"/>
      <c r="S21" s="274" t="s">
        <v>73</v>
      </c>
      <c r="T21" s="274"/>
      <c r="U21" s="285"/>
      <c r="V21" s="285"/>
      <c r="W21" s="275"/>
      <c r="X21" s="289"/>
      <c r="Y21" s="276"/>
      <c r="Z21" s="277"/>
      <c r="AA21" s="276"/>
      <c r="AB21" s="276"/>
      <c r="AC21" s="290"/>
      <c r="AD21" s="290"/>
      <c r="AE21" s="291"/>
      <c r="AF21" s="291"/>
      <c r="AG21" s="291"/>
      <c r="AH21" s="291"/>
      <c r="AI21" s="291"/>
      <c r="AJ21" s="291"/>
      <c r="AK21" s="279"/>
      <c r="AL21" s="279"/>
      <c r="AM21" s="279"/>
      <c r="AN21" s="279"/>
      <c r="AO21" s="292"/>
      <c r="AP21" s="292"/>
      <c r="AQ21" s="293"/>
      <c r="AR21" s="280"/>
      <c r="AS21" s="280"/>
      <c r="AT21" s="281"/>
      <c r="AU21" s="281"/>
      <c r="AV21" s="294"/>
      <c r="AW21" s="294"/>
      <c r="AX21" s="294"/>
      <c r="AY21" s="295"/>
      <c r="AZ21" s="295"/>
      <c r="BA21" s="295"/>
      <c r="BB21" s="296"/>
      <c r="BC21" s="296"/>
      <c r="BD21" s="296"/>
      <c r="BE21" s="99"/>
    </row>
    <row r="22" ht="15.75" hidden="1" customHeight="1">
      <c r="A22" s="74">
        <v>2025021.0</v>
      </c>
      <c r="B22" s="82" t="s">
        <v>7462</v>
      </c>
      <c r="C22" s="80" t="s">
        <v>7688</v>
      </c>
      <c r="D22" s="82" t="s">
        <v>99</v>
      </c>
      <c r="E22" s="82" t="s">
        <v>53</v>
      </c>
      <c r="F22" s="82" t="s">
        <v>4</v>
      </c>
      <c r="G22" s="269" t="str">
        <f>VLOOKUP(A22,'High School'!A:AW,49,FALSE)</f>
        <v>No</v>
      </c>
      <c r="H22" s="270" t="str">
        <f>VLOOKUP(A22,'High School'!A:AX,50,FALSE)</f>
        <v>Did not Submit Form</v>
      </c>
      <c r="I22" s="270" t="str">
        <f>VLOOKUP(A22,'High School'!A:AY,51,FALSE)</f>
        <v/>
      </c>
      <c r="J22" s="270" t="str">
        <f>VLOOKUP(A22,'High School'!A:AZ,52,FALSE)</f>
        <v/>
      </c>
      <c r="K22" s="270" t="str">
        <f>VLOOKUP(A22,'High School'!A:BA,53,FALSE)</f>
        <v/>
      </c>
      <c r="L22" s="270" t="str">
        <f>VLOOKUP(A22,'High School'!A:BB,54,FALSE)</f>
        <v/>
      </c>
      <c r="M22" s="271" t="s">
        <v>73</v>
      </c>
      <c r="N22" s="272"/>
      <c r="O22" s="272"/>
      <c r="P22" s="273"/>
      <c r="Q22" s="288"/>
      <c r="R22" s="288"/>
      <c r="S22" s="274" t="s">
        <v>73</v>
      </c>
      <c r="T22" s="274"/>
      <c r="U22" s="285"/>
      <c r="V22" s="285"/>
      <c r="W22" s="275"/>
      <c r="X22" s="289"/>
      <c r="Y22" s="276"/>
      <c r="Z22" s="277"/>
      <c r="AA22" s="278"/>
      <c r="AB22" s="278"/>
      <c r="AC22" s="290"/>
      <c r="AD22" s="290"/>
      <c r="AE22" s="291"/>
      <c r="AF22" s="291"/>
      <c r="AG22" s="291"/>
      <c r="AH22" s="291"/>
      <c r="AI22" s="291"/>
      <c r="AJ22" s="291"/>
      <c r="AK22" s="279"/>
      <c r="AL22" s="279"/>
      <c r="AM22" s="279"/>
      <c r="AN22" s="279"/>
      <c r="AO22" s="292"/>
      <c r="AP22" s="292"/>
      <c r="AQ22" s="293"/>
      <c r="AR22" s="280"/>
      <c r="AS22" s="280"/>
      <c r="AT22" s="281"/>
      <c r="AU22" s="281"/>
      <c r="AV22" s="294"/>
      <c r="AW22" s="294"/>
      <c r="AX22" s="294"/>
      <c r="AY22" s="295"/>
      <c r="AZ22" s="295"/>
      <c r="BA22" s="295"/>
      <c r="BB22" s="296"/>
      <c r="BC22" s="296"/>
      <c r="BD22" s="296"/>
      <c r="BE22" s="99"/>
    </row>
    <row r="23" ht="15.75" hidden="1" customHeight="1">
      <c r="A23" s="74">
        <v>2025022.0</v>
      </c>
      <c r="B23" s="82" t="s">
        <v>3085</v>
      </c>
      <c r="C23" s="80" t="s">
        <v>7688</v>
      </c>
      <c r="D23" s="50" t="s">
        <v>76</v>
      </c>
      <c r="E23" s="82" t="s">
        <v>1241</v>
      </c>
      <c r="F23" s="80" t="s">
        <v>4</v>
      </c>
      <c r="G23" s="269" t="str">
        <f>VLOOKUP(A23,'High School'!A:AW,49,FALSE)</f>
        <v>Yes</v>
      </c>
      <c r="H23" s="270" t="str">
        <f>VLOOKUP(A23,'High School'!A:AX,50,FALSE)</f>
        <v/>
      </c>
      <c r="I23" s="270">
        <f>VLOOKUP(A23,'High School'!A:AY,51,FALSE)</f>
        <v>231153589</v>
      </c>
      <c r="J23" s="270">
        <f>VLOOKUP(A23,'High School'!A:AZ,52,FALSE)</f>
        <v>95657</v>
      </c>
      <c r="K23" s="270" t="str">
        <f>VLOOKUP(A23,'High School'!A:BA,53,FALSE)</f>
        <v>BEngTech (Mechanical Engineering)</v>
      </c>
      <c r="L23" s="270" t="str">
        <f>VLOOKUP(A23,'High School'!A:BB,54,FALSE)</f>
        <v>`Provisionally Accepted</v>
      </c>
      <c r="M23" s="271" t="s">
        <v>73</v>
      </c>
      <c r="N23" s="271"/>
      <c r="O23" s="272"/>
      <c r="P23" s="273"/>
      <c r="Q23" s="273"/>
      <c r="R23" s="273"/>
      <c r="S23" s="274" t="s">
        <v>232</v>
      </c>
      <c r="T23" s="274"/>
      <c r="U23" s="275"/>
      <c r="V23" s="275"/>
      <c r="W23" s="275"/>
      <c r="X23" s="275"/>
      <c r="Y23" s="276"/>
      <c r="Z23" s="277"/>
      <c r="AA23" s="298"/>
      <c r="AB23" s="298"/>
      <c r="AC23" s="276"/>
      <c r="AD23" s="277"/>
      <c r="AE23" s="222"/>
      <c r="AF23" s="222"/>
      <c r="AG23" s="222"/>
      <c r="AH23" s="222"/>
      <c r="AI23" s="222"/>
      <c r="AJ23" s="222"/>
      <c r="AK23" s="279"/>
      <c r="AL23" s="279"/>
      <c r="AM23" s="279"/>
      <c r="AN23" s="279"/>
      <c r="AO23" s="279"/>
      <c r="AP23" s="279"/>
      <c r="AQ23" s="286"/>
      <c r="AR23" s="280"/>
      <c r="AS23" s="280"/>
      <c r="AT23" s="281"/>
      <c r="AU23" s="281"/>
      <c r="AV23" s="281"/>
      <c r="AW23" s="281"/>
      <c r="AX23" s="281"/>
      <c r="AY23" s="282"/>
      <c r="AZ23" s="282"/>
      <c r="BA23" s="282"/>
      <c r="BB23" s="283"/>
      <c r="BC23" s="283"/>
      <c r="BD23" s="283"/>
      <c r="BE23" s="287"/>
    </row>
    <row r="24" ht="15.75" hidden="1" customHeight="1">
      <c r="A24" s="74">
        <v>2025023.0</v>
      </c>
      <c r="B24" s="82" t="s">
        <v>2837</v>
      </c>
      <c r="C24" s="80" t="s">
        <v>7688</v>
      </c>
      <c r="D24" s="80" t="s">
        <v>88</v>
      </c>
      <c r="E24" s="82" t="s">
        <v>53</v>
      </c>
      <c r="F24" s="80" t="s">
        <v>4</v>
      </c>
      <c r="G24" s="269" t="str">
        <f>VLOOKUP(A24,'High School'!A:AW,49,FALSE)</f>
        <v>Yes</v>
      </c>
      <c r="H24" s="270" t="str">
        <f>VLOOKUP(A24,'High School'!A:AX,50,FALSE)</f>
        <v/>
      </c>
      <c r="I24" s="270">
        <f>VLOOKUP(A24,'High School'!A:AY,51,FALSE)</f>
        <v>231195826</v>
      </c>
      <c r="J24" s="270">
        <f>VLOOKUP(A24,'High School'!A:AZ,52,FALSE)</f>
        <v>92308</v>
      </c>
      <c r="K24" s="270" t="str">
        <f>VLOOKUP(A24,'High School'!A:BA,53,FALSE)</f>
        <v>BEngTech (Civil Engineering)</v>
      </c>
      <c r="L24" s="270" t="str">
        <f>VLOOKUP(A24,'High School'!A:BB,54,FALSE)</f>
        <v>`Provisionally Accepted</v>
      </c>
      <c r="M24" s="271" t="s">
        <v>73</v>
      </c>
      <c r="N24" s="271"/>
      <c r="O24" s="272"/>
      <c r="P24" s="273"/>
      <c r="Q24" s="273"/>
      <c r="R24" s="273"/>
      <c r="S24" s="274" t="s">
        <v>232</v>
      </c>
      <c r="T24" s="274"/>
      <c r="U24" s="275"/>
      <c r="V24" s="275"/>
      <c r="W24" s="275"/>
      <c r="X24" s="275"/>
      <c r="Y24" s="276"/>
      <c r="Z24" s="277"/>
      <c r="AA24" s="298"/>
      <c r="AB24" s="298"/>
      <c r="AC24" s="276"/>
      <c r="AD24" s="277"/>
      <c r="AE24" s="222"/>
      <c r="AF24" s="222"/>
      <c r="AG24" s="222"/>
      <c r="AH24" s="222"/>
      <c r="AI24" s="222"/>
      <c r="AJ24" s="222"/>
      <c r="AK24" s="279"/>
      <c r="AL24" s="279"/>
      <c r="AM24" s="279"/>
      <c r="AN24" s="279"/>
      <c r="AO24" s="279"/>
      <c r="AP24" s="279"/>
      <c r="AQ24" s="286"/>
      <c r="AR24" s="280"/>
      <c r="AS24" s="280"/>
      <c r="AT24" s="281"/>
      <c r="AU24" s="281"/>
      <c r="AV24" s="281"/>
      <c r="AW24" s="281"/>
      <c r="AX24" s="281"/>
      <c r="AY24" s="282"/>
      <c r="AZ24" s="282"/>
      <c r="BA24" s="282"/>
      <c r="BB24" s="283"/>
      <c r="BC24" s="283"/>
      <c r="BD24" s="283"/>
      <c r="BE24" s="99"/>
    </row>
    <row r="25" ht="15.75" hidden="1" customHeight="1">
      <c r="A25" s="74">
        <v>2025024.0</v>
      </c>
      <c r="B25" s="82" t="s">
        <v>3483</v>
      </c>
      <c r="C25" s="80" t="s">
        <v>7688</v>
      </c>
      <c r="D25" s="50" t="s">
        <v>76</v>
      </c>
      <c r="E25" s="82" t="s">
        <v>1241</v>
      </c>
      <c r="F25" s="80" t="s">
        <v>4</v>
      </c>
      <c r="G25" s="269" t="str">
        <f>VLOOKUP(A25,'High School'!A:AW,49,FALSE)</f>
        <v>S/A</v>
      </c>
      <c r="H25" s="270" t="str">
        <f>VLOOKUP(A25,'High School'!A:AX,50,FALSE)</f>
        <v/>
      </c>
      <c r="I25" s="270">
        <f>VLOOKUP(A25,'High School'!A:AY,51,FALSE)</f>
        <v>231024061</v>
      </c>
      <c r="J25" s="270">
        <f>VLOOKUP(A25,'High School'!A:AZ,52,FALSE)</f>
        <v>78057</v>
      </c>
      <c r="K25" s="270" t="str">
        <f>VLOOKUP(A25,'High School'!A:BA,53,FALSE)</f>
        <v>Dip (Logistics) Extended Programme</v>
      </c>
      <c r="L25" s="270" t="str">
        <f>VLOOKUP(A25,'High School'!A:BB,54,FALSE)</f>
        <v>`Provisionally Accepted</v>
      </c>
      <c r="M25" s="271" t="s">
        <v>232</v>
      </c>
      <c r="N25" s="271"/>
      <c r="O25" s="271"/>
      <c r="P25" s="273"/>
      <c r="Q25" s="273"/>
      <c r="R25" s="273"/>
      <c r="S25" s="274" t="s">
        <v>232</v>
      </c>
      <c r="T25" s="274"/>
      <c r="U25" s="275"/>
      <c r="V25" s="275"/>
      <c r="W25" s="275"/>
      <c r="X25" s="275"/>
      <c r="Y25" s="276"/>
      <c r="Z25" s="277"/>
      <c r="AA25" s="298"/>
      <c r="AB25" s="298"/>
      <c r="AC25" s="276"/>
      <c r="AD25" s="276"/>
      <c r="AE25" s="222"/>
      <c r="AF25" s="222"/>
      <c r="AG25" s="222"/>
      <c r="AH25" s="222"/>
      <c r="AI25" s="222"/>
      <c r="AJ25" s="222"/>
      <c r="AK25" s="279"/>
      <c r="AL25" s="279"/>
      <c r="AM25" s="279"/>
      <c r="AN25" s="279"/>
      <c r="AO25" s="279"/>
      <c r="AP25" s="279"/>
      <c r="AQ25" s="286"/>
      <c r="AR25" s="280"/>
      <c r="AS25" s="280"/>
      <c r="AT25" s="281"/>
      <c r="AU25" s="281"/>
      <c r="AV25" s="281"/>
      <c r="AW25" s="281"/>
      <c r="AX25" s="281"/>
      <c r="AY25" s="282"/>
      <c r="AZ25" s="282"/>
      <c r="BA25" s="282"/>
      <c r="BB25" s="283"/>
      <c r="BC25" s="283"/>
      <c r="BD25" s="283"/>
      <c r="BE25" s="99"/>
    </row>
    <row r="26" ht="15.75" hidden="1" customHeight="1">
      <c r="A26" s="74">
        <v>2025025.0</v>
      </c>
      <c r="B26" s="82" t="s">
        <v>2496</v>
      </c>
      <c r="C26" s="80" t="s">
        <v>7688</v>
      </c>
      <c r="D26" s="80" t="s">
        <v>88</v>
      </c>
      <c r="E26" s="82" t="s">
        <v>53</v>
      </c>
      <c r="F26" s="80" t="s">
        <v>4</v>
      </c>
      <c r="G26" s="269" t="str">
        <f>VLOOKUP(A26,'High School'!A:AW,49,FALSE)</f>
        <v>Yes</v>
      </c>
      <c r="H26" s="270" t="str">
        <f>VLOOKUP(A26,'High School'!A:AX,50,FALSE)</f>
        <v/>
      </c>
      <c r="I26" s="270">
        <f>VLOOKUP(A26,'High School'!A:AY,51,FALSE)</f>
        <v>231195168</v>
      </c>
      <c r="J26" s="270">
        <f>VLOOKUP(A26,'High School'!A:AZ,52,FALSE)</f>
        <v>42128</v>
      </c>
      <c r="K26" s="270" t="str">
        <f>VLOOKUP(A26,'High School'!A:BA,53,FALSE)</f>
        <v>Bachelor of Education (FP Teaching)</v>
      </c>
      <c r="L26" s="270" t="str">
        <f>VLOOKUP(A26,'High School'!A:BB,54,FALSE)</f>
        <v>`Provisionally Accepted</v>
      </c>
      <c r="M26" s="272" t="s">
        <v>73</v>
      </c>
      <c r="N26" s="272"/>
      <c r="O26" s="272"/>
      <c r="P26" s="299"/>
      <c r="Q26" s="273"/>
      <c r="R26" s="273"/>
      <c r="S26" s="274" t="s">
        <v>232</v>
      </c>
      <c r="T26" s="274"/>
      <c r="U26" s="275"/>
      <c r="V26" s="275"/>
      <c r="W26" s="275"/>
      <c r="X26" s="275"/>
      <c r="Y26" s="276"/>
      <c r="Z26" s="277"/>
      <c r="AA26" s="298"/>
      <c r="AB26" s="298"/>
      <c r="AC26" s="276"/>
      <c r="AD26" s="276"/>
      <c r="AE26" s="222"/>
      <c r="AF26" s="222"/>
      <c r="AG26" s="222"/>
      <c r="AH26" s="222"/>
      <c r="AI26" s="222"/>
      <c r="AJ26" s="222"/>
      <c r="AK26" s="279"/>
      <c r="AL26" s="279"/>
      <c r="AM26" s="279"/>
      <c r="AN26" s="279"/>
      <c r="AO26" s="279"/>
      <c r="AP26" s="279"/>
      <c r="AQ26" s="286"/>
      <c r="AR26" s="280"/>
      <c r="AS26" s="280"/>
      <c r="AT26" s="281"/>
      <c r="AU26" s="281"/>
      <c r="AV26" s="281"/>
      <c r="AW26" s="281"/>
      <c r="AX26" s="281"/>
      <c r="AY26" s="282"/>
      <c r="AZ26" s="282"/>
      <c r="BA26" s="282"/>
      <c r="BB26" s="283"/>
      <c r="BC26" s="283"/>
      <c r="BD26" s="283"/>
      <c r="BE26" s="99"/>
    </row>
    <row r="27" ht="15.75" hidden="1" customHeight="1">
      <c r="A27" s="74">
        <v>2025026.0</v>
      </c>
      <c r="B27" s="82" t="s">
        <v>2930</v>
      </c>
      <c r="C27" s="80" t="s">
        <v>7688</v>
      </c>
      <c r="D27" s="50" t="s">
        <v>76</v>
      </c>
      <c r="E27" s="82" t="s">
        <v>1241</v>
      </c>
      <c r="F27" s="80" t="s">
        <v>4</v>
      </c>
      <c r="G27" s="269" t="str">
        <f>VLOOKUP(A27,'High School'!A:AW,49,FALSE)</f>
        <v>Yes</v>
      </c>
      <c r="H27" s="270" t="str">
        <f>VLOOKUP(A27,'High School'!A:AX,50,FALSE)</f>
        <v/>
      </c>
      <c r="I27" s="270">
        <f>VLOOKUP(A27,'High School'!A:AY,51,FALSE)</f>
        <v>231204418</v>
      </c>
      <c r="J27" s="270">
        <f>VLOOKUP(A27,'High School'!A:AZ,52,FALSE)</f>
        <v>97027</v>
      </c>
      <c r="K27" s="270" t="str">
        <f>VLOOKUP(A27,'High School'!A:BA,53,FALSE)</f>
        <v>BEngTech (Mechanical Engineering)</v>
      </c>
      <c r="L27" s="270" t="str">
        <f>VLOOKUP(A27,'High School'!A:BB,54,FALSE)</f>
        <v>`Provisionally Accepted</v>
      </c>
      <c r="M27" s="272" t="s">
        <v>73</v>
      </c>
      <c r="N27" s="272"/>
      <c r="O27" s="272"/>
      <c r="P27" s="299"/>
      <c r="Q27" s="273"/>
      <c r="R27" s="273"/>
      <c r="S27" s="274" t="s">
        <v>232</v>
      </c>
      <c r="T27" s="274"/>
      <c r="U27" s="275"/>
      <c r="V27" s="275"/>
      <c r="W27" s="275"/>
      <c r="X27" s="275"/>
      <c r="Y27" s="276"/>
      <c r="Z27" s="277"/>
      <c r="AA27" s="298"/>
      <c r="AB27" s="298"/>
      <c r="AC27" s="276"/>
      <c r="AD27" s="276"/>
      <c r="AE27" s="222"/>
      <c r="AF27" s="222"/>
      <c r="AG27" s="222"/>
      <c r="AH27" s="222"/>
      <c r="AI27" s="222"/>
      <c r="AJ27" s="222"/>
      <c r="AK27" s="279"/>
      <c r="AL27" s="279"/>
      <c r="AM27" s="279"/>
      <c r="AN27" s="279"/>
      <c r="AO27" s="279"/>
      <c r="AP27" s="279"/>
      <c r="AQ27" s="286"/>
      <c r="AR27" s="280"/>
      <c r="AS27" s="280"/>
      <c r="AT27" s="281"/>
      <c r="AU27" s="281"/>
      <c r="AV27" s="281"/>
      <c r="AW27" s="281"/>
      <c r="AX27" s="281"/>
      <c r="AY27" s="282"/>
      <c r="AZ27" s="282"/>
      <c r="BA27" s="282"/>
      <c r="BB27" s="283"/>
      <c r="BC27" s="283"/>
      <c r="BD27" s="283"/>
      <c r="BE27" s="284"/>
    </row>
    <row r="28" ht="15.75" hidden="1" customHeight="1">
      <c r="A28" s="74">
        <v>2025027.0</v>
      </c>
      <c r="B28" s="82" t="s">
        <v>2980</v>
      </c>
      <c r="C28" s="80" t="s">
        <v>7688</v>
      </c>
      <c r="D28" s="80" t="s">
        <v>88</v>
      </c>
      <c r="E28" s="82" t="s">
        <v>53</v>
      </c>
      <c r="F28" s="80" t="s">
        <v>4</v>
      </c>
      <c r="G28" s="269" t="str">
        <f>VLOOKUP(A28,'High School'!A:AW,49,FALSE)</f>
        <v>Yes</v>
      </c>
      <c r="H28" s="270" t="str">
        <f>VLOOKUP(A28,'High School'!A:AX,50,FALSE)</f>
        <v/>
      </c>
      <c r="I28" s="270">
        <f>VLOOKUP(A28,'High School'!A:AY,51,FALSE)</f>
        <v>231196784</v>
      </c>
      <c r="J28" s="270">
        <f>VLOOKUP(A28,'High School'!A:AZ,52,FALSE)</f>
        <v>47604</v>
      </c>
      <c r="K28" s="270" t="str">
        <f>VLOOKUP(A28,'High School'!A:BA,53,FALSE)</f>
        <v/>
      </c>
      <c r="L28" s="270" t="str">
        <f>VLOOKUP(A28,'High School'!A:BB,54,FALSE)</f>
        <v/>
      </c>
      <c r="M28" s="271" t="s">
        <v>73</v>
      </c>
      <c r="N28" s="272"/>
      <c r="O28" s="272"/>
      <c r="P28" s="299"/>
      <c r="Q28" s="273"/>
      <c r="R28" s="273"/>
      <c r="S28" s="274" t="s">
        <v>232</v>
      </c>
      <c r="T28" s="274"/>
      <c r="U28" s="275"/>
      <c r="V28" s="275"/>
      <c r="W28" s="275"/>
      <c r="X28" s="275"/>
      <c r="Y28" s="276"/>
      <c r="Z28" s="277"/>
      <c r="AA28" s="298"/>
      <c r="AB28" s="298"/>
      <c r="AC28" s="276"/>
      <c r="AD28" s="276"/>
      <c r="AE28" s="222"/>
      <c r="AF28" s="222"/>
      <c r="AG28" s="222"/>
      <c r="AH28" s="222"/>
      <c r="AI28" s="222"/>
      <c r="AJ28" s="222"/>
      <c r="AK28" s="279"/>
      <c r="AL28" s="279"/>
      <c r="AM28" s="279"/>
      <c r="AN28" s="279"/>
      <c r="AO28" s="279"/>
      <c r="AP28" s="279"/>
      <c r="AQ28" s="286"/>
      <c r="AR28" s="280"/>
      <c r="AS28" s="280"/>
      <c r="AT28" s="281"/>
      <c r="AU28" s="281"/>
      <c r="AV28" s="281"/>
      <c r="AW28" s="281"/>
      <c r="AX28" s="281"/>
      <c r="AY28" s="282"/>
      <c r="AZ28" s="282"/>
      <c r="BA28" s="282"/>
      <c r="BB28" s="283"/>
      <c r="BC28" s="283"/>
      <c r="BD28" s="283"/>
      <c r="BE28" s="284"/>
    </row>
    <row r="29" ht="15.75" hidden="1" customHeight="1">
      <c r="A29" s="74">
        <v>2025028.0</v>
      </c>
      <c r="B29" s="82" t="s">
        <v>1380</v>
      </c>
      <c r="C29" s="80" t="s">
        <v>7688</v>
      </c>
      <c r="D29" s="50" t="s">
        <v>76</v>
      </c>
      <c r="E29" s="82" t="s">
        <v>1241</v>
      </c>
      <c r="F29" s="80" t="s">
        <v>4</v>
      </c>
      <c r="G29" s="269" t="str">
        <f>VLOOKUP(A29,'High School'!A:AW,49,FALSE)</f>
        <v>Yes</v>
      </c>
      <c r="H29" s="270" t="str">
        <f>VLOOKUP(A29,'High School'!A:AX,50,FALSE)</f>
        <v/>
      </c>
      <c r="I29" s="270">
        <f>VLOOKUP(A29,'High School'!A:AY,51,FALSE)</f>
        <v>231416458</v>
      </c>
      <c r="J29" s="270">
        <f>VLOOKUP(A29,'High School'!A:AZ,52,FALSE)</f>
        <v>56414</v>
      </c>
      <c r="K29" s="270" t="str">
        <f>VLOOKUP(A29,'High School'!A:BA,53,FALSE)</f>
        <v>HCert (Law Enforcement)</v>
      </c>
      <c r="L29" s="270" t="str">
        <f>VLOOKUP(A29,'High School'!A:BB,54,FALSE)</f>
        <v/>
      </c>
      <c r="M29" s="272" t="s">
        <v>73</v>
      </c>
      <c r="N29" s="272"/>
      <c r="O29" s="272"/>
      <c r="P29" s="299"/>
      <c r="Q29" s="273"/>
      <c r="R29" s="273"/>
      <c r="S29" s="274" t="s">
        <v>232</v>
      </c>
      <c r="T29" s="274"/>
      <c r="U29" s="275"/>
      <c r="V29" s="275"/>
      <c r="W29" s="275"/>
      <c r="X29" s="275"/>
      <c r="Y29" s="276"/>
      <c r="Z29" s="277"/>
      <c r="AA29" s="298"/>
      <c r="AB29" s="298"/>
      <c r="AC29" s="276"/>
      <c r="AD29" s="276"/>
      <c r="AE29" s="222"/>
      <c r="AF29" s="222"/>
      <c r="AG29" s="222"/>
      <c r="AH29" s="222"/>
      <c r="AI29" s="222"/>
      <c r="AJ29" s="222"/>
      <c r="AK29" s="279"/>
      <c r="AL29" s="279"/>
      <c r="AM29" s="279"/>
      <c r="AN29" s="279"/>
      <c r="AO29" s="279"/>
      <c r="AP29" s="279"/>
      <c r="AQ29" s="286"/>
      <c r="AR29" s="280"/>
      <c r="AS29" s="280"/>
      <c r="AT29" s="281"/>
      <c r="AU29" s="281"/>
      <c r="AV29" s="281"/>
      <c r="AW29" s="281"/>
      <c r="AX29" s="281"/>
      <c r="AY29" s="282"/>
      <c r="AZ29" s="282"/>
      <c r="BA29" s="282"/>
      <c r="BB29" s="283"/>
      <c r="BC29" s="283"/>
      <c r="BD29" s="283"/>
      <c r="BE29" s="284"/>
    </row>
    <row r="30" ht="15.75" hidden="1" customHeight="1">
      <c r="A30" s="74">
        <v>2025029.0</v>
      </c>
      <c r="B30" s="82" t="s">
        <v>3348</v>
      </c>
      <c r="C30" s="80" t="s">
        <v>7688</v>
      </c>
      <c r="D30" s="50" t="s">
        <v>76</v>
      </c>
      <c r="E30" s="82" t="s">
        <v>1241</v>
      </c>
      <c r="F30" s="80" t="s">
        <v>4</v>
      </c>
      <c r="G30" s="269" t="str">
        <f>VLOOKUP(A30,'High School'!A:AW,49,FALSE)</f>
        <v>Yes</v>
      </c>
      <c r="H30" s="270" t="str">
        <f>VLOOKUP(A30,'High School'!A:AX,50,FALSE)</f>
        <v/>
      </c>
      <c r="I30" s="270">
        <f>VLOOKUP(A30,'High School'!A:AY,51,FALSE)</f>
        <v>231191936</v>
      </c>
      <c r="J30" s="270">
        <f>VLOOKUP(A30,'High School'!A:AZ,52,FALSE)</f>
        <v>74864</v>
      </c>
      <c r="K30" s="270" t="str">
        <f>VLOOKUP(A30,'High School'!A:BA,53,FALSE)</f>
        <v>BCom (General Accounting)</v>
      </c>
      <c r="L30" s="270" t="str">
        <f>VLOOKUP(A30,'High School'!A:BB,54,FALSE)</f>
        <v>`Provisionally Accepted</v>
      </c>
      <c r="M30" s="271" t="s">
        <v>232</v>
      </c>
      <c r="N30" s="271"/>
      <c r="O30" s="272"/>
      <c r="P30" s="273"/>
      <c r="Q30" s="273"/>
      <c r="R30" s="273"/>
      <c r="S30" s="274" t="s">
        <v>232</v>
      </c>
      <c r="T30" s="274"/>
      <c r="U30" s="275"/>
      <c r="V30" s="275"/>
      <c r="W30" s="275"/>
      <c r="X30" s="275"/>
      <c r="Y30" s="276"/>
      <c r="Z30" s="277"/>
      <c r="AA30" s="298"/>
      <c r="AB30" s="298"/>
      <c r="AC30" s="276"/>
      <c r="AD30" s="276"/>
      <c r="AE30" s="222"/>
      <c r="AF30" s="222"/>
      <c r="AG30" s="222"/>
      <c r="AH30" s="222"/>
      <c r="AI30" s="222"/>
      <c r="AJ30" s="222"/>
      <c r="AK30" s="279"/>
      <c r="AL30" s="279"/>
      <c r="AM30" s="279"/>
      <c r="AN30" s="279"/>
      <c r="AO30" s="279"/>
      <c r="AP30" s="279"/>
      <c r="AQ30" s="286"/>
      <c r="AR30" s="280"/>
      <c r="AS30" s="280"/>
      <c r="AT30" s="281"/>
      <c r="AU30" s="281"/>
      <c r="AV30" s="281"/>
      <c r="AW30" s="281"/>
      <c r="AX30" s="281"/>
      <c r="AY30" s="282"/>
      <c r="AZ30" s="282"/>
      <c r="BA30" s="282"/>
      <c r="BB30" s="283"/>
      <c r="BC30" s="283"/>
      <c r="BD30" s="283"/>
      <c r="BE30" s="284"/>
    </row>
    <row r="31" ht="15.75" hidden="1" customHeight="1">
      <c r="A31" s="74">
        <v>2025030.0</v>
      </c>
      <c r="B31" s="82" t="s">
        <v>2104</v>
      </c>
      <c r="C31" s="80" t="s">
        <v>7688</v>
      </c>
      <c r="D31" s="50" t="s">
        <v>76</v>
      </c>
      <c r="E31" s="82" t="s">
        <v>1241</v>
      </c>
      <c r="F31" s="80" t="s">
        <v>4</v>
      </c>
      <c r="G31" s="269" t="str">
        <f>VLOOKUP(A31,'High School'!A:AW,49,FALSE)</f>
        <v>No</v>
      </c>
      <c r="H31" s="270" t="str">
        <f>VLOOKUP(A31,'High School'!A:AX,50,FALSE)</f>
        <v>Did not Submit Form</v>
      </c>
      <c r="I31" s="270" t="str">
        <f>VLOOKUP(A31,'High School'!A:AY,51,FALSE)</f>
        <v/>
      </c>
      <c r="J31" s="270" t="str">
        <f>VLOOKUP(A31,'High School'!A:AZ,52,FALSE)</f>
        <v/>
      </c>
      <c r="K31" s="270" t="str">
        <f>VLOOKUP(A31,'High School'!A:BA,53,FALSE)</f>
        <v/>
      </c>
      <c r="L31" s="270" t="str">
        <f>VLOOKUP(A31,'High School'!A:BB,54,FALSE)</f>
        <v/>
      </c>
      <c r="M31" s="271" t="s">
        <v>73</v>
      </c>
      <c r="N31" s="271" t="str">
        <f>CLEAN(O31)</f>
        <v/>
      </c>
      <c r="O31" s="271"/>
      <c r="P31" s="273"/>
      <c r="Q31" s="273"/>
      <c r="R31" s="273"/>
      <c r="S31" s="274" t="s">
        <v>232</v>
      </c>
      <c r="T31" s="274"/>
      <c r="U31" s="275"/>
      <c r="V31" s="275"/>
      <c r="W31" s="275"/>
      <c r="X31" s="275"/>
      <c r="Y31" s="276"/>
      <c r="Z31" s="277"/>
      <c r="AA31" s="298"/>
      <c r="AB31" s="298"/>
      <c r="AC31" s="276"/>
      <c r="AD31" s="277"/>
      <c r="AE31" s="222"/>
      <c r="AF31" s="222"/>
      <c r="AG31" s="222"/>
      <c r="AH31" s="222"/>
      <c r="AI31" s="222"/>
      <c r="AJ31" s="222"/>
      <c r="AK31" s="279"/>
      <c r="AL31" s="279"/>
      <c r="AM31" s="279"/>
      <c r="AN31" s="279"/>
      <c r="AO31" s="279"/>
      <c r="AP31" s="279"/>
      <c r="AQ31" s="286"/>
      <c r="AR31" s="280"/>
      <c r="AS31" s="280"/>
      <c r="AT31" s="281"/>
      <c r="AU31" s="281"/>
      <c r="AV31" s="281"/>
      <c r="AW31" s="281"/>
      <c r="AX31" s="281"/>
      <c r="AY31" s="282"/>
      <c r="AZ31" s="282"/>
      <c r="BA31" s="282"/>
      <c r="BB31" s="283"/>
      <c r="BC31" s="283"/>
      <c r="BD31" s="283"/>
      <c r="BE31" s="1"/>
    </row>
    <row r="32" ht="15.75" hidden="1" customHeight="1">
      <c r="A32" s="74">
        <v>2025031.0</v>
      </c>
      <c r="B32" s="82" t="s">
        <v>1164</v>
      </c>
      <c r="C32" s="80" t="s">
        <v>7688</v>
      </c>
      <c r="D32" s="50" t="s">
        <v>76</v>
      </c>
      <c r="E32" s="82" t="s">
        <v>1241</v>
      </c>
      <c r="F32" s="80" t="s">
        <v>4</v>
      </c>
      <c r="G32" s="269" t="str">
        <f>VLOOKUP(A32,'High School'!A:AW,49,FALSE)</f>
        <v>S/A</v>
      </c>
      <c r="H32" s="270" t="str">
        <f>VLOOKUP(A32,'High School'!A:AX,50,FALSE)</f>
        <v/>
      </c>
      <c r="I32" s="270">
        <f>VLOOKUP(A32,'High School'!A:AY,51,FALSE)</f>
        <v>231354193</v>
      </c>
      <c r="J32" s="270" t="str">
        <f>VLOOKUP(A32,'High School'!A:AZ,52,FALSE)</f>
        <v/>
      </c>
      <c r="K32" s="270" t="str">
        <f>VLOOKUP(A32,'High School'!A:BA,53,FALSE)</f>
        <v>BCom (General) </v>
      </c>
      <c r="L32" s="270" t="str">
        <f>VLOOKUP(A32,'High School'!A:BB,54,FALSE)</f>
        <v>`Provisionally Accepted</v>
      </c>
      <c r="M32" s="271" t="s">
        <v>73</v>
      </c>
      <c r="N32" s="271"/>
      <c r="O32" s="272"/>
      <c r="P32" s="273"/>
      <c r="Q32" s="273"/>
      <c r="R32" s="273"/>
      <c r="S32" s="274" t="s">
        <v>73</v>
      </c>
      <c r="T32" s="274"/>
      <c r="U32" s="275"/>
      <c r="V32" s="275"/>
      <c r="W32" s="300"/>
      <c r="X32" s="275"/>
      <c r="Y32" s="276"/>
      <c r="Z32" s="277"/>
      <c r="AA32" s="298"/>
      <c r="AB32" s="298"/>
      <c r="AC32" s="276"/>
      <c r="AD32" s="277"/>
      <c r="AE32" s="222"/>
      <c r="AF32" s="222"/>
      <c r="AG32" s="222"/>
      <c r="AH32" s="222"/>
      <c r="AI32" s="222"/>
      <c r="AJ32" s="222"/>
      <c r="AK32" s="279"/>
      <c r="AL32" s="279"/>
      <c r="AM32" s="279"/>
      <c r="AN32" s="279"/>
      <c r="AO32" s="279"/>
      <c r="AP32" s="279"/>
      <c r="AQ32" s="286"/>
      <c r="AR32" s="280"/>
      <c r="AS32" s="280"/>
      <c r="AT32" s="281"/>
      <c r="AU32" s="281"/>
      <c r="AV32" s="281"/>
      <c r="AW32" s="281"/>
      <c r="AX32" s="281"/>
      <c r="AY32" s="282"/>
      <c r="AZ32" s="282"/>
      <c r="BA32" s="282"/>
      <c r="BB32" s="283"/>
      <c r="BC32" s="283"/>
      <c r="BD32" s="283"/>
      <c r="BE32" s="1"/>
    </row>
    <row r="33" ht="15.75" hidden="1" customHeight="1">
      <c r="A33" s="74">
        <v>2025032.0</v>
      </c>
      <c r="B33" s="82" t="s">
        <v>254</v>
      </c>
      <c r="C33" s="80" t="s">
        <v>7688</v>
      </c>
      <c r="D33" s="50" t="s">
        <v>90</v>
      </c>
      <c r="E33" s="82" t="s">
        <v>1241</v>
      </c>
      <c r="F33" s="80" t="s">
        <v>4</v>
      </c>
      <c r="G33" s="269" t="str">
        <f>VLOOKUP(A33,'High School'!A:AW,49,FALSE)</f>
        <v>Yes</v>
      </c>
      <c r="H33" s="270" t="str">
        <f>VLOOKUP(A33,'High School'!A:AX,50,FALSE)</f>
        <v/>
      </c>
      <c r="I33" s="270">
        <f>VLOOKUP(A33,'High School'!A:AY,51,FALSE)</f>
        <v>231153376</v>
      </c>
      <c r="J33" s="270">
        <f>VLOOKUP(A33,'High School'!A:AZ,52,FALSE)</f>
        <v>28428</v>
      </c>
      <c r="K33" s="270" t="str">
        <f>VLOOKUP(A33,'High School'!A:BA,53,FALSE)</f>
        <v>MBChB</v>
      </c>
      <c r="L33" s="270" t="str">
        <f>VLOOKUP(A33,'High School'!A:BB,54,FALSE)</f>
        <v>`Provisionally Accepted</v>
      </c>
      <c r="M33" s="271" t="s">
        <v>73</v>
      </c>
      <c r="N33" s="271" t="str">
        <f>CLEAN(O33)</f>
        <v/>
      </c>
      <c r="O33" s="272"/>
      <c r="P33" s="273"/>
      <c r="Q33" s="273"/>
      <c r="R33" s="273"/>
      <c r="S33" s="274" t="s">
        <v>73</v>
      </c>
      <c r="T33" s="274"/>
      <c r="U33" s="275"/>
      <c r="V33" s="275"/>
      <c r="W33" s="275"/>
      <c r="X33" s="275"/>
      <c r="Y33" s="276"/>
      <c r="Z33" s="277"/>
      <c r="AA33" s="298"/>
      <c r="AB33" s="298"/>
      <c r="AC33" s="276"/>
      <c r="AD33" s="277"/>
      <c r="AE33" s="222"/>
      <c r="AF33" s="222"/>
      <c r="AG33" s="222"/>
      <c r="AH33" s="222"/>
      <c r="AI33" s="222"/>
      <c r="AJ33" s="222"/>
      <c r="AK33" s="279"/>
      <c r="AL33" s="279"/>
      <c r="AM33" s="279"/>
      <c r="AN33" s="279"/>
      <c r="AO33" s="279"/>
      <c r="AP33" s="279"/>
      <c r="AQ33" s="286"/>
      <c r="AR33" s="280"/>
      <c r="AS33" s="280"/>
      <c r="AT33" s="281"/>
      <c r="AU33" s="281"/>
      <c r="AV33" s="281"/>
      <c r="AW33" s="281"/>
      <c r="AX33" s="281"/>
      <c r="AY33" s="282"/>
      <c r="AZ33" s="282"/>
      <c r="BA33" s="282"/>
      <c r="BB33" s="283"/>
      <c r="BC33" s="283"/>
      <c r="BD33" s="283"/>
      <c r="BE33" s="1"/>
    </row>
    <row r="34" ht="15.75" hidden="1" customHeight="1">
      <c r="A34" s="74">
        <v>2025033.0</v>
      </c>
      <c r="B34" s="82" t="s">
        <v>1834</v>
      </c>
      <c r="C34" s="80" t="s">
        <v>7688</v>
      </c>
      <c r="D34" s="50" t="s">
        <v>113</v>
      </c>
      <c r="E34" s="82" t="s">
        <v>1241</v>
      </c>
      <c r="F34" s="80" t="s">
        <v>4</v>
      </c>
      <c r="G34" s="269" t="str">
        <f>VLOOKUP(A34,'High School'!A:AW,49,FALSE)</f>
        <v>Yes</v>
      </c>
      <c r="H34" s="270" t="str">
        <f>VLOOKUP(A34,'High School'!A:AX,50,FALSE)</f>
        <v/>
      </c>
      <c r="I34" s="270">
        <f>VLOOKUP(A34,'High School'!A:AY,51,FALSE)</f>
        <v>231215088</v>
      </c>
      <c r="J34" s="270">
        <f>VLOOKUP(A34,'High School'!A:AZ,52,FALSE)</f>
        <v>93427</v>
      </c>
      <c r="K34" s="270" t="str">
        <f>VLOOKUP(A34,'High School'!A:BA,53,FALSE)</f>
        <v>BHSc (Biokinetics)</v>
      </c>
      <c r="L34" s="270" t="str">
        <f>VLOOKUP(A34,'High School'!A:BB,54,FALSE)</f>
        <v>Rejected</v>
      </c>
      <c r="M34" s="301" t="s">
        <v>232</v>
      </c>
      <c r="N34" s="271"/>
      <c r="O34" s="302" t="s">
        <v>7689</v>
      </c>
      <c r="P34" s="273"/>
      <c r="Q34" s="273"/>
      <c r="R34" s="273"/>
      <c r="S34" s="274" t="s">
        <v>73</v>
      </c>
      <c r="T34" s="274"/>
      <c r="U34" s="303">
        <v>2.25055882E8</v>
      </c>
      <c r="V34" s="303">
        <v>62873.0</v>
      </c>
      <c r="W34" s="275"/>
      <c r="X34" s="275"/>
      <c r="Y34" s="304" t="s">
        <v>73</v>
      </c>
      <c r="Z34" s="277"/>
      <c r="AA34" s="305">
        <v>2.5007633E8</v>
      </c>
      <c r="AB34" s="305">
        <v>27839.0</v>
      </c>
      <c r="AC34" s="276"/>
      <c r="AD34" s="276"/>
      <c r="AE34" s="222"/>
      <c r="AF34" s="222"/>
      <c r="AG34" s="222"/>
      <c r="AH34" s="222"/>
      <c r="AI34" s="222"/>
      <c r="AJ34" s="222"/>
      <c r="AK34" s="279"/>
      <c r="AL34" s="279"/>
      <c r="AM34" s="279"/>
      <c r="AN34" s="279"/>
      <c r="AO34" s="279"/>
      <c r="AP34" s="279"/>
      <c r="AQ34" s="286"/>
      <c r="AR34" s="280"/>
      <c r="AS34" s="280"/>
      <c r="AT34" s="281"/>
      <c r="AU34" s="281"/>
      <c r="AV34" s="281"/>
      <c r="AW34" s="281"/>
      <c r="AX34" s="281"/>
      <c r="AY34" s="282"/>
      <c r="AZ34" s="282"/>
      <c r="BA34" s="282"/>
      <c r="BB34" s="283"/>
      <c r="BC34" s="283"/>
      <c r="BD34" s="283"/>
      <c r="BE34" s="1"/>
    </row>
    <row r="35" ht="15.75" hidden="1" customHeight="1">
      <c r="A35" s="74">
        <v>2025034.0</v>
      </c>
      <c r="B35" s="82" t="s">
        <v>2229</v>
      </c>
      <c r="C35" s="80" t="s">
        <v>7688</v>
      </c>
      <c r="D35" s="50" t="s">
        <v>113</v>
      </c>
      <c r="E35" s="82" t="s">
        <v>1241</v>
      </c>
      <c r="F35" s="80" t="s">
        <v>4</v>
      </c>
      <c r="G35" s="269" t="str">
        <f>VLOOKUP(A35,'High School'!A:AW,49,FALSE)</f>
        <v>Yes</v>
      </c>
      <c r="H35" s="270" t="str">
        <f>VLOOKUP(A35,'High School'!A:AX,50,FALSE)</f>
        <v/>
      </c>
      <c r="I35" s="270">
        <f>VLOOKUP(A35,'High School'!A:AY,51,FALSE)</f>
        <v>231303378</v>
      </c>
      <c r="J35" s="270">
        <f>VLOOKUP(A35,'High School'!A:AZ,52,FALSE)</f>
        <v>59035</v>
      </c>
      <c r="K35" s="270" t="str">
        <f>VLOOKUP(A35,'High School'!A:BA,53,FALSE)</f>
        <v>BCom (Computer Science &amp; Info Systems)</v>
      </c>
      <c r="L35" s="270" t="str">
        <f>VLOOKUP(A35,'High School'!A:BB,54,FALSE)</f>
        <v>`Provisionally Accepted</v>
      </c>
      <c r="M35" s="271" t="s">
        <v>73</v>
      </c>
      <c r="N35" s="271"/>
      <c r="O35" s="302" t="s">
        <v>7690</v>
      </c>
      <c r="P35" s="273"/>
      <c r="Q35" s="273"/>
      <c r="R35" s="273"/>
      <c r="S35" s="274" t="s">
        <v>73</v>
      </c>
      <c r="T35" s="274"/>
      <c r="U35" s="303">
        <v>2.25055958E8</v>
      </c>
      <c r="V35" s="303">
        <v>21563.0</v>
      </c>
      <c r="W35" s="275"/>
      <c r="X35" s="275"/>
      <c r="Y35" s="304" t="s">
        <v>73</v>
      </c>
      <c r="Z35" s="277"/>
      <c r="AA35" s="305">
        <v>2.50059088E8</v>
      </c>
      <c r="AB35" s="305">
        <v>73092.0</v>
      </c>
      <c r="AC35" s="276"/>
      <c r="AD35" s="277"/>
      <c r="AE35" s="222"/>
      <c r="AF35" s="222"/>
      <c r="AG35" s="222"/>
      <c r="AH35" s="222"/>
      <c r="AI35" s="222"/>
      <c r="AJ35" s="222"/>
      <c r="AK35" s="279"/>
      <c r="AL35" s="279"/>
      <c r="AM35" s="279"/>
      <c r="AN35" s="279"/>
      <c r="AO35" s="279"/>
      <c r="AP35" s="279"/>
      <c r="AQ35" s="286"/>
      <c r="AR35" s="280"/>
      <c r="AS35" s="280"/>
      <c r="AT35" s="281"/>
      <c r="AU35" s="281"/>
      <c r="AV35" s="281"/>
      <c r="AW35" s="281"/>
      <c r="AX35" s="281"/>
      <c r="AY35" s="282"/>
      <c r="AZ35" s="282"/>
      <c r="BA35" s="282"/>
      <c r="BB35" s="283"/>
      <c r="BC35" s="283"/>
      <c r="BD35" s="283"/>
      <c r="BE35" s="1"/>
    </row>
    <row r="36" ht="15.75" hidden="1" customHeight="1">
      <c r="A36" s="74">
        <v>2025035.0</v>
      </c>
      <c r="B36" s="82" t="s">
        <v>3592</v>
      </c>
      <c r="C36" s="80" t="s">
        <v>7688</v>
      </c>
      <c r="D36" s="80" t="s">
        <v>105</v>
      </c>
      <c r="E36" s="82" t="s">
        <v>53</v>
      </c>
      <c r="F36" s="80" t="s">
        <v>49</v>
      </c>
      <c r="G36" s="269" t="str">
        <f>VLOOKUP(A36,'High School'!A:AW,49,FALSE)</f>
        <v>Yes</v>
      </c>
      <c r="H36" s="270" t="str">
        <f>VLOOKUP(A36,'High School'!A:AX,50,FALSE)</f>
        <v/>
      </c>
      <c r="I36" s="270">
        <f>VLOOKUP(A36,'High School'!A:AY,51,FALSE)</f>
        <v>231303262</v>
      </c>
      <c r="J36" s="270">
        <f>VLOOKUP(A36,'High School'!A:AZ,52,FALSE)</f>
        <v>46309</v>
      </c>
      <c r="K36" s="270" t="str">
        <f>VLOOKUP(A36,'High School'!A:BA,53,FALSE)</f>
        <v>BEngTech (Mechanical Engineering)</v>
      </c>
      <c r="L36" s="270" t="str">
        <f>VLOOKUP(A36,'High School'!A:BB,54,FALSE)</f>
        <v>`Provisionally Accepted</v>
      </c>
      <c r="M36" s="271" t="s">
        <v>73</v>
      </c>
      <c r="N36" s="271"/>
      <c r="O36" s="271"/>
      <c r="P36" s="273"/>
      <c r="Q36" s="288"/>
      <c r="R36" s="288"/>
      <c r="S36" s="274" t="s">
        <v>232</v>
      </c>
      <c r="T36" s="274"/>
      <c r="U36" s="275"/>
      <c r="V36" s="275"/>
      <c r="W36" s="275"/>
      <c r="X36" s="289"/>
      <c r="Y36" s="276"/>
      <c r="Z36" s="277"/>
      <c r="AA36" s="276"/>
      <c r="AB36" s="276"/>
      <c r="AC36" s="290"/>
      <c r="AD36" s="290"/>
      <c r="AE36" s="291"/>
      <c r="AF36" s="291"/>
      <c r="AG36" s="291"/>
      <c r="AH36" s="291"/>
      <c r="AI36" s="291"/>
      <c r="AJ36" s="291"/>
      <c r="AK36" s="279"/>
      <c r="AL36" s="279"/>
      <c r="AM36" s="279"/>
      <c r="AN36" s="279"/>
      <c r="AO36" s="292"/>
      <c r="AP36" s="292"/>
      <c r="AQ36" s="293"/>
      <c r="AR36" s="280"/>
      <c r="AS36" s="280"/>
      <c r="AT36" s="281"/>
      <c r="AU36" s="281"/>
      <c r="AV36" s="294"/>
      <c r="AW36" s="294"/>
      <c r="AX36" s="294"/>
      <c r="AY36" s="295"/>
      <c r="AZ36" s="295"/>
      <c r="BA36" s="295"/>
      <c r="BB36" s="296"/>
      <c r="BC36" s="296"/>
      <c r="BD36" s="296"/>
      <c r="BE36" s="1"/>
    </row>
    <row r="37" ht="15.75" hidden="1" customHeight="1">
      <c r="A37" s="74">
        <v>2025036.0</v>
      </c>
      <c r="B37" s="82" t="s">
        <v>2343</v>
      </c>
      <c r="C37" s="80" t="s">
        <v>7688</v>
      </c>
      <c r="D37" s="50" t="s">
        <v>113</v>
      </c>
      <c r="E37" s="82" t="s">
        <v>1241</v>
      </c>
      <c r="F37" s="80" t="s">
        <v>4</v>
      </c>
      <c r="G37" s="269" t="str">
        <f>VLOOKUP(A37,'High School'!A:AW,49,FALSE)</f>
        <v>S/A</v>
      </c>
      <c r="H37" s="270" t="str">
        <f>VLOOKUP(A37,'High School'!A:AX,50,FALSE)</f>
        <v/>
      </c>
      <c r="I37" s="270" t="str">
        <f>VLOOKUP(A37,'High School'!A:AY,51,FALSE)</f>
        <v/>
      </c>
      <c r="J37" s="270" t="str">
        <f>VLOOKUP(A37,'High School'!A:AZ,52,FALSE)</f>
        <v/>
      </c>
      <c r="K37" s="270" t="str">
        <f>VLOOKUP(A37,'High School'!A:BA,53,FALSE)</f>
        <v/>
      </c>
      <c r="L37" s="270" t="str">
        <f>VLOOKUP(A37,'High School'!A:BB,54,FALSE)</f>
        <v/>
      </c>
      <c r="M37" s="301" t="s">
        <v>232</v>
      </c>
      <c r="N37" s="301"/>
      <c r="O37" s="301" t="s">
        <v>7691</v>
      </c>
      <c r="P37" s="273"/>
      <c r="Q37" s="273"/>
      <c r="R37" s="273"/>
      <c r="S37" s="306" t="s">
        <v>232</v>
      </c>
      <c r="T37" s="274"/>
      <c r="U37" s="275"/>
      <c r="V37" s="275"/>
      <c r="W37" s="275"/>
      <c r="X37" s="275"/>
      <c r="Y37" s="304" t="s">
        <v>73</v>
      </c>
      <c r="Z37" s="307"/>
      <c r="AA37" s="305">
        <v>2.50051559E8</v>
      </c>
      <c r="AB37" s="305">
        <v>73287.0</v>
      </c>
      <c r="AC37" s="276"/>
      <c r="AD37" s="276"/>
      <c r="AE37" s="222"/>
      <c r="AF37" s="222"/>
      <c r="AG37" s="222"/>
      <c r="AH37" s="222"/>
      <c r="AI37" s="222"/>
      <c r="AJ37" s="222"/>
      <c r="AK37" s="279"/>
      <c r="AL37" s="279"/>
      <c r="AM37" s="279"/>
      <c r="AN37" s="279"/>
      <c r="AO37" s="279"/>
      <c r="AP37" s="279"/>
      <c r="AQ37" s="286"/>
      <c r="AR37" s="280"/>
      <c r="AS37" s="280"/>
      <c r="AT37" s="281"/>
      <c r="AU37" s="281"/>
      <c r="AV37" s="281"/>
      <c r="AW37" s="281"/>
      <c r="AX37" s="281"/>
      <c r="AY37" s="282"/>
      <c r="AZ37" s="282"/>
      <c r="BA37" s="282"/>
      <c r="BB37" s="283"/>
      <c r="BC37" s="283"/>
      <c r="BD37" s="283"/>
      <c r="BE37" s="1"/>
    </row>
    <row r="38" ht="15.75" hidden="1" customHeight="1">
      <c r="A38" s="74">
        <v>2025037.0</v>
      </c>
      <c r="B38" s="82" t="s">
        <v>6146</v>
      </c>
      <c r="C38" s="80" t="s">
        <v>7688</v>
      </c>
      <c r="D38" s="50" t="s">
        <v>113</v>
      </c>
      <c r="E38" s="82" t="s">
        <v>1241</v>
      </c>
      <c r="F38" s="80" t="s">
        <v>4</v>
      </c>
      <c r="G38" s="269" t="str">
        <f>VLOOKUP(A38,'High School'!A:AW,49,FALSE)</f>
        <v>S/A</v>
      </c>
      <c r="H38" s="270" t="str">
        <f>VLOOKUP(A38,'High School'!A:AX,50,FALSE)</f>
        <v/>
      </c>
      <c r="I38" s="270">
        <f>VLOOKUP(A38,'High School'!A:AY,51,FALSE)</f>
        <v>231545851</v>
      </c>
      <c r="J38" s="270">
        <f>VLOOKUP(A38,'High School'!A:AZ,52,FALSE)</f>
        <v>23096</v>
      </c>
      <c r="K38" s="270" t="str">
        <f>VLOOKUP(A38,'High School'!A:BA,53,FALSE)</f>
        <v>BEngTech (Mechanical Engineering)</v>
      </c>
      <c r="L38" s="270" t="str">
        <f>VLOOKUP(A38,'High School'!A:BB,54,FALSE)</f>
        <v>`Provisionally Accepted</v>
      </c>
      <c r="M38" s="271" t="s">
        <v>232</v>
      </c>
      <c r="N38" s="271"/>
      <c r="O38" s="301" t="s">
        <v>7692</v>
      </c>
      <c r="P38" s="273"/>
      <c r="Q38" s="273"/>
      <c r="R38" s="273"/>
      <c r="S38" s="274" t="s">
        <v>232</v>
      </c>
      <c r="T38" s="274"/>
      <c r="U38" s="303">
        <v>2.25044798E8</v>
      </c>
      <c r="V38" s="275"/>
      <c r="W38" s="275"/>
      <c r="X38" s="275"/>
      <c r="Y38" s="304" t="s">
        <v>73</v>
      </c>
      <c r="Z38" s="277"/>
      <c r="AA38" s="305">
        <v>2.50051044E8</v>
      </c>
      <c r="AB38" s="305">
        <v>73205.0</v>
      </c>
      <c r="AC38" s="276"/>
      <c r="AD38" s="276"/>
      <c r="AE38" s="222"/>
      <c r="AF38" s="222"/>
      <c r="AG38" s="222"/>
      <c r="AH38" s="222"/>
      <c r="AI38" s="222"/>
      <c r="AJ38" s="222"/>
      <c r="AK38" s="279"/>
      <c r="AL38" s="279"/>
      <c r="AM38" s="279"/>
      <c r="AN38" s="279"/>
      <c r="AO38" s="279"/>
      <c r="AP38" s="279"/>
      <c r="AQ38" s="286"/>
      <c r="AR38" s="280"/>
      <c r="AS38" s="280"/>
      <c r="AT38" s="281"/>
      <c r="AU38" s="281"/>
      <c r="AV38" s="281"/>
      <c r="AW38" s="281"/>
      <c r="AX38" s="281"/>
      <c r="AY38" s="282"/>
      <c r="AZ38" s="282"/>
      <c r="BA38" s="282"/>
      <c r="BB38" s="283"/>
      <c r="BC38" s="283"/>
      <c r="BD38" s="283"/>
      <c r="BE38" s="1"/>
    </row>
    <row r="39" ht="15.75" hidden="1" customHeight="1">
      <c r="A39" s="74">
        <v>2025038.0</v>
      </c>
      <c r="B39" s="82" t="s">
        <v>7509</v>
      </c>
      <c r="C39" s="80" t="s">
        <v>7688</v>
      </c>
      <c r="D39" s="50" t="s">
        <v>113</v>
      </c>
      <c r="E39" s="82" t="s">
        <v>1241</v>
      </c>
      <c r="F39" s="80" t="s">
        <v>4</v>
      </c>
      <c r="G39" s="269" t="str">
        <f>VLOOKUP(A39,'High School'!A:AW,49,FALSE)</f>
        <v>S/A</v>
      </c>
      <c r="H39" s="270" t="str">
        <f>VLOOKUP(A39,'High School'!A:AX,50,FALSE)</f>
        <v/>
      </c>
      <c r="I39" s="270" t="str">
        <f>VLOOKUP(A39,'High School'!A:AY,51,FALSE)</f>
        <v/>
      </c>
      <c r="J39" s="270" t="str">
        <f>VLOOKUP(A39,'High School'!A:AZ,52,FALSE)</f>
        <v/>
      </c>
      <c r="K39" s="270" t="str">
        <f>VLOOKUP(A39,'High School'!A:BA,53,FALSE)</f>
        <v/>
      </c>
      <c r="L39" s="270" t="str">
        <f>VLOOKUP(A39,'High School'!A:BB,54,FALSE)</f>
        <v/>
      </c>
      <c r="M39" s="301" t="s">
        <v>232</v>
      </c>
      <c r="N39" s="271"/>
      <c r="O39" s="271"/>
      <c r="P39" s="273"/>
      <c r="Q39" s="273"/>
      <c r="R39" s="273"/>
      <c r="S39" s="274" t="s">
        <v>232</v>
      </c>
      <c r="T39" s="274"/>
      <c r="U39" s="275"/>
      <c r="V39" s="275"/>
      <c r="W39" s="275"/>
      <c r="X39" s="275"/>
      <c r="Y39" s="304" t="s">
        <v>73</v>
      </c>
      <c r="Z39" s="277"/>
      <c r="AA39" s="305">
        <v>2.50821249E8</v>
      </c>
      <c r="AB39" s="305">
        <v>35085.0</v>
      </c>
      <c r="AC39" s="276"/>
      <c r="AD39" s="276"/>
      <c r="AE39" s="222"/>
      <c r="AF39" s="222"/>
      <c r="AG39" s="222"/>
      <c r="AH39" s="222"/>
      <c r="AI39" s="222"/>
      <c r="AJ39" s="222"/>
      <c r="AK39" s="279"/>
      <c r="AL39" s="279"/>
      <c r="AM39" s="279"/>
      <c r="AN39" s="279"/>
      <c r="AO39" s="279"/>
      <c r="AP39" s="279"/>
      <c r="AQ39" s="286"/>
      <c r="AR39" s="280"/>
      <c r="AS39" s="280"/>
      <c r="AT39" s="281"/>
      <c r="AU39" s="281"/>
      <c r="AV39" s="281"/>
      <c r="AW39" s="281"/>
      <c r="AX39" s="281"/>
      <c r="AY39" s="282"/>
      <c r="AZ39" s="282"/>
      <c r="BA39" s="282"/>
      <c r="BB39" s="283"/>
      <c r="BC39" s="283"/>
      <c r="BD39" s="283"/>
      <c r="BE39" s="1"/>
    </row>
    <row r="40" ht="15.75" hidden="1" customHeight="1">
      <c r="A40" s="74">
        <v>2025039.0</v>
      </c>
      <c r="B40" s="82" t="s">
        <v>3060</v>
      </c>
      <c r="C40" s="80" t="s">
        <v>7688</v>
      </c>
      <c r="D40" s="50" t="s">
        <v>113</v>
      </c>
      <c r="E40" s="82" t="s">
        <v>1241</v>
      </c>
      <c r="F40" s="80" t="s">
        <v>4</v>
      </c>
      <c r="G40" s="269" t="str">
        <f>VLOOKUP(A40,'High School'!A:AW,49,FALSE)</f>
        <v>Yes</v>
      </c>
      <c r="H40" s="270" t="str">
        <f>VLOOKUP(A40,'High School'!A:AX,50,FALSE)</f>
        <v/>
      </c>
      <c r="I40" s="270">
        <f>VLOOKUP(A40,'High School'!A:AY,51,FALSE)</f>
        <v>231303327</v>
      </c>
      <c r="J40" s="270">
        <f>VLOOKUP(A40,'High School'!A:AZ,52,FALSE)</f>
        <v>50751</v>
      </c>
      <c r="K40" s="270" t="str">
        <f>VLOOKUP(A40,'High School'!A:BA,53,FALSE)</f>
        <v>Dip (Sport Management)</v>
      </c>
      <c r="L40" s="270" t="str">
        <f>VLOOKUP(A40,'High School'!A:BB,54,FALSE)</f>
        <v>Application Submitted</v>
      </c>
      <c r="M40" s="271" t="s">
        <v>73</v>
      </c>
      <c r="N40" s="271"/>
      <c r="O40" s="301" t="s">
        <v>7693</v>
      </c>
      <c r="P40" s="273"/>
      <c r="Q40" s="273"/>
      <c r="R40" s="273"/>
      <c r="S40" s="274" t="s">
        <v>73</v>
      </c>
      <c r="T40" s="274"/>
      <c r="U40" s="303">
        <v>2.25055943E8</v>
      </c>
      <c r="V40" s="303">
        <v>72847.0</v>
      </c>
      <c r="W40" s="275"/>
      <c r="X40" s="275"/>
      <c r="Y40" s="304" t="s">
        <v>73</v>
      </c>
      <c r="Z40" s="277"/>
      <c r="AA40" s="305">
        <v>2.50051931E8</v>
      </c>
      <c r="AB40" s="305">
        <v>78465.0</v>
      </c>
      <c r="AC40" s="276"/>
      <c r="AD40" s="276"/>
      <c r="AE40" s="222"/>
      <c r="AF40" s="222"/>
      <c r="AG40" s="222"/>
      <c r="AH40" s="222"/>
      <c r="AI40" s="222"/>
      <c r="AJ40" s="222"/>
      <c r="AK40" s="279"/>
      <c r="AL40" s="279"/>
      <c r="AM40" s="279"/>
      <c r="AN40" s="279"/>
      <c r="AO40" s="279"/>
      <c r="AP40" s="279"/>
      <c r="AQ40" s="286"/>
      <c r="AR40" s="280"/>
      <c r="AS40" s="280"/>
      <c r="AT40" s="281"/>
      <c r="AU40" s="281"/>
      <c r="AV40" s="281"/>
      <c r="AW40" s="281"/>
      <c r="AX40" s="281"/>
      <c r="AY40" s="282"/>
      <c r="AZ40" s="282"/>
      <c r="BA40" s="282"/>
      <c r="BB40" s="283"/>
      <c r="BC40" s="283"/>
      <c r="BD40" s="283"/>
      <c r="BE40" s="1"/>
    </row>
    <row r="41" ht="15.75" hidden="1" customHeight="1">
      <c r="A41" s="74">
        <v>2025040.0</v>
      </c>
      <c r="B41" s="82" t="s">
        <v>1919</v>
      </c>
      <c r="C41" s="80" t="s">
        <v>7688</v>
      </c>
      <c r="D41" s="50" t="s">
        <v>75</v>
      </c>
      <c r="E41" s="82" t="s">
        <v>55</v>
      </c>
      <c r="F41" s="80" t="s">
        <v>4</v>
      </c>
      <c r="G41" s="269" t="str">
        <f>VLOOKUP(A41,'High School'!A:AW,49,FALSE)</f>
        <v>Yes</v>
      </c>
      <c r="H41" s="270" t="str">
        <f>VLOOKUP(A41,'High School'!A:AX,50,FALSE)</f>
        <v/>
      </c>
      <c r="I41" s="270">
        <f>VLOOKUP(A41,'High School'!A:AY,51,FALSE)</f>
        <v>231231997</v>
      </c>
      <c r="J41" s="270">
        <f>VLOOKUP(A41,'High School'!A:AZ,52,FALSE)</f>
        <v>52893</v>
      </c>
      <c r="K41" s="270" t="str">
        <f>VLOOKUP(A41,'High School'!A:BA,53,FALSE)</f>
        <v>BCom (General Accounting) Extended</v>
      </c>
      <c r="L41" s="270" t="str">
        <f>VLOOKUP(A41,'High School'!A:BB,54,FALSE)</f>
        <v>`Provisionally Accepted</v>
      </c>
      <c r="M41" s="271" t="s">
        <v>73</v>
      </c>
      <c r="N41" s="271" t="str">
        <f>CLEAN(O41)</f>
        <v/>
      </c>
      <c r="O41" s="271"/>
      <c r="P41" s="273"/>
      <c r="Q41" s="273"/>
      <c r="R41" s="273"/>
      <c r="S41" s="274" t="s">
        <v>73</v>
      </c>
      <c r="T41" s="274"/>
      <c r="U41" s="275"/>
      <c r="V41" s="275"/>
      <c r="W41" s="275"/>
      <c r="X41" s="275"/>
      <c r="Y41" s="276"/>
      <c r="Z41" s="277"/>
      <c r="AA41" s="298"/>
      <c r="AB41" s="298"/>
      <c r="AC41" s="276"/>
      <c r="AD41" s="276"/>
      <c r="AE41" s="222"/>
      <c r="AF41" s="222"/>
      <c r="AG41" s="222"/>
      <c r="AH41" s="222"/>
      <c r="AI41" s="222"/>
      <c r="AJ41" s="222"/>
      <c r="AK41" s="279"/>
      <c r="AL41" s="279"/>
      <c r="AM41" s="279"/>
      <c r="AN41" s="279"/>
      <c r="AO41" s="279"/>
      <c r="AP41" s="279"/>
      <c r="AQ41" s="286"/>
      <c r="AR41" s="280"/>
      <c r="AS41" s="280"/>
      <c r="AT41" s="281"/>
      <c r="AU41" s="281"/>
      <c r="AV41" s="281"/>
      <c r="AW41" s="281"/>
      <c r="AX41" s="281"/>
      <c r="AY41" s="282"/>
      <c r="AZ41" s="282"/>
      <c r="BA41" s="282"/>
      <c r="BB41" s="283"/>
      <c r="BC41" s="283"/>
      <c r="BD41" s="283"/>
      <c r="BE41" s="1"/>
    </row>
    <row r="42" ht="15.75" hidden="1" customHeight="1">
      <c r="A42" s="74">
        <v>2025041.0</v>
      </c>
      <c r="B42" s="82" t="s">
        <v>3360</v>
      </c>
      <c r="C42" s="80" t="s">
        <v>7688</v>
      </c>
      <c r="D42" s="50" t="s">
        <v>75</v>
      </c>
      <c r="E42" s="82" t="s">
        <v>55</v>
      </c>
      <c r="F42" s="80" t="s">
        <v>4</v>
      </c>
      <c r="G42" s="269" t="str">
        <f>VLOOKUP(A42,'High School'!A:AW,49,FALSE)</f>
        <v>Yes</v>
      </c>
      <c r="H42" s="270" t="str">
        <f>VLOOKUP(A42,'High School'!A:AX,50,FALSE)</f>
        <v/>
      </c>
      <c r="I42" s="270">
        <f>VLOOKUP(A42,'High School'!A:AY,51,FALSE)</f>
        <v>231230370</v>
      </c>
      <c r="J42" s="270">
        <f>VLOOKUP(A42,'High School'!A:AZ,52,FALSE)</f>
        <v>60961</v>
      </c>
      <c r="K42" s="270" t="str">
        <f>VLOOKUP(A42,'High School'!A:BA,53,FALSE)</f>
        <v>MBChB</v>
      </c>
      <c r="L42" s="270" t="str">
        <f>VLOOKUP(A42,'High School'!A:BB,54,FALSE)</f>
        <v>Departmental Selection</v>
      </c>
      <c r="M42" s="271" t="s">
        <v>73</v>
      </c>
      <c r="N42" s="271"/>
      <c r="O42" s="271"/>
      <c r="P42" s="273"/>
      <c r="Q42" s="273"/>
      <c r="R42" s="273"/>
      <c r="S42" s="274" t="s">
        <v>232</v>
      </c>
      <c r="T42" s="274"/>
      <c r="U42" s="275"/>
      <c r="V42" s="275"/>
      <c r="W42" s="275"/>
      <c r="X42" s="275"/>
      <c r="Y42" s="276"/>
      <c r="Z42" s="277"/>
      <c r="AA42" s="276"/>
      <c r="AB42" s="276"/>
      <c r="AC42" s="276"/>
      <c r="AD42" s="276"/>
      <c r="AE42" s="222"/>
      <c r="AF42" s="222"/>
      <c r="AG42" s="222"/>
      <c r="AH42" s="222"/>
      <c r="AI42" s="222"/>
      <c r="AJ42" s="222"/>
      <c r="AK42" s="279"/>
      <c r="AL42" s="279"/>
      <c r="AM42" s="279"/>
      <c r="AN42" s="279"/>
      <c r="AO42" s="279"/>
      <c r="AP42" s="279"/>
      <c r="AQ42" s="279"/>
      <c r="AR42" s="280"/>
      <c r="AS42" s="280"/>
      <c r="AT42" s="281"/>
      <c r="AU42" s="281"/>
      <c r="AV42" s="281"/>
      <c r="AW42" s="281"/>
      <c r="AX42" s="281"/>
      <c r="AY42" s="282"/>
      <c r="AZ42" s="282"/>
      <c r="BA42" s="282"/>
      <c r="BB42" s="283"/>
      <c r="BC42" s="283"/>
      <c r="BD42" s="283"/>
      <c r="BE42" s="287"/>
    </row>
    <row r="43" ht="15.75" hidden="1" customHeight="1">
      <c r="A43" s="74">
        <v>2025042.0</v>
      </c>
      <c r="B43" s="82" t="s">
        <v>2528</v>
      </c>
      <c r="C43" s="80" t="s">
        <v>7688</v>
      </c>
      <c r="D43" s="50" t="s">
        <v>77</v>
      </c>
      <c r="E43" s="82" t="s">
        <v>55</v>
      </c>
      <c r="F43" s="80" t="s">
        <v>4</v>
      </c>
      <c r="G43" s="269" t="str">
        <f>VLOOKUP(A43,'High School'!A:AW,49,FALSE)</f>
        <v>Yes</v>
      </c>
      <c r="H43" s="270" t="str">
        <f>VLOOKUP(A43,'High School'!A:AX,50,FALSE)</f>
        <v/>
      </c>
      <c r="I43" s="270">
        <f>VLOOKUP(A43,'High School'!A:AY,51,FALSE)</f>
        <v>231335822</v>
      </c>
      <c r="J43" s="270">
        <f>VLOOKUP(A43,'High School'!A:AZ,52,FALSE)</f>
        <v>73531</v>
      </c>
      <c r="K43" s="270" t="str">
        <f>VLOOKUP(A43,'High School'!A:BA,53,FALSE)</f>
        <v>BHms</v>
      </c>
      <c r="L43" s="270" t="str">
        <f>VLOOKUP(A43,'High School'!A:BB,54,FALSE)</f>
        <v>`Provisionally Accepted</v>
      </c>
      <c r="M43" s="301" t="s">
        <v>232</v>
      </c>
      <c r="N43" s="271"/>
      <c r="O43" s="301" t="s">
        <v>7694</v>
      </c>
      <c r="P43" s="273"/>
      <c r="Q43" s="288"/>
      <c r="R43" s="288"/>
      <c r="S43" s="274" t="s">
        <v>73</v>
      </c>
      <c r="T43" s="274"/>
      <c r="U43" s="303">
        <v>2.25071772E8</v>
      </c>
      <c r="V43" s="303">
        <v>54796.0</v>
      </c>
      <c r="W43" s="275"/>
      <c r="X43" s="289"/>
      <c r="Y43" s="304" t="s">
        <v>232</v>
      </c>
      <c r="Z43" s="277"/>
      <c r="AA43" s="304">
        <v>2.50252279E8</v>
      </c>
      <c r="AB43" s="304">
        <v>54796.0</v>
      </c>
      <c r="AC43" s="290"/>
      <c r="AD43" s="290"/>
      <c r="AE43" s="291"/>
      <c r="AF43" s="291"/>
      <c r="AG43" s="291"/>
      <c r="AH43" s="291"/>
      <c r="AI43" s="291"/>
      <c r="AJ43" s="291"/>
      <c r="AK43" s="279"/>
      <c r="AL43" s="279"/>
      <c r="AM43" s="279"/>
      <c r="AN43" s="279"/>
      <c r="AO43" s="292"/>
      <c r="AP43" s="292"/>
      <c r="AQ43" s="293"/>
      <c r="AR43" s="280"/>
      <c r="AS43" s="280"/>
      <c r="AT43" s="281"/>
      <c r="AU43" s="281"/>
      <c r="AV43" s="294"/>
      <c r="AW43" s="294"/>
      <c r="AX43" s="294"/>
      <c r="AY43" s="295"/>
      <c r="AZ43" s="295"/>
      <c r="BA43" s="295"/>
      <c r="BB43" s="296"/>
      <c r="BC43" s="296"/>
      <c r="BD43" s="296"/>
      <c r="BE43" s="287"/>
    </row>
    <row r="44" ht="15.75" hidden="1" customHeight="1">
      <c r="A44" s="74">
        <v>2025043.0</v>
      </c>
      <c r="B44" s="82" t="s">
        <v>7336</v>
      </c>
      <c r="C44" s="80" t="s">
        <v>7688</v>
      </c>
      <c r="D44" s="50" t="s">
        <v>77</v>
      </c>
      <c r="E44" s="82" t="s">
        <v>55</v>
      </c>
      <c r="F44" s="80" t="s">
        <v>4</v>
      </c>
      <c r="G44" s="269" t="str">
        <f>VLOOKUP(A44,'High School'!A:AW,49,FALSE)</f>
        <v>Yes</v>
      </c>
      <c r="H44" s="270" t="str">
        <f>VLOOKUP(A44,'High School'!A:AX,50,FALSE)</f>
        <v/>
      </c>
      <c r="I44" s="270">
        <f>VLOOKUP(A44,'High School'!A:AY,51,FALSE)</f>
        <v>231335962</v>
      </c>
      <c r="J44" s="270">
        <f>VLOOKUP(A44,'High School'!A:AZ,52,FALSE)</f>
        <v>43736</v>
      </c>
      <c r="K44" s="270" t="str">
        <f>VLOOKUP(A44,'High School'!A:BA,53,FALSE)</f>
        <v>BEngTech (Mechanical Engineering)</v>
      </c>
      <c r="L44" s="270" t="str">
        <f>VLOOKUP(A44,'High School'!A:BB,54,FALSE)</f>
        <v>`Provisionally Accepted</v>
      </c>
      <c r="M44" s="271" t="s">
        <v>73</v>
      </c>
      <c r="N44" s="271"/>
      <c r="O44" s="272"/>
      <c r="P44" s="273"/>
      <c r="Q44" s="273"/>
      <c r="R44" s="273"/>
      <c r="S44" s="274" t="s">
        <v>73</v>
      </c>
      <c r="T44" s="274"/>
      <c r="U44" s="275"/>
      <c r="V44" s="275"/>
      <c r="W44" s="275"/>
      <c r="X44" s="275"/>
      <c r="Y44" s="276"/>
      <c r="Z44" s="277"/>
      <c r="AA44" s="298"/>
      <c r="AB44" s="298"/>
      <c r="AC44" s="276"/>
      <c r="AD44" s="277"/>
      <c r="AE44" s="222"/>
      <c r="AF44" s="222"/>
      <c r="AG44" s="222"/>
      <c r="AH44" s="222"/>
      <c r="AI44" s="222"/>
      <c r="AJ44" s="222"/>
      <c r="AK44" s="279"/>
      <c r="AL44" s="279"/>
      <c r="AM44" s="279"/>
      <c r="AN44" s="279"/>
      <c r="AO44" s="279"/>
      <c r="AP44" s="279"/>
      <c r="AQ44" s="286"/>
      <c r="AR44" s="280"/>
      <c r="AS44" s="280"/>
      <c r="AT44" s="281"/>
      <c r="AU44" s="281"/>
      <c r="AV44" s="281"/>
      <c r="AW44" s="281"/>
      <c r="AX44" s="281"/>
      <c r="AY44" s="282"/>
      <c r="AZ44" s="282"/>
      <c r="BA44" s="282"/>
      <c r="BB44" s="283"/>
      <c r="BC44" s="283"/>
      <c r="BD44" s="283"/>
      <c r="BE44" s="287"/>
    </row>
    <row r="45" ht="15.75" hidden="1" customHeight="1">
      <c r="A45" s="74">
        <v>2025044.0</v>
      </c>
      <c r="B45" s="82" t="s">
        <v>6296</v>
      </c>
      <c r="C45" s="80" t="s">
        <v>7688</v>
      </c>
      <c r="D45" s="50" t="s">
        <v>77</v>
      </c>
      <c r="E45" s="82" t="s">
        <v>55</v>
      </c>
      <c r="F45" s="80" t="s">
        <v>4</v>
      </c>
      <c r="G45" s="269" t="str">
        <f>VLOOKUP(A45,'High School'!A:AW,49,FALSE)</f>
        <v>S/A</v>
      </c>
      <c r="H45" s="270" t="str">
        <f>VLOOKUP(A45,'High School'!A:AX,50,FALSE)</f>
        <v/>
      </c>
      <c r="I45" s="270">
        <f>VLOOKUP(A45,'High School'!A:AY,51,FALSE)</f>
        <v>231335687</v>
      </c>
      <c r="J45" s="270">
        <f>VLOOKUP(A45,'High School'!A:AZ,52,FALSE)</f>
        <v>61548</v>
      </c>
      <c r="K45" s="270" t="str">
        <f>VLOOKUP(A45,'High School'!A:BA,53,FALSE)</f>
        <v>Dip(Tourism Management)</v>
      </c>
      <c r="L45" s="270" t="str">
        <f>VLOOKUP(A45,'High School'!A:BB,54,FALSE)</f>
        <v>`Provisionally Accepted</v>
      </c>
      <c r="M45" s="301" t="s">
        <v>232</v>
      </c>
      <c r="N45" s="271"/>
      <c r="O45" s="302" t="s">
        <v>7695</v>
      </c>
      <c r="P45" s="273"/>
      <c r="Q45" s="273"/>
      <c r="R45" s="273"/>
      <c r="S45" s="306" t="s">
        <v>232</v>
      </c>
      <c r="T45" s="274"/>
      <c r="U45" s="303">
        <v>2.25071596E8</v>
      </c>
      <c r="V45" s="303">
        <v>34687.0</v>
      </c>
      <c r="W45" s="275"/>
      <c r="X45" s="275"/>
      <c r="Y45" s="304" t="s">
        <v>232</v>
      </c>
      <c r="Z45" s="277"/>
      <c r="AA45" s="305">
        <v>2.50282325E8</v>
      </c>
      <c r="AB45" s="305">
        <v>54542.0</v>
      </c>
      <c r="AC45" s="276"/>
      <c r="AD45" s="277"/>
      <c r="AE45" s="222"/>
      <c r="AF45" s="222"/>
      <c r="AG45" s="222"/>
      <c r="AH45" s="222"/>
      <c r="AI45" s="222"/>
      <c r="AJ45" s="222"/>
      <c r="AK45" s="279"/>
      <c r="AL45" s="279"/>
      <c r="AM45" s="279"/>
      <c r="AN45" s="279"/>
      <c r="AO45" s="279"/>
      <c r="AP45" s="279"/>
      <c r="AQ45" s="286"/>
      <c r="AR45" s="280"/>
      <c r="AS45" s="280"/>
      <c r="AT45" s="281"/>
      <c r="AU45" s="281"/>
      <c r="AV45" s="281"/>
      <c r="AW45" s="281"/>
      <c r="AX45" s="281"/>
      <c r="AY45" s="282"/>
      <c r="AZ45" s="282"/>
      <c r="BA45" s="282"/>
      <c r="BB45" s="283"/>
      <c r="BC45" s="283"/>
      <c r="BD45" s="283"/>
      <c r="BE45" s="287"/>
    </row>
    <row r="46" ht="15.75" hidden="1" customHeight="1">
      <c r="A46" s="74">
        <v>2025045.0</v>
      </c>
      <c r="B46" s="82" t="s">
        <v>6316</v>
      </c>
      <c r="C46" s="80" t="s">
        <v>7688</v>
      </c>
      <c r="D46" s="80" t="s">
        <v>78</v>
      </c>
      <c r="E46" s="82" t="s">
        <v>53</v>
      </c>
      <c r="F46" s="80" t="s">
        <v>4</v>
      </c>
      <c r="G46" s="269" t="str">
        <f>VLOOKUP(A46,'High School'!A:AW,49,FALSE)</f>
        <v>Yes</v>
      </c>
      <c r="H46" s="270" t="str">
        <f>VLOOKUP(A46,'High School'!A:AX,50,FALSE)</f>
        <v/>
      </c>
      <c r="I46" s="270">
        <f>VLOOKUP(A46,'High School'!A:AY,51,FALSE)</f>
        <v>231335512</v>
      </c>
      <c r="J46" s="270">
        <f>VLOOKUP(A46,'High School'!A:AZ,52,FALSE)</f>
        <v>76937</v>
      </c>
      <c r="K46" s="270" t="str">
        <f>VLOOKUP(A46,'High School'!A:BA,53,FALSE)</f>
        <v>BEd SP &amp; FET (Commerce)</v>
      </c>
      <c r="L46" s="270" t="str">
        <f>VLOOKUP(A46,'High School'!A:BB,54,FALSE)</f>
        <v>`Provisionally Accepted</v>
      </c>
      <c r="M46" s="271" t="s">
        <v>73</v>
      </c>
      <c r="N46" s="271"/>
      <c r="O46" s="272"/>
      <c r="P46" s="273"/>
      <c r="Q46" s="273"/>
      <c r="R46" s="273"/>
      <c r="S46" s="274" t="s">
        <v>73</v>
      </c>
      <c r="T46" s="274"/>
      <c r="U46" s="275"/>
      <c r="V46" s="275"/>
      <c r="W46" s="300"/>
      <c r="X46" s="275"/>
      <c r="Y46" s="276"/>
      <c r="Z46" s="277"/>
      <c r="AA46" s="298"/>
      <c r="AB46" s="298"/>
      <c r="AC46" s="276"/>
      <c r="AD46" s="277"/>
      <c r="AE46" s="222"/>
      <c r="AF46" s="222"/>
      <c r="AG46" s="222"/>
      <c r="AH46" s="222"/>
      <c r="AI46" s="222"/>
      <c r="AJ46" s="222"/>
      <c r="AK46" s="279"/>
      <c r="AL46" s="279"/>
      <c r="AM46" s="279"/>
      <c r="AN46" s="279"/>
      <c r="AO46" s="279"/>
      <c r="AP46" s="279"/>
      <c r="AQ46" s="286"/>
      <c r="AR46" s="280"/>
      <c r="AS46" s="280"/>
      <c r="AT46" s="281"/>
      <c r="AU46" s="281"/>
      <c r="AV46" s="281"/>
      <c r="AW46" s="281"/>
      <c r="AX46" s="281"/>
      <c r="AY46" s="282"/>
      <c r="AZ46" s="282"/>
      <c r="BA46" s="282"/>
      <c r="BB46" s="283"/>
      <c r="BC46" s="283"/>
      <c r="BD46" s="283"/>
      <c r="BE46" s="287"/>
    </row>
    <row r="47" ht="15.75" hidden="1" customHeight="1">
      <c r="A47" s="74">
        <v>2025046.0</v>
      </c>
      <c r="B47" s="82" t="s">
        <v>2632</v>
      </c>
      <c r="C47" s="80" t="s">
        <v>7688</v>
      </c>
      <c r="D47" s="50" t="s">
        <v>95</v>
      </c>
      <c r="E47" s="82" t="s">
        <v>55</v>
      </c>
      <c r="F47" s="80" t="s">
        <v>4</v>
      </c>
      <c r="G47" s="269" t="str">
        <f>VLOOKUP(A47,'High School'!A:AW,49,FALSE)</f>
        <v>S/A</v>
      </c>
      <c r="H47" s="270" t="str">
        <f>VLOOKUP(A47,'High School'!A:AX,50,FALSE)</f>
        <v/>
      </c>
      <c r="I47" s="270" t="str">
        <f>VLOOKUP(A47,'High School'!A:AY,51,FALSE)</f>
        <v/>
      </c>
      <c r="J47" s="270" t="str">
        <f>VLOOKUP(A47,'High School'!A:AZ,52,FALSE)</f>
        <v/>
      </c>
      <c r="K47" s="270" t="str">
        <f>VLOOKUP(A47,'High School'!A:BA,53,FALSE)</f>
        <v/>
      </c>
      <c r="L47" s="270" t="str">
        <f>VLOOKUP(A47,'High School'!A:BB,54,FALSE)</f>
        <v/>
      </c>
      <c r="M47" s="271" t="s">
        <v>232</v>
      </c>
      <c r="N47" s="271"/>
      <c r="O47" s="272"/>
      <c r="P47" s="308"/>
      <c r="Q47" s="273"/>
      <c r="R47" s="273"/>
      <c r="S47" s="274" t="s">
        <v>232</v>
      </c>
      <c r="T47" s="274"/>
      <c r="U47" s="275"/>
      <c r="V47" s="275"/>
      <c r="W47" s="275"/>
      <c r="X47" s="275"/>
      <c r="Y47" s="276"/>
      <c r="Z47" s="277"/>
      <c r="AA47" s="276"/>
      <c r="AB47" s="276"/>
      <c r="AC47" s="277"/>
      <c r="AD47" s="277"/>
      <c r="AE47" s="222"/>
      <c r="AF47" s="222"/>
      <c r="AG47" s="222"/>
      <c r="AH47" s="222"/>
      <c r="AI47" s="222"/>
      <c r="AJ47" s="222"/>
      <c r="AK47" s="279"/>
      <c r="AL47" s="279"/>
      <c r="AM47" s="279"/>
      <c r="AN47" s="279"/>
      <c r="AO47" s="279"/>
      <c r="AP47" s="279"/>
      <c r="AQ47" s="286"/>
      <c r="AR47" s="280"/>
      <c r="AS47" s="280"/>
      <c r="AT47" s="281"/>
      <c r="AU47" s="281"/>
      <c r="AV47" s="281"/>
      <c r="AW47" s="281"/>
      <c r="AX47" s="281"/>
      <c r="AY47" s="282"/>
      <c r="AZ47" s="282"/>
      <c r="BA47" s="282"/>
      <c r="BB47" s="283"/>
      <c r="BC47" s="283"/>
      <c r="BD47" s="283"/>
      <c r="BE47" s="287"/>
    </row>
    <row r="48" ht="15.75" hidden="1" customHeight="1">
      <c r="A48" s="74">
        <v>2025047.0</v>
      </c>
      <c r="B48" s="82" t="s">
        <v>3255</v>
      </c>
      <c r="C48" s="80" t="s">
        <v>7688</v>
      </c>
      <c r="D48" s="80" t="s">
        <v>78</v>
      </c>
      <c r="E48" s="82" t="s">
        <v>53</v>
      </c>
      <c r="F48" s="80" t="s">
        <v>4</v>
      </c>
      <c r="G48" s="269" t="str">
        <f>VLOOKUP(A48,'High School'!A:AW,49,FALSE)</f>
        <v>S/A</v>
      </c>
      <c r="H48" s="270" t="str">
        <f>VLOOKUP(A48,'High School'!A:AX,50,FALSE)</f>
        <v/>
      </c>
      <c r="I48" s="270" t="str">
        <f>VLOOKUP(A48,'High School'!A:AY,51,FALSE)</f>
        <v/>
      </c>
      <c r="J48" s="270" t="str">
        <f>VLOOKUP(A48,'High School'!A:AZ,52,FALSE)</f>
        <v/>
      </c>
      <c r="K48" s="270" t="str">
        <f>VLOOKUP(A48,'High School'!A:BA,53,FALSE)</f>
        <v/>
      </c>
      <c r="L48" s="270" t="str">
        <f>VLOOKUP(A48,'High School'!A:BB,54,FALSE)</f>
        <v/>
      </c>
      <c r="M48" s="271" t="s">
        <v>73</v>
      </c>
      <c r="N48" s="271"/>
      <c r="O48" s="272"/>
      <c r="P48" s="273"/>
      <c r="Q48" s="273"/>
      <c r="R48" s="273"/>
      <c r="S48" s="274" t="s">
        <v>232</v>
      </c>
      <c r="T48" s="274"/>
      <c r="U48" s="309"/>
      <c r="V48" s="275"/>
      <c r="W48" s="275"/>
      <c r="X48" s="275"/>
      <c r="Y48" s="276"/>
      <c r="Z48" s="277"/>
      <c r="AA48" s="278"/>
      <c r="AB48" s="298"/>
      <c r="AC48" s="277"/>
      <c r="AD48" s="277"/>
      <c r="AE48" s="222"/>
      <c r="AF48" s="222"/>
      <c r="AG48" s="222"/>
      <c r="AH48" s="222"/>
      <c r="AI48" s="222"/>
      <c r="AJ48" s="222"/>
      <c r="AK48" s="279"/>
      <c r="AL48" s="279"/>
      <c r="AM48" s="279"/>
      <c r="AN48" s="279"/>
      <c r="AO48" s="279"/>
      <c r="AP48" s="279"/>
      <c r="AQ48" s="286"/>
      <c r="AR48" s="280"/>
      <c r="AS48" s="280"/>
      <c r="AT48" s="281"/>
      <c r="AU48" s="281"/>
      <c r="AV48" s="281"/>
      <c r="AW48" s="281"/>
      <c r="AX48" s="281"/>
      <c r="AY48" s="282"/>
      <c r="AZ48" s="282"/>
      <c r="BA48" s="282"/>
      <c r="BB48" s="283"/>
      <c r="BC48" s="283"/>
      <c r="BD48" s="283"/>
      <c r="BE48" s="1"/>
    </row>
    <row r="49" ht="15.75" hidden="1" customHeight="1">
      <c r="A49" s="74">
        <v>2025048.0</v>
      </c>
      <c r="B49" s="82" t="s">
        <v>1863</v>
      </c>
      <c r="C49" s="80" t="s">
        <v>7688</v>
      </c>
      <c r="D49" s="50" t="s">
        <v>95</v>
      </c>
      <c r="E49" s="82" t="s">
        <v>55</v>
      </c>
      <c r="F49" s="80" t="s">
        <v>4</v>
      </c>
      <c r="G49" s="269" t="str">
        <f>VLOOKUP(A49,'High School'!A:AW,49,FALSE)</f>
        <v>S/A</v>
      </c>
      <c r="H49" s="270" t="str">
        <f>VLOOKUP(A49,'High School'!A:AX,50,FALSE)</f>
        <v/>
      </c>
      <c r="I49" s="270" t="str">
        <f>VLOOKUP(A49,'High School'!A:AY,51,FALSE)</f>
        <v/>
      </c>
      <c r="J49" s="270" t="str">
        <f>VLOOKUP(A49,'High School'!A:AZ,52,FALSE)</f>
        <v/>
      </c>
      <c r="K49" s="270" t="str">
        <f>VLOOKUP(A49,'High School'!A:BA,53,FALSE)</f>
        <v/>
      </c>
      <c r="L49" s="270" t="str">
        <f>VLOOKUP(A49,'High School'!A:BB,54,FALSE)</f>
        <v/>
      </c>
      <c r="M49" s="310" t="s">
        <v>232</v>
      </c>
      <c r="N49" s="271" t="str">
        <f>CLEAN(O49)</f>
        <v/>
      </c>
      <c r="O49" s="310"/>
      <c r="P49" s="311"/>
      <c r="Q49" s="273"/>
      <c r="R49" s="273"/>
      <c r="S49" s="274" t="s">
        <v>232</v>
      </c>
      <c r="T49" s="274"/>
      <c r="U49" s="275">
        <v>2.25116666E8</v>
      </c>
      <c r="V49" s="275"/>
      <c r="W49" s="275"/>
      <c r="X49" s="275"/>
      <c r="Y49" s="276"/>
      <c r="Z49" s="277"/>
      <c r="AA49" s="278"/>
      <c r="AB49" s="298"/>
      <c r="AC49" s="277"/>
      <c r="AD49" s="277"/>
      <c r="AE49" s="222"/>
      <c r="AF49" s="222"/>
      <c r="AG49" s="222"/>
      <c r="AH49" s="222"/>
      <c r="AI49" s="222"/>
      <c r="AJ49" s="222"/>
      <c r="AK49" s="279"/>
      <c r="AL49" s="279"/>
      <c r="AM49" s="279"/>
      <c r="AN49" s="279"/>
      <c r="AO49" s="279"/>
      <c r="AP49" s="279"/>
      <c r="AQ49" s="286"/>
      <c r="AR49" s="280"/>
      <c r="AS49" s="280"/>
      <c r="AT49" s="281"/>
      <c r="AU49" s="281"/>
      <c r="AV49" s="281"/>
      <c r="AW49" s="281"/>
      <c r="AX49" s="281"/>
      <c r="AY49" s="282"/>
      <c r="AZ49" s="282"/>
      <c r="BA49" s="282"/>
      <c r="BB49" s="283"/>
      <c r="BC49" s="283"/>
      <c r="BD49" s="283"/>
      <c r="BE49" s="1"/>
    </row>
    <row r="50" ht="15.75" hidden="1" customHeight="1">
      <c r="A50" s="74">
        <v>2025049.0</v>
      </c>
      <c r="B50" s="82" t="s">
        <v>1187</v>
      </c>
      <c r="C50" s="80" t="s">
        <v>7688</v>
      </c>
      <c r="D50" s="50" t="s">
        <v>95</v>
      </c>
      <c r="E50" s="82" t="s">
        <v>55</v>
      </c>
      <c r="F50" s="80" t="s">
        <v>4</v>
      </c>
      <c r="G50" s="269" t="str">
        <f>VLOOKUP(A50,'High School'!A:AW,49,FALSE)</f>
        <v>S/A</v>
      </c>
      <c r="H50" s="270" t="str">
        <f>VLOOKUP(A50,'High School'!A:AX,50,FALSE)</f>
        <v/>
      </c>
      <c r="I50" s="270" t="str">
        <f>VLOOKUP(A50,'High School'!A:AY,51,FALSE)</f>
        <v/>
      </c>
      <c r="J50" s="270" t="str">
        <f>VLOOKUP(A50,'High School'!A:AZ,52,FALSE)</f>
        <v/>
      </c>
      <c r="K50" s="270" t="str">
        <f>VLOOKUP(A50,'High School'!A:BA,53,FALSE)</f>
        <v/>
      </c>
      <c r="L50" s="270" t="str">
        <f>VLOOKUP(A50,'High School'!A:BB,54,FALSE)</f>
        <v/>
      </c>
      <c r="M50" s="271" t="s">
        <v>73</v>
      </c>
      <c r="N50" s="271"/>
      <c r="O50" s="272"/>
      <c r="P50" s="273"/>
      <c r="Q50" s="273"/>
      <c r="R50" s="273"/>
      <c r="S50" s="274" t="s">
        <v>232</v>
      </c>
      <c r="T50" s="274"/>
      <c r="U50" s="275"/>
      <c r="V50" s="275"/>
      <c r="W50" s="300"/>
      <c r="X50" s="275"/>
      <c r="Y50" s="276"/>
      <c r="Z50" s="277"/>
      <c r="AA50" s="298"/>
      <c r="AB50" s="298"/>
      <c r="AC50" s="276"/>
      <c r="AD50" s="277"/>
      <c r="AE50" s="222"/>
      <c r="AF50" s="222"/>
      <c r="AG50" s="222"/>
      <c r="AH50" s="222"/>
      <c r="AI50" s="222"/>
      <c r="AJ50" s="222"/>
      <c r="AK50" s="279"/>
      <c r="AL50" s="279"/>
      <c r="AM50" s="279"/>
      <c r="AN50" s="279"/>
      <c r="AO50" s="279"/>
      <c r="AP50" s="279"/>
      <c r="AQ50" s="286"/>
      <c r="AR50" s="280"/>
      <c r="AS50" s="280"/>
      <c r="AT50" s="281"/>
      <c r="AU50" s="281"/>
      <c r="AV50" s="281"/>
      <c r="AW50" s="281"/>
      <c r="AX50" s="281"/>
      <c r="AY50" s="282"/>
      <c r="AZ50" s="282"/>
      <c r="BA50" s="282"/>
      <c r="BB50" s="283"/>
      <c r="BC50" s="283"/>
      <c r="BD50" s="283"/>
      <c r="BE50" s="287"/>
    </row>
    <row r="51" ht="15.75" hidden="1" customHeight="1">
      <c r="A51" s="74">
        <v>2025050.0</v>
      </c>
      <c r="B51" s="82" t="s">
        <v>3125</v>
      </c>
      <c r="C51" s="80" t="s">
        <v>7688</v>
      </c>
      <c r="D51" s="50" t="s">
        <v>95</v>
      </c>
      <c r="E51" s="82" t="s">
        <v>55</v>
      </c>
      <c r="F51" s="80" t="s">
        <v>4</v>
      </c>
      <c r="G51" s="269" t="str">
        <f>VLOOKUP(A51,'High School'!A:AW,49,FALSE)</f>
        <v>Yes</v>
      </c>
      <c r="H51" s="270" t="str">
        <f>VLOOKUP(A51,'High School'!A:AX,50,FALSE)</f>
        <v/>
      </c>
      <c r="I51" s="270">
        <f>VLOOKUP(A51,'High School'!A:AY,51,FALSE)</f>
        <v>231197144</v>
      </c>
      <c r="J51" s="270">
        <f>VLOOKUP(A51,'High School'!A:AZ,52,FALSE)</f>
        <v>52934</v>
      </c>
      <c r="K51" s="270" t="str">
        <f>VLOOKUP(A51,'High School'!A:BA,53,FALSE)</f>
        <v>Dip (Management) Extended Programme</v>
      </c>
      <c r="L51" s="270" t="str">
        <f>VLOOKUP(A51,'High School'!A:BB,54,FALSE)</f>
        <v>`Provisionally Accepted</v>
      </c>
      <c r="M51" s="271" t="s">
        <v>73</v>
      </c>
      <c r="N51" s="271"/>
      <c r="O51" s="272"/>
      <c r="P51" s="273"/>
      <c r="Q51" s="273"/>
      <c r="R51" s="273"/>
      <c r="S51" s="274" t="s">
        <v>73</v>
      </c>
      <c r="T51" s="274"/>
      <c r="U51" s="275"/>
      <c r="V51" s="275"/>
      <c r="W51" s="275"/>
      <c r="X51" s="275"/>
      <c r="Y51" s="276"/>
      <c r="Z51" s="277"/>
      <c r="AA51" s="298"/>
      <c r="AB51" s="298"/>
      <c r="AC51" s="276"/>
      <c r="AD51" s="277"/>
      <c r="AE51" s="222"/>
      <c r="AF51" s="222"/>
      <c r="AG51" s="222"/>
      <c r="AH51" s="222"/>
      <c r="AI51" s="222"/>
      <c r="AJ51" s="222"/>
      <c r="AK51" s="279"/>
      <c r="AL51" s="279"/>
      <c r="AM51" s="279"/>
      <c r="AN51" s="279"/>
      <c r="AO51" s="279"/>
      <c r="AP51" s="279"/>
      <c r="AQ51" s="286"/>
      <c r="AR51" s="280"/>
      <c r="AS51" s="280"/>
      <c r="AT51" s="281"/>
      <c r="AU51" s="281"/>
      <c r="AV51" s="281"/>
      <c r="AW51" s="281"/>
      <c r="AX51" s="281"/>
      <c r="AY51" s="282"/>
      <c r="AZ51" s="282"/>
      <c r="BA51" s="282"/>
      <c r="BB51" s="283"/>
      <c r="BC51" s="283"/>
      <c r="BD51" s="283"/>
      <c r="BE51" s="287"/>
    </row>
    <row r="52" ht="15.75" hidden="1" customHeight="1">
      <c r="A52" s="74">
        <v>2025051.0</v>
      </c>
      <c r="B52" s="82" t="s">
        <v>995</v>
      </c>
      <c r="C52" s="80" t="s">
        <v>7688</v>
      </c>
      <c r="D52" s="50" t="s">
        <v>95</v>
      </c>
      <c r="E52" s="82" t="s">
        <v>55</v>
      </c>
      <c r="F52" s="80" t="s">
        <v>4</v>
      </c>
      <c r="G52" s="269" t="str">
        <f>VLOOKUP(A52,'High School'!A:AW,49,FALSE)</f>
        <v>S/A</v>
      </c>
      <c r="H52" s="270" t="str">
        <f>VLOOKUP(A52,'High School'!A:AX,50,FALSE)</f>
        <v/>
      </c>
      <c r="I52" s="270" t="str">
        <f>VLOOKUP(A52,'High School'!A:AY,51,FALSE)</f>
        <v/>
      </c>
      <c r="J52" s="270" t="str">
        <f>VLOOKUP(A52,'High School'!A:AZ,52,FALSE)</f>
        <v/>
      </c>
      <c r="K52" s="270" t="str">
        <f>VLOOKUP(A52,'High School'!A:BA,53,FALSE)</f>
        <v/>
      </c>
      <c r="L52" s="270" t="str">
        <f>VLOOKUP(A52,'High School'!A:BB,54,FALSE)</f>
        <v/>
      </c>
      <c r="M52" s="271" t="s">
        <v>73</v>
      </c>
      <c r="N52" s="271"/>
      <c r="O52" s="272"/>
      <c r="P52" s="273"/>
      <c r="Q52" s="273"/>
      <c r="R52" s="273"/>
      <c r="S52" s="274" t="s">
        <v>73</v>
      </c>
      <c r="T52" s="274"/>
      <c r="U52" s="275"/>
      <c r="V52" s="275"/>
      <c r="W52" s="275"/>
      <c r="X52" s="275"/>
      <c r="Y52" s="276"/>
      <c r="Z52" s="277"/>
      <c r="AA52" s="278"/>
      <c r="AB52" s="298"/>
      <c r="AC52" s="277"/>
      <c r="AD52" s="277"/>
      <c r="AE52" s="222"/>
      <c r="AF52" s="222"/>
      <c r="AG52" s="222"/>
      <c r="AH52" s="222"/>
      <c r="AI52" s="222"/>
      <c r="AJ52" s="222"/>
      <c r="AK52" s="279"/>
      <c r="AL52" s="279"/>
      <c r="AM52" s="279"/>
      <c r="AN52" s="279"/>
      <c r="AO52" s="279"/>
      <c r="AP52" s="279"/>
      <c r="AQ52" s="286"/>
      <c r="AR52" s="280"/>
      <c r="AS52" s="280"/>
      <c r="AT52" s="281"/>
      <c r="AU52" s="281"/>
      <c r="AV52" s="281"/>
      <c r="AW52" s="281"/>
      <c r="AX52" s="281"/>
      <c r="AY52" s="282"/>
      <c r="AZ52" s="282"/>
      <c r="BA52" s="282"/>
      <c r="BB52" s="283"/>
      <c r="BC52" s="283"/>
      <c r="BD52" s="283"/>
      <c r="BE52" s="287"/>
    </row>
    <row r="53" ht="15.75" hidden="1" customHeight="1">
      <c r="A53" s="74">
        <v>2025052.0</v>
      </c>
      <c r="B53" s="82" t="s">
        <v>1770</v>
      </c>
      <c r="C53" s="80" t="s">
        <v>7688</v>
      </c>
      <c r="D53" s="80" t="s">
        <v>78</v>
      </c>
      <c r="E53" s="82" t="s">
        <v>53</v>
      </c>
      <c r="F53" s="80" t="s">
        <v>4</v>
      </c>
      <c r="G53" s="269" t="str">
        <f>VLOOKUP(A53,'High School'!A:AW,49,FALSE)</f>
        <v>Yes</v>
      </c>
      <c r="H53" s="270" t="str">
        <f>VLOOKUP(A53,'High School'!A:AX,50,FALSE)</f>
        <v/>
      </c>
      <c r="I53" s="270">
        <f>VLOOKUP(A53,'High School'!A:AY,51,FALSE)</f>
        <v>231221223</v>
      </c>
      <c r="J53" s="270">
        <f>VLOOKUP(A53,'High School'!A:AZ,52,FALSE)</f>
        <v>41013</v>
      </c>
      <c r="K53" s="270" t="str">
        <f>VLOOKUP(A53,'High School'!A:BA,53,FALSE)</f>
        <v>Bachelor of Education in IP Teaching</v>
      </c>
      <c r="L53" s="270" t="str">
        <f>VLOOKUP(A53,'High School'!A:BB,54,FALSE)</f>
        <v>`Provisionally Accepted</v>
      </c>
      <c r="M53" s="271" t="s">
        <v>73</v>
      </c>
      <c r="N53" s="271" t="str">
        <f t="shared" ref="N53:N54" si="2">CLEAN(O53)</f>
        <v/>
      </c>
      <c r="O53" s="272"/>
      <c r="P53" s="308"/>
      <c r="Q53" s="273"/>
      <c r="R53" s="273"/>
      <c r="S53" s="274" t="s">
        <v>73</v>
      </c>
      <c r="T53" s="274"/>
      <c r="U53" s="275"/>
      <c r="V53" s="275"/>
      <c r="W53" s="275"/>
      <c r="X53" s="275"/>
      <c r="Y53" s="276"/>
      <c r="Z53" s="277"/>
      <c r="AA53" s="278"/>
      <c r="AB53" s="298"/>
      <c r="AC53" s="277"/>
      <c r="AD53" s="277"/>
      <c r="AE53" s="222"/>
      <c r="AF53" s="222"/>
      <c r="AG53" s="222"/>
      <c r="AH53" s="222"/>
      <c r="AI53" s="222"/>
      <c r="AJ53" s="222"/>
      <c r="AK53" s="279"/>
      <c r="AL53" s="279"/>
      <c r="AM53" s="279"/>
      <c r="AN53" s="279"/>
      <c r="AO53" s="279"/>
      <c r="AP53" s="279"/>
      <c r="AQ53" s="286"/>
      <c r="AR53" s="280"/>
      <c r="AS53" s="280"/>
      <c r="AT53" s="281"/>
      <c r="AU53" s="312"/>
      <c r="AV53" s="281"/>
      <c r="AW53" s="281"/>
      <c r="AX53" s="281"/>
      <c r="AY53" s="282"/>
      <c r="AZ53" s="282"/>
      <c r="BA53" s="282"/>
      <c r="BB53" s="283"/>
      <c r="BC53" s="283"/>
      <c r="BD53" s="283"/>
      <c r="BE53" s="287"/>
    </row>
    <row r="54" ht="15.75" hidden="1" customHeight="1">
      <c r="A54" s="74">
        <v>2025053.0</v>
      </c>
      <c r="B54" s="82" t="s">
        <v>787</v>
      </c>
      <c r="C54" s="80" t="s">
        <v>7688</v>
      </c>
      <c r="D54" s="80" t="s">
        <v>2568</v>
      </c>
      <c r="E54" s="82" t="s">
        <v>53</v>
      </c>
      <c r="F54" s="80" t="s">
        <v>4</v>
      </c>
      <c r="G54" s="269" t="str">
        <f>VLOOKUP(A54,'High School'!A:AW,49,FALSE)</f>
        <v>Yes</v>
      </c>
      <c r="H54" s="270" t="str">
        <f>VLOOKUP(A54,'High School'!A:AX,50,FALSE)</f>
        <v/>
      </c>
      <c r="I54" s="270">
        <f>VLOOKUP(A54,'High School'!A:AY,51,FALSE)</f>
        <v>231283261</v>
      </c>
      <c r="J54" s="270">
        <f>VLOOKUP(A54,'High School'!A:AZ,52,FALSE)</f>
        <v>24639</v>
      </c>
      <c r="K54" s="270" t="str">
        <f>VLOOKUP(A54,'High School'!A:BA,53,FALSE)</f>
        <v>Dip (Logistics)</v>
      </c>
      <c r="L54" s="270" t="str">
        <f>VLOOKUP(A54,'High School'!A:BB,54,FALSE)</f>
        <v>`Provisionally Accepted</v>
      </c>
      <c r="M54" s="271" t="s">
        <v>73</v>
      </c>
      <c r="N54" s="271" t="str">
        <f t="shared" si="2"/>
        <v/>
      </c>
      <c r="O54" s="271"/>
      <c r="P54" s="273"/>
      <c r="Q54" s="273"/>
      <c r="R54" s="273"/>
      <c r="S54" s="274" t="s">
        <v>73</v>
      </c>
      <c r="T54" s="274"/>
      <c r="U54" s="275"/>
      <c r="V54" s="275"/>
      <c r="W54" s="275"/>
      <c r="X54" s="275"/>
      <c r="Y54" s="276"/>
      <c r="Z54" s="277"/>
      <c r="AA54" s="298"/>
      <c r="AB54" s="298"/>
      <c r="AC54" s="276"/>
      <c r="AD54" s="276"/>
      <c r="AE54" s="222"/>
      <c r="AF54" s="222"/>
      <c r="AG54" s="222"/>
      <c r="AH54" s="222"/>
      <c r="AI54" s="222"/>
      <c r="AJ54" s="222"/>
      <c r="AK54" s="279"/>
      <c r="AL54" s="279"/>
      <c r="AM54" s="279"/>
      <c r="AN54" s="279"/>
      <c r="AO54" s="279"/>
      <c r="AP54" s="279"/>
      <c r="AQ54" s="286"/>
      <c r="AR54" s="280"/>
      <c r="AS54" s="280"/>
      <c r="AT54" s="281"/>
      <c r="AU54" s="281"/>
      <c r="AV54" s="281"/>
      <c r="AW54" s="281"/>
      <c r="AX54" s="281"/>
      <c r="AY54" s="282"/>
      <c r="AZ54" s="282"/>
      <c r="BA54" s="282"/>
      <c r="BB54" s="283"/>
      <c r="BC54" s="283"/>
      <c r="BD54" s="283"/>
      <c r="BE54" s="1"/>
    </row>
    <row r="55" ht="15.75" hidden="1" customHeight="1">
      <c r="A55" s="74">
        <v>2025054.0</v>
      </c>
      <c r="B55" s="82" t="s">
        <v>3331</v>
      </c>
      <c r="C55" s="80" t="s">
        <v>7688</v>
      </c>
      <c r="D55" s="50" t="s">
        <v>79</v>
      </c>
      <c r="E55" s="82" t="s">
        <v>1241</v>
      </c>
      <c r="F55" s="80" t="s">
        <v>4</v>
      </c>
      <c r="G55" s="269" t="str">
        <f>VLOOKUP(A55,'High School'!A:AW,49,FALSE)</f>
        <v>S/A</v>
      </c>
      <c r="H55" s="270" t="str">
        <f>VLOOKUP(A55,'High School'!A:AX,50,FALSE)</f>
        <v/>
      </c>
      <c r="I55" s="270" t="str">
        <f>VLOOKUP(A55,'High School'!A:AY,51,FALSE)</f>
        <v/>
      </c>
      <c r="J55" s="270" t="str">
        <f>VLOOKUP(A55,'High School'!A:AZ,52,FALSE)</f>
        <v/>
      </c>
      <c r="K55" s="270" t="str">
        <f>VLOOKUP(A55,'High School'!A:BA,53,FALSE)</f>
        <v/>
      </c>
      <c r="L55" s="270" t="str">
        <f>VLOOKUP(A55,'High School'!A:BB,54,FALSE)</f>
        <v/>
      </c>
      <c r="M55" s="272" t="s">
        <v>232</v>
      </c>
      <c r="N55" s="272"/>
      <c r="O55" s="272"/>
      <c r="P55" s="299"/>
      <c r="Q55" s="273"/>
      <c r="R55" s="273"/>
      <c r="S55" s="274" t="s">
        <v>232</v>
      </c>
      <c r="T55" s="274"/>
      <c r="U55" s="275"/>
      <c r="V55" s="275"/>
      <c r="W55" s="275"/>
      <c r="X55" s="275"/>
      <c r="Y55" s="304" t="s">
        <v>73</v>
      </c>
      <c r="Z55" s="277"/>
      <c r="AA55" s="313">
        <v>2.5011777E8</v>
      </c>
      <c r="AB55" s="314">
        <v>27015.0</v>
      </c>
      <c r="AC55" s="277"/>
      <c r="AD55" s="277"/>
      <c r="AE55" s="222"/>
      <c r="AF55" s="222"/>
      <c r="AG55" s="222"/>
      <c r="AH55" s="222"/>
      <c r="AI55" s="222"/>
      <c r="AJ55" s="222"/>
      <c r="AK55" s="279"/>
      <c r="AL55" s="279"/>
      <c r="AM55" s="279"/>
      <c r="AN55" s="279"/>
      <c r="AO55" s="279"/>
      <c r="AP55" s="279"/>
      <c r="AQ55" s="286"/>
      <c r="AR55" s="280"/>
      <c r="AS55" s="280"/>
      <c r="AT55" s="315"/>
      <c r="AU55" s="315"/>
      <c r="AV55" s="315"/>
      <c r="AW55" s="315"/>
      <c r="AX55" s="315"/>
      <c r="AY55" s="316"/>
      <c r="AZ55" s="316"/>
      <c r="BA55" s="316"/>
      <c r="BB55" s="317"/>
      <c r="BC55" s="317"/>
      <c r="BD55" s="317"/>
      <c r="BE55" s="287"/>
    </row>
    <row r="56" ht="15.75" hidden="1" customHeight="1">
      <c r="A56" s="74">
        <v>2025055.0</v>
      </c>
      <c r="B56" s="82" t="s">
        <v>6093</v>
      </c>
      <c r="C56" s="80" t="s">
        <v>7688</v>
      </c>
      <c r="D56" s="50" t="s">
        <v>79</v>
      </c>
      <c r="E56" s="82" t="s">
        <v>1241</v>
      </c>
      <c r="F56" s="80" t="s">
        <v>4</v>
      </c>
      <c r="G56" s="269" t="str">
        <f>VLOOKUP(A56,'High School'!A:AW,49,FALSE)</f>
        <v>S/A</v>
      </c>
      <c r="H56" s="270" t="str">
        <f>VLOOKUP(A56,'High School'!A:AX,50,FALSE)</f>
        <v/>
      </c>
      <c r="I56" s="270" t="str">
        <f>VLOOKUP(A56,'High School'!A:AY,51,FALSE)</f>
        <v/>
      </c>
      <c r="J56" s="270" t="str">
        <f>VLOOKUP(A56,'High School'!A:AZ,52,FALSE)</f>
        <v/>
      </c>
      <c r="K56" s="270" t="str">
        <f>VLOOKUP(A56,'High School'!A:BA,53,FALSE)</f>
        <v/>
      </c>
      <c r="L56" s="270" t="str">
        <f>VLOOKUP(A56,'High School'!A:BB,54,FALSE)</f>
        <v/>
      </c>
      <c r="M56" s="301" t="s">
        <v>232</v>
      </c>
      <c r="N56" s="271"/>
      <c r="O56" s="271"/>
      <c r="P56" s="273"/>
      <c r="Q56" s="273"/>
      <c r="R56" s="273"/>
      <c r="S56" s="274" t="s">
        <v>73</v>
      </c>
      <c r="T56" s="274"/>
      <c r="U56" s="303">
        <v>2.2505698E8</v>
      </c>
      <c r="V56" s="303">
        <v>63254.0</v>
      </c>
      <c r="W56" s="275"/>
      <c r="X56" s="275"/>
      <c r="Y56" s="304" t="s">
        <v>73</v>
      </c>
      <c r="Z56" s="277"/>
      <c r="AA56" s="313">
        <v>2.50115115E8</v>
      </c>
      <c r="AB56" s="314">
        <v>26793.0</v>
      </c>
      <c r="AC56" s="277"/>
      <c r="AD56" s="277"/>
      <c r="AE56" s="222"/>
      <c r="AF56" s="222"/>
      <c r="AG56" s="222"/>
      <c r="AH56" s="222"/>
      <c r="AI56" s="222"/>
      <c r="AJ56" s="222"/>
      <c r="AK56" s="279"/>
      <c r="AL56" s="279"/>
      <c r="AM56" s="279"/>
      <c r="AN56" s="279"/>
      <c r="AO56" s="279"/>
      <c r="AP56" s="279"/>
      <c r="AQ56" s="286"/>
      <c r="AR56" s="280"/>
      <c r="AS56" s="280"/>
      <c r="AT56" s="315"/>
      <c r="AU56" s="315"/>
      <c r="AV56" s="315"/>
      <c r="AW56" s="315"/>
      <c r="AX56" s="315"/>
      <c r="AY56" s="316"/>
      <c r="AZ56" s="316"/>
      <c r="BA56" s="316"/>
      <c r="BB56" s="317"/>
      <c r="BC56" s="317"/>
      <c r="BD56" s="317"/>
      <c r="BE56" s="1"/>
    </row>
    <row r="57" ht="15.75" hidden="1" customHeight="1">
      <c r="A57" s="74">
        <v>2025056.0</v>
      </c>
      <c r="B57" s="82" t="s">
        <v>3468</v>
      </c>
      <c r="C57" s="80" t="s">
        <v>7688</v>
      </c>
      <c r="D57" s="50" t="s">
        <v>79</v>
      </c>
      <c r="E57" s="82" t="s">
        <v>1241</v>
      </c>
      <c r="F57" s="80" t="s">
        <v>4</v>
      </c>
      <c r="G57" s="269" t="str">
        <f>VLOOKUP(A57,'High School'!A:AW,49,FALSE)</f>
        <v>No</v>
      </c>
      <c r="H57" s="270" t="str">
        <f>VLOOKUP(A57,'High School'!A:AX,50,FALSE)</f>
        <v>Did not Submit Form</v>
      </c>
      <c r="I57" s="270" t="str">
        <f>VLOOKUP(A57,'High School'!A:AY,51,FALSE)</f>
        <v/>
      </c>
      <c r="J57" s="270" t="str">
        <f>VLOOKUP(A57,'High School'!A:AZ,52,FALSE)</f>
        <v/>
      </c>
      <c r="K57" s="270" t="str">
        <f>VLOOKUP(A57,'High School'!A:BA,53,FALSE)</f>
        <v/>
      </c>
      <c r="L57" s="270" t="str">
        <f>VLOOKUP(A57,'High School'!A:BB,54,FALSE)</f>
        <v/>
      </c>
      <c r="M57" s="271" t="s">
        <v>232</v>
      </c>
      <c r="N57" s="271"/>
      <c r="O57" s="271"/>
      <c r="P57" s="273"/>
      <c r="Q57" s="273"/>
      <c r="R57" s="273"/>
      <c r="S57" s="274" t="s">
        <v>73</v>
      </c>
      <c r="T57" s="274"/>
      <c r="U57" s="275"/>
      <c r="V57" s="318"/>
      <c r="W57" s="275"/>
      <c r="X57" s="275"/>
      <c r="Y57" s="276"/>
      <c r="Z57" s="277"/>
      <c r="AA57" s="319"/>
      <c r="AB57" s="320"/>
      <c r="AC57" s="277"/>
      <c r="AD57" s="277"/>
      <c r="AE57" s="222"/>
      <c r="AF57" s="222"/>
      <c r="AG57" s="222"/>
      <c r="AH57" s="222"/>
      <c r="AI57" s="222"/>
      <c r="AJ57" s="222"/>
      <c r="AK57" s="279"/>
      <c r="AL57" s="279"/>
      <c r="AM57" s="279"/>
      <c r="AN57" s="279"/>
      <c r="AO57" s="279"/>
      <c r="AP57" s="279"/>
      <c r="AQ57" s="286"/>
      <c r="AR57" s="280"/>
      <c r="AS57" s="280"/>
      <c r="AT57" s="315"/>
      <c r="AU57" s="315"/>
      <c r="AV57" s="315"/>
      <c r="AW57" s="315"/>
      <c r="AX57" s="315"/>
      <c r="AY57" s="316"/>
      <c r="AZ57" s="316"/>
      <c r="BA57" s="316"/>
      <c r="BB57" s="317"/>
      <c r="BC57" s="317"/>
      <c r="BD57" s="317"/>
      <c r="BE57" s="1"/>
    </row>
    <row r="58" ht="15.75" hidden="1" customHeight="1">
      <c r="A58" s="74">
        <v>2025057.0</v>
      </c>
      <c r="B58" s="82" t="s">
        <v>2908</v>
      </c>
      <c r="C58" s="80" t="s">
        <v>7688</v>
      </c>
      <c r="D58" s="50" t="s">
        <v>79</v>
      </c>
      <c r="E58" s="82" t="s">
        <v>1241</v>
      </c>
      <c r="F58" s="80" t="s">
        <v>4</v>
      </c>
      <c r="G58" s="269" t="str">
        <f>VLOOKUP(A58,'High School'!A:AW,49,FALSE)</f>
        <v>Yes</v>
      </c>
      <c r="H58" s="270" t="str">
        <f>VLOOKUP(A58,'High School'!A:AX,50,FALSE)</f>
        <v/>
      </c>
      <c r="I58" s="270">
        <f>VLOOKUP(A58,'High School'!A:AY,51,FALSE)</f>
        <v>231208820</v>
      </c>
      <c r="J58" s="270">
        <f>VLOOKUP(A58,'High School'!A:AZ,52,FALSE)</f>
        <v>36393</v>
      </c>
      <c r="K58" s="270" t="str">
        <f>VLOOKUP(A58,'High School'!A:BA,53,FALSE)</f>
        <v>BCom (General Accounting) Extended</v>
      </c>
      <c r="L58" s="270" t="str">
        <f>VLOOKUP(A58,'High School'!A:BB,54,FALSE)</f>
        <v>`Provisionally Accepted</v>
      </c>
      <c r="M58" s="271" t="s">
        <v>73</v>
      </c>
      <c r="N58" s="271"/>
      <c r="O58" s="301" t="s">
        <v>7696</v>
      </c>
      <c r="P58" s="273"/>
      <c r="Q58" s="273"/>
      <c r="R58" s="273"/>
      <c r="S58" s="274" t="s">
        <v>73</v>
      </c>
      <c r="T58" s="274"/>
      <c r="U58" s="303">
        <v>2.25057044E8</v>
      </c>
      <c r="V58" s="303">
        <v>72814.0</v>
      </c>
      <c r="W58" s="275"/>
      <c r="X58" s="275"/>
      <c r="Y58" s="304" t="s">
        <v>73</v>
      </c>
      <c r="Z58" s="277"/>
      <c r="AA58" s="313">
        <v>2.50112507E8</v>
      </c>
      <c r="AB58" s="314">
        <v>80365.0</v>
      </c>
      <c r="AC58" s="277"/>
      <c r="AD58" s="277"/>
      <c r="AE58" s="222"/>
      <c r="AF58" s="222"/>
      <c r="AG58" s="222"/>
      <c r="AH58" s="222"/>
      <c r="AI58" s="222"/>
      <c r="AJ58" s="222"/>
      <c r="AK58" s="279"/>
      <c r="AL58" s="279"/>
      <c r="AM58" s="279"/>
      <c r="AN58" s="279"/>
      <c r="AO58" s="279"/>
      <c r="AP58" s="279"/>
      <c r="AQ58" s="286"/>
      <c r="AR58" s="280"/>
      <c r="AS58" s="280"/>
      <c r="AT58" s="315"/>
      <c r="AU58" s="315"/>
      <c r="AV58" s="315"/>
      <c r="AW58" s="315"/>
      <c r="AX58" s="315"/>
      <c r="AY58" s="316"/>
      <c r="AZ58" s="316"/>
      <c r="BA58" s="316"/>
      <c r="BB58" s="317"/>
      <c r="BC58" s="317"/>
      <c r="BD58" s="317"/>
      <c r="BE58" s="1"/>
    </row>
    <row r="59" ht="15.75" hidden="1" customHeight="1">
      <c r="A59" s="74">
        <v>2025058.0</v>
      </c>
      <c r="B59" s="82" t="s">
        <v>1975</v>
      </c>
      <c r="C59" s="80" t="s">
        <v>7688</v>
      </c>
      <c r="D59" s="50" t="s">
        <v>79</v>
      </c>
      <c r="E59" s="82" t="s">
        <v>1241</v>
      </c>
      <c r="F59" s="80" t="s">
        <v>4</v>
      </c>
      <c r="G59" s="269" t="str">
        <f>VLOOKUP(A59,'High School'!A:AW,49,FALSE)</f>
        <v>S/A</v>
      </c>
      <c r="H59" s="270" t="str">
        <f>VLOOKUP(A59,'High School'!A:AX,50,FALSE)</f>
        <v/>
      </c>
      <c r="I59" s="270">
        <f>VLOOKUP(A59,'High School'!A:AY,51,FALSE)</f>
        <v>231067127</v>
      </c>
      <c r="J59" s="270">
        <f>VLOOKUP(A59,'High School'!A:AZ,52,FALSE)</f>
        <v>57074</v>
      </c>
      <c r="K59" s="270" t="str">
        <f>VLOOKUP(A59,'High School'!A:BA,53,FALSE)</f>
        <v>Dip (Logistics) Extended Programme</v>
      </c>
      <c r="L59" s="270" t="str">
        <f>VLOOKUP(A59,'High School'!A:BB,54,FALSE)</f>
        <v>`Provisionally Accepted</v>
      </c>
      <c r="M59" s="271" t="s">
        <v>73</v>
      </c>
      <c r="N59" s="271" t="str">
        <f>CLEAN(O59)</f>
        <v/>
      </c>
      <c r="O59" s="271"/>
      <c r="P59" s="273"/>
      <c r="Q59" s="273"/>
      <c r="R59" s="273"/>
      <c r="S59" s="274" t="s">
        <v>73</v>
      </c>
      <c r="T59" s="274"/>
      <c r="U59" s="275"/>
      <c r="V59" s="275"/>
      <c r="W59" s="275"/>
      <c r="X59" s="275"/>
      <c r="Y59" s="276"/>
      <c r="Z59" s="277"/>
      <c r="AA59" s="319"/>
      <c r="AB59" s="320"/>
      <c r="AC59" s="277"/>
      <c r="AD59" s="277"/>
      <c r="AE59" s="222"/>
      <c r="AF59" s="222"/>
      <c r="AG59" s="222"/>
      <c r="AH59" s="222"/>
      <c r="AI59" s="222"/>
      <c r="AJ59" s="222"/>
      <c r="AK59" s="279"/>
      <c r="AL59" s="279"/>
      <c r="AM59" s="279"/>
      <c r="AN59" s="279"/>
      <c r="AO59" s="279"/>
      <c r="AP59" s="279"/>
      <c r="AQ59" s="286"/>
      <c r="AR59" s="280"/>
      <c r="AS59" s="280"/>
      <c r="AT59" s="315"/>
      <c r="AU59" s="315"/>
      <c r="AV59" s="315"/>
      <c r="AW59" s="315"/>
      <c r="AX59" s="315"/>
      <c r="AY59" s="316"/>
      <c r="AZ59" s="316"/>
      <c r="BA59" s="316"/>
      <c r="BB59" s="317"/>
      <c r="BC59" s="317"/>
      <c r="BD59" s="317"/>
      <c r="BE59" s="1"/>
    </row>
    <row r="60" ht="15.75" hidden="1" customHeight="1">
      <c r="A60" s="74">
        <v>2025059.0</v>
      </c>
      <c r="B60" s="82" t="s">
        <v>2446</v>
      </c>
      <c r="C60" s="80" t="s">
        <v>7688</v>
      </c>
      <c r="D60" s="50" t="s">
        <v>79</v>
      </c>
      <c r="E60" s="82" t="s">
        <v>1241</v>
      </c>
      <c r="F60" s="80" t="s">
        <v>4</v>
      </c>
      <c r="G60" s="269" t="str">
        <f>VLOOKUP(A60,'High School'!A:AW,49,FALSE)</f>
        <v>Yes</v>
      </c>
      <c r="H60" s="270" t="str">
        <f>VLOOKUP(A60,'High School'!A:AX,50,FALSE)</f>
        <v/>
      </c>
      <c r="I60" s="270">
        <f>VLOOKUP(A60,'High School'!A:AY,51,FALSE)</f>
        <v>231138563</v>
      </c>
      <c r="J60" s="270">
        <f>VLOOKUP(A60,'High School'!A:AZ,52,FALSE)</f>
        <v>36927</v>
      </c>
      <c r="K60" s="270" t="str">
        <f>VLOOKUP(A60,'High School'!A:BA,53,FALSE)</f>
        <v>BCom (Computer Science &amp; Info Systems)</v>
      </c>
      <c r="L60" s="270" t="str">
        <f>VLOOKUP(A60,'High School'!A:BB,54,FALSE)</f>
        <v>`Provisionally Accepted</v>
      </c>
      <c r="M60" s="301" t="s">
        <v>232</v>
      </c>
      <c r="N60" s="271"/>
      <c r="O60" s="301" t="s">
        <v>7697</v>
      </c>
      <c r="P60" s="273"/>
      <c r="Q60" s="273"/>
      <c r="R60" s="273"/>
      <c r="S60" s="274" t="s">
        <v>73</v>
      </c>
      <c r="T60" s="274"/>
      <c r="U60" s="303">
        <v>2.25057024E8</v>
      </c>
      <c r="V60" s="303">
        <v>78235.0</v>
      </c>
      <c r="W60" s="275"/>
      <c r="X60" s="275"/>
      <c r="Y60" s="304" t="s">
        <v>73</v>
      </c>
      <c r="Z60" s="277"/>
      <c r="AA60" s="313">
        <v>2.50113341E8</v>
      </c>
      <c r="AB60" s="314">
        <v>62149.0</v>
      </c>
      <c r="AC60" s="277"/>
      <c r="AD60" s="277"/>
      <c r="AE60" s="222"/>
      <c r="AF60" s="222"/>
      <c r="AG60" s="222"/>
      <c r="AH60" s="222"/>
      <c r="AI60" s="222"/>
      <c r="AJ60" s="222"/>
      <c r="AK60" s="279"/>
      <c r="AL60" s="279"/>
      <c r="AM60" s="279"/>
      <c r="AN60" s="279"/>
      <c r="AO60" s="279"/>
      <c r="AP60" s="279"/>
      <c r="AQ60" s="286"/>
      <c r="AR60" s="280"/>
      <c r="AS60" s="280"/>
      <c r="AT60" s="315"/>
      <c r="AU60" s="315"/>
      <c r="AV60" s="315"/>
      <c r="AW60" s="315"/>
      <c r="AX60" s="315"/>
      <c r="AY60" s="316"/>
      <c r="AZ60" s="316"/>
      <c r="BA60" s="316"/>
      <c r="BB60" s="317"/>
      <c r="BC60" s="317"/>
      <c r="BD60" s="317"/>
      <c r="BE60" s="1"/>
    </row>
    <row r="61" ht="15.75" hidden="1" customHeight="1">
      <c r="A61" s="74">
        <v>2025060.0</v>
      </c>
      <c r="B61" s="82" t="s">
        <v>3167</v>
      </c>
      <c r="C61" s="80" t="s">
        <v>7688</v>
      </c>
      <c r="D61" s="50" t="s">
        <v>79</v>
      </c>
      <c r="E61" s="82" t="s">
        <v>1241</v>
      </c>
      <c r="F61" s="80" t="s">
        <v>4</v>
      </c>
      <c r="G61" s="269" t="str">
        <f>VLOOKUP(A61,'High School'!A:AW,49,FALSE)</f>
        <v>S/A</v>
      </c>
      <c r="H61" s="270" t="str">
        <f>VLOOKUP(A61,'High School'!A:AX,50,FALSE)</f>
        <v/>
      </c>
      <c r="I61" s="270" t="str">
        <f>VLOOKUP(A61,'High School'!A:AY,51,FALSE)</f>
        <v/>
      </c>
      <c r="J61" s="270" t="str">
        <f>VLOOKUP(A61,'High School'!A:AZ,52,FALSE)</f>
        <v/>
      </c>
      <c r="K61" s="270" t="str">
        <f>VLOOKUP(A61,'High School'!A:BA,53,FALSE)</f>
        <v/>
      </c>
      <c r="L61" s="270" t="str">
        <f>VLOOKUP(A61,'High School'!A:BB,54,FALSE)</f>
        <v/>
      </c>
      <c r="M61" s="301" t="s">
        <v>232</v>
      </c>
      <c r="N61" s="271"/>
      <c r="O61" s="271"/>
      <c r="P61" s="273"/>
      <c r="Q61" s="273"/>
      <c r="R61" s="273"/>
      <c r="S61" s="306" t="s">
        <v>232</v>
      </c>
      <c r="T61" s="274"/>
      <c r="U61" s="275"/>
      <c r="V61" s="275"/>
      <c r="W61" s="275"/>
      <c r="X61" s="275"/>
      <c r="Y61" s="304" t="s">
        <v>73</v>
      </c>
      <c r="Z61" s="277"/>
      <c r="AA61" s="313">
        <v>2.50111446E8</v>
      </c>
      <c r="AB61" s="314">
        <v>62149.0</v>
      </c>
      <c r="AC61" s="277"/>
      <c r="AD61" s="277"/>
      <c r="AE61" s="222"/>
      <c r="AF61" s="222"/>
      <c r="AG61" s="222"/>
      <c r="AH61" s="222"/>
      <c r="AI61" s="222"/>
      <c r="AJ61" s="222"/>
      <c r="AK61" s="279"/>
      <c r="AL61" s="279"/>
      <c r="AM61" s="279"/>
      <c r="AN61" s="279"/>
      <c r="AO61" s="279"/>
      <c r="AP61" s="279"/>
      <c r="AQ61" s="286"/>
      <c r="AR61" s="280"/>
      <c r="AS61" s="280"/>
      <c r="AT61" s="315"/>
      <c r="AU61" s="315"/>
      <c r="AV61" s="315"/>
      <c r="AW61" s="315"/>
      <c r="AX61" s="315"/>
      <c r="AY61" s="316"/>
      <c r="AZ61" s="316"/>
      <c r="BA61" s="316"/>
      <c r="BB61" s="317"/>
      <c r="BC61" s="317"/>
      <c r="BD61" s="317"/>
      <c r="BE61" s="55"/>
    </row>
    <row r="62" ht="15.75" hidden="1" customHeight="1">
      <c r="A62" s="74">
        <v>2025061.0</v>
      </c>
      <c r="B62" s="82" t="s">
        <v>2515</v>
      </c>
      <c r="C62" s="80" t="s">
        <v>7688</v>
      </c>
      <c r="D62" s="50" t="s">
        <v>79</v>
      </c>
      <c r="E62" s="82" t="s">
        <v>1241</v>
      </c>
      <c r="F62" s="80" t="s">
        <v>4</v>
      </c>
      <c r="G62" s="269" t="str">
        <f>VLOOKUP(A62,'High School'!A:AW,49,FALSE)</f>
        <v>Yes</v>
      </c>
      <c r="H62" s="270" t="str">
        <f>VLOOKUP(A62,'High School'!A:AX,50,FALSE)</f>
        <v/>
      </c>
      <c r="I62" s="270">
        <f>VLOOKUP(A62,'High School'!A:AY,51,FALSE)</f>
        <v>231218842</v>
      </c>
      <c r="J62" s="270">
        <f>VLOOKUP(A62,'High School'!A:AZ,52,FALSE)</f>
        <v>78489</v>
      </c>
      <c r="K62" s="270" t="str">
        <f>VLOOKUP(A62,'High School'!A:BA,53,FALSE)</f>
        <v>Dip (Accountancy)</v>
      </c>
      <c r="L62" s="270" t="str">
        <f>VLOOKUP(A62,'High School'!A:BB,54,FALSE)</f>
        <v>`Provisionally Accepted</v>
      </c>
      <c r="M62" s="302" t="s">
        <v>73</v>
      </c>
      <c r="N62" s="272"/>
      <c r="O62" s="302" t="s">
        <v>7698</v>
      </c>
      <c r="P62" s="299"/>
      <c r="Q62" s="273"/>
      <c r="R62" s="273"/>
      <c r="S62" s="306" t="s">
        <v>73</v>
      </c>
      <c r="T62" s="274"/>
      <c r="U62" s="303">
        <v>2.25056965E8</v>
      </c>
      <c r="V62" s="303">
        <v>63254.0</v>
      </c>
      <c r="W62" s="275"/>
      <c r="X62" s="275"/>
      <c r="Y62" s="304" t="s">
        <v>73</v>
      </c>
      <c r="Z62" s="277"/>
      <c r="AA62" s="313">
        <v>2.50115549E8</v>
      </c>
      <c r="AB62" s="314">
        <v>32708.0</v>
      </c>
      <c r="AC62" s="277"/>
      <c r="AD62" s="277"/>
      <c r="AE62" s="222"/>
      <c r="AF62" s="222"/>
      <c r="AG62" s="222"/>
      <c r="AH62" s="222"/>
      <c r="AI62" s="222"/>
      <c r="AJ62" s="222"/>
      <c r="AK62" s="279"/>
      <c r="AL62" s="279"/>
      <c r="AM62" s="279"/>
      <c r="AN62" s="279"/>
      <c r="AO62" s="279"/>
      <c r="AP62" s="279"/>
      <c r="AQ62" s="286"/>
      <c r="AR62" s="280"/>
      <c r="AS62" s="280"/>
      <c r="AT62" s="315"/>
      <c r="AU62" s="315"/>
      <c r="AV62" s="315"/>
      <c r="AW62" s="315"/>
      <c r="AX62" s="315"/>
      <c r="AY62" s="316"/>
      <c r="AZ62" s="316"/>
      <c r="BA62" s="316"/>
      <c r="BB62" s="317"/>
      <c r="BC62" s="317"/>
      <c r="BD62" s="317"/>
      <c r="BE62" s="1"/>
    </row>
    <row r="63" ht="15.75" hidden="1" customHeight="1">
      <c r="A63" s="74">
        <v>2025062.0</v>
      </c>
      <c r="B63" s="82" t="s">
        <v>6640</v>
      </c>
      <c r="C63" s="80" t="s">
        <v>7688</v>
      </c>
      <c r="D63" s="50" t="s">
        <v>79</v>
      </c>
      <c r="E63" s="82" t="s">
        <v>1241</v>
      </c>
      <c r="F63" s="80" t="s">
        <v>4</v>
      </c>
      <c r="G63" s="269" t="str">
        <f>VLOOKUP(A63,'High School'!A:AW,49,FALSE)</f>
        <v>Yes</v>
      </c>
      <c r="H63" s="270" t="str">
        <f>VLOOKUP(A63,'High School'!A:AX,50,FALSE)</f>
        <v>Missing Documents</v>
      </c>
      <c r="I63" s="270">
        <f>VLOOKUP(A63,'High School'!A:AY,51,FALSE)</f>
        <v>231219024</v>
      </c>
      <c r="J63" s="270">
        <f>VLOOKUP(A63,'High School'!A:AZ,52,FALSE)</f>
        <v>97413</v>
      </c>
      <c r="K63" s="270" t="str">
        <f>VLOOKUP(A63,'High School'!A:BA,53,FALSE)</f>
        <v>BEngTech (Mechanical Engineering)</v>
      </c>
      <c r="L63" s="270" t="str">
        <f>VLOOKUP(A63,'High School'!A:BB,54,FALSE)</f>
        <v>`Provisionally Accepted</v>
      </c>
      <c r="M63" s="271" t="s">
        <v>73</v>
      </c>
      <c r="N63" s="271"/>
      <c r="O63" s="301" t="s">
        <v>7699</v>
      </c>
      <c r="P63" s="273"/>
      <c r="Q63" s="273"/>
      <c r="R63" s="273"/>
      <c r="S63" s="274" t="s">
        <v>73</v>
      </c>
      <c r="T63" s="274"/>
      <c r="U63" s="303">
        <v>2.25056955E8</v>
      </c>
      <c r="V63" s="303">
        <v>78279.0</v>
      </c>
      <c r="W63" s="275"/>
      <c r="X63" s="275"/>
      <c r="Y63" s="304" t="s">
        <v>73</v>
      </c>
      <c r="Z63" s="277"/>
      <c r="AA63" s="313">
        <v>2.50115956E8</v>
      </c>
      <c r="AB63" s="314">
        <v>12784.0</v>
      </c>
      <c r="AC63" s="277"/>
      <c r="AD63" s="277"/>
      <c r="AE63" s="222"/>
      <c r="AF63" s="222"/>
      <c r="AG63" s="222"/>
      <c r="AH63" s="222"/>
      <c r="AI63" s="222"/>
      <c r="AJ63" s="222"/>
      <c r="AK63" s="279"/>
      <c r="AL63" s="279"/>
      <c r="AM63" s="279"/>
      <c r="AN63" s="279"/>
      <c r="AO63" s="279"/>
      <c r="AP63" s="279"/>
      <c r="AQ63" s="286"/>
      <c r="AR63" s="280"/>
      <c r="AS63" s="280"/>
      <c r="AT63" s="315"/>
      <c r="AU63" s="315"/>
      <c r="AV63" s="315"/>
      <c r="AW63" s="315"/>
      <c r="AX63" s="315"/>
      <c r="AY63" s="316"/>
      <c r="AZ63" s="316"/>
      <c r="BA63" s="316"/>
      <c r="BB63" s="317"/>
      <c r="BC63" s="317"/>
      <c r="BD63" s="317"/>
      <c r="BE63" s="1"/>
    </row>
    <row r="64" ht="15.75" hidden="1" customHeight="1">
      <c r="A64" s="74">
        <v>2025063.0</v>
      </c>
      <c r="B64" s="82" t="s">
        <v>2641</v>
      </c>
      <c r="C64" s="80" t="s">
        <v>7688</v>
      </c>
      <c r="D64" s="50" t="s">
        <v>79</v>
      </c>
      <c r="E64" s="82" t="s">
        <v>1241</v>
      </c>
      <c r="F64" s="80" t="s">
        <v>4</v>
      </c>
      <c r="G64" s="269" t="str">
        <f>VLOOKUP(A64,'High School'!A:AW,49,FALSE)</f>
        <v>Yes</v>
      </c>
      <c r="H64" s="270" t="str">
        <f>VLOOKUP(A64,'High School'!A:AX,50,FALSE)</f>
        <v/>
      </c>
      <c r="I64" s="270">
        <f>VLOOKUP(A64,'High School'!A:AY,51,FALSE)</f>
        <v>231208456</v>
      </c>
      <c r="J64" s="270">
        <f>VLOOKUP(A64,'High School'!A:AZ,52,FALSE)</f>
        <v>71958</v>
      </c>
      <c r="K64" s="270" t="str">
        <f>VLOOKUP(A64,'High School'!A:BA,53,FALSE)</f>
        <v>MBChB</v>
      </c>
      <c r="L64" s="270" t="str">
        <f>VLOOKUP(A64,'High School'!A:BB,54,FALSE)</f>
        <v>Departmental Selection</v>
      </c>
      <c r="M64" s="301" t="s">
        <v>73</v>
      </c>
      <c r="N64" s="271"/>
      <c r="O64" s="301" t="s">
        <v>7700</v>
      </c>
      <c r="P64" s="273"/>
      <c r="Q64" s="273"/>
      <c r="R64" s="273"/>
      <c r="S64" s="274" t="s">
        <v>73</v>
      </c>
      <c r="T64" s="274"/>
      <c r="U64" s="303">
        <v>2.25057114E8</v>
      </c>
      <c r="V64" s="321">
        <v>43431.0</v>
      </c>
      <c r="W64" s="275"/>
      <c r="X64" s="275"/>
      <c r="Y64" s="304" t="s">
        <v>73</v>
      </c>
      <c r="Z64" s="277"/>
      <c r="AA64" s="313">
        <v>2.50114631E8</v>
      </c>
      <c r="AB64" s="314">
        <v>47865.0</v>
      </c>
      <c r="AC64" s="277"/>
      <c r="AD64" s="277"/>
      <c r="AE64" s="222"/>
      <c r="AF64" s="222"/>
      <c r="AG64" s="222"/>
      <c r="AH64" s="222"/>
      <c r="AI64" s="222"/>
      <c r="AJ64" s="222"/>
      <c r="AK64" s="279"/>
      <c r="AL64" s="279"/>
      <c r="AM64" s="279"/>
      <c r="AN64" s="279"/>
      <c r="AO64" s="279"/>
      <c r="AP64" s="279"/>
      <c r="AQ64" s="286"/>
      <c r="AR64" s="280"/>
      <c r="AS64" s="280"/>
      <c r="AT64" s="281"/>
      <c r="AU64" s="281"/>
      <c r="AV64" s="281"/>
      <c r="AW64" s="281"/>
      <c r="AX64" s="281"/>
      <c r="AY64" s="282"/>
      <c r="AZ64" s="282"/>
      <c r="BA64" s="282"/>
      <c r="BB64" s="283"/>
      <c r="BC64" s="283"/>
      <c r="BD64" s="283"/>
      <c r="BE64" s="1"/>
    </row>
    <row r="65" ht="15.75" hidden="1" customHeight="1">
      <c r="A65" s="74">
        <v>2025064.0</v>
      </c>
      <c r="B65" s="82" t="s">
        <v>2810</v>
      </c>
      <c r="C65" s="80" t="s">
        <v>7688</v>
      </c>
      <c r="D65" s="50" t="s">
        <v>79</v>
      </c>
      <c r="E65" s="82" t="s">
        <v>1241</v>
      </c>
      <c r="F65" s="80" t="s">
        <v>4</v>
      </c>
      <c r="G65" s="269" t="str">
        <f>VLOOKUP(A65,'High School'!A:AW,49,FALSE)</f>
        <v>S/A</v>
      </c>
      <c r="H65" s="270" t="str">
        <f>VLOOKUP(A65,'High School'!A:AX,50,FALSE)</f>
        <v/>
      </c>
      <c r="I65" s="270" t="str">
        <f>VLOOKUP(A65,'High School'!A:AY,51,FALSE)</f>
        <v/>
      </c>
      <c r="J65" s="270" t="str">
        <f>VLOOKUP(A65,'High School'!A:AZ,52,FALSE)</f>
        <v/>
      </c>
      <c r="K65" s="270" t="str">
        <f>VLOOKUP(A65,'High School'!A:BA,53,FALSE)</f>
        <v/>
      </c>
      <c r="L65" s="270" t="str">
        <f>VLOOKUP(A65,'High School'!A:BB,54,FALSE)</f>
        <v/>
      </c>
      <c r="M65" s="301" t="s">
        <v>232</v>
      </c>
      <c r="N65" s="271"/>
      <c r="O65" s="271"/>
      <c r="P65" s="273"/>
      <c r="Q65" s="273"/>
      <c r="R65" s="273"/>
      <c r="S65" s="306" t="s">
        <v>232</v>
      </c>
      <c r="T65" s="274"/>
      <c r="U65" s="303">
        <v>2.25020205E8</v>
      </c>
      <c r="V65" s="303">
        <v>96581.0</v>
      </c>
      <c r="W65" s="275"/>
      <c r="X65" s="275"/>
      <c r="Y65" s="304" t="s">
        <v>73</v>
      </c>
      <c r="Z65" s="277"/>
      <c r="AA65" s="313">
        <v>2.50111039E8</v>
      </c>
      <c r="AB65" s="314">
        <v>96581.0</v>
      </c>
      <c r="AC65" s="277"/>
      <c r="AD65" s="277"/>
      <c r="AE65" s="222"/>
      <c r="AF65" s="222"/>
      <c r="AG65" s="322"/>
      <c r="AH65" s="222"/>
      <c r="AI65" s="222"/>
      <c r="AJ65" s="222"/>
      <c r="AK65" s="279"/>
      <c r="AL65" s="279"/>
      <c r="AM65" s="279"/>
      <c r="AN65" s="279"/>
      <c r="AO65" s="279"/>
      <c r="AP65" s="279"/>
      <c r="AQ65" s="286"/>
      <c r="AR65" s="323" t="s">
        <v>232</v>
      </c>
      <c r="AS65" s="280"/>
      <c r="AT65" s="315">
        <v>2940306.0</v>
      </c>
      <c r="AU65" s="324" t="s">
        <v>7701</v>
      </c>
      <c r="AV65" s="315"/>
      <c r="AW65" s="315"/>
      <c r="AX65" s="315"/>
      <c r="AY65" s="282"/>
      <c r="AZ65" s="316"/>
      <c r="BA65" s="316"/>
      <c r="BB65" s="283"/>
      <c r="BC65" s="317"/>
      <c r="BD65" s="317"/>
      <c r="BE65" s="1"/>
    </row>
    <row r="66" ht="15.75" hidden="1" customHeight="1">
      <c r="A66" s="74">
        <v>2025065.0</v>
      </c>
      <c r="B66" s="82" t="s">
        <v>336</v>
      </c>
      <c r="C66" s="80" t="s">
        <v>7688</v>
      </c>
      <c r="D66" s="50" t="s">
        <v>79</v>
      </c>
      <c r="E66" s="82" t="s">
        <v>1241</v>
      </c>
      <c r="F66" s="80" t="s">
        <v>4</v>
      </c>
      <c r="G66" s="269" t="str">
        <f>VLOOKUP(A66,'High School'!A:AW,49,FALSE)</f>
        <v>Yes</v>
      </c>
      <c r="H66" s="270" t="str">
        <f>VLOOKUP(A66,'High School'!A:AX,50,FALSE)</f>
        <v/>
      </c>
      <c r="I66" s="270">
        <f>VLOOKUP(A66,'High School'!A:AY,51,FALSE)</f>
        <v>231138237</v>
      </c>
      <c r="J66" s="270">
        <f>VLOOKUP(A66,'High School'!A:AZ,52,FALSE)</f>
        <v>71961</v>
      </c>
      <c r="K66" s="270" t="str">
        <f>VLOOKUP(A66,'High School'!A:BA,53,FALSE)</f>
        <v>MBChB</v>
      </c>
      <c r="L66" s="270" t="str">
        <f>VLOOKUP(A66,'High School'!A:BB,54,FALSE)</f>
        <v>Departmental Selection</v>
      </c>
      <c r="M66" s="272" t="s">
        <v>73</v>
      </c>
      <c r="N66" s="272"/>
      <c r="O66" s="302" t="s">
        <v>7702</v>
      </c>
      <c r="P66" s="299"/>
      <c r="Q66" s="273"/>
      <c r="R66" s="273"/>
      <c r="S66" s="274" t="s">
        <v>73</v>
      </c>
      <c r="T66" s="274"/>
      <c r="U66" s="303">
        <v>2.25057063E8</v>
      </c>
      <c r="V66" s="303">
        <v>54874.0</v>
      </c>
      <c r="W66" s="275"/>
      <c r="X66" s="275"/>
      <c r="Y66" s="304" t="s">
        <v>73</v>
      </c>
      <c r="Z66" s="277"/>
      <c r="AA66" s="313">
        <v>2.50113058E8</v>
      </c>
      <c r="AB66" s="314">
        <v>29185.0</v>
      </c>
      <c r="AC66" s="277"/>
      <c r="AD66" s="277"/>
      <c r="AE66" s="222"/>
      <c r="AF66" s="222"/>
      <c r="AG66" s="222"/>
      <c r="AH66" s="222"/>
      <c r="AI66" s="222"/>
      <c r="AJ66" s="222"/>
      <c r="AK66" s="279"/>
      <c r="AL66" s="279"/>
      <c r="AM66" s="279"/>
      <c r="AN66" s="279"/>
      <c r="AO66" s="279"/>
      <c r="AP66" s="279"/>
      <c r="AQ66" s="286"/>
      <c r="AR66" s="280"/>
      <c r="AS66" s="280"/>
      <c r="AT66" s="315"/>
      <c r="AU66" s="315"/>
      <c r="AV66" s="315"/>
      <c r="AW66" s="315"/>
      <c r="AX66" s="315"/>
      <c r="AY66" s="316"/>
      <c r="AZ66" s="316"/>
      <c r="BA66" s="316"/>
      <c r="BB66" s="317"/>
      <c r="BC66" s="317"/>
      <c r="BD66" s="317"/>
      <c r="BE66" s="1"/>
    </row>
    <row r="67" ht="15.75" hidden="1" customHeight="1">
      <c r="A67" s="74">
        <v>2025066.0</v>
      </c>
      <c r="B67" s="82" t="s">
        <v>2157</v>
      </c>
      <c r="C67" s="80" t="s">
        <v>7688</v>
      </c>
      <c r="D67" s="50" t="s">
        <v>79</v>
      </c>
      <c r="E67" s="82" t="s">
        <v>1241</v>
      </c>
      <c r="F67" s="80" t="s">
        <v>4</v>
      </c>
      <c r="G67" s="269" t="str">
        <f>VLOOKUP(A67,'High School'!A:AW,49,FALSE)</f>
        <v>Yes</v>
      </c>
      <c r="H67" s="270" t="str">
        <f>VLOOKUP(A67,'High School'!A:AX,50,FALSE)</f>
        <v/>
      </c>
      <c r="I67" s="270">
        <f>VLOOKUP(A67,'High School'!A:AY,51,FALSE)</f>
        <v>231222009</v>
      </c>
      <c r="J67" s="270">
        <f>VLOOKUP(A67,'High School'!A:AZ,52,FALSE)</f>
        <v>79157</v>
      </c>
      <c r="K67" s="270" t="str">
        <f>VLOOKUP(A67,'High School'!A:BA,53,FALSE)</f>
        <v>BSc (Dietetics)</v>
      </c>
      <c r="L67" s="270" t="str">
        <f>VLOOKUP(A67,'High School'!A:BB,54,FALSE)</f>
        <v>`Provisionally Accepted</v>
      </c>
      <c r="M67" s="301" t="s">
        <v>232</v>
      </c>
      <c r="N67" s="271" t="str">
        <f>CLEAN(O67)</f>
        <v/>
      </c>
      <c r="O67" s="271"/>
      <c r="P67" s="273"/>
      <c r="Q67" s="273"/>
      <c r="R67" s="273"/>
      <c r="S67" s="274" t="s">
        <v>73</v>
      </c>
      <c r="T67" s="274"/>
      <c r="U67" s="303">
        <v>2.25056113E8</v>
      </c>
      <c r="V67" s="303">
        <v>92643.0</v>
      </c>
      <c r="W67" s="275"/>
      <c r="X67" s="275"/>
      <c r="Y67" s="304" t="s">
        <v>73</v>
      </c>
      <c r="Z67" s="277"/>
      <c r="AA67" s="313">
        <v>2.50116685E8</v>
      </c>
      <c r="AB67" s="314">
        <v>46278.0</v>
      </c>
      <c r="AC67" s="277"/>
      <c r="AD67" s="277"/>
      <c r="AE67" s="222"/>
      <c r="AF67" s="222"/>
      <c r="AG67" s="222"/>
      <c r="AH67" s="222"/>
      <c r="AI67" s="222"/>
      <c r="AJ67" s="222"/>
      <c r="AK67" s="279"/>
      <c r="AL67" s="279"/>
      <c r="AM67" s="279"/>
      <c r="AN67" s="279"/>
      <c r="AO67" s="279"/>
      <c r="AP67" s="279"/>
      <c r="AQ67" s="286"/>
      <c r="AR67" s="280"/>
      <c r="AS67" s="280"/>
      <c r="AT67" s="315"/>
      <c r="AU67" s="315"/>
      <c r="AV67" s="315"/>
      <c r="AW67" s="315"/>
      <c r="AX67" s="315"/>
      <c r="AY67" s="316"/>
      <c r="AZ67" s="316"/>
      <c r="BA67" s="316"/>
      <c r="BB67" s="317"/>
      <c r="BC67" s="317"/>
      <c r="BD67" s="317"/>
      <c r="BE67" s="1"/>
    </row>
    <row r="68" ht="15.75" hidden="1" customHeight="1">
      <c r="A68" s="74">
        <v>2025067.0</v>
      </c>
      <c r="B68" s="82" t="s">
        <v>2749</v>
      </c>
      <c r="C68" s="80" t="s">
        <v>7688</v>
      </c>
      <c r="D68" s="50" t="s">
        <v>79</v>
      </c>
      <c r="E68" s="82" t="s">
        <v>1241</v>
      </c>
      <c r="F68" s="80" t="s">
        <v>4</v>
      </c>
      <c r="G68" s="269" t="str">
        <f>VLOOKUP(A68,'High School'!A:AW,49,FALSE)</f>
        <v>Yes</v>
      </c>
      <c r="H68" s="270" t="str">
        <f>VLOOKUP(A68,'High School'!A:AX,50,FALSE)</f>
        <v/>
      </c>
      <c r="I68" s="270">
        <f>VLOOKUP(A68,'High School'!A:AY,51,FALSE)</f>
        <v>231208057</v>
      </c>
      <c r="J68" s="270">
        <f>VLOOKUP(A68,'High School'!A:AZ,52,FALSE)</f>
        <v>71917</v>
      </c>
      <c r="K68" s="270" t="str">
        <f>VLOOKUP(A68,'High School'!A:BA,53,FALSE)</f>
        <v>MBChB</v>
      </c>
      <c r="L68" s="270" t="str">
        <f>VLOOKUP(A68,'High School'!A:BB,54,FALSE)</f>
        <v>Departmental Selection</v>
      </c>
      <c r="M68" s="271" t="s">
        <v>73</v>
      </c>
      <c r="N68" s="271"/>
      <c r="O68" s="271"/>
      <c r="P68" s="273"/>
      <c r="Q68" s="273"/>
      <c r="R68" s="273"/>
      <c r="S68" s="274" t="s">
        <v>73</v>
      </c>
      <c r="T68" s="274"/>
      <c r="U68" s="275"/>
      <c r="V68" s="275"/>
      <c r="W68" s="275"/>
      <c r="X68" s="275"/>
      <c r="Y68" s="276"/>
      <c r="Z68" s="277"/>
      <c r="AA68" s="319"/>
      <c r="AB68" s="320"/>
      <c r="AC68" s="277"/>
      <c r="AD68" s="277"/>
      <c r="AE68" s="222"/>
      <c r="AF68" s="222"/>
      <c r="AG68" s="222"/>
      <c r="AH68" s="222"/>
      <c r="AI68" s="222"/>
      <c r="AJ68" s="222"/>
      <c r="AK68" s="279"/>
      <c r="AL68" s="279"/>
      <c r="AM68" s="279"/>
      <c r="AN68" s="279"/>
      <c r="AO68" s="279"/>
      <c r="AP68" s="279"/>
      <c r="AQ68" s="286"/>
      <c r="AR68" s="280"/>
      <c r="AS68" s="280"/>
      <c r="AT68" s="315"/>
      <c r="AU68" s="315"/>
      <c r="AV68" s="315"/>
      <c r="AW68" s="315"/>
      <c r="AX68" s="315"/>
      <c r="AY68" s="316"/>
      <c r="AZ68" s="316"/>
      <c r="BA68" s="316"/>
      <c r="BB68" s="317"/>
      <c r="BC68" s="317"/>
      <c r="BD68" s="317"/>
      <c r="BE68" s="287"/>
    </row>
    <row r="69" ht="15.75" hidden="1" customHeight="1">
      <c r="A69" s="74">
        <v>2025068.0</v>
      </c>
      <c r="B69" s="82" t="s">
        <v>2553</v>
      </c>
      <c r="C69" s="80" t="s">
        <v>7688</v>
      </c>
      <c r="D69" s="50" t="s">
        <v>79</v>
      </c>
      <c r="E69" s="82" t="s">
        <v>1241</v>
      </c>
      <c r="F69" s="80" t="s">
        <v>4</v>
      </c>
      <c r="G69" s="269" t="str">
        <f>VLOOKUP(A69,'High School'!A:AW,49,FALSE)</f>
        <v>Yes</v>
      </c>
      <c r="H69" s="270" t="str">
        <f>VLOOKUP(A69,'High School'!A:AX,50,FALSE)</f>
        <v/>
      </c>
      <c r="I69" s="270">
        <f>VLOOKUP(A69,'High School'!A:AY,51,FALSE)</f>
        <v>231207778</v>
      </c>
      <c r="J69" s="270">
        <f>VLOOKUP(A69,'High School'!A:AZ,52,FALSE)</f>
        <v>98906</v>
      </c>
      <c r="K69" s="270" t="str">
        <f>VLOOKUP(A69,'High School'!A:BA,53,FALSE)</f>
        <v>HCert (Business Studies)</v>
      </c>
      <c r="L69" s="270" t="str">
        <f>VLOOKUP(A69,'High School'!A:BB,54,FALSE)</f>
        <v>`Provisionally Accepted</v>
      </c>
      <c r="M69" s="301" t="s">
        <v>73</v>
      </c>
      <c r="N69" s="271"/>
      <c r="O69" s="301" t="s">
        <v>7703</v>
      </c>
      <c r="P69" s="273"/>
      <c r="Q69" s="273"/>
      <c r="R69" s="273"/>
      <c r="S69" s="274" t="s">
        <v>73</v>
      </c>
      <c r="T69" s="274"/>
      <c r="U69" s="303">
        <v>2.25056996E8</v>
      </c>
      <c r="V69" s="303">
        <v>78569.0</v>
      </c>
      <c r="W69" s="275"/>
      <c r="X69" s="275"/>
      <c r="Y69" s="304" t="s">
        <v>73</v>
      </c>
      <c r="Z69" s="277"/>
      <c r="AA69" s="313">
        <v>2.50112043E8</v>
      </c>
      <c r="AB69" s="314">
        <v>69572.0</v>
      </c>
      <c r="AC69" s="277"/>
      <c r="AD69" s="277"/>
      <c r="AE69" s="222"/>
      <c r="AF69" s="222"/>
      <c r="AG69" s="222"/>
      <c r="AH69" s="222"/>
      <c r="AI69" s="222"/>
      <c r="AJ69" s="222"/>
      <c r="AK69" s="279"/>
      <c r="AL69" s="279"/>
      <c r="AM69" s="279"/>
      <c r="AN69" s="279"/>
      <c r="AO69" s="279"/>
      <c r="AP69" s="279"/>
      <c r="AQ69" s="286"/>
      <c r="AR69" s="323" t="s">
        <v>232</v>
      </c>
      <c r="AS69" s="280"/>
      <c r="AT69" s="315">
        <v>2946227.0</v>
      </c>
      <c r="AU69" s="324" t="s">
        <v>7704</v>
      </c>
      <c r="AV69" s="315"/>
      <c r="AW69" s="315"/>
      <c r="AX69" s="315"/>
      <c r="AY69" s="282"/>
      <c r="AZ69" s="316"/>
      <c r="BA69" s="316"/>
      <c r="BB69" s="283"/>
      <c r="BC69" s="317"/>
      <c r="BD69" s="317"/>
      <c r="BE69" s="287"/>
    </row>
    <row r="70" ht="15.75" hidden="1" customHeight="1">
      <c r="A70" s="74">
        <v>2025069.0</v>
      </c>
      <c r="B70" s="82" t="s">
        <v>2616</v>
      </c>
      <c r="C70" s="80" t="s">
        <v>7688</v>
      </c>
      <c r="D70" s="50" t="s">
        <v>79</v>
      </c>
      <c r="E70" s="82" t="s">
        <v>1241</v>
      </c>
      <c r="F70" s="80" t="s">
        <v>4</v>
      </c>
      <c r="G70" s="269" t="str">
        <f>VLOOKUP(A70,'High School'!A:AW,49,FALSE)</f>
        <v>Yes</v>
      </c>
      <c r="H70" s="270" t="str">
        <f>VLOOKUP(A70,'High School'!A:AX,50,FALSE)</f>
        <v/>
      </c>
      <c r="I70" s="270">
        <f>VLOOKUP(A70,'High School'!A:AY,51,FALSE)</f>
        <v>231222416</v>
      </c>
      <c r="J70" s="270">
        <f>VLOOKUP(A70,'High School'!A:AZ,52,FALSE)</f>
        <v>10604</v>
      </c>
      <c r="K70" s="270" t="str">
        <f>VLOOKUP(A70,'High School'!A:BA,53,FALSE)</f>
        <v>BEngTech (Mechanical Engineering)</v>
      </c>
      <c r="L70" s="270" t="str">
        <f>VLOOKUP(A70,'High School'!A:BB,54,FALSE)</f>
        <v>`Provisionally Accepted</v>
      </c>
      <c r="M70" s="271" t="s">
        <v>73</v>
      </c>
      <c r="N70" s="271"/>
      <c r="O70" s="271"/>
      <c r="P70" s="273"/>
      <c r="Q70" s="273"/>
      <c r="R70" s="273"/>
      <c r="S70" s="274" t="s">
        <v>73</v>
      </c>
      <c r="T70" s="274"/>
      <c r="U70" s="275"/>
      <c r="V70" s="275"/>
      <c r="W70" s="275"/>
      <c r="X70" s="275"/>
      <c r="Y70" s="276"/>
      <c r="Z70" s="277"/>
      <c r="AA70" s="278"/>
      <c r="AB70" s="298"/>
      <c r="AC70" s="277"/>
      <c r="AD70" s="277"/>
      <c r="AE70" s="222"/>
      <c r="AF70" s="222"/>
      <c r="AG70" s="222"/>
      <c r="AH70" s="222"/>
      <c r="AI70" s="222"/>
      <c r="AJ70" s="222"/>
      <c r="AK70" s="279"/>
      <c r="AL70" s="279"/>
      <c r="AM70" s="279"/>
      <c r="AN70" s="279"/>
      <c r="AO70" s="279"/>
      <c r="AP70" s="279"/>
      <c r="AQ70" s="286"/>
      <c r="AR70" s="280"/>
      <c r="AS70" s="280"/>
      <c r="AT70" s="315"/>
      <c r="AU70" s="315"/>
      <c r="AV70" s="315"/>
      <c r="AW70" s="315"/>
      <c r="AX70" s="315"/>
      <c r="AY70" s="282"/>
      <c r="AZ70" s="316"/>
      <c r="BA70" s="316"/>
      <c r="BB70" s="317"/>
      <c r="BC70" s="317"/>
      <c r="BD70" s="317"/>
      <c r="BE70" s="287"/>
    </row>
    <row r="71" ht="15.75" hidden="1" customHeight="1">
      <c r="A71" s="74">
        <v>2025070.0</v>
      </c>
      <c r="B71" s="82" t="s">
        <v>1014</v>
      </c>
      <c r="C71" s="80" t="s">
        <v>7688</v>
      </c>
      <c r="D71" s="50" t="s">
        <v>85</v>
      </c>
      <c r="E71" s="82" t="s">
        <v>51</v>
      </c>
      <c r="F71" s="80" t="s">
        <v>4</v>
      </c>
      <c r="G71" s="269" t="str">
        <f>VLOOKUP(A71,'High School'!A:AW,49,FALSE)</f>
        <v>Yes</v>
      </c>
      <c r="H71" s="270" t="str">
        <f>VLOOKUP(A71,'High School'!A:AX,50,FALSE)</f>
        <v/>
      </c>
      <c r="I71" s="270">
        <f>VLOOKUP(A71,'High School'!A:AY,51,FALSE)</f>
        <v>231464819</v>
      </c>
      <c r="J71" s="270">
        <f>VLOOKUP(A71,'High School'!A:AZ,52,FALSE)</f>
        <v>40492</v>
      </c>
      <c r="K71" s="270" t="str">
        <f>VLOOKUP(A71,'High School'!A:BA,53,FALSE)</f>
        <v>BAS</v>
      </c>
      <c r="L71" s="270" t="str">
        <f>VLOOKUP(A71,'High School'!A:BB,54,FALSE)</f>
        <v>Departmental Selection</v>
      </c>
      <c r="M71" s="272" t="s">
        <v>73</v>
      </c>
      <c r="N71" s="272"/>
      <c r="O71" s="272"/>
      <c r="P71" s="299"/>
      <c r="Q71" s="273"/>
      <c r="R71" s="273"/>
      <c r="S71" s="274" t="s">
        <v>73</v>
      </c>
      <c r="T71" s="274"/>
      <c r="U71" s="275"/>
      <c r="V71" s="275"/>
      <c r="W71" s="275"/>
      <c r="X71" s="275"/>
      <c r="Y71" s="276"/>
      <c r="Z71" s="277"/>
      <c r="AA71" s="278"/>
      <c r="AB71" s="298"/>
      <c r="AC71" s="277"/>
      <c r="AD71" s="277"/>
      <c r="AE71" s="222"/>
      <c r="AF71" s="222"/>
      <c r="AG71" s="222"/>
      <c r="AH71" s="222"/>
      <c r="AI71" s="222"/>
      <c r="AJ71" s="222"/>
      <c r="AK71" s="279"/>
      <c r="AL71" s="279"/>
      <c r="AM71" s="279"/>
      <c r="AN71" s="279"/>
      <c r="AO71" s="279"/>
      <c r="AP71" s="279"/>
      <c r="AQ71" s="286"/>
      <c r="AR71" s="280"/>
      <c r="AS71" s="280"/>
      <c r="AT71" s="315"/>
      <c r="AU71" s="315"/>
      <c r="AV71" s="315"/>
      <c r="AW71" s="315"/>
      <c r="AX71" s="315"/>
      <c r="AY71" s="282"/>
      <c r="AZ71" s="316"/>
      <c r="BA71" s="316"/>
      <c r="BB71" s="283"/>
      <c r="BC71" s="317"/>
      <c r="BD71" s="317"/>
      <c r="BE71" s="287"/>
    </row>
    <row r="72" ht="15.75" hidden="1" customHeight="1">
      <c r="A72" s="74">
        <v>2025071.0</v>
      </c>
      <c r="B72" s="82" t="s">
        <v>2652</v>
      </c>
      <c r="C72" s="80" t="s">
        <v>7688</v>
      </c>
      <c r="D72" s="50" t="s">
        <v>85</v>
      </c>
      <c r="E72" s="82" t="s">
        <v>51</v>
      </c>
      <c r="F72" s="80" t="s">
        <v>4</v>
      </c>
      <c r="G72" s="269" t="str">
        <f>VLOOKUP(A72,'High School'!A:AW,49,FALSE)</f>
        <v>S/A</v>
      </c>
      <c r="H72" s="270" t="str">
        <f>VLOOKUP(A72,'High School'!A:AX,50,FALSE)</f>
        <v/>
      </c>
      <c r="I72" s="270" t="str">
        <f>VLOOKUP(A72,'High School'!A:AY,51,FALSE)</f>
        <v/>
      </c>
      <c r="J72" s="270" t="str">
        <f>VLOOKUP(A72,'High School'!A:AZ,52,FALSE)</f>
        <v/>
      </c>
      <c r="K72" s="270" t="str">
        <f>VLOOKUP(A72,'High School'!A:BA,53,FALSE)</f>
        <v/>
      </c>
      <c r="L72" s="270" t="str">
        <f>VLOOKUP(A72,'High School'!A:BB,54,FALSE)</f>
        <v/>
      </c>
      <c r="M72" s="272" t="s">
        <v>73</v>
      </c>
      <c r="N72" s="272"/>
      <c r="O72" s="272"/>
      <c r="P72" s="299"/>
      <c r="Q72" s="273"/>
      <c r="R72" s="273"/>
      <c r="S72" s="274" t="s">
        <v>73</v>
      </c>
      <c r="T72" s="274"/>
      <c r="U72" s="318"/>
      <c r="V72" s="318"/>
      <c r="W72" s="325"/>
      <c r="X72" s="325"/>
      <c r="Y72" s="276"/>
      <c r="Z72" s="277"/>
      <c r="AA72" s="278"/>
      <c r="AB72" s="298"/>
      <c r="AC72" s="326"/>
      <c r="AD72" s="326"/>
      <c r="AE72" s="327"/>
      <c r="AF72" s="327"/>
      <c r="AG72" s="327"/>
      <c r="AH72" s="327"/>
      <c r="AI72" s="327"/>
      <c r="AJ72" s="327"/>
      <c r="AK72" s="328"/>
      <c r="AL72" s="328"/>
      <c r="AM72" s="328"/>
      <c r="AN72" s="328"/>
      <c r="AO72" s="328"/>
      <c r="AP72" s="328"/>
      <c r="AQ72" s="329"/>
      <c r="AR72" s="280"/>
      <c r="AS72" s="280"/>
      <c r="AT72" s="312"/>
      <c r="AU72" s="312"/>
      <c r="AV72" s="330"/>
      <c r="AW72" s="331"/>
      <c r="AX72" s="331"/>
      <c r="AY72" s="282"/>
      <c r="AZ72" s="332"/>
      <c r="BA72" s="332"/>
      <c r="BB72" s="283"/>
      <c r="BC72" s="333"/>
      <c r="BD72" s="333"/>
      <c r="BE72" s="284"/>
    </row>
    <row r="73" ht="15.75" hidden="1" customHeight="1">
      <c r="A73" s="74">
        <v>2025072.0</v>
      </c>
      <c r="B73" s="82" t="s">
        <v>3547</v>
      </c>
      <c r="C73" s="80" t="s">
        <v>7688</v>
      </c>
      <c r="D73" s="50" t="s">
        <v>85</v>
      </c>
      <c r="E73" s="82" t="s">
        <v>51</v>
      </c>
      <c r="F73" s="80" t="s">
        <v>4</v>
      </c>
      <c r="G73" s="269" t="str">
        <f>VLOOKUP(A73,'High School'!A:AW,49,FALSE)</f>
        <v>Yes</v>
      </c>
      <c r="H73" s="270" t="str">
        <f>VLOOKUP(A73,'High School'!A:AX,50,FALSE)</f>
        <v/>
      </c>
      <c r="I73" s="270">
        <f>VLOOKUP(A73,'High School'!A:AY,51,FALSE)</f>
        <v>231540981</v>
      </c>
      <c r="J73" s="270">
        <f>VLOOKUP(A73,'High School'!A:AZ,52,FALSE)</f>
        <v>87985</v>
      </c>
      <c r="K73" s="270" t="str">
        <f>VLOOKUP(A73,'High School'!A:BA,53,FALSE)</f>
        <v>HCert (Law Enforcement)</v>
      </c>
      <c r="L73" s="270" t="str">
        <f>VLOOKUP(A73,'High School'!A:BB,54,FALSE)</f>
        <v>`Provisionally Accepted</v>
      </c>
      <c r="M73" s="271" t="s">
        <v>232</v>
      </c>
      <c r="N73" s="271"/>
      <c r="O73" s="271"/>
      <c r="P73" s="308"/>
      <c r="Q73" s="273"/>
      <c r="R73" s="273"/>
      <c r="S73" s="274" t="s">
        <v>73</v>
      </c>
      <c r="T73" s="274"/>
      <c r="U73" s="318"/>
      <c r="V73" s="318"/>
      <c r="W73" s="325"/>
      <c r="X73" s="325"/>
      <c r="Y73" s="276"/>
      <c r="Z73" s="277"/>
      <c r="AA73" s="278"/>
      <c r="AB73" s="298"/>
      <c r="AC73" s="334"/>
      <c r="AD73" s="326"/>
      <c r="AE73" s="327"/>
      <c r="AF73" s="327"/>
      <c r="AG73" s="327"/>
      <c r="AH73" s="327"/>
      <c r="AI73" s="327"/>
      <c r="AJ73" s="327"/>
      <c r="AK73" s="328"/>
      <c r="AL73" s="328"/>
      <c r="AM73" s="328"/>
      <c r="AN73" s="328"/>
      <c r="AO73" s="328"/>
      <c r="AP73" s="328"/>
      <c r="AQ73" s="329"/>
      <c r="AR73" s="280"/>
      <c r="AS73" s="280"/>
      <c r="AT73" s="331"/>
      <c r="AU73" s="331"/>
      <c r="AV73" s="330"/>
      <c r="AW73" s="331"/>
      <c r="AX73" s="331"/>
      <c r="AY73" s="282"/>
      <c r="AZ73" s="332"/>
      <c r="BA73" s="332"/>
      <c r="BB73" s="283"/>
      <c r="BC73" s="333"/>
      <c r="BD73" s="333"/>
      <c r="BE73" s="284"/>
    </row>
    <row r="74" ht="15.75" hidden="1" customHeight="1">
      <c r="A74" s="74">
        <v>2025073.0</v>
      </c>
      <c r="B74" s="82" t="s">
        <v>5072</v>
      </c>
      <c r="C74" s="80" t="s">
        <v>7688</v>
      </c>
      <c r="D74" s="50" t="s">
        <v>85</v>
      </c>
      <c r="E74" s="82" t="s">
        <v>51</v>
      </c>
      <c r="F74" s="80" t="s">
        <v>4</v>
      </c>
      <c r="G74" s="269" t="str">
        <f>VLOOKUP(A74,'High School'!A:AW,49,FALSE)</f>
        <v>No</v>
      </c>
      <c r="H74" s="270" t="str">
        <f>VLOOKUP(A74,'High School'!A:AX,50,FALSE)</f>
        <v>Did not Submit Form</v>
      </c>
      <c r="I74" s="270" t="str">
        <f>VLOOKUP(A74,'High School'!A:AY,51,FALSE)</f>
        <v/>
      </c>
      <c r="J74" s="270" t="str">
        <f>VLOOKUP(A74,'High School'!A:AZ,52,FALSE)</f>
        <v/>
      </c>
      <c r="K74" s="270" t="str">
        <f>VLOOKUP(A74,'High School'!A:BA,53,FALSE)</f>
        <v/>
      </c>
      <c r="L74" s="270" t="str">
        <f>VLOOKUP(A74,'High School'!A:BB,54,FALSE)</f>
        <v/>
      </c>
      <c r="M74" s="271" t="s">
        <v>73</v>
      </c>
      <c r="N74" s="271"/>
      <c r="O74" s="271"/>
      <c r="P74" s="308"/>
      <c r="Q74" s="273"/>
      <c r="R74" s="273"/>
      <c r="S74" s="274" t="s">
        <v>73</v>
      </c>
      <c r="T74" s="274"/>
      <c r="U74" s="318"/>
      <c r="V74" s="318"/>
      <c r="W74" s="325"/>
      <c r="X74" s="325"/>
      <c r="Y74" s="276"/>
      <c r="Z74" s="277"/>
      <c r="AA74" s="278"/>
      <c r="AB74" s="298"/>
      <c r="AC74" s="334"/>
      <c r="AD74" s="326"/>
      <c r="AE74" s="327"/>
      <c r="AF74" s="327"/>
      <c r="AG74" s="327"/>
      <c r="AH74" s="327"/>
      <c r="AI74" s="327"/>
      <c r="AJ74" s="327"/>
      <c r="AK74" s="328"/>
      <c r="AL74" s="328"/>
      <c r="AM74" s="328"/>
      <c r="AN74" s="328"/>
      <c r="AO74" s="328"/>
      <c r="AP74" s="328"/>
      <c r="AQ74" s="329"/>
      <c r="AR74" s="280"/>
      <c r="AS74" s="280"/>
      <c r="AT74" s="312"/>
      <c r="AU74" s="312"/>
      <c r="AV74" s="335"/>
      <c r="AW74" s="331"/>
      <c r="AX74" s="331"/>
      <c r="AY74" s="282"/>
      <c r="AZ74" s="332"/>
      <c r="BA74" s="332"/>
      <c r="BB74" s="283"/>
      <c r="BC74" s="333"/>
      <c r="BD74" s="333"/>
      <c r="BE74" s="287"/>
    </row>
    <row r="75" ht="15.75" hidden="1" customHeight="1">
      <c r="A75" s="74">
        <v>2025074.0</v>
      </c>
      <c r="B75" s="82" t="s">
        <v>235</v>
      </c>
      <c r="C75" s="80" t="s">
        <v>7688</v>
      </c>
      <c r="D75" s="50" t="s">
        <v>85</v>
      </c>
      <c r="E75" s="82" t="s">
        <v>51</v>
      </c>
      <c r="F75" s="80" t="s">
        <v>4</v>
      </c>
      <c r="G75" s="269" t="str">
        <f>VLOOKUP(A75,'High School'!A:AW,49,FALSE)</f>
        <v>Yes</v>
      </c>
      <c r="H75" s="270" t="str">
        <f>VLOOKUP(A75,'High School'!A:AX,50,FALSE)</f>
        <v/>
      </c>
      <c r="I75" s="270">
        <f>VLOOKUP(A75,'High School'!A:AY,51,FALSE)</f>
        <v>231222297</v>
      </c>
      <c r="J75" s="270">
        <f>VLOOKUP(A75,'High School'!A:AZ,52,FALSE)</f>
        <v>89398</v>
      </c>
      <c r="K75" s="270" t="str">
        <f>VLOOKUP(A75,'High School'!A:BA,53,FALSE)</f>
        <v/>
      </c>
      <c r="L75" s="270" t="str">
        <f>VLOOKUP(A75,'High School'!A:BB,54,FALSE)</f>
        <v/>
      </c>
      <c r="M75" s="271" t="s">
        <v>73</v>
      </c>
      <c r="N75" s="271" t="str">
        <f>CLEAN(O75)</f>
        <v/>
      </c>
      <c r="O75" s="271"/>
      <c r="P75" s="308"/>
      <c r="Q75" s="273"/>
      <c r="R75" s="273"/>
      <c r="S75" s="274" t="s">
        <v>73</v>
      </c>
      <c r="T75" s="274"/>
      <c r="U75" s="318"/>
      <c r="V75" s="318"/>
      <c r="W75" s="325"/>
      <c r="X75" s="325"/>
      <c r="Y75" s="276"/>
      <c r="Z75" s="277"/>
      <c r="AA75" s="278"/>
      <c r="AB75" s="298"/>
      <c r="AC75" s="334"/>
      <c r="AD75" s="326"/>
      <c r="AE75" s="327"/>
      <c r="AF75" s="327"/>
      <c r="AG75" s="327"/>
      <c r="AH75" s="327"/>
      <c r="AI75" s="327"/>
      <c r="AJ75" s="327"/>
      <c r="AK75" s="328"/>
      <c r="AL75" s="328"/>
      <c r="AM75" s="328"/>
      <c r="AN75" s="328"/>
      <c r="AO75" s="328"/>
      <c r="AP75" s="328"/>
      <c r="AQ75" s="329"/>
      <c r="AR75" s="323" t="s">
        <v>232</v>
      </c>
      <c r="AS75" s="280"/>
      <c r="AT75" s="312" t="s">
        <v>7705</v>
      </c>
      <c r="AU75" s="336" t="s">
        <v>7706</v>
      </c>
      <c r="AV75" s="330"/>
      <c r="AW75" s="331"/>
      <c r="AX75" s="331"/>
      <c r="AY75" s="282"/>
      <c r="AZ75" s="332"/>
      <c r="BA75" s="332"/>
      <c r="BB75" s="283"/>
      <c r="BC75" s="333"/>
      <c r="BD75" s="333"/>
      <c r="BE75" s="287"/>
    </row>
    <row r="76" ht="15.75" hidden="1" customHeight="1">
      <c r="A76" s="74">
        <v>2025075.0</v>
      </c>
      <c r="B76" s="82" t="s">
        <v>889</v>
      </c>
      <c r="C76" s="80" t="s">
        <v>7688</v>
      </c>
      <c r="D76" s="50" t="s">
        <v>85</v>
      </c>
      <c r="E76" s="82" t="s">
        <v>51</v>
      </c>
      <c r="F76" s="80" t="s">
        <v>4</v>
      </c>
      <c r="G76" s="269" t="str">
        <f>VLOOKUP(A76,'High School'!A:AW,49,FALSE)</f>
        <v>Yes</v>
      </c>
      <c r="H76" s="270" t="str">
        <f>VLOOKUP(A76,'High School'!A:AX,50,FALSE)</f>
        <v/>
      </c>
      <c r="I76" s="270">
        <f>VLOOKUP(A76,'High School'!A:AY,51,FALSE)</f>
        <v>2312344481</v>
      </c>
      <c r="J76" s="270">
        <f>VLOOKUP(A76,'High School'!A:AZ,52,FALSE)</f>
        <v>79647</v>
      </c>
      <c r="K76" s="270" t="str">
        <f>VLOOKUP(A76,'High School'!A:BA,53,FALSE)</f>
        <v/>
      </c>
      <c r="L76" s="270" t="str">
        <f>VLOOKUP(A76,'High School'!A:BB,54,FALSE)</f>
        <v/>
      </c>
      <c r="M76" s="310" t="s">
        <v>73</v>
      </c>
      <c r="N76" s="310"/>
      <c r="O76" s="310"/>
      <c r="P76" s="337"/>
      <c r="Q76" s="273"/>
      <c r="R76" s="273"/>
      <c r="S76" s="274" t="s">
        <v>232</v>
      </c>
      <c r="T76" s="274"/>
      <c r="U76" s="318"/>
      <c r="V76" s="318"/>
      <c r="W76" s="325"/>
      <c r="X76" s="325"/>
      <c r="Y76" s="276"/>
      <c r="Z76" s="277"/>
      <c r="AA76" s="278"/>
      <c r="AB76" s="298"/>
      <c r="AC76" s="334"/>
      <c r="AD76" s="326"/>
      <c r="AE76" s="327"/>
      <c r="AF76" s="327"/>
      <c r="AG76" s="327"/>
      <c r="AH76" s="327"/>
      <c r="AI76" s="327"/>
      <c r="AJ76" s="327"/>
      <c r="AK76" s="328"/>
      <c r="AL76" s="328"/>
      <c r="AM76" s="328"/>
      <c r="AN76" s="328"/>
      <c r="AO76" s="328"/>
      <c r="AP76" s="328"/>
      <c r="AQ76" s="329"/>
      <c r="AR76" s="323" t="s">
        <v>232</v>
      </c>
      <c r="AS76" s="280"/>
      <c r="AT76" s="312" t="s">
        <v>7707</v>
      </c>
      <c r="AU76" s="312" t="s">
        <v>7708</v>
      </c>
      <c r="AV76" s="330"/>
      <c r="AW76" s="331"/>
      <c r="AX76" s="331"/>
      <c r="AY76" s="282"/>
      <c r="AZ76" s="332"/>
      <c r="BA76" s="332"/>
      <c r="BB76" s="283"/>
      <c r="BC76" s="333"/>
      <c r="BD76" s="333"/>
      <c r="BE76" s="287"/>
    </row>
    <row r="77" ht="15.75" hidden="1" customHeight="1">
      <c r="A77" s="74">
        <v>2025076.0</v>
      </c>
      <c r="B77" s="82" t="s">
        <v>271</v>
      </c>
      <c r="C77" s="80" t="s">
        <v>7688</v>
      </c>
      <c r="D77" s="50" t="s">
        <v>85</v>
      </c>
      <c r="E77" s="82" t="s">
        <v>51</v>
      </c>
      <c r="F77" s="80" t="s">
        <v>4</v>
      </c>
      <c r="G77" s="269" t="str">
        <f>VLOOKUP(A77,'High School'!A:AW,49,FALSE)</f>
        <v>Yes</v>
      </c>
      <c r="H77" s="270" t="str">
        <f>VLOOKUP(A77,'High School'!A:AX,50,FALSE)</f>
        <v/>
      </c>
      <c r="I77" s="270">
        <f>VLOOKUP(A77,'High School'!A:AY,51,FALSE)</f>
        <v>231282664</v>
      </c>
      <c r="J77" s="270">
        <f>VLOOKUP(A77,'High School'!A:AZ,52,FALSE)</f>
        <v>47061</v>
      </c>
      <c r="K77" s="270" t="str">
        <f>VLOOKUP(A77,'High School'!A:BA,53,FALSE)</f>
        <v>BCom (Industr Psych &amp; HR Management)</v>
      </c>
      <c r="L77" s="270" t="str">
        <f>VLOOKUP(A77,'High School'!A:BB,54,FALSE)</f>
        <v>`Provisionally Accepted</v>
      </c>
      <c r="M77" s="272" t="s">
        <v>73</v>
      </c>
      <c r="N77" s="271" t="str">
        <f t="shared" ref="N77:N78" si="3">CLEAN(O77)</f>
        <v/>
      </c>
      <c r="O77" s="272"/>
      <c r="P77" s="299"/>
      <c r="Q77" s="273"/>
      <c r="R77" s="273"/>
      <c r="S77" s="274" t="s">
        <v>232</v>
      </c>
      <c r="T77" s="274"/>
      <c r="U77" s="318"/>
      <c r="V77" s="318"/>
      <c r="W77" s="325"/>
      <c r="X77" s="325"/>
      <c r="Y77" s="276"/>
      <c r="Z77" s="277"/>
      <c r="AA77" s="278"/>
      <c r="AB77" s="298"/>
      <c r="AC77" s="334"/>
      <c r="AD77" s="326"/>
      <c r="AE77" s="327"/>
      <c r="AF77" s="327"/>
      <c r="AG77" s="327"/>
      <c r="AH77" s="327"/>
      <c r="AI77" s="327"/>
      <c r="AJ77" s="327"/>
      <c r="AK77" s="328"/>
      <c r="AL77" s="328"/>
      <c r="AM77" s="328"/>
      <c r="AN77" s="328"/>
      <c r="AO77" s="328"/>
      <c r="AP77" s="328"/>
      <c r="AQ77" s="329"/>
      <c r="AR77" s="280"/>
      <c r="AS77" s="280"/>
      <c r="AT77" s="312"/>
      <c r="AU77" s="312"/>
      <c r="AV77" s="330"/>
      <c r="AW77" s="331"/>
      <c r="AX77" s="331"/>
      <c r="AY77" s="282"/>
      <c r="AZ77" s="332"/>
      <c r="BA77" s="332"/>
      <c r="BB77" s="283"/>
      <c r="BC77" s="333"/>
      <c r="BD77" s="333"/>
      <c r="BE77" s="284"/>
    </row>
    <row r="78" ht="15.75" hidden="1" customHeight="1">
      <c r="A78" s="74">
        <v>2025077.0</v>
      </c>
      <c r="B78" s="82" t="s">
        <v>688</v>
      </c>
      <c r="C78" s="80" t="s">
        <v>7688</v>
      </c>
      <c r="D78" s="50" t="s">
        <v>85</v>
      </c>
      <c r="E78" s="82" t="s">
        <v>51</v>
      </c>
      <c r="F78" s="80" t="s">
        <v>4</v>
      </c>
      <c r="G78" s="269" t="str">
        <f>VLOOKUP(A78,'High School'!A:AW,49,FALSE)</f>
        <v>Yes</v>
      </c>
      <c r="H78" s="270" t="str">
        <f>VLOOKUP(A78,'High School'!A:AX,50,FALSE)</f>
        <v/>
      </c>
      <c r="I78" s="270">
        <f>VLOOKUP(A78,'High School'!A:AY,51,FALSE)</f>
        <v>231221428</v>
      </c>
      <c r="J78" s="270">
        <f>VLOOKUP(A78,'High School'!A:AZ,52,FALSE)</f>
        <v>35639</v>
      </c>
      <c r="K78" s="270" t="str">
        <f>VLOOKUP(A78,'High School'!A:BA,53,FALSE)</f>
        <v>BNurs Ext</v>
      </c>
      <c r="L78" s="270" t="str">
        <f>VLOOKUP(A78,'High School'!A:BB,54,FALSE)</f>
        <v>Rejected</v>
      </c>
      <c r="M78" s="271" t="s">
        <v>73</v>
      </c>
      <c r="N78" s="271" t="str">
        <f t="shared" si="3"/>
        <v/>
      </c>
      <c r="O78" s="271"/>
      <c r="P78" s="308"/>
      <c r="Q78" s="273"/>
      <c r="R78" s="273"/>
      <c r="S78" s="274" t="s">
        <v>73</v>
      </c>
      <c r="T78" s="274"/>
      <c r="U78" s="318"/>
      <c r="V78" s="318"/>
      <c r="W78" s="325"/>
      <c r="X78" s="325"/>
      <c r="Y78" s="276"/>
      <c r="Z78" s="277"/>
      <c r="AA78" s="278"/>
      <c r="AB78" s="298"/>
      <c r="AC78" s="334"/>
      <c r="AD78" s="326"/>
      <c r="AE78" s="327"/>
      <c r="AF78" s="327"/>
      <c r="AG78" s="327"/>
      <c r="AH78" s="327"/>
      <c r="AI78" s="327"/>
      <c r="AJ78" s="327"/>
      <c r="AK78" s="328"/>
      <c r="AL78" s="328"/>
      <c r="AM78" s="328"/>
      <c r="AN78" s="328"/>
      <c r="AO78" s="328"/>
      <c r="AP78" s="328"/>
      <c r="AQ78" s="329"/>
      <c r="AR78" s="280"/>
      <c r="AS78" s="280"/>
      <c r="AT78" s="331"/>
      <c r="AU78" s="331"/>
      <c r="AV78" s="330"/>
      <c r="AW78" s="331"/>
      <c r="AX78" s="331"/>
      <c r="AY78" s="282"/>
      <c r="AZ78" s="332"/>
      <c r="BA78" s="332"/>
      <c r="BB78" s="283"/>
      <c r="BC78" s="333"/>
      <c r="BD78" s="333"/>
      <c r="BE78" s="287"/>
    </row>
    <row r="79" ht="15.75" hidden="1" customHeight="1">
      <c r="A79" s="74">
        <v>2025078.0</v>
      </c>
      <c r="B79" s="82" t="s">
        <v>907</v>
      </c>
      <c r="C79" s="80" t="s">
        <v>7688</v>
      </c>
      <c r="D79" s="50" t="s">
        <v>85</v>
      </c>
      <c r="E79" s="82" t="s">
        <v>51</v>
      </c>
      <c r="F79" s="80" t="s">
        <v>4</v>
      </c>
      <c r="G79" s="269" t="str">
        <f>VLOOKUP(A79,'High School'!A:AW,49,FALSE)</f>
        <v>Yes</v>
      </c>
      <c r="H79" s="270" t="str">
        <f>VLOOKUP(A79,'High School'!A:AX,50,FALSE)</f>
        <v/>
      </c>
      <c r="I79" s="270">
        <f>VLOOKUP(A79,'High School'!A:AY,51,FALSE)</f>
        <v>231231148</v>
      </c>
      <c r="J79" s="270">
        <f>VLOOKUP(A79,'High School'!A:AZ,52,FALSE)</f>
        <v>38074</v>
      </c>
      <c r="K79" s="270" t="str">
        <f>VLOOKUP(A79,'High School'!A:BA,53,FALSE)</f>
        <v>Dip (Logistics) Extended Programme</v>
      </c>
      <c r="L79" s="270" t="str">
        <f>VLOOKUP(A79,'High School'!A:BB,54,FALSE)</f>
        <v>`Provisionally Accepted</v>
      </c>
      <c r="M79" s="272" t="s">
        <v>73</v>
      </c>
      <c r="N79" s="272"/>
      <c r="O79" s="272"/>
      <c r="P79" s="299"/>
      <c r="Q79" s="273"/>
      <c r="R79" s="273"/>
      <c r="S79" s="274" t="s">
        <v>232</v>
      </c>
      <c r="T79" s="274"/>
      <c r="U79" s="318"/>
      <c r="V79" s="318"/>
      <c r="W79" s="325"/>
      <c r="X79" s="325"/>
      <c r="Y79" s="276"/>
      <c r="Z79" s="277"/>
      <c r="AA79" s="278"/>
      <c r="AB79" s="298"/>
      <c r="AC79" s="326"/>
      <c r="AD79" s="326"/>
      <c r="AE79" s="327"/>
      <c r="AF79" s="327"/>
      <c r="AG79" s="327"/>
      <c r="AH79" s="327"/>
      <c r="AI79" s="327"/>
      <c r="AJ79" s="327"/>
      <c r="AK79" s="328"/>
      <c r="AL79" s="328"/>
      <c r="AM79" s="328"/>
      <c r="AN79" s="328"/>
      <c r="AO79" s="328"/>
      <c r="AP79" s="328"/>
      <c r="AQ79" s="329"/>
      <c r="AR79" s="323" t="s">
        <v>232</v>
      </c>
      <c r="AS79" s="280"/>
      <c r="AT79" s="312" t="s">
        <v>7709</v>
      </c>
      <c r="AU79" s="336" t="s">
        <v>7710</v>
      </c>
      <c r="AV79" s="330"/>
      <c r="AW79" s="331"/>
      <c r="AX79" s="331"/>
      <c r="AY79" s="282"/>
      <c r="AZ79" s="332"/>
      <c r="BA79" s="332"/>
      <c r="BB79" s="283"/>
      <c r="BC79" s="333"/>
      <c r="BD79" s="333"/>
      <c r="BE79" s="287"/>
    </row>
    <row r="80" ht="15.75" hidden="1" customHeight="1">
      <c r="A80" s="74">
        <v>2025079.0</v>
      </c>
      <c r="B80" s="82" t="s">
        <v>3176</v>
      </c>
      <c r="C80" s="80" t="s">
        <v>7688</v>
      </c>
      <c r="D80" s="50" t="s">
        <v>85</v>
      </c>
      <c r="E80" s="82" t="s">
        <v>51</v>
      </c>
      <c r="F80" s="80" t="s">
        <v>4</v>
      </c>
      <c r="G80" s="269" t="str">
        <f>VLOOKUP(A80,'High School'!A:AW,49,FALSE)</f>
        <v>Yes</v>
      </c>
      <c r="H80" s="270" t="str">
        <f>VLOOKUP(A80,'High School'!A:AX,50,FALSE)</f>
        <v/>
      </c>
      <c r="I80" s="270">
        <f>VLOOKUP(A80,'High School'!A:AY,51,FALSE)</f>
        <v>231233191</v>
      </c>
      <c r="J80" s="270">
        <f>VLOOKUP(A80,'High School'!A:AZ,52,FALSE)</f>
        <v>14185</v>
      </c>
      <c r="K80" s="270" t="str">
        <f>VLOOKUP(A80,'High School'!A:BA,53,FALSE)</f>
        <v>MBChB </v>
      </c>
      <c r="L80" s="270" t="str">
        <f>VLOOKUP(A80,'High School'!A:BB,54,FALSE)</f>
        <v>Departmental Selection</v>
      </c>
      <c r="M80" s="271" t="s">
        <v>232</v>
      </c>
      <c r="N80" s="271"/>
      <c r="O80" s="271"/>
      <c r="P80" s="273"/>
      <c r="Q80" s="273"/>
      <c r="R80" s="273"/>
      <c r="S80" s="274" t="s">
        <v>73</v>
      </c>
      <c r="T80" s="274" t="s">
        <v>7711</v>
      </c>
      <c r="U80" s="275"/>
      <c r="V80" s="275"/>
      <c r="W80" s="275"/>
      <c r="X80" s="275"/>
      <c r="Y80" s="276"/>
      <c r="Z80" s="277"/>
      <c r="AA80" s="278"/>
      <c r="AB80" s="298"/>
      <c r="AC80" s="277"/>
      <c r="AD80" s="277"/>
      <c r="AE80" s="222"/>
      <c r="AF80" s="222"/>
      <c r="AG80" s="222"/>
      <c r="AH80" s="222"/>
      <c r="AI80" s="222"/>
      <c r="AJ80" s="222"/>
      <c r="AK80" s="279"/>
      <c r="AL80" s="279"/>
      <c r="AM80" s="279"/>
      <c r="AN80" s="279"/>
      <c r="AO80" s="279"/>
      <c r="AP80" s="279"/>
      <c r="AQ80" s="286"/>
      <c r="AR80" s="280"/>
      <c r="AS80" s="280"/>
      <c r="AT80" s="315"/>
      <c r="AU80" s="315"/>
      <c r="AV80" s="315"/>
      <c r="AW80" s="315"/>
      <c r="AX80" s="315"/>
      <c r="AY80" s="282"/>
      <c r="AZ80" s="316"/>
      <c r="BA80" s="316"/>
      <c r="BB80" s="283"/>
      <c r="BC80" s="317"/>
      <c r="BD80" s="317"/>
      <c r="BE80" s="287"/>
    </row>
    <row r="81" ht="15.75" hidden="1" customHeight="1">
      <c r="A81" s="74">
        <v>2025080.0</v>
      </c>
      <c r="B81" s="82" t="s">
        <v>800</v>
      </c>
      <c r="C81" s="80" t="s">
        <v>7688</v>
      </c>
      <c r="D81" s="50" t="s">
        <v>85</v>
      </c>
      <c r="E81" s="82" t="s">
        <v>51</v>
      </c>
      <c r="F81" s="80" t="s">
        <v>4</v>
      </c>
      <c r="G81" s="269" t="str">
        <f>VLOOKUP(A81,'High School'!A:AW,49,FALSE)</f>
        <v>Yes</v>
      </c>
      <c r="H81" s="270" t="str">
        <f>VLOOKUP(A81,'High School'!A:AX,50,FALSE)</f>
        <v/>
      </c>
      <c r="I81" s="270">
        <f>VLOOKUP(A81,'High School'!A:AY,51,FALSE)</f>
        <v>231177909</v>
      </c>
      <c r="J81" s="270">
        <f>VLOOKUP(A81,'High School'!A:AZ,52,FALSE)</f>
        <v>53508</v>
      </c>
      <c r="K81" s="270" t="str">
        <f>VLOOKUP(A81,'High School'!A:BA,53,FALSE)</f>
        <v>Dip (Logistics) </v>
      </c>
      <c r="L81" s="270" t="str">
        <f>VLOOKUP(A81,'High School'!A:BB,54,FALSE)</f>
        <v>`Provisionally Accepted</v>
      </c>
      <c r="M81" s="272" t="s">
        <v>232</v>
      </c>
      <c r="N81" s="272"/>
      <c r="O81" s="272"/>
      <c r="P81" s="299"/>
      <c r="Q81" s="273"/>
      <c r="R81" s="273"/>
      <c r="S81" s="274" t="s">
        <v>73</v>
      </c>
      <c r="T81" s="274"/>
      <c r="U81" s="318"/>
      <c r="V81" s="318"/>
      <c r="W81" s="325"/>
      <c r="X81" s="325"/>
      <c r="Y81" s="276"/>
      <c r="Z81" s="277"/>
      <c r="AA81" s="278"/>
      <c r="AB81" s="298"/>
      <c r="AC81" s="334"/>
      <c r="AD81" s="326"/>
      <c r="AE81" s="327"/>
      <c r="AF81" s="327"/>
      <c r="AG81" s="327"/>
      <c r="AH81" s="327"/>
      <c r="AI81" s="327"/>
      <c r="AJ81" s="327"/>
      <c r="AK81" s="328"/>
      <c r="AL81" s="328"/>
      <c r="AM81" s="328"/>
      <c r="AN81" s="328"/>
      <c r="AO81" s="328"/>
      <c r="AP81" s="328"/>
      <c r="AQ81" s="329"/>
      <c r="AR81" s="280"/>
      <c r="AS81" s="280"/>
      <c r="AT81" s="312"/>
      <c r="AU81" s="312"/>
      <c r="AV81" s="335"/>
      <c r="AW81" s="331"/>
      <c r="AX81" s="331"/>
      <c r="AY81" s="282"/>
      <c r="AZ81" s="332"/>
      <c r="BA81" s="332"/>
      <c r="BB81" s="283"/>
      <c r="BC81" s="333"/>
      <c r="BD81" s="333"/>
      <c r="BE81" s="287"/>
    </row>
    <row r="82" ht="15.75" hidden="1" customHeight="1">
      <c r="A82" s="74">
        <v>2025081.0</v>
      </c>
      <c r="B82" s="82" t="s">
        <v>6787</v>
      </c>
      <c r="C82" s="80" t="s">
        <v>7688</v>
      </c>
      <c r="D82" s="50" t="s">
        <v>95</v>
      </c>
      <c r="E82" s="82" t="s">
        <v>55</v>
      </c>
      <c r="F82" s="80" t="s">
        <v>4</v>
      </c>
      <c r="G82" s="269" t="str">
        <f>VLOOKUP(A82,'High School'!A:AW,49,FALSE)</f>
        <v>S/A</v>
      </c>
      <c r="H82" s="270" t="str">
        <f>VLOOKUP(A82,'High School'!A:AX,50,FALSE)</f>
        <v/>
      </c>
      <c r="I82" s="270">
        <f>VLOOKUP(A82,'High School'!A:AY,51,FALSE)</f>
        <v>231117930</v>
      </c>
      <c r="J82" s="270">
        <f>VLOOKUP(A82,'High School'!A:AZ,52,FALSE)</f>
        <v>83805</v>
      </c>
      <c r="K82" s="270" t="str">
        <f>VLOOKUP(A82,'High School'!A:BA,53,FALSE)</f>
        <v>BR (Diagnostics)</v>
      </c>
      <c r="L82" s="270" t="str">
        <f>VLOOKUP(A82,'High School'!A:BB,54,FALSE)</f>
        <v>Departmental Selection</v>
      </c>
      <c r="M82" s="271" t="s">
        <v>73</v>
      </c>
      <c r="N82" s="271"/>
      <c r="O82" s="271"/>
      <c r="P82" s="308"/>
      <c r="Q82" s="273"/>
      <c r="R82" s="273"/>
      <c r="S82" s="274" t="s">
        <v>73</v>
      </c>
      <c r="T82" s="274"/>
      <c r="U82" s="318"/>
      <c r="V82" s="318"/>
      <c r="W82" s="338"/>
      <c r="X82" s="325"/>
      <c r="Y82" s="276"/>
      <c r="Z82" s="277"/>
      <c r="AA82" s="278"/>
      <c r="AB82" s="298"/>
      <c r="AC82" s="334"/>
      <c r="AD82" s="326"/>
      <c r="AE82" s="327"/>
      <c r="AF82" s="327"/>
      <c r="AG82" s="327"/>
      <c r="AH82" s="327"/>
      <c r="AI82" s="327"/>
      <c r="AJ82" s="327"/>
      <c r="AK82" s="328"/>
      <c r="AL82" s="328"/>
      <c r="AM82" s="328"/>
      <c r="AN82" s="328"/>
      <c r="AO82" s="328"/>
      <c r="AP82" s="328"/>
      <c r="AQ82" s="329"/>
      <c r="AR82" s="280"/>
      <c r="AS82" s="280"/>
      <c r="AT82" s="312"/>
      <c r="AU82" s="312"/>
      <c r="AV82" s="330"/>
      <c r="AW82" s="331"/>
      <c r="AX82" s="331"/>
      <c r="AY82" s="282"/>
      <c r="AZ82" s="332"/>
      <c r="BA82" s="332"/>
      <c r="BB82" s="283"/>
      <c r="BC82" s="333"/>
      <c r="BD82" s="333"/>
      <c r="BE82" s="1"/>
    </row>
    <row r="83" ht="15.75" hidden="1" customHeight="1">
      <c r="A83" s="74">
        <v>2025082.0</v>
      </c>
      <c r="B83" s="82" t="s">
        <v>953</v>
      </c>
      <c r="C83" s="80" t="s">
        <v>7688</v>
      </c>
      <c r="D83" s="50" t="s">
        <v>95</v>
      </c>
      <c r="E83" s="82" t="s">
        <v>55</v>
      </c>
      <c r="F83" s="80" t="s">
        <v>4</v>
      </c>
      <c r="G83" s="269" t="str">
        <f>VLOOKUP(A83,'High School'!A:AW,49,FALSE)</f>
        <v>Yes</v>
      </c>
      <c r="H83" s="270" t="str">
        <f>VLOOKUP(A83,'High School'!A:AX,50,FALSE)</f>
        <v/>
      </c>
      <c r="I83" s="270">
        <f>VLOOKUP(A83,'High School'!A:AY,51,FALSE)</f>
        <v>231272367</v>
      </c>
      <c r="J83" s="270">
        <f>VLOOKUP(A83,'High School'!A:AZ,52,FALSE)</f>
        <v>39104</v>
      </c>
      <c r="K83" s="270" t="str">
        <f>VLOOKUP(A83,'High School'!A:BA,53,FALSE)</f>
        <v>BAPsych</v>
      </c>
      <c r="L83" s="270" t="str">
        <f>VLOOKUP(A83,'High School'!A:BB,54,FALSE)</f>
        <v>`Provisionally Accepted</v>
      </c>
      <c r="M83" s="272" t="s">
        <v>73</v>
      </c>
      <c r="N83" s="272"/>
      <c r="O83" s="272"/>
      <c r="P83" s="299"/>
      <c r="Q83" s="273"/>
      <c r="R83" s="273"/>
      <c r="S83" s="274" t="s">
        <v>73</v>
      </c>
      <c r="T83" s="274"/>
      <c r="U83" s="275"/>
      <c r="V83" s="275"/>
      <c r="W83" s="275"/>
      <c r="X83" s="275"/>
      <c r="Y83" s="276"/>
      <c r="Z83" s="277"/>
      <c r="AA83" s="278"/>
      <c r="AB83" s="298"/>
      <c r="AC83" s="277"/>
      <c r="AD83" s="277"/>
      <c r="AE83" s="222"/>
      <c r="AF83" s="222"/>
      <c r="AG83" s="222"/>
      <c r="AH83" s="222"/>
      <c r="AI83" s="222"/>
      <c r="AJ83" s="222"/>
      <c r="AK83" s="279"/>
      <c r="AL83" s="279"/>
      <c r="AM83" s="279"/>
      <c r="AN83" s="279"/>
      <c r="AO83" s="279"/>
      <c r="AP83" s="279"/>
      <c r="AQ83" s="286"/>
      <c r="AR83" s="280"/>
      <c r="AS83" s="280"/>
      <c r="AT83" s="315"/>
      <c r="AU83" s="315"/>
      <c r="AV83" s="315"/>
      <c r="AW83" s="315"/>
      <c r="AX83" s="315"/>
      <c r="AY83" s="282"/>
      <c r="AZ83" s="316"/>
      <c r="BA83" s="316"/>
      <c r="BB83" s="283"/>
      <c r="BC83" s="317"/>
      <c r="BD83" s="317"/>
      <c r="BE83" s="287"/>
    </row>
    <row r="84" ht="15.75" hidden="1" customHeight="1">
      <c r="A84" s="74">
        <v>2025083.0</v>
      </c>
      <c r="B84" s="82" t="s">
        <v>283</v>
      </c>
      <c r="C84" s="80" t="s">
        <v>7688</v>
      </c>
      <c r="D84" s="50" t="s">
        <v>95</v>
      </c>
      <c r="E84" s="82" t="s">
        <v>55</v>
      </c>
      <c r="F84" s="80" t="s">
        <v>4</v>
      </c>
      <c r="G84" s="269" t="str">
        <f>VLOOKUP(A84,'High School'!A:AW,49,FALSE)</f>
        <v>S/A</v>
      </c>
      <c r="H84" s="270" t="str">
        <f>VLOOKUP(A84,'High School'!A:AX,50,FALSE)</f>
        <v/>
      </c>
      <c r="I84" s="270" t="str">
        <f>VLOOKUP(A84,'High School'!A:AY,51,FALSE)</f>
        <v/>
      </c>
      <c r="J84" s="270" t="str">
        <f>VLOOKUP(A84,'High School'!A:AZ,52,FALSE)</f>
        <v/>
      </c>
      <c r="K84" s="270" t="str">
        <f>VLOOKUP(A84,'High School'!A:BA,53,FALSE)</f>
        <v/>
      </c>
      <c r="L84" s="270" t="str">
        <f>VLOOKUP(A84,'High School'!A:BB,54,FALSE)</f>
        <v/>
      </c>
      <c r="M84" s="272" t="s">
        <v>73</v>
      </c>
      <c r="N84" s="271" t="str">
        <f t="shared" ref="N84:N85" si="4">CLEAN(O84)</f>
        <v/>
      </c>
      <c r="O84" s="272"/>
      <c r="P84" s="299"/>
      <c r="Q84" s="273"/>
      <c r="R84" s="273"/>
      <c r="S84" s="274" t="s">
        <v>73</v>
      </c>
      <c r="T84" s="274"/>
      <c r="U84" s="275"/>
      <c r="V84" s="275"/>
      <c r="W84" s="275"/>
      <c r="X84" s="275"/>
      <c r="Y84" s="276"/>
      <c r="Z84" s="277"/>
      <c r="AA84" s="278"/>
      <c r="AB84" s="298"/>
      <c r="AC84" s="277"/>
      <c r="AD84" s="277"/>
      <c r="AE84" s="222"/>
      <c r="AF84" s="222"/>
      <c r="AG84" s="222"/>
      <c r="AH84" s="222"/>
      <c r="AI84" s="222"/>
      <c r="AJ84" s="222"/>
      <c r="AK84" s="279"/>
      <c r="AL84" s="279"/>
      <c r="AM84" s="279"/>
      <c r="AN84" s="279"/>
      <c r="AO84" s="279"/>
      <c r="AP84" s="279"/>
      <c r="AQ84" s="286"/>
      <c r="AR84" s="280"/>
      <c r="AS84" s="280"/>
      <c r="AT84" s="281"/>
      <c r="AU84" s="281"/>
      <c r="AV84" s="281"/>
      <c r="AW84" s="281"/>
      <c r="AX84" s="281"/>
      <c r="AY84" s="282"/>
      <c r="AZ84" s="282"/>
      <c r="BA84" s="282"/>
      <c r="BB84" s="283"/>
      <c r="BC84" s="283"/>
      <c r="BD84" s="283"/>
      <c r="BE84" s="287"/>
    </row>
    <row r="85" ht="16.5" hidden="1" customHeight="1">
      <c r="A85" s="74">
        <v>2025084.0</v>
      </c>
      <c r="B85" s="82" t="s">
        <v>1870</v>
      </c>
      <c r="C85" s="80" t="s">
        <v>7688</v>
      </c>
      <c r="D85" s="50" t="s">
        <v>95</v>
      </c>
      <c r="E85" s="82" t="s">
        <v>55</v>
      </c>
      <c r="F85" s="80" t="s">
        <v>4</v>
      </c>
      <c r="G85" s="269" t="str">
        <f>VLOOKUP(A85,'High School'!A:AW,49,FALSE)</f>
        <v>Yes</v>
      </c>
      <c r="H85" s="270" t="str">
        <f>VLOOKUP(A85,'High School'!A:AX,50,FALSE)</f>
        <v/>
      </c>
      <c r="I85" s="270">
        <f>VLOOKUP(A85,'High School'!A:AY,51,FALSE)</f>
        <v>231193823</v>
      </c>
      <c r="J85" s="270">
        <f>VLOOKUP(A85,'High School'!A:AZ,52,FALSE)</f>
        <v>62048</v>
      </c>
      <c r="K85" s="270" t="str">
        <f>VLOOKUP(A85,'High School'!A:BA,53,FALSE)</f>
        <v>Bachelor of Education in IP Teaching</v>
      </c>
      <c r="L85" s="270" t="str">
        <f>VLOOKUP(A85,'High School'!A:BB,54,FALSE)</f>
        <v>`Provisionally Accepted</v>
      </c>
      <c r="M85" s="272" t="s">
        <v>232</v>
      </c>
      <c r="N85" s="271" t="str">
        <f t="shared" si="4"/>
        <v/>
      </c>
      <c r="O85" s="272"/>
      <c r="P85" s="299"/>
      <c r="Q85" s="273"/>
      <c r="R85" s="273"/>
      <c r="S85" s="274" t="s">
        <v>73</v>
      </c>
      <c r="T85" s="274"/>
      <c r="U85" s="275">
        <v>2.25115949E8</v>
      </c>
      <c r="V85" s="275"/>
      <c r="W85" s="325"/>
      <c r="X85" s="325"/>
      <c r="Y85" s="276"/>
      <c r="Z85" s="277"/>
      <c r="AA85" s="278"/>
      <c r="AB85" s="298"/>
      <c r="AC85" s="334"/>
      <c r="AD85" s="326"/>
      <c r="AE85" s="327"/>
      <c r="AF85" s="327"/>
      <c r="AG85" s="327"/>
      <c r="AH85" s="327"/>
      <c r="AI85" s="327"/>
      <c r="AJ85" s="327"/>
      <c r="AK85" s="328"/>
      <c r="AL85" s="328"/>
      <c r="AM85" s="328"/>
      <c r="AN85" s="328"/>
      <c r="AO85" s="328"/>
      <c r="AP85" s="328"/>
      <c r="AQ85" s="329"/>
      <c r="AR85" s="280"/>
      <c r="AS85" s="280"/>
      <c r="AT85" s="331"/>
      <c r="AU85" s="331"/>
      <c r="AV85" s="330"/>
      <c r="AW85" s="331"/>
      <c r="AX85" s="331"/>
      <c r="AY85" s="282"/>
      <c r="AZ85" s="332"/>
      <c r="BA85" s="332"/>
      <c r="BB85" s="283"/>
      <c r="BC85" s="333"/>
      <c r="BD85" s="333"/>
      <c r="BE85" s="1"/>
    </row>
    <row r="86" ht="15.75" hidden="1" customHeight="1">
      <c r="A86" s="74">
        <v>2025085.0</v>
      </c>
      <c r="B86" s="82" t="s">
        <v>2880</v>
      </c>
      <c r="C86" s="80" t="s">
        <v>7688</v>
      </c>
      <c r="D86" s="50" t="s">
        <v>95</v>
      </c>
      <c r="E86" s="82" t="s">
        <v>55</v>
      </c>
      <c r="F86" s="80" t="s">
        <v>4</v>
      </c>
      <c r="G86" s="269" t="str">
        <f>VLOOKUP(A86,'High School'!A:AW,49,FALSE)</f>
        <v>Yes</v>
      </c>
      <c r="H86" s="270" t="str">
        <f>VLOOKUP(A86,'High School'!A:AX,50,FALSE)</f>
        <v/>
      </c>
      <c r="I86" s="270">
        <f>VLOOKUP(A86,'High School'!A:AY,51,FALSE)</f>
        <v>231285671</v>
      </c>
      <c r="J86" s="270">
        <f>VLOOKUP(A86,'High School'!A:AZ,52,FALSE)</f>
        <v>49894</v>
      </c>
      <c r="K86" s="270" t="str">
        <f>VLOOKUP(A86,'High School'!A:BA,53,FALSE)</f>
        <v>MBChB</v>
      </c>
      <c r="L86" s="270" t="str">
        <f>VLOOKUP(A86,'High School'!A:BB,54,FALSE)</f>
        <v>Departmental Selection</v>
      </c>
      <c r="M86" s="271" t="s">
        <v>73</v>
      </c>
      <c r="N86" s="271"/>
      <c r="O86" s="271"/>
      <c r="P86" s="308"/>
      <c r="Q86" s="273"/>
      <c r="R86" s="273"/>
      <c r="S86" s="274" t="s">
        <v>73</v>
      </c>
      <c r="T86" s="274"/>
      <c r="U86" s="318"/>
      <c r="V86" s="318"/>
      <c r="W86" s="325"/>
      <c r="X86" s="325"/>
      <c r="Y86" s="276"/>
      <c r="Z86" s="277"/>
      <c r="AA86" s="278"/>
      <c r="AB86" s="298"/>
      <c r="AC86" s="334"/>
      <c r="AD86" s="326"/>
      <c r="AE86" s="327"/>
      <c r="AF86" s="327"/>
      <c r="AG86" s="327"/>
      <c r="AH86" s="327"/>
      <c r="AI86" s="327"/>
      <c r="AJ86" s="327"/>
      <c r="AK86" s="328"/>
      <c r="AL86" s="328"/>
      <c r="AM86" s="328"/>
      <c r="AN86" s="328"/>
      <c r="AO86" s="328"/>
      <c r="AP86" s="328"/>
      <c r="AQ86" s="329"/>
      <c r="AR86" s="280"/>
      <c r="AS86" s="280"/>
      <c r="AT86" s="331"/>
      <c r="AU86" s="331"/>
      <c r="AV86" s="335"/>
      <c r="AW86" s="331"/>
      <c r="AX86" s="331"/>
      <c r="AY86" s="282"/>
      <c r="AZ86" s="332"/>
      <c r="BA86" s="332"/>
      <c r="BB86" s="283"/>
      <c r="BC86" s="333"/>
      <c r="BD86" s="333"/>
      <c r="BE86" s="287"/>
    </row>
    <row r="87" ht="15.75" hidden="1" customHeight="1">
      <c r="A87" s="74">
        <v>2025086.0</v>
      </c>
      <c r="B87" s="82" t="s">
        <v>3475</v>
      </c>
      <c r="C87" s="80" t="s">
        <v>7688</v>
      </c>
      <c r="D87" s="50" t="s">
        <v>95</v>
      </c>
      <c r="E87" s="82" t="s">
        <v>55</v>
      </c>
      <c r="F87" s="80" t="s">
        <v>4</v>
      </c>
      <c r="G87" s="269" t="str">
        <f>VLOOKUP(A87,'High School'!A:AW,49,FALSE)</f>
        <v>Yes</v>
      </c>
      <c r="H87" s="270" t="str">
        <f>VLOOKUP(A87,'High School'!A:AX,50,FALSE)</f>
        <v/>
      </c>
      <c r="I87" s="270">
        <f>VLOOKUP(A87,'High School'!A:AY,51,FALSE)</f>
        <v>231253583</v>
      </c>
      <c r="J87" s="270">
        <f>VLOOKUP(A87,'High School'!A:AZ,52,FALSE)</f>
        <v>73989</v>
      </c>
      <c r="K87" s="270" t="str">
        <f>VLOOKUP(A87,'High School'!A:BA,53,FALSE)</f>
        <v>MBChB</v>
      </c>
      <c r="L87" s="270" t="str">
        <f>VLOOKUP(A87,'High School'!A:BB,54,FALSE)</f>
        <v>Departmental Selection</v>
      </c>
      <c r="M87" s="271" t="s">
        <v>73</v>
      </c>
      <c r="N87" s="271"/>
      <c r="O87" s="271"/>
      <c r="P87" s="308"/>
      <c r="Q87" s="273"/>
      <c r="R87" s="273"/>
      <c r="S87" s="274" t="s">
        <v>73</v>
      </c>
      <c r="T87" s="274"/>
      <c r="U87" s="318"/>
      <c r="V87" s="318"/>
      <c r="W87" s="325"/>
      <c r="X87" s="325"/>
      <c r="Y87" s="276"/>
      <c r="Z87" s="277"/>
      <c r="AA87" s="278"/>
      <c r="AB87" s="298"/>
      <c r="AC87" s="334"/>
      <c r="AD87" s="326"/>
      <c r="AE87" s="327"/>
      <c r="AF87" s="327"/>
      <c r="AG87" s="327"/>
      <c r="AH87" s="327"/>
      <c r="AI87" s="327"/>
      <c r="AJ87" s="327"/>
      <c r="AK87" s="328"/>
      <c r="AL87" s="328"/>
      <c r="AM87" s="328"/>
      <c r="AN87" s="328"/>
      <c r="AO87" s="328"/>
      <c r="AP87" s="328"/>
      <c r="AQ87" s="329"/>
      <c r="AR87" s="280"/>
      <c r="AS87" s="280"/>
      <c r="AT87" s="331"/>
      <c r="AU87" s="331"/>
      <c r="AV87" s="330"/>
      <c r="AW87" s="331"/>
      <c r="AX87" s="331"/>
      <c r="AY87" s="282"/>
      <c r="AZ87" s="332"/>
      <c r="BA87" s="332"/>
      <c r="BB87" s="283"/>
      <c r="BC87" s="333"/>
      <c r="BD87" s="333"/>
      <c r="BE87" s="287"/>
    </row>
    <row r="88" ht="15.75" hidden="1" customHeight="1">
      <c r="A88" s="74">
        <v>2025087.0</v>
      </c>
      <c r="B88" s="82" t="s">
        <v>663</v>
      </c>
      <c r="C88" s="80" t="s">
        <v>7688</v>
      </c>
      <c r="D88" s="50" t="s">
        <v>95</v>
      </c>
      <c r="E88" s="82" t="s">
        <v>55</v>
      </c>
      <c r="F88" s="80" t="s">
        <v>4</v>
      </c>
      <c r="G88" s="269" t="str">
        <f>VLOOKUP(A88,'High School'!A:AW,49,FALSE)</f>
        <v>Yes</v>
      </c>
      <c r="H88" s="270" t="str">
        <f>VLOOKUP(A88,'High School'!A:AX,50,FALSE)</f>
        <v/>
      </c>
      <c r="I88" s="270">
        <f>VLOOKUP(A88,'High School'!A:AY,51,FALSE)</f>
        <v>231270984</v>
      </c>
      <c r="J88" s="270">
        <f>VLOOKUP(A88,'High School'!A:AZ,52,FALSE)</f>
        <v>50324</v>
      </c>
      <c r="K88" s="270" t="str">
        <f>VLOOKUP(A88,'High School'!A:BA,53,FALSE)</f>
        <v>Dip (Marketing)</v>
      </c>
      <c r="L88" s="270" t="str">
        <f>VLOOKUP(A88,'High School'!A:BB,54,FALSE)</f>
        <v>`Provisionally Accepted</v>
      </c>
      <c r="M88" s="271" t="s">
        <v>232</v>
      </c>
      <c r="N88" s="271" t="str">
        <f t="shared" ref="N88:N90" si="5">CLEAN(O88)</f>
        <v/>
      </c>
      <c r="O88" s="271"/>
      <c r="P88" s="308"/>
      <c r="Q88" s="273"/>
      <c r="R88" s="273"/>
      <c r="S88" s="274" t="s">
        <v>232</v>
      </c>
      <c r="T88" s="274"/>
      <c r="U88" s="325"/>
      <c r="V88" s="325"/>
      <c r="W88" s="325"/>
      <c r="X88" s="325"/>
      <c r="Y88" s="276"/>
      <c r="Z88" s="277"/>
      <c r="AA88" s="278"/>
      <c r="AB88" s="298"/>
      <c r="AC88" s="334"/>
      <c r="AD88" s="326"/>
      <c r="AE88" s="327"/>
      <c r="AF88" s="327"/>
      <c r="AG88" s="327"/>
      <c r="AH88" s="327"/>
      <c r="AI88" s="327"/>
      <c r="AJ88" s="327"/>
      <c r="AK88" s="328"/>
      <c r="AL88" s="328"/>
      <c r="AM88" s="328"/>
      <c r="AN88" s="328"/>
      <c r="AO88" s="328"/>
      <c r="AP88" s="328"/>
      <c r="AQ88" s="329"/>
      <c r="AR88" s="280"/>
      <c r="AS88" s="280"/>
      <c r="AT88" s="331"/>
      <c r="AU88" s="331"/>
      <c r="AV88" s="335"/>
      <c r="AW88" s="331"/>
      <c r="AX88" s="331"/>
      <c r="AY88" s="282"/>
      <c r="AZ88" s="332"/>
      <c r="BA88" s="332"/>
      <c r="BB88" s="283"/>
      <c r="BC88" s="333"/>
      <c r="BD88" s="333"/>
      <c r="BE88" s="287"/>
    </row>
    <row r="89" ht="15.75" hidden="1" customHeight="1">
      <c r="A89" s="74">
        <v>2025088.0</v>
      </c>
      <c r="B89" s="82" t="s">
        <v>2044</v>
      </c>
      <c r="C89" s="80" t="s">
        <v>7688</v>
      </c>
      <c r="D89" s="50" t="s">
        <v>95</v>
      </c>
      <c r="E89" s="82" t="s">
        <v>55</v>
      </c>
      <c r="F89" s="80" t="s">
        <v>4</v>
      </c>
      <c r="G89" s="269" t="str">
        <f>VLOOKUP(A89,'High School'!A:AW,49,FALSE)</f>
        <v>S/A</v>
      </c>
      <c r="H89" s="270" t="str">
        <f>VLOOKUP(A89,'High School'!A:AX,50,FALSE)</f>
        <v/>
      </c>
      <c r="I89" s="270" t="str">
        <f>VLOOKUP(A89,'High School'!A:AY,51,FALSE)</f>
        <v/>
      </c>
      <c r="J89" s="270" t="str">
        <f>VLOOKUP(A89,'High School'!A:AZ,52,FALSE)</f>
        <v/>
      </c>
      <c r="K89" s="270" t="str">
        <f>VLOOKUP(A89,'High School'!A:BA,53,FALSE)</f>
        <v/>
      </c>
      <c r="L89" s="270" t="str">
        <f>VLOOKUP(A89,'High School'!A:BB,54,FALSE)</f>
        <v/>
      </c>
      <c r="M89" s="272" t="s">
        <v>232</v>
      </c>
      <c r="N89" s="271" t="str">
        <f t="shared" si="5"/>
        <v/>
      </c>
      <c r="O89" s="272"/>
      <c r="P89" s="299"/>
      <c r="Q89" s="273"/>
      <c r="R89" s="273"/>
      <c r="S89" s="274" t="s">
        <v>232</v>
      </c>
      <c r="T89" s="274"/>
      <c r="U89" s="275"/>
      <c r="V89" s="300"/>
      <c r="W89" s="275"/>
      <c r="X89" s="275"/>
      <c r="Y89" s="276"/>
      <c r="Z89" s="277"/>
      <c r="AA89" s="278"/>
      <c r="AB89" s="298"/>
      <c r="AC89" s="277"/>
      <c r="AD89" s="277"/>
      <c r="AE89" s="222"/>
      <c r="AF89" s="222"/>
      <c r="AG89" s="222"/>
      <c r="AH89" s="222"/>
      <c r="AI89" s="222"/>
      <c r="AJ89" s="222"/>
      <c r="AK89" s="279"/>
      <c r="AL89" s="279"/>
      <c r="AM89" s="279"/>
      <c r="AN89" s="279"/>
      <c r="AO89" s="279"/>
      <c r="AP89" s="279"/>
      <c r="AQ89" s="286"/>
      <c r="AR89" s="280"/>
      <c r="AS89" s="280"/>
      <c r="AT89" s="281"/>
      <c r="AU89" s="281"/>
      <c r="AV89" s="281"/>
      <c r="AW89" s="281"/>
      <c r="AX89" s="281"/>
      <c r="AY89" s="282"/>
      <c r="AZ89" s="282"/>
      <c r="BA89" s="282"/>
      <c r="BB89" s="283"/>
      <c r="BC89" s="283"/>
      <c r="BD89" s="283"/>
      <c r="BE89" s="287"/>
    </row>
    <row r="90" ht="15.75" hidden="1" customHeight="1">
      <c r="A90" s="74">
        <v>2025089.0</v>
      </c>
      <c r="B90" s="82" t="s">
        <v>1890</v>
      </c>
      <c r="C90" s="80" t="s">
        <v>7688</v>
      </c>
      <c r="D90" s="50" t="s">
        <v>95</v>
      </c>
      <c r="E90" s="82" t="s">
        <v>55</v>
      </c>
      <c r="F90" s="80" t="s">
        <v>4</v>
      </c>
      <c r="G90" s="269" t="str">
        <f>VLOOKUP(A90,'High School'!A:AW,49,FALSE)</f>
        <v>Yes</v>
      </c>
      <c r="H90" s="270" t="str">
        <f>VLOOKUP(A90,'High School'!A:AX,50,FALSE)</f>
        <v/>
      </c>
      <c r="I90" s="270">
        <f>VLOOKUP(A90,'High School'!A:AY,51,FALSE)</f>
        <v>231281749</v>
      </c>
      <c r="J90" s="270">
        <f>VLOOKUP(A90,'High School'!A:AZ,52,FALSE)</f>
        <v>52143</v>
      </c>
      <c r="K90" s="270" t="str">
        <f>VLOOKUP(A90,'High School'!A:BA,53,FALSE)</f>
        <v>Dip (Law Enforcement)</v>
      </c>
      <c r="L90" s="270" t="str">
        <f>VLOOKUP(A90,'High School'!A:BB,54,FALSE)</f>
        <v>Departmental Selection</v>
      </c>
      <c r="M90" s="272" t="s">
        <v>73</v>
      </c>
      <c r="N90" s="271" t="str">
        <f t="shared" si="5"/>
        <v/>
      </c>
      <c r="O90" s="272"/>
      <c r="P90" s="299"/>
      <c r="Q90" s="273"/>
      <c r="R90" s="273"/>
      <c r="S90" s="274" t="s">
        <v>73</v>
      </c>
      <c r="T90" s="274"/>
      <c r="U90" s="275">
        <v>2.25131647E8</v>
      </c>
      <c r="V90" s="275"/>
      <c r="W90" s="325"/>
      <c r="X90" s="325"/>
      <c r="Y90" s="276"/>
      <c r="Z90" s="277"/>
      <c r="AA90" s="278"/>
      <c r="AB90" s="298"/>
      <c r="AC90" s="334"/>
      <c r="AD90" s="326"/>
      <c r="AE90" s="327"/>
      <c r="AF90" s="327"/>
      <c r="AG90" s="327"/>
      <c r="AH90" s="327"/>
      <c r="AI90" s="327"/>
      <c r="AJ90" s="327"/>
      <c r="AK90" s="328"/>
      <c r="AL90" s="328"/>
      <c r="AM90" s="328"/>
      <c r="AN90" s="328"/>
      <c r="AO90" s="328"/>
      <c r="AP90" s="328"/>
      <c r="AQ90" s="329"/>
      <c r="AR90" s="280"/>
      <c r="AS90" s="280"/>
      <c r="AT90" s="331"/>
      <c r="AU90" s="331"/>
      <c r="AV90" s="335"/>
      <c r="AW90" s="331"/>
      <c r="AX90" s="331"/>
      <c r="AY90" s="282"/>
      <c r="AZ90" s="332"/>
      <c r="BA90" s="332"/>
      <c r="BB90" s="283"/>
      <c r="BC90" s="333"/>
      <c r="BD90" s="333"/>
      <c r="BE90" s="1"/>
    </row>
    <row r="91" ht="15.75" hidden="1" customHeight="1">
      <c r="A91" s="74">
        <v>2025090.0</v>
      </c>
      <c r="B91" s="82" t="s">
        <v>6744</v>
      </c>
      <c r="C91" s="80" t="s">
        <v>7688</v>
      </c>
      <c r="D91" s="50" t="s">
        <v>95</v>
      </c>
      <c r="E91" s="82" t="s">
        <v>55</v>
      </c>
      <c r="F91" s="80" t="s">
        <v>4</v>
      </c>
      <c r="G91" s="269" t="str">
        <f>VLOOKUP(A91,'High School'!A:AW,49,FALSE)</f>
        <v>S/A</v>
      </c>
      <c r="H91" s="270" t="str">
        <f>VLOOKUP(A91,'High School'!A:AX,50,FALSE)</f>
        <v/>
      </c>
      <c r="I91" s="270" t="str">
        <f>VLOOKUP(A91,'High School'!A:AY,51,FALSE)</f>
        <v/>
      </c>
      <c r="J91" s="270" t="str">
        <f>VLOOKUP(A91,'High School'!A:AZ,52,FALSE)</f>
        <v/>
      </c>
      <c r="K91" s="270" t="str">
        <f>VLOOKUP(A91,'High School'!A:BA,53,FALSE)</f>
        <v/>
      </c>
      <c r="L91" s="270" t="str">
        <f>VLOOKUP(A91,'High School'!A:BB,54,FALSE)</f>
        <v/>
      </c>
      <c r="M91" s="271" t="s">
        <v>73</v>
      </c>
      <c r="N91" s="271"/>
      <c r="O91" s="271"/>
      <c r="P91" s="273"/>
      <c r="Q91" s="273"/>
      <c r="R91" s="273"/>
      <c r="S91" s="274" t="s">
        <v>73</v>
      </c>
      <c r="T91" s="274"/>
      <c r="U91" s="275"/>
      <c r="V91" s="275"/>
      <c r="W91" s="275"/>
      <c r="X91" s="275"/>
      <c r="Y91" s="276"/>
      <c r="Z91" s="277"/>
      <c r="AA91" s="278"/>
      <c r="AB91" s="298"/>
      <c r="AC91" s="277"/>
      <c r="AD91" s="277"/>
      <c r="AE91" s="222"/>
      <c r="AF91" s="222"/>
      <c r="AG91" s="339"/>
      <c r="AH91" s="222"/>
      <c r="AI91" s="222"/>
      <c r="AJ91" s="222"/>
      <c r="AK91" s="279"/>
      <c r="AL91" s="279"/>
      <c r="AM91" s="279"/>
      <c r="AN91" s="279"/>
      <c r="AO91" s="279"/>
      <c r="AP91" s="279"/>
      <c r="AQ91" s="286"/>
      <c r="AR91" s="280"/>
      <c r="AS91" s="280"/>
      <c r="AT91" s="315"/>
      <c r="AU91" s="315"/>
      <c r="AV91" s="315"/>
      <c r="AW91" s="315"/>
      <c r="AX91" s="315"/>
      <c r="AY91" s="282"/>
      <c r="AZ91" s="316"/>
      <c r="BA91" s="316"/>
      <c r="BB91" s="317"/>
      <c r="BC91" s="317"/>
      <c r="BD91" s="317"/>
      <c r="BE91" s="287"/>
    </row>
    <row r="92" ht="15.75" hidden="1" customHeight="1">
      <c r="A92" s="74">
        <v>2025091.0</v>
      </c>
      <c r="B92" s="82" t="s">
        <v>1983</v>
      </c>
      <c r="C92" s="80" t="s">
        <v>7688</v>
      </c>
      <c r="D92" s="50" t="s">
        <v>95</v>
      </c>
      <c r="E92" s="82" t="s">
        <v>55</v>
      </c>
      <c r="F92" s="80" t="s">
        <v>4</v>
      </c>
      <c r="G92" s="269" t="str">
        <f>VLOOKUP(A92,'High School'!A:AW,49,FALSE)</f>
        <v>Yes</v>
      </c>
      <c r="H92" s="270" t="str">
        <f>VLOOKUP(A92,'High School'!A:AX,50,FALSE)</f>
        <v/>
      </c>
      <c r="I92" s="270">
        <f>VLOOKUP(A92,'High School'!A:AY,51,FALSE)</f>
        <v>231271824</v>
      </c>
      <c r="J92" s="270">
        <f>VLOOKUP(A92,'High School'!A:AZ,52,FALSE)</f>
        <v>80906</v>
      </c>
      <c r="K92" s="270" t="str">
        <f>VLOOKUP(A92,'High School'!A:BA,53,FALSE)</f>
        <v>MBChB</v>
      </c>
      <c r="L92" s="270" t="str">
        <f>VLOOKUP(A92,'High School'!A:BB,54,FALSE)</f>
        <v>Departmental Selection</v>
      </c>
      <c r="M92" s="272" t="s">
        <v>73</v>
      </c>
      <c r="N92" s="271" t="str">
        <f>CLEAN(O92)</f>
        <v/>
      </c>
      <c r="O92" s="272"/>
      <c r="P92" s="299"/>
      <c r="Q92" s="273"/>
      <c r="R92" s="273"/>
      <c r="S92" s="274" t="s">
        <v>73</v>
      </c>
      <c r="T92" s="274"/>
      <c r="U92" s="275"/>
      <c r="V92" s="275"/>
      <c r="W92" s="275"/>
      <c r="X92" s="275"/>
      <c r="Y92" s="276"/>
      <c r="Z92" s="277"/>
      <c r="AA92" s="278"/>
      <c r="AB92" s="298"/>
      <c r="AC92" s="277"/>
      <c r="AD92" s="277"/>
      <c r="AE92" s="222"/>
      <c r="AF92" s="222"/>
      <c r="AG92" s="222"/>
      <c r="AH92" s="222"/>
      <c r="AI92" s="222"/>
      <c r="AJ92" s="222"/>
      <c r="AK92" s="279"/>
      <c r="AL92" s="279"/>
      <c r="AM92" s="279"/>
      <c r="AN92" s="279"/>
      <c r="AO92" s="279"/>
      <c r="AP92" s="279"/>
      <c r="AQ92" s="286"/>
      <c r="AR92" s="280"/>
      <c r="AS92" s="280"/>
      <c r="AT92" s="315"/>
      <c r="AU92" s="315"/>
      <c r="AV92" s="315"/>
      <c r="AW92" s="315"/>
      <c r="AX92" s="315"/>
      <c r="AY92" s="282"/>
      <c r="AZ92" s="316"/>
      <c r="BA92" s="316"/>
      <c r="BB92" s="317"/>
      <c r="BC92" s="317"/>
      <c r="BD92" s="317"/>
      <c r="BE92" s="1"/>
    </row>
    <row r="93" ht="15.75" hidden="1" customHeight="1">
      <c r="A93" s="74">
        <v>2025092.0</v>
      </c>
      <c r="B93" s="82" t="s">
        <v>1058</v>
      </c>
      <c r="C93" s="80" t="s">
        <v>7688</v>
      </c>
      <c r="D93" s="50" t="s">
        <v>95</v>
      </c>
      <c r="E93" s="82" t="s">
        <v>55</v>
      </c>
      <c r="F93" s="80" t="s">
        <v>4</v>
      </c>
      <c r="G93" s="269" t="str">
        <f>VLOOKUP(A93,'High School'!A:AW,49,FALSE)</f>
        <v>S/A</v>
      </c>
      <c r="H93" s="270" t="str">
        <f>VLOOKUP(A93,'High School'!A:AX,50,FALSE)</f>
        <v/>
      </c>
      <c r="I93" s="270" t="str">
        <f>VLOOKUP(A93,'High School'!A:AY,51,FALSE)</f>
        <v/>
      </c>
      <c r="J93" s="270" t="str">
        <f>VLOOKUP(A93,'High School'!A:AZ,52,FALSE)</f>
        <v/>
      </c>
      <c r="K93" s="270" t="str">
        <f>VLOOKUP(A93,'High School'!A:BA,53,FALSE)</f>
        <v/>
      </c>
      <c r="L93" s="270" t="str">
        <f>VLOOKUP(A93,'High School'!A:BB,54,FALSE)</f>
        <v/>
      </c>
      <c r="M93" s="271" t="s">
        <v>73</v>
      </c>
      <c r="N93" s="271"/>
      <c r="O93" s="271"/>
      <c r="P93" s="273"/>
      <c r="Q93" s="273"/>
      <c r="R93" s="273"/>
      <c r="S93" s="274" t="s">
        <v>73</v>
      </c>
      <c r="T93" s="274"/>
      <c r="U93" s="275"/>
      <c r="V93" s="275"/>
      <c r="W93" s="275"/>
      <c r="X93" s="275"/>
      <c r="Y93" s="276"/>
      <c r="Z93" s="277"/>
      <c r="AA93" s="278"/>
      <c r="AB93" s="298"/>
      <c r="AC93" s="277"/>
      <c r="AD93" s="277"/>
      <c r="AE93" s="222"/>
      <c r="AF93" s="222"/>
      <c r="AG93" s="222"/>
      <c r="AH93" s="222"/>
      <c r="AI93" s="222"/>
      <c r="AJ93" s="222"/>
      <c r="AK93" s="279"/>
      <c r="AL93" s="279"/>
      <c r="AM93" s="279"/>
      <c r="AN93" s="279"/>
      <c r="AO93" s="279"/>
      <c r="AP93" s="279"/>
      <c r="AQ93" s="286"/>
      <c r="AR93" s="280"/>
      <c r="AS93" s="280"/>
      <c r="AT93" s="315"/>
      <c r="AU93" s="315"/>
      <c r="AV93" s="315"/>
      <c r="AW93" s="315"/>
      <c r="AX93" s="315"/>
      <c r="AY93" s="282"/>
      <c r="AZ93" s="316"/>
      <c r="BA93" s="316"/>
      <c r="BB93" s="317"/>
      <c r="BC93" s="317"/>
      <c r="BD93" s="317"/>
      <c r="BE93" s="1"/>
    </row>
    <row r="94" ht="15.75" hidden="1" customHeight="1">
      <c r="A94" s="74">
        <v>2025093.0</v>
      </c>
      <c r="B94" s="82" t="s">
        <v>6188</v>
      </c>
      <c r="C94" s="80" t="s">
        <v>7688</v>
      </c>
      <c r="D94" s="50" t="s">
        <v>95</v>
      </c>
      <c r="E94" s="82" t="s">
        <v>55</v>
      </c>
      <c r="F94" s="80" t="s">
        <v>4</v>
      </c>
      <c r="G94" s="269" t="str">
        <f>VLOOKUP(A94,'High School'!A:AW,49,FALSE)</f>
        <v>Yes</v>
      </c>
      <c r="H94" s="270" t="str">
        <f>VLOOKUP(A94,'High School'!A:AX,50,FALSE)</f>
        <v/>
      </c>
      <c r="I94" s="270">
        <f>VLOOKUP(A94,'High School'!A:AY,51,FALSE)</f>
        <v>231134467</v>
      </c>
      <c r="J94" s="270">
        <f>VLOOKUP(A94,'High School'!A:AZ,52,FALSE)</f>
        <v>40642</v>
      </c>
      <c r="K94" s="270" t="str">
        <f>VLOOKUP(A94,'High School'!A:BA,53,FALSE)</f>
        <v/>
      </c>
      <c r="L94" s="270" t="str">
        <f>VLOOKUP(A94,'High School'!A:BB,54,FALSE)</f>
        <v/>
      </c>
      <c r="M94" s="271" t="s">
        <v>73</v>
      </c>
      <c r="N94" s="271"/>
      <c r="O94" s="271"/>
      <c r="P94" s="273"/>
      <c r="Q94" s="273"/>
      <c r="R94" s="273"/>
      <c r="S94" s="274" t="s">
        <v>73</v>
      </c>
      <c r="T94" s="274"/>
      <c r="U94" s="275"/>
      <c r="V94" s="275"/>
      <c r="W94" s="275"/>
      <c r="X94" s="275"/>
      <c r="Y94" s="276"/>
      <c r="Z94" s="277"/>
      <c r="AA94" s="278"/>
      <c r="AB94" s="298"/>
      <c r="AC94" s="277"/>
      <c r="AD94" s="277"/>
      <c r="AE94" s="222"/>
      <c r="AF94" s="222"/>
      <c r="AG94" s="222"/>
      <c r="AH94" s="222"/>
      <c r="AI94" s="222"/>
      <c r="AJ94" s="222"/>
      <c r="AK94" s="279"/>
      <c r="AL94" s="279"/>
      <c r="AM94" s="279"/>
      <c r="AN94" s="279"/>
      <c r="AO94" s="279"/>
      <c r="AP94" s="279"/>
      <c r="AQ94" s="286"/>
      <c r="AR94" s="280"/>
      <c r="AS94" s="280"/>
      <c r="AT94" s="315"/>
      <c r="AU94" s="315"/>
      <c r="AV94" s="315"/>
      <c r="AW94" s="315"/>
      <c r="AX94" s="315"/>
      <c r="AY94" s="282"/>
      <c r="AZ94" s="316"/>
      <c r="BA94" s="316"/>
      <c r="BB94" s="317"/>
      <c r="BC94" s="317"/>
      <c r="BD94" s="317"/>
      <c r="BE94" s="1"/>
    </row>
    <row r="95" ht="15.75" hidden="1" customHeight="1">
      <c r="A95" s="74">
        <v>2025094.0</v>
      </c>
      <c r="B95" s="82" t="s">
        <v>6763</v>
      </c>
      <c r="C95" s="80" t="s">
        <v>7688</v>
      </c>
      <c r="D95" s="50" t="s">
        <v>95</v>
      </c>
      <c r="E95" s="82" t="s">
        <v>55</v>
      </c>
      <c r="F95" s="80" t="s">
        <v>4</v>
      </c>
      <c r="G95" s="269" t="str">
        <f>VLOOKUP(A95,'High School'!A:AW,49,FALSE)</f>
        <v>S/A</v>
      </c>
      <c r="H95" s="270" t="str">
        <f>VLOOKUP(A95,'High School'!A:AX,50,FALSE)</f>
        <v/>
      </c>
      <c r="I95" s="270" t="str">
        <f>VLOOKUP(A95,'High School'!A:AY,51,FALSE)</f>
        <v/>
      </c>
      <c r="J95" s="270" t="str">
        <f>VLOOKUP(A95,'High School'!A:AZ,52,FALSE)</f>
        <v/>
      </c>
      <c r="K95" s="270" t="str">
        <f>VLOOKUP(A95,'High School'!A:BA,53,FALSE)</f>
        <v/>
      </c>
      <c r="L95" s="270" t="str">
        <f>VLOOKUP(A95,'High School'!A:BB,54,FALSE)</f>
        <v/>
      </c>
      <c r="M95" s="272" t="s">
        <v>73</v>
      </c>
      <c r="N95" s="272"/>
      <c r="O95" s="272"/>
      <c r="P95" s="299"/>
      <c r="Q95" s="273"/>
      <c r="R95" s="273"/>
      <c r="S95" s="274" t="s">
        <v>73</v>
      </c>
      <c r="T95" s="274"/>
      <c r="U95" s="275"/>
      <c r="V95" s="275"/>
      <c r="W95" s="275"/>
      <c r="X95" s="275"/>
      <c r="Y95" s="276"/>
      <c r="Z95" s="277"/>
      <c r="AA95" s="278"/>
      <c r="AB95" s="298"/>
      <c r="AC95" s="277"/>
      <c r="AD95" s="277"/>
      <c r="AE95" s="222"/>
      <c r="AF95" s="222"/>
      <c r="AG95" s="222"/>
      <c r="AH95" s="222"/>
      <c r="AI95" s="222"/>
      <c r="AJ95" s="222"/>
      <c r="AK95" s="279"/>
      <c r="AL95" s="279"/>
      <c r="AM95" s="279"/>
      <c r="AN95" s="279"/>
      <c r="AO95" s="279"/>
      <c r="AP95" s="279"/>
      <c r="AQ95" s="286"/>
      <c r="AR95" s="280"/>
      <c r="AS95" s="280"/>
      <c r="AT95" s="315"/>
      <c r="AU95" s="315"/>
      <c r="AV95" s="315"/>
      <c r="AW95" s="315"/>
      <c r="AX95" s="315"/>
      <c r="AY95" s="282"/>
      <c r="AZ95" s="316"/>
      <c r="BA95" s="316"/>
      <c r="BB95" s="317"/>
      <c r="BC95" s="317"/>
      <c r="BD95" s="317"/>
      <c r="BE95" s="1"/>
    </row>
    <row r="96" ht="15.75" hidden="1" customHeight="1">
      <c r="A96" s="74">
        <v>2025095.0</v>
      </c>
      <c r="B96" s="82" t="s">
        <v>3563</v>
      </c>
      <c r="C96" s="80" t="s">
        <v>7688</v>
      </c>
      <c r="D96" s="50" t="s">
        <v>95</v>
      </c>
      <c r="E96" s="82" t="s">
        <v>55</v>
      </c>
      <c r="F96" s="80" t="s">
        <v>4</v>
      </c>
      <c r="G96" s="269" t="str">
        <f>VLOOKUP(A96,'High School'!A:AW,49,FALSE)</f>
        <v>Yes</v>
      </c>
      <c r="H96" s="270" t="str">
        <f>VLOOKUP(A96,'High School'!A:AX,50,FALSE)</f>
        <v/>
      </c>
      <c r="I96" s="270">
        <f>VLOOKUP(A96,'High School'!A:AY,51,FALSE)</f>
        <v>231271271</v>
      </c>
      <c r="J96" s="270">
        <f>VLOOKUP(A96,'High School'!A:AZ,52,FALSE)</f>
        <v>46425</v>
      </c>
      <c r="K96" s="270" t="str">
        <f>VLOOKUP(A96,'High School'!A:BA,53,FALSE)</f>
        <v>BSW</v>
      </c>
      <c r="L96" s="270" t="str">
        <f>VLOOKUP(A96,'High School'!A:BB,54,FALSE)</f>
        <v>`Provisionally Accepted</v>
      </c>
      <c r="M96" s="271" t="s">
        <v>73</v>
      </c>
      <c r="N96" s="271"/>
      <c r="O96" s="271"/>
      <c r="P96" s="273"/>
      <c r="Q96" s="273"/>
      <c r="R96" s="273"/>
      <c r="S96" s="274" t="s">
        <v>73</v>
      </c>
      <c r="T96" s="274"/>
      <c r="U96" s="275"/>
      <c r="V96" s="275"/>
      <c r="W96" s="275"/>
      <c r="X96" s="275"/>
      <c r="Y96" s="276"/>
      <c r="Z96" s="277"/>
      <c r="AA96" s="278"/>
      <c r="AB96" s="298"/>
      <c r="AC96" s="277"/>
      <c r="AD96" s="277"/>
      <c r="AE96" s="222"/>
      <c r="AF96" s="222"/>
      <c r="AG96" s="222"/>
      <c r="AH96" s="222"/>
      <c r="AI96" s="222"/>
      <c r="AJ96" s="222"/>
      <c r="AK96" s="279"/>
      <c r="AL96" s="279"/>
      <c r="AM96" s="279"/>
      <c r="AN96" s="279"/>
      <c r="AO96" s="279"/>
      <c r="AP96" s="279"/>
      <c r="AQ96" s="286"/>
      <c r="AR96" s="280"/>
      <c r="AS96" s="280"/>
      <c r="AT96" s="315"/>
      <c r="AU96" s="315"/>
      <c r="AV96" s="315"/>
      <c r="AW96" s="315"/>
      <c r="AX96" s="315"/>
      <c r="AY96" s="282"/>
      <c r="AZ96" s="316"/>
      <c r="BA96" s="316"/>
      <c r="BB96" s="317"/>
      <c r="BC96" s="317"/>
      <c r="BD96" s="317"/>
      <c r="BE96" s="1"/>
    </row>
    <row r="97" ht="15.75" hidden="1" customHeight="1">
      <c r="A97" s="74">
        <v>2025096.0</v>
      </c>
      <c r="B97" s="82" t="s">
        <v>2791</v>
      </c>
      <c r="C97" s="80" t="s">
        <v>7688</v>
      </c>
      <c r="D97" s="50" t="s">
        <v>95</v>
      </c>
      <c r="E97" s="82" t="s">
        <v>55</v>
      </c>
      <c r="F97" s="80" t="s">
        <v>4</v>
      </c>
      <c r="G97" s="269" t="str">
        <f>VLOOKUP(A97,'High School'!A:AW,49,FALSE)</f>
        <v>Yes</v>
      </c>
      <c r="H97" s="270" t="str">
        <f>VLOOKUP(A97,'High School'!A:AX,50,FALSE)</f>
        <v/>
      </c>
      <c r="I97" s="270">
        <f>VLOOKUP(A97,'High School'!A:AY,51,FALSE)</f>
        <v>231218354</v>
      </c>
      <c r="J97" s="270">
        <f>VLOOKUP(A97,'High School'!A:AZ,52,FALSE)</f>
        <v>54372</v>
      </c>
      <c r="K97" s="270" t="str">
        <f>VLOOKUP(A97,'High School'!A:BA,53,FALSE)</f>
        <v>Bachelor of Education in IP Teaching </v>
      </c>
      <c r="L97" s="270" t="str">
        <f>VLOOKUP(A97,'High School'!A:BB,54,FALSE)</f>
        <v>`Provisionally Accepted</v>
      </c>
      <c r="M97" s="271" t="s">
        <v>232</v>
      </c>
      <c r="N97" s="271"/>
      <c r="O97" s="271"/>
      <c r="P97" s="273"/>
      <c r="Q97" s="273"/>
      <c r="R97" s="273"/>
      <c r="S97" s="274" t="s">
        <v>73</v>
      </c>
      <c r="T97" s="274"/>
      <c r="U97" s="275"/>
      <c r="V97" s="318"/>
      <c r="W97" s="275"/>
      <c r="X97" s="275"/>
      <c r="Y97" s="276"/>
      <c r="Z97" s="277"/>
      <c r="AA97" s="298"/>
      <c r="AB97" s="298"/>
      <c r="AC97" s="276"/>
      <c r="AD97" s="276"/>
      <c r="AE97" s="222"/>
      <c r="AF97" s="222"/>
      <c r="AG97" s="222"/>
      <c r="AH97" s="222"/>
      <c r="AI97" s="222"/>
      <c r="AJ97" s="222"/>
      <c r="AK97" s="279"/>
      <c r="AL97" s="279"/>
      <c r="AM97" s="279"/>
      <c r="AN97" s="279"/>
      <c r="AO97" s="279"/>
      <c r="AP97" s="279"/>
      <c r="AQ97" s="286"/>
      <c r="AR97" s="280"/>
      <c r="AS97" s="280"/>
      <c r="AT97" s="281"/>
      <c r="AU97" s="281"/>
      <c r="AV97" s="281"/>
      <c r="AW97" s="281"/>
      <c r="AX97" s="281"/>
      <c r="AY97" s="282"/>
      <c r="AZ97" s="282"/>
      <c r="BA97" s="282"/>
      <c r="BB97" s="283"/>
      <c r="BC97" s="283"/>
      <c r="BD97" s="283"/>
      <c r="BE97" s="1"/>
    </row>
    <row r="98" ht="15.75" hidden="1" customHeight="1">
      <c r="A98" s="74">
        <v>2025097.0</v>
      </c>
      <c r="B98" s="82" t="s">
        <v>1275</v>
      </c>
      <c r="C98" s="80" t="s">
        <v>7688</v>
      </c>
      <c r="D98" s="50" t="s">
        <v>95</v>
      </c>
      <c r="E98" s="82" t="s">
        <v>55</v>
      </c>
      <c r="F98" s="80" t="s">
        <v>4</v>
      </c>
      <c r="G98" s="269" t="str">
        <f>VLOOKUP(A98,'High School'!A:AW,49,FALSE)</f>
        <v>Yes</v>
      </c>
      <c r="H98" s="270" t="str">
        <f>VLOOKUP(A98,'High School'!A:AX,50,FALSE)</f>
        <v/>
      </c>
      <c r="I98" s="270">
        <f>VLOOKUP(A98,'High School'!A:AY,51,FALSE)</f>
        <v>231254431</v>
      </c>
      <c r="J98" s="270">
        <f>VLOOKUP(A98,'High School'!A:AZ,52,FALSE)</f>
        <v>42385</v>
      </c>
      <c r="K98" s="270" t="str">
        <f>VLOOKUP(A98,'High School'!A:BA,53,FALSE)</f>
        <v>MBChB</v>
      </c>
      <c r="L98" s="270" t="str">
        <f>VLOOKUP(A98,'High School'!A:BB,54,FALSE)</f>
        <v>Departmental Selection</v>
      </c>
      <c r="M98" s="271" t="s">
        <v>73</v>
      </c>
      <c r="N98" s="271"/>
      <c r="O98" s="271"/>
      <c r="P98" s="273"/>
      <c r="Q98" s="273"/>
      <c r="R98" s="273"/>
      <c r="S98" s="274" t="s">
        <v>232</v>
      </c>
      <c r="T98" s="274"/>
      <c r="U98" s="275"/>
      <c r="V98" s="318"/>
      <c r="W98" s="275"/>
      <c r="X98" s="275"/>
      <c r="Y98" s="276"/>
      <c r="Z98" s="277"/>
      <c r="AA98" s="298"/>
      <c r="AB98" s="298"/>
      <c r="AC98" s="276"/>
      <c r="AD98" s="276"/>
      <c r="AE98" s="222"/>
      <c r="AF98" s="222"/>
      <c r="AG98" s="222"/>
      <c r="AH98" s="222"/>
      <c r="AI98" s="222"/>
      <c r="AJ98" s="222"/>
      <c r="AK98" s="279"/>
      <c r="AL98" s="279"/>
      <c r="AM98" s="279"/>
      <c r="AN98" s="279"/>
      <c r="AO98" s="279"/>
      <c r="AP98" s="279"/>
      <c r="AQ98" s="286"/>
      <c r="AR98" s="280"/>
      <c r="AS98" s="280"/>
      <c r="AT98" s="281"/>
      <c r="AU98" s="281"/>
      <c r="AV98" s="281"/>
      <c r="AW98" s="281"/>
      <c r="AX98" s="281"/>
      <c r="AY98" s="282"/>
      <c r="AZ98" s="282"/>
      <c r="BA98" s="282"/>
      <c r="BB98" s="283"/>
      <c r="BC98" s="283"/>
      <c r="BD98" s="283"/>
      <c r="BE98" s="1"/>
    </row>
    <row r="99" ht="15.75" hidden="1" customHeight="1">
      <c r="A99" s="74">
        <v>2025098.0</v>
      </c>
      <c r="B99" s="82" t="s">
        <v>2606</v>
      </c>
      <c r="C99" s="80" t="s">
        <v>7688</v>
      </c>
      <c r="D99" s="50" t="s">
        <v>95</v>
      </c>
      <c r="E99" s="82" t="s">
        <v>55</v>
      </c>
      <c r="F99" s="80" t="s">
        <v>4</v>
      </c>
      <c r="G99" s="269" t="str">
        <f>VLOOKUP(A99,'High School'!A:AW,49,FALSE)</f>
        <v>S/A</v>
      </c>
      <c r="H99" s="270" t="str">
        <f>VLOOKUP(A99,'High School'!A:AX,50,FALSE)</f>
        <v/>
      </c>
      <c r="I99" s="270" t="str">
        <f>VLOOKUP(A99,'High School'!A:AY,51,FALSE)</f>
        <v/>
      </c>
      <c r="J99" s="270" t="str">
        <f>VLOOKUP(A99,'High School'!A:AZ,52,FALSE)</f>
        <v/>
      </c>
      <c r="K99" s="270" t="str">
        <f>VLOOKUP(A99,'High School'!A:BA,53,FALSE)</f>
        <v/>
      </c>
      <c r="L99" s="270" t="str">
        <f>VLOOKUP(A99,'High School'!A:BB,54,FALSE)</f>
        <v/>
      </c>
      <c r="M99" s="271" t="s">
        <v>232</v>
      </c>
      <c r="N99" s="271"/>
      <c r="O99" s="271"/>
      <c r="P99" s="273"/>
      <c r="Q99" s="273"/>
      <c r="R99" s="273"/>
      <c r="S99" s="274" t="s">
        <v>232</v>
      </c>
      <c r="T99" s="274"/>
      <c r="U99" s="275"/>
      <c r="V99" s="318"/>
      <c r="W99" s="275"/>
      <c r="X99" s="275"/>
      <c r="Y99" s="276"/>
      <c r="Z99" s="277"/>
      <c r="AA99" s="298"/>
      <c r="AB99" s="298"/>
      <c r="AC99" s="276"/>
      <c r="AD99" s="276"/>
      <c r="AE99" s="222"/>
      <c r="AF99" s="222"/>
      <c r="AG99" s="222"/>
      <c r="AH99" s="222"/>
      <c r="AI99" s="222"/>
      <c r="AJ99" s="222"/>
      <c r="AK99" s="279"/>
      <c r="AL99" s="279"/>
      <c r="AM99" s="279"/>
      <c r="AN99" s="279"/>
      <c r="AO99" s="279"/>
      <c r="AP99" s="279"/>
      <c r="AQ99" s="286"/>
      <c r="AR99" s="280"/>
      <c r="AS99" s="280"/>
      <c r="AT99" s="281"/>
      <c r="AU99" s="281"/>
      <c r="AV99" s="281"/>
      <c r="AW99" s="281"/>
      <c r="AX99" s="281"/>
      <c r="AY99" s="282"/>
      <c r="AZ99" s="282"/>
      <c r="BA99" s="282"/>
      <c r="BB99" s="283"/>
      <c r="BC99" s="283"/>
      <c r="BD99" s="283"/>
      <c r="BE99" s="1"/>
    </row>
    <row r="100" ht="15.75" hidden="1" customHeight="1">
      <c r="A100" s="74">
        <v>2025099.0</v>
      </c>
      <c r="B100" s="82" t="s">
        <v>1749</v>
      </c>
      <c r="C100" s="80" t="s">
        <v>7688</v>
      </c>
      <c r="D100" s="50" t="s">
        <v>95</v>
      </c>
      <c r="E100" s="82" t="s">
        <v>55</v>
      </c>
      <c r="F100" s="80" t="s">
        <v>4</v>
      </c>
      <c r="G100" s="269" t="str">
        <f>VLOOKUP(A100,'High School'!A:AW,49,FALSE)</f>
        <v>S/A</v>
      </c>
      <c r="H100" s="270" t="str">
        <f>VLOOKUP(A100,'High School'!A:AX,50,FALSE)</f>
        <v/>
      </c>
      <c r="I100" s="270" t="str">
        <f>VLOOKUP(A100,'High School'!A:AY,51,FALSE)</f>
        <v/>
      </c>
      <c r="J100" s="270" t="str">
        <f>VLOOKUP(A100,'High School'!A:AZ,52,FALSE)</f>
        <v/>
      </c>
      <c r="K100" s="270" t="str">
        <f>VLOOKUP(A100,'High School'!A:BA,53,FALSE)</f>
        <v/>
      </c>
      <c r="L100" s="270" t="str">
        <f>VLOOKUP(A100,'High School'!A:BB,54,FALSE)</f>
        <v/>
      </c>
      <c r="M100" s="271" t="s">
        <v>232</v>
      </c>
      <c r="N100" s="271" t="str">
        <f>CLEAN(O100)</f>
        <v/>
      </c>
      <c r="O100" s="271"/>
      <c r="P100" s="273"/>
      <c r="Q100" s="273"/>
      <c r="R100" s="273"/>
      <c r="S100" s="274" t="s">
        <v>232</v>
      </c>
      <c r="T100" s="274"/>
      <c r="U100" s="275"/>
      <c r="V100" s="318"/>
      <c r="W100" s="275"/>
      <c r="X100" s="275"/>
      <c r="Y100" s="276"/>
      <c r="Z100" s="277"/>
      <c r="AA100" s="298"/>
      <c r="AB100" s="298"/>
      <c r="AC100" s="276"/>
      <c r="AD100" s="276"/>
      <c r="AE100" s="222"/>
      <c r="AF100" s="222"/>
      <c r="AG100" s="222"/>
      <c r="AH100" s="222"/>
      <c r="AI100" s="222"/>
      <c r="AJ100" s="222"/>
      <c r="AK100" s="279"/>
      <c r="AL100" s="279"/>
      <c r="AM100" s="279"/>
      <c r="AN100" s="279"/>
      <c r="AO100" s="279"/>
      <c r="AP100" s="279"/>
      <c r="AQ100" s="286"/>
      <c r="AR100" s="280"/>
      <c r="AS100" s="280"/>
      <c r="AT100" s="281"/>
      <c r="AU100" s="281"/>
      <c r="AV100" s="281"/>
      <c r="AW100" s="281"/>
      <c r="AX100" s="281"/>
      <c r="AY100" s="282"/>
      <c r="AZ100" s="282"/>
      <c r="BA100" s="282"/>
      <c r="BB100" s="283"/>
      <c r="BC100" s="283"/>
      <c r="BD100" s="283"/>
      <c r="BE100" s="1"/>
    </row>
    <row r="101" ht="15.75" hidden="1" customHeight="1">
      <c r="A101" s="74">
        <v>2025100.0</v>
      </c>
      <c r="B101" s="82" t="s">
        <v>2990</v>
      </c>
      <c r="C101" s="80" t="s">
        <v>7688</v>
      </c>
      <c r="D101" s="50" t="s">
        <v>95</v>
      </c>
      <c r="E101" s="82" t="s">
        <v>55</v>
      </c>
      <c r="F101" s="80" t="s">
        <v>4</v>
      </c>
      <c r="G101" s="269" t="str">
        <f>VLOOKUP(A101,'High School'!A:AW,49,FALSE)</f>
        <v>Yes</v>
      </c>
      <c r="H101" s="270" t="str">
        <f>VLOOKUP(A101,'High School'!A:AX,50,FALSE)</f>
        <v/>
      </c>
      <c r="I101" s="270">
        <f>VLOOKUP(A101,'High School'!A:AY,51,FALSE)</f>
        <v>231336780</v>
      </c>
      <c r="J101" s="270">
        <f>VLOOKUP(A101,'High School'!A:AZ,52,FALSE)</f>
        <v>39721</v>
      </c>
      <c r="K101" s="270" t="str">
        <f>VLOOKUP(A101,'High School'!A:BA,53,FALSE)</f>
        <v>Dip (Management)</v>
      </c>
      <c r="L101" s="270" t="str">
        <f>VLOOKUP(A101,'High School'!A:BB,54,FALSE)</f>
        <v>`Provisionally Accepted</v>
      </c>
      <c r="M101" s="271" t="s">
        <v>73</v>
      </c>
      <c r="N101" s="271"/>
      <c r="O101" s="271"/>
      <c r="P101" s="273"/>
      <c r="Q101" s="273"/>
      <c r="R101" s="273"/>
      <c r="S101" s="274" t="s">
        <v>73</v>
      </c>
      <c r="T101" s="274"/>
      <c r="U101" s="275"/>
      <c r="V101" s="318"/>
      <c r="W101" s="275"/>
      <c r="X101" s="275"/>
      <c r="Y101" s="276"/>
      <c r="Z101" s="277"/>
      <c r="AA101" s="298"/>
      <c r="AB101" s="298"/>
      <c r="AC101" s="276"/>
      <c r="AD101" s="276"/>
      <c r="AE101" s="222"/>
      <c r="AF101" s="222"/>
      <c r="AG101" s="222"/>
      <c r="AH101" s="222"/>
      <c r="AI101" s="222"/>
      <c r="AJ101" s="222"/>
      <c r="AK101" s="279"/>
      <c r="AL101" s="279"/>
      <c r="AM101" s="279"/>
      <c r="AN101" s="279"/>
      <c r="AO101" s="279"/>
      <c r="AP101" s="279"/>
      <c r="AQ101" s="286"/>
      <c r="AR101" s="280"/>
      <c r="AS101" s="280"/>
      <c r="AT101" s="281"/>
      <c r="AU101" s="281"/>
      <c r="AV101" s="281"/>
      <c r="AW101" s="281"/>
      <c r="AX101" s="281"/>
      <c r="AY101" s="282"/>
      <c r="AZ101" s="282"/>
      <c r="BA101" s="282"/>
      <c r="BB101" s="283"/>
      <c r="BC101" s="283"/>
      <c r="BD101" s="283"/>
      <c r="BE101" s="287"/>
    </row>
    <row r="102" ht="15.75" hidden="1" customHeight="1">
      <c r="A102" s="74">
        <v>2025101.0</v>
      </c>
      <c r="B102" s="82" t="s">
        <v>2420</v>
      </c>
      <c r="C102" s="80" t="s">
        <v>7688</v>
      </c>
      <c r="D102" s="50" t="s">
        <v>95</v>
      </c>
      <c r="E102" s="82" t="s">
        <v>55</v>
      </c>
      <c r="F102" s="80" t="s">
        <v>4</v>
      </c>
      <c r="G102" s="269" t="str">
        <f>VLOOKUP(A102,'High School'!A:AW,49,FALSE)</f>
        <v>Yes</v>
      </c>
      <c r="H102" s="270" t="str">
        <f>VLOOKUP(A102,'High School'!A:AX,50,FALSE)</f>
        <v/>
      </c>
      <c r="I102" s="270">
        <f>VLOOKUP(A102,'High School'!A:AY,51,FALSE)</f>
        <v>231245424</v>
      </c>
      <c r="J102" s="270">
        <f>VLOOKUP(A102,'High School'!A:AZ,52,FALSE)</f>
        <v>64508</v>
      </c>
      <c r="K102" s="270" t="str">
        <f>VLOOKUP(A102,'High School'!A:BA,53,FALSE)</f>
        <v>Dip (Management) Extended Programme</v>
      </c>
      <c r="L102" s="270" t="str">
        <f>VLOOKUP(A102,'High School'!A:BB,54,FALSE)</f>
        <v>`Provisionally Accepted</v>
      </c>
      <c r="M102" s="271" t="s">
        <v>73</v>
      </c>
      <c r="N102" s="271"/>
      <c r="O102" s="271"/>
      <c r="P102" s="273"/>
      <c r="Q102" s="273"/>
      <c r="R102" s="273"/>
      <c r="S102" s="274" t="s">
        <v>232</v>
      </c>
      <c r="T102" s="274"/>
      <c r="U102" s="275"/>
      <c r="V102" s="318"/>
      <c r="W102" s="275"/>
      <c r="X102" s="275"/>
      <c r="Y102" s="276"/>
      <c r="Z102" s="277"/>
      <c r="AA102" s="278"/>
      <c r="AB102" s="298"/>
      <c r="AC102" s="277"/>
      <c r="AD102" s="277"/>
      <c r="AE102" s="222"/>
      <c r="AF102" s="222"/>
      <c r="AG102" s="222"/>
      <c r="AH102" s="222"/>
      <c r="AI102" s="222"/>
      <c r="AJ102" s="222"/>
      <c r="AK102" s="279"/>
      <c r="AL102" s="279"/>
      <c r="AM102" s="279"/>
      <c r="AN102" s="279"/>
      <c r="AO102" s="279"/>
      <c r="AP102" s="279"/>
      <c r="AQ102" s="286"/>
      <c r="AR102" s="280"/>
      <c r="AS102" s="280"/>
      <c r="AT102" s="281"/>
      <c r="AU102" s="281"/>
      <c r="AV102" s="281"/>
      <c r="AW102" s="281"/>
      <c r="AX102" s="281"/>
      <c r="AY102" s="282"/>
      <c r="AZ102" s="282"/>
      <c r="BA102" s="282"/>
      <c r="BB102" s="283"/>
      <c r="BC102" s="283"/>
      <c r="BD102" s="283"/>
      <c r="BE102" s="284"/>
    </row>
    <row r="103" ht="15.75" hidden="1" customHeight="1">
      <c r="A103" s="74">
        <v>2025102.0</v>
      </c>
      <c r="B103" s="82" t="s">
        <v>3304</v>
      </c>
      <c r="C103" s="80" t="s">
        <v>7688</v>
      </c>
      <c r="D103" s="50" t="s">
        <v>95</v>
      </c>
      <c r="E103" s="82" t="s">
        <v>55</v>
      </c>
      <c r="F103" s="80" t="s">
        <v>4</v>
      </c>
      <c r="G103" s="269" t="str">
        <f>VLOOKUP(A103,'High School'!A:AW,49,FALSE)</f>
        <v>Yes</v>
      </c>
      <c r="H103" s="270" t="str">
        <f>VLOOKUP(A103,'High School'!A:AX,50,FALSE)</f>
        <v/>
      </c>
      <c r="I103" s="270">
        <f>VLOOKUP(A103,'High School'!A:AY,51,FALSE)</f>
        <v>231218755</v>
      </c>
      <c r="J103" s="270">
        <f>VLOOKUP(A103,'High School'!A:AZ,52,FALSE)</f>
        <v>97453</v>
      </c>
      <c r="K103" s="270" t="str">
        <f>VLOOKUP(A103,'High School'!A:BA,53,FALSE)</f>
        <v/>
      </c>
      <c r="L103" s="270" t="str">
        <f>VLOOKUP(A103,'High School'!A:BB,54,FALSE)</f>
        <v/>
      </c>
      <c r="M103" s="271" t="s">
        <v>73</v>
      </c>
      <c r="N103" s="271"/>
      <c r="O103" s="271"/>
      <c r="P103" s="273"/>
      <c r="Q103" s="273"/>
      <c r="R103" s="273"/>
      <c r="S103" s="274" t="s">
        <v>73</v>
      </c>
      <c r="T103" s="274"/>
      <c r="U103" s="275"/>
      <c r="V103" s="318"/>
      <c r="W103" s="275"/>
      <c r="X103" s="275"/>
      <c r="Y103" s="276"/>
      <c r="Z103" s="277"/>
      <c r="AA103" s="298"/>
      <c r="AB103" s="298"/>
      <c r="AC103" s="276"/>
      <c r="AD103" s="276"/>
      <c r="AE103" s="222"/>
      <c r="AF103" s="222"/>
      <c r="AG103" s="222"/>
      <c r="AH103" s="222"/>
      <c r="AI103" s="222"/>
      <c r="AJ103" s="222"/>
      <c r="AK103" s="279"/>
      <c r="AL103" s="279"/>
      <c r="AM103" s="279"/>
      <c r="AN103" s="279"/>
      <c r="AO103" s="279"/>
      <c r="AP103" s="279"/>
      <c r="AQ103" s="286"/>
      <c r="AR103" s="280"/>
      <c r="AS103" s="280"/>
      <c r="AT103" s="281"/>
      <c r="AU103" s="281"/>
      <c r="AV103" s="281"/>
      <c r="AW103" s="281"/>
      <c r="AX103" s="281"/>
      <c r="AY103" s="282"/>
      <c r="AZ103" s="282"/>
      <c r="BA103" s="282"/>
      <c r="BB103" s="283"/>
      <c r="BC103" s="283"/>
      <c r="BD103" s="283"/>
      <c r="BE103" s="287"/>
    </row>
    <row r="104" ht="15.75" hidden="1" customHeight="1">
      <c r="A104" s="74">
        <v>2025103.0</v>
      </c>
      <c r="B104" s="82" t="s">
        <v>1199</v>
      </c>
      <c r="C104" s="80" t="s">
        <v>7688</v>
      </c>
      <c r="D104" s="50" t="s">
        <v>95</v>
      </c>
      <c r="E104" s="82" t="s">
        <v>55</v>
      </c>
      <c r="F104" s="80" t="s">
        <v>4</v>
      </c>
      <c r="G104" s="269" t="str">
        <f>VLOOKUP(A104,'High School'!A:AW,49,FALSE)</f>
        <v>Yes</v>
      </c>
      <c r="H104" s="270" t="str">
        <f>VLOOKUP(A104,'High School'!A:AX,50,FALSE)</f>
        <v/>
      </c>
      <c r="I104" s="270">
        <f>VLOOKUP(A104,'High School'!A:AY,51,FALSE)</f>
        <v>231283938</v>
      </c>
      <c r="J104" s="270">
        <f>VLOOKUP(A104,'High School'!A:AZ,52,FALSE)</f>
        <v>94858</v>
      </c>
      <c r="K104" s="270" t="str">
        <f>VLOOKUP(A104,'High School'!A:BA,53,FALSE)</f>
        <v>Dip (Inventory and Stores Management)</v>
      </c>
      <c r="L104" s="270" t="str">
        <f>VLOOKUP(A104,'High School'!A:BB,54,FALSE)</f>
        <v>`Provisionally Accepted</v>
      </c>
      <c r="M104" s="271" t="s">
        <v>73</v>
      </c>
      <c r="N104" s="271"/>
      <c r="O104" s="271"/>
      <c r="P104" s="273"/>
      <c r="Q104" s="273"/>
      <c r="R104" s="273"/>
      <c r="S104" s="274" t="s">
        <v>73</v>
      </c>
      <c r="T104" s="274"/>
      <c r="U104" s="275"/>
      <c r="V104" s="318"/>
      <c r="W104" s="275"/>
      <c r="X104" s="275"/>
      <c r="Y104" s="276"/>
      <c r="Z104" s="277"/>
      <c r="AA104" s="298"/>
      <c r="AB104" s="298"/>
      <c r="AC104" s="276"/>
      <c r="AD104" s="276"/>
      <c r="AE104" s="222"/>
      <c r="AF104" s="222"/>
      <c r="AG104" s="222"/>
      <c r="AH104" s="222"/>
      <c r="AI104" s="222"/>
      <c r="AJ104" s="222"/>
      <c r="AK104" s="279"/>
      <c r="AL104" s="279"/>
      <c r="AM104" s="279"/>
      <c r="AN104" s="279"/>
      <c r="AO104" s="279"/>
      <c r="AP104" s="279"/>
      <c r="AQ104" s="286"/>
      <c r="AR104" s="280"/>
      <c r="AS104" s="280"/>
      <c r="AT104" s="281"/>
      <c r="AU104" s="281"/>
      <c r="AV104" s="281"/>
      <c r="AW104" s="281"/>
      <c r="AX104" s="281"/>
      <c r="AY104" s="282"/>
      <c r="AZ104" s="282"/>
      <c r="BA104" s="282"/>
      <c r="BB104" s="283"/>
      <c r="BC104" s="283"/>
      <c r="BD104" s="283"/>
      <c r="BE104" s="287"/>
    </row>
    <row r="105" ht="15.75" hidden="1" customHeight="1">
      <c r="A105" s="74">
        <v>2025104.0</v>
      </c>
      <c r="B105" s="82" t="s">
        <v>3645</v>
      </c>
      <c r="C105" s="80" t="s">
        <v>7688</v>
      </c>
      <c r="D105" s="50" t="s">
        <v>95</v>
      </c>
      <c r="E105" s="82" t="s">
        <v>55</v>
      </c>
      <c r="F105" s="80" t="s">
        <v>4</v>
      </c>
      <c r="G105" s="269" t="str">
        <f>VLOOKUP(A105,'High School'!A:AW,49,FALSE)</f>
        <v>Yes</v>
      </c>
      <c r="H105" s="270" t="str">
        <f>VLOOKUP(A105,'High School'!A:AX,50,FALSE)</f>
        <v/>
      </c>
      <c r="I105" s="270">
        <f>VLOOKUP(A105,'High School'!A:AY,51,FALSE)</f>
        <v>231282893</v>
      </c>
      <c r="J105" s="270">
        <f>VLOOKUP(A105,'High School'!A:AZ,52,FALSE)</f>
        <v>69456</v>
      </c>
      <c r="K105" s="270" t="str">
        <f>VLOOKUP(A105,'High School'!A:BA,53,FALSE)</f>
        <v>Dip (Law Enforcement)</v>
      </c>
      <c r="L105" s="270" t="str">
        <f>VLOOKUP(A105,'High School'!A:BB,54,FALSE)</f>
        <v>Application Submitted</v>
      </c>
      <c r="M105" s="271" t="s">
        <v>232</v>
      </c>
      <c r="N105" s="271"/>
      <c r="O105" s="271"/>
      <c r="P105" s="308"/>
      <c r="Q105" s="273"/>
      <c r="R105" s="340"/>
      <c r="S105" s="274" t="s">
        <v>232</v>
      </c>
      <c r="T105" s="274"/>
      <c r="U105" s="275"/>
      <c r="V105" s="275"/>
      <c r="W105" s="300"/>
      <c r="X105" s="275"/>
      <c r="Y105" s="276"/>
      <c r="Z105" s="277"/>
      <c r="AA105" s="278"/>
      <c r="AB105" s="298"/>
      <c r="AC105" s="276"/>
      <c r="AD105" s="277"/>
      <c r="AE105" s="341"/>
      <c r="AF105" s="341"/>
      <c r="AG105" s="222"/>
      <c r="AH105" s="222"/>
      <c r="AI105" s="222"/>
      <c r="AJ105" s="222"/>
      <c r="AK105" s="279"/>
      <c r="AL105" s="279"/>
      <c r="AM105" s="279"/>
      <c r="AN105" s="279"/>
      <c r="AO105" s="279"/>
      <c r="AP105" s="279"/>
      <c r="AQ105" s="286"/>
      <c r="AR105" s="323" t="s">
        <v>232</v>
      </c>
      <c r="AS105" s="280"/>
      <c r="AT105" s="281">
        <v>2940220.0</v>
      </c>
      <c r="AU105" s="336" t="s">
        <v>7712</v>
      </c>
      <c r="AV105" s="281"/>
      <c r="AW105" s="281"/>
      <c r="AX105" s="281"/>
      <c r="AY105" s="282"/>
      <c r="AZ105" s="282"/>
      <c r="BA105" s="282"/>
      <c r="BB105" s="283"/>
      <c r="BC105" s="283"/>
      <c r="BD105" s="283"/>
      <c r="BE105" s="284"/>
    </row>
    <row r="106" ht="15.75" hidden="1" customHeight="1">
      <c r="A106" s="74">
        <v>2025105.0</v>
      </c>
      <c r="B106" s="82" t="s">
        <v>3574</v>
      </c>
      <c r="C106" s="80" t="s">
        <v>7688</v>
      </c>
      <c r="D106" s="50" t="s">
        <v>95</v>
      </c>
      <c r="E106" s="82" t="s">
        <v>55</v>
      </c>
      <c r="F106" s="80" t="s">
        <v>4</v>
      </c>
      <c r="G106" s="269" t="str">
        <f>VLOOKUP(A106,'High School'!A:AW,49,FALSE)</f>
        <v>Yes</v>
      </c>
      <c r="H106" s="270" t="str">
        <f>VLOOKUP(A106,'High School'!A:AX,50,FALSE)</f>
        <v/>
      </c>
      <c r="I106" s="270">
        <f>VLOOKUP(A106,'High School'!A:AY,51,FALSE)</f>
        <v>231195869</v>
      </c>
      <c r="J106" s="270">
        <f>VLOOKUP(A106,'High School'!A:AZ,52,FALSE)</f>
        <v>79456</v>
      </c>
      <c r="K106" s="270" t="str">
        <f>VLOOKUP(A106,'High School'!A:BA,53,FALSE)</f>
        <v>Dip (Accountancy)</v>
      </c>
      <c r="L106" s="270" t="str">
        <f>VLOOKUP(A106,'High School'!A:BB,54,FALSE)</f>
        <v>`Provisionally Accepted</v>
      </c>
      <c r="M106" s="271" t="s">
        <v>232</v>
      </c>
      <c r="N106" s="271"/>
      <c r="O106" s="271"/>
      <c r="P106" s="273"/>
      <c r="Q106" s="273"/>
      <c r="R106" s="273"/>
      <c r="S106" s="274" t="s">
        <v>73</v>
      </c>
      <c r="T106" s="274"/>
      <c r="U106" s="275"/>
      <c r="V106" s="275"/>
      <c r="W106" s="275"/>
      <c r="X106" s="275"/>
      <c r="Y106" s="276"/>
      <c r="Z106" s="277"/>
      <c r="AA106" s="278"/>
      <c r="AB106" s="298"/>
      <c r="AC106" s="277"/>
      <c r="AD106" s="277"/>
      <c r="AE106" s="222"/>
      <c r="AF106" s="222"/>
      <c r="AG106" s="222"/>
      <c r="AH106" s="222"/>
      <c r="AI106" s="222"/>
      <c r="AJ106" s="222"/>
      <c r="AK106" s="279"/>
      <c r="AL106" s="279"/>
      <c r="AM106" s="279"/>
      <c r="AN106" s="279"/>
      <c r="AO106" s="279"/>
      <c r="AP106" s="279"/>
      <c r="AQ106" s="286"/>
      <c r="AR106" s="280"/>
      <c r="AS106" s="280"/>
      <c r="AT106" s="315"/>
      <c r="AU106" s="315"/>
      <c r="AV106" s="315"/>
      <c r="AW106" s="315"/>
      <c r="AX106" s="315"/>
      <c r="AY106" s="282"/>
      <c r="AZ106" s="316"/>
      <c r="BA106" s="316"/>
      <c r="BB106" s="283"/>
      <c r="BC106" s="317"/>
      <c r="BD106" s="317"/>
      <c r="BE106" s="1"/>
    </row>
    <row r="107" ht="15.75" hidden="1" customHeight="1">
      <c r="A107" s="74">
        <v>2025106.0</v>
      </c>
      <c r="B107" s="82" t="s">
        <v>976</v>
      </c>
      <c r="C107" s="80" t="s">
        <v>7688</v>
      </c>
      <c r="D107" s="50" t="s">
        <v>95</v>
      </c>
      <c r="E107" s="82" t="s">
        <v>55</v>
      </c>
      <c r="F107" s="80" t="s">
        <v>4</v>
      </c>
      <c r="G107" s="269" t="str">
        <f>VLOOKUP(A107,'High School'!A:AW,49,FALSE)</f>
        <v>S/A</v>
      </c>
      <c r="H107" s="270" t="str">
        <f>VLOOKUP(A107,'High School'!A:AX,50,FALSE)</f>
        <v/>
      </c>
      <c r="I107" s="270" t="str">
        <f>VLOOKUP(A107,'High School'!A:AY,51,FALSE)</f>
        <v/>
      </c>
      <c r="J107" s="270" t="str">
        <f>VLOOKUP(A107,'High School'!A:AZ,52,FALSE)</f>
        <v/>
      </c>
      <c r="K107" s="270" t="str">
        <f>VLOOKUP(A107,'High School'!A:BA,53,FALSE)</f>
        <v/>
      </c>
      <c r="L107" s="270" t="str">
        <f>VLOOKUP(A107,'High School'!A:BB,54,FALSE)</f>
        <v/>
      </c>
      <c r="M107" s="272" t="s">
        <v>73</v>
      </c>
      <c r="N107" s="272"/>
      <c r="O107" s="272"/>
      <c r="P107" s="299"/>
      <c r="Q107" s="273"/>
      <c r="R107" s="273"/>
      <c r="S107" s="274" t="s">
        <v>73</v>
      </c>
      <c r="T107" s="274"/>
      <c r="U107" s="275"/>
      <c r="V107" s="275"/>
      <c r="W107" s="275"/>
      <c r="X107" s="275"/>
      <c r="Y107" s="276"/>
      <c r="Z107" s="277"/>
      <c r="AA107" s="278"/>
      <c r="AB107" s="298"/>
      <c r="AC107" s="277"/>
      <c r="AD107" s="277"/>
      <c r="AE107" s="222"/>
      <c r="AF107" s="222"/>
      <c r="AG107" s="222"/>
      <c r="AH107" s="222"/>
      <c r="AI107" s="222"/>
      <c r="AJ107" s="222"/>
      <c r="AK107" s="279"/>
      <c r="AL107" s="279"/>
      <c r="AM107" s="279"/>
      <c r="AN107" s="279"/>
      <c r="AO107" s="279"/>
      <c r="AP107" s="279"/>
      <c r="AQ107" s="286"/>
      <c r="AR107" s="280"/>
      <c r="AS107" s="280"/>
      <c r="AT107" s="315"/>
      <c r="AU107" s="315"/>
      <c r="AV107" s="315"/>
      <c r="AW107" s="315"/>
      <c r="AX107" s="315"/>
      <c r="AY107" s="282"/>
      <c r="AZ107" s="316"/>
      <c r="BA107" s="316"/>
      <c r="BB107" s="283"/>
      <c r="BC107" s="317"/>
      <c r="BD107" s="317"/>
      <c r="BE107" s="287"/>
    </row>
    <row r="108" ht="15.75" hidden="1" customHeight="1">
      <c r="A108" s="74">
        <v>2025107.0</v>
      </c>
      <c r="B108" s="82" t="s">
        <v>700</v>
      </c>
      <c r="C108" s="80" t="s">
        <v>7688</v>
      </c>
      <c r="D108" s="50" t="s">
        <v>95</v>
      </c>
      <c r="E108" s="82" t="s">
        <v>55</v>
      </c>
      <c r="F108" s="80" t="s">
        <v>4</v>
      </c>
      <c r="G108" s="269" t="str">
        <f>VLOOKUP(A108,'High School'!A:AW,49,FALSE)</f>
        <v>S/A</v>
      </c>
      <c r="H108" s="270" t="str">
        <f>VLOOKUP(A108,'High School'!A:AX,50,FALSE)</f>
        <v/>
      </c>
      <c r="I108" s="270" t="str">
        <f>VLOOKUP(A108,'High School'!A:AY,51,FALSE)</f>
        <v/>
      </c>
      <c r="J108" s="270" t="str">
        <f>VLOOKUP(A108,'High School'!A:AZ,52,FALSE)</f>
        <v/>
      </c>
      <c r="K108" s="270" t="str">
        <f>VLOOKUP(A108,'High School'!A:BA,53,FALSE)</f>
        <v/>
      </c>
      <c r="L108" s="270" t="str">
        <f>VLOOKUP(A108,'High School'!A:BB,54,FALSE)</f>
        <v/>
      </c>
      <c r="M108" s="272" t="s">
        <v>232</v>
      </c>
      <c r="N108" s="271" t="str">
        <f>CLEAN(O108)</f>
        <v/>
      </c>
      <c r="O108" s="272"/>
      <c r="P108" s="299"/>
      <c r="Q108" s="273"/>
      <c r="R108" s="340"/>
      <c r="S108" s="274" t="s">
        <v>73</v>
      </c>
      <c r="T108" s="274"/>
      <c r="U108" s="275"/>
      <c r="V108" s="275"/>
      <c r="W108" s="300"/>
      <c r="X108" s="275"/>
      <c r="Y108" s="276"/>
      <c r="Z108" s="277"/>
      <c r="AA108" s="278"/>
      <c r="AB108" s="298"/>
      <c r="AC108" s="276"/>
      <c r="AD108" s="277"/>
      <c r="AE108" s="341"/>
      <c r="AF108" s="341"/>
      <c r="AG108" s="222"/>
      <c r="AH108" s="222"/>
      <c r="AI108" s="222"/>
      <c r="AJ108" s="222"/>
      <c r="AK108" s="279"/>
      <c r="AL108" s="279"/>
      <c r="AM108" s="279"/>
      <c r="AN108" s="279"/>
      <c r="AO108" s="279"/>
      <c r="AP108" s="279"/>
      <c r="AQ108" s="286"/>
      <c r="AR108" s="280"/>
      <c r="AS108" s="280"/>
      <c r="AT108" s="281"/>
      <c r="AU108" s="281"/>
      <c r="AV108" s="281"/>
      <c r="AW108" s="281"/>
      <c r="AX108" s="281"/>
      <c r="AY108" s="282" t="s">
        <v>232</v>
      </c>
      <c r="AZ108" s="342" t="s">
        <v>7713</v>
      </c>
      <c r="BA108" s="282"/>
      <c r="BB108" s="283"/>
      <c r="BC108" s="283"/>
      <c r="BD108" s="283"/>
      <c r="BE108" s="1"/>
    </row>
    <row r="109" ht="15.75" hidden="1" customHeight="1">
      <c r="A109" s="74">
        <v>2025108.0</v>
      </c>
      <c r="B109" s="82" t="s">
        <v>308</v>
      </c>
      <c r="C109" s="80" t="s">
        <v>7688</v>
      </c>
      <c r="D109" s="50" t="s">
        <v>95</v>
      </c>
      <c r="E109" s="82" t="s">
        <v>55</v>
      </c>
      <c r="F109" s="80" t="s">
        <v>4</v>
      </c>
      <c r="G109" s="269" t="str">
        <f>VLOOKUP(A109,'High School'!A:AW,49,FALSE)</f>
        <v>S/A</v>
      </c>
      <c r="H109" s="270" t="str">
        <f>VLOOKUP(A109,'High School'!A:AX,50,FALSE)</f>
        <v/>
      </c>
      <c r="I109" s="270" t="str">
        <f>VLOOKUP(A109,'High School'!A:AY,51,FALSE)</f>
        <v/>
      </c>
      <c r="J109" s="270" t="str">
        <f>VLOOKUP(A109,'High School'!A:AZ,52,FALSE)</f>
        <v/>
      </c>
      <c r="K109" s="270" t="str">
        <f>VLOOKUP(A109,'High School'!A:BA,53,FALSE)</f>
        <v/>
      </c>
      <c r="L109" s="270" t="str">
        <f>VLOOKUP(A109,'High School'!A:BB,54,FALSE)</f>
        <v/>
      </c>
      <c r="M109" s="271" t="s">
        <v>232</v>
      </c>
      <c r="N109" s="271"/>
      <c r="O109" s="271"/>
      <c r="P109" s="273"/>
      <c r="Q109" s="273"/>
      <c r="R109" s="273"/>
      <c r="S109" s="274" t="s">
        <v>73</v>
      </c>
      <c r="T109" s="274"/>
      <c r="U109" s="275"/>
      <c r="V109" s="275"/>
      <c r="W109" s="275"/>
      <c r="X109" s="275"/>
      <c r="Y109" s="276"/>
      <c r="Z109" s="277"/>
      <c r="AA109" s="278"/>
      <c r="AB109" s="298"/>
      <c r="AC109" s="343"/>
      <c r="AD109" s="277"/>
      <c r="AE109" s="222"/>
      <c r="AF109" s="222"/>
      <c r="AG109" s="222"/>
      <c r="AH109" s="222"/>
      <c r="AI109" s="222"/>
      <c r="AJ109" s="222"/>
      <c r="AK109" s="279"/>
      <c r="AL109" s="279"/>
      <c r="AM109" s="279"/>
      <c r="AN109" s="279"/>
      <c r="AO109" s="279"/>
      <c r="AP109" s="279"/>
      <c r="AQ109" s="286"/>
      <c r="AR109" s="280"/>
      <c r="AS109" s="280"/>
      <c r="AT109" s="315"/>
      <c r="AU109" s="315"/>
      <c r="AV109" s="315"/>
      <c r="AW109" s="315"/>
      <c r="AX109" s="315"/>
      <c r="AY109" s="282"/>
      <c r="AZ109" s="316"/>
      <c r="BA109" s="316"/>
      <c r="BB109" s="283"/>
      <c r="BC109" s="317"/>
      <c r="BD109" s="317"/>
      <c r="BE109" s="1"/>
    </row>
    <row r="110" ht="15.75" hidden="1" customHeight="1">
      <c r="A110" s="74">
        <v>2025109.0</v>
      </c>
      <c r="B110" s="82" t="s">
        <v>3038</v>
      </c>
      <c r="C110" s="80" t="s">
        <v>7688</v>
      </c>
      <c r="D110" s="50" t="s">
        <v>86</v>
      </c>
      <c r="E110" s="82" t="s">
        <v>51</v>
      </c>
      <c r="F110" s="80" t="s">
        <v>4</v>
      </c>
      <c r="G110" s="269" t="str">
        <f>VLOOKUP(A110,'High School'!A:AW,49,FALSE)</f>
        <v>Yes</v>
      </c>
      <c r="H110" s="270" t="str">
        <f>VLOOKUP(A110,'High School'!A:AX,50,FALSE)</f>
        <v/>
      </c>
      <c r="I110" s="270">
        <f>VLOOKUP(A110,'High School'!A:AY,51,FALSE)</f>
        <v>231380941</v>
      </c>
      <c r="J110" s="270">
        <f>VLOOKUP(A110,'High School'!A:AZ,52,FALSE)</f>
        <v>59487</v>
      </c>
      <c r="K110" s="270" t="str">
        <f>VLOOKUP(A110,'High School'!A:BA,53,FALSE)</f>
        <v>BR (Diagnostics)</v>
      </c>
      <c r="L110" s="270" t="str">
        <f>VLOOKUP(A110,'High School'!A:BB,54,FALSE)</f>
        <v>Application Submitted</v>
      </c>
      <c r="M110" s="271" t="s">
        <v>232</v>
      </c>
      <c r="N110" s="271"/>
      <c r="O110" s="271"/>
      <c r="P110" s="273"/>
      <c r="Q110" s="273"/>
      <c r="R110" s="273"/>
      <c r="S110" s="274" t="s">
        <v>232</v>
      </c>
      <c r="T110" s="274"/>
      <c r="U110" s="309"/>
      <c r="V110" s="275"/>
      <c r="W110" s="275"/>
      <c r="X110" s="275"/>
      <c r="Y110" s="276"/>
      <c r="Z110" s="277"/>
      <c r="AA110" s="278"/>
      <c r="AB110" s="298"/>
      <c r="AC110" s="344"/>
      <c r="AD110" s="277"/>
      <c r="AE110" s="222"/>
      <c r="AF110" s="222"/>
      <c r="AG110" s="222"/>
      <c r="AH110" s="222"/>
      <c r="AI110" s="222"/>
      <c r="AJ110" s="222"/>
      <c r="AK110" s="279"/>
      <c r="AL110" s="279"/>
      <c r="AM110" s="279"/>
      <c r="AN110" s="279"/>
      <c r="AO110" s="279"/>
      <c r="AP110" s="279"/>
      <c r="AQ110" s="286"/>
      <c r="AR110" s="280"/>
      <c r="AS110" s="280"/>
      <c r="AT110" s="315"/>
      <c r="AU110" s="315"/>
      <c r="AV110" s="315"/>
      <c r="AW110" s="315"/>
      <c r="AX110" s="315"/>
      <c r="AY110" s="282"/>
      <c r="AZ110" s="316"/>
      <c r="BA110" s="316"/>
      <c r="BB110" s="283"/>
      <c r="BC110" s="317"/>
      <c r="BD110" s="317"/>
      <c r="BE110" s="99"/>
    </row>
    <row r="111" ht="15.75" hidden="1" customHeight="1">
      <c r="A111" s="74">
        <v>2025110.0</v>
      </c>
      <c r="B111" s="82" t="s">
        <v>3637</v>
      </c>
      <c r="C111" s="80" t="s">
        <v>7688</v>
      </c>
      <c r="D111" s="50" t="s">
        <v>86</v>
      </c>
      <c r="E111" s="82" t="s">
        <v>51</v>
      </c>
      <c r="F111" s="80" t="s">
        <v>4</v>
      </c>
      <c r="G111" s="269" t="str">
        <f>VLOOKUP(A111,'High School'!A:AW,49,FALSE)</f>
        <v>Yes</v>
      </c>
      <c r="H111" s="270" t="str">
        <f>VLOOKUP(A111,'High School'!A:AX,50,FALSE)</f>
        <v/>
      </c>
      <c r="I111" s="270">
        <f>VLOOKUP(A111,'High School'!A:AY,51,FALSE)</f>
        <v>231381190</v>
      </c>
      <c r="J111" s="270">
        <f>VLOOKUP(A111,'High School'!A:AZ,52,FALSE)</f>
        <v>42124</v>
      </c>
      <c r="K111" s="270" t="str">
        <f>VLOOKUP(A111,'High School'!A:BA,53,FALSE)</f>
        <v>BCom (General Accounting)</v>
      </c>
      <c r="L111" s="270" t="str">
        <f>VLOOKUP(A111,'High School'!A:BB,54,FALSE)</f>
        <v>`Provisionally Accepted</v>
      </c>
      <c r="M111" s="271" t="s">
        <v>73</v>
      </c>
      <c r="N111" s="271"/>
      <c r="O111" s="271"/>
      <c r="P111" s="273"/>
      <c r="Q111" s="273"/>
      <c r="R111" s="273"/>
      <c r="S111" s="274" t="s">
        <v>73</v>
      </c>
      <c r="T111" s="274"/>
      <c r="U111" s="275"/>
      <c r="V111" s="275"/>
      <c r="W111" s="274"/>
      <c r="X111" s="275"/>
      <c r="Y111" s="276"/>
      <c r="Z111" s="277"/>
      <c r="AA111" s="278"/>
      <c r="AB111" s="298"/>
      <c r="AC111" s="277"/>
      <c r="AD111" s="277"/>
      <c r="AE111" s="222"/>
      <c r="AF111" s="222"/>
      <c r="AG111" s="222"/>
      <c r="AH111" s="222"/>
      <c r="AI111" s="222"/>
      <c r="AJ111" s="222"/>
      <c r="AK111" s="279"/>
      <c r="AL111" s="279"/>
      <c r="AM111" s="279"/>
      <c r="AN111" s="279"/>
      <c r="AO111" s="279"/>
      <c r="AP111" s="279"/>
      <c r="AQ111" s="286"/>
      <c r="AR111" s="280"/>
      <c r="AS111" s="280"/>
      <c r="AT111" s="315"/>
      <c r="AU111" s="315"/>
      <c r="AV111" s="315"/>
      <c r="AW111" s="315"/>
      <c r="AX111" s="315"/>
      <c r="AY111" s="282"/>
      <c r="AZ111" s="316"/>
      <c r="BA111" s="316"/>
      <c r="BB111" s="283"/>
      <c r="BC111" s="317"/>
      <c r="BD111" s="317"/>
      <c r="BE111" s="1"/>
    </row>
    <row r="112" ht="15.75" hidden="1" customHeight="1">
      <c r="A112" s="74">
        <v>2025111.0</v>
      </c>
      <c r="B112" s="82" t="s">
        <v>6103</v>
      </c>
      <c r="C112" s="80" t="s">
        <v>7688</v>
      </c>
      <c r="D112" s="50" t="s">
        <v>86</v>
      </c>
      <c r="E112" s="82" t="s">
        <v>51</v>
      </c>
      <c r="F112" s="80" t="s">
        <v>4</v>
      </c>
      <c r="G112" s="269" t="str">
        <f>VLOOKUP(A112,'High School'!A:AW,49,FALSE)</f>
        <v>S/A</v>
      </c>
      <c r="H112" s="270" t="str">
        <f>VLOOKUP(A112,'High School'!A:AX,50,FALSE)</f>
        <v/>
      </c>
      <c r="I112" s="270">
        <f>VLOOKUP(A112,'High School'!A:AY,51,FALSE)</f>
        <v>231270186</v>
      </c>
      <c r="J112" s="270">
        <f>VLOOKUP(A112,'High School'!A:AZ,52,FALSE)</f>
        <v>83474</v>
      </c>
      <c r="K112" s="270" t="str">
        <f>VLOOKUP(A112,'High School'!A:BA,53,FALSE)</f>
        <v>HCert (IT) (User Support Services)</v>
      </c>
      <c r="L112" s="270" t="str">
        <f>VLOOKUP(A112,'High School'!A:BB,54,FALSE)</f>
        <v>`Provisionally Accepted</v>
      </c>
      <c r="M112" s="271" t="s">
        <v>73</v>
      </c>
      <c r="N112" s="271"/>
      <c r="O112" s="271"/>
      <c r="P112" s="273"/>
      <c r="Q112" s="273"/>
      <c r="R112" s="273"/>
      <c r="S112" s="274" t="s">
        <v>73</v>
      </c>
      <c r="T112" s="274"/>
      <c r="U112" s="275"/>
      <c r="V112" s="275"/>
      <c r="W112" s="275"/>
      <c r="X112" s="275"/>
      <c r="Y112" s="276"/>
      <c r="Z112" s="277"/>
      <c r="AA112" s="278"/>
      <c r="AB112" s="298"/>
      <c r="AC112" s="277"/>
      <c r="AD112" s="277"/>
      <c r="AE112" s="222"/>
      <c r="AF112" s="222"/>
      <c r="AG112" s="222"/>
      <c r="AH112" s="222"/>
      <c r="AI112" s="222"/>
      <c r="AJ112" s="222"/>
      <c r="AK112" s="279"/>
      <c r="AL112" s="279"/>
      <c r="AM112" s="279"/>
      <c r="AN112" s="279"/>
      <c r="AO112" s="279"/>
      <c r="AP112" s="279"/>
      <c r="AQ112" s="286"/>
      <c r="AR112" s="280"/>
      <c r="AS112" s="280"/>
      <c r="AT112" s="315"/>
      <c r="AU112" s="315"/>
      <c r="AV112" s="315"/>
      <c r="AW112" s="315"/>
      <c r="AX112" s="315"/>
      <c r="AY112" s="282"/>
      <c r="AZ112" s="316"/>
      <c r="BA112" s="316"/>
      <c r="BB112" s="283"/>
      <c r="BC112" s="317"/>
      <c r="BD112" s="317"/>
      <c r="BE112" s="99"/>
    </row>
    <row r="113" ht="15.75" hidden="1" customHeight="1">
      <c r="A113" s="74">
        <v>2025112.0</v>
      </c>
      <c r="B113" s="82" t="s">
        <v>2274</v>
      </c>
      <c r="C113" s="80" t="s">
        <v>7688</v>
      </c>
      <c r="D113" s="50" t="s">
        <v>86</v>
      </c>
      <c r="E113" s="82" t="s">
        <v>51</v>
      </c>
      <c r="F113" s="80" t="s">
        <v>4</v>
      </c>
      <c r="G113" s="269" t="str">
        <f>VLOOKUP(A113,'High School'!A:AW,49,FALSE)</f>
        <v>S/A</v>
      </c>
      <c r="H113" s="270" t="str">
        <f>VLOOKUP(A113,'High School'!A:AX,50,FALSE)</f>
        <v/>
      </c>
      <c r="I113" s="270" t="str">
        <f>VLOOKUP(A113,'High School'!A:AY,51,FALSE)</f>
        <v/>
      </c>
      <c r="J113" s="270" t="str">
        <f>VLOOKUP(A113,'High School'!A:AZ,52,FALSE)</f>
        <v/>
      </c>
      <c r="K113" s="270" t="str">
        <f>VLOOKUP(A113,'High School'!A:BA,53,FALSE)</f>
        <v/>
      </c>
      <c r="L113" s="270" t="str">
        <f>VLOOKUP(A113,'High School'!A:BB,54,FALSE)</f>
        <v/>
      </c>
      <c r="M113" s="272" t="s">
        <v>73</v>
      </c>
      <c r="N113" s="272"/>
      <c r="O113" s="272"/>
      <c r="P113" s="299"/>
      <c r="Q113" s="273"/>
      <c r="R113" s="340"/>
      <c r="S113" s="274" t="s">
        <v>73</v>
      </c>
      <c r="T113" s="274"/>
      <c r="U113" s="275"/>
      <c r="V113" s="275"/>
      <c r="W113" s="300"/>
      <c r="X113" s="275"/>
      <c r="Y113" s="276"/>
      <c r="Z113" s="277"/>
      <c r="AA113" s="278"/>
      <c r="AB113" s="298"/>
      <c r="AC113" s="276"/>
      <c r="AD113" s="277"/>
      <c r="AE113" s="341"/>
      <c r="AF113" s="341"/>
      <c r="AG113" s="222"/>
      <c r="AH113" s="222"/>
      <c r="AI113" s="222"/>
      <c r="AJ113" s="222"/>
      <c r="AK113" s="279"/>
      <c r="AL113" s="279"/>
      <c r="AM113" s="279"/>
      <c r="AN113" s="279"/>
      <c r="AO113" s="279"/>
      <c r="AP113" s="279"/>
      <c r="AQ113" s="286"/>
      <c r="AR113" s="323" t="s">
        <v>232</v>
      </c>
      <c r="AS113" s="280"/>
      <c r="AT113" s="281">
        <v>294751.0</v>
      </c>
      <c r="AU113" s="336" t="s">
        <v>7714</v>
      </c>
      <c r="AV113" s="281"/>
      <c r="AW113" s="281"/>
      <c r="AX113" s="281"/>
      <c r="AY113" s="282"/>
      <c r="AZ113" s="282"/>
      <c r="BA113" s="282"/>
      <c r="BB113" s="283"/>
      <c r="BC113" s="283"/>
      <c r="BD113" s="283"/>
      <c r="BE113" s="99"/>
    </row>
    <row r="114" ht="15.75" hidden="1" customHeight="1">
      <c r="A114" s="74">
        <v>2025113.0</v>
      </c>
      <c r="B114" s="82" t="s">
        <v>3422</v>
      </c>
      <c r="C114" s="80" t="s">
        <v>7688</v>
      </c>
      <c r="D114" s="50" t="s">
        <v>86</v>
      </c>
      <c r="E114" s="82" t="s">
        <v>51</v>
      </c>
      <c r="F114" s="80" t="s">
        <v>4</v>
      </c>
      <c r="G114" s="269" t="str">
        <f>VLOOKUP(A114,'High School'!A:AW,49,FALSE)</f>
        <v>Yes</v>
      </c>
      <c r="H114" s="270" t="str">
        <f>VLOOKUP(A114,'High School'!A:AX,50,FALSE)</f>
        <v/>
      </c>
      <c r="I114" s="270">
        <f>VLOOKUP(A114,'High School'!A:AY,51,FALSE)</f>
        <v>231461402</v>
      </c>
      <c r="J114" s="270">
        <f>VLOOKUP(A114,'High School'!A:AZ,52,FALSE)</f>
        <v>38094</v>
      </c>
      <c r="K114" s="270" t="str">
        <f>VLOOKUP(A114,'High School'!A:BA,53,FALSE)</f>
        <v>HCert (Business Studies)</v>
      </c>
      <c r="L114" s="270" t="str">
        <f>VLOOKUP(A114,'High School'!A:BB,54,FALSE)</f>
        <v>`Provisionally Accepted</v>
      </c>
      <c r="M114" s="271" t="s">
        <v>232</v>
      </c>
      <c r="N114" s="271"/>
      <c r="O114" s="271"/>
      <c r="P114" s="273"/>
      <c r="Q114" s="273"/>
      <c r="R114" s="273"/>
      <c r="S114" s="274" t="s">
        <v>232</v>
      </c>
      <c r="T114" s="274"/>
      <c r="U114" s="275"/>
      <c r="V114" s="318"/>
      <c r="W114" s="275"/>
      <c r="X114" s="275"/>
      <c r="Y114" s="276"/>
      <c r="Z114" s="277"/>
      <c r="AA114" s="278"/>
      <c r="AB114" s="298"/>
      <c r="AC114" s="277"/>
      <c r="AD114" s="277"/>
      <c r="AE114" s="222"/>
      <c r="AF114" s="222"/>
      <c r="AG114" s="222"/>
      <c r="AH114" s="222"/>
      <c r="AI114" s="222"/>
      <c r="AJ114" s="222"/>
      <c r="AK114" s="279"/>
      <c r="AL114" s="279"/>
      <c r="AM114" s="279"/>
      <c r="AN114" s="279"/>
      <c r="AO114" s="279"/>
      <c r="AP114" s="279"/>
      <c r="AQ114" s="286"/>
      <c r="AR114" s="323" t="s">
        <v>232</v>
      </c>
      <c r="AS114" s="280"/>
      <c r="AT114" s="315">
        <v>2941802.0</v>
      </c>
      <c r="AU114" s="324" t="s">
        <v>7715</v>
      </c>
      <c r="AV114" s="315"/>
      <c r="AW114" s="315"/>
      <c r="AX114" s="315"/>
      <c r="AY114" s="282"/>
      <c r="AZ114" s="316"/>
      <c r="BA114" s="316"/>
      <c r="BB114" s="283"/>
      <c r="BC114" s="317"/>
      <c r="BD114" s="317"/>
      <c r="BE114" s="1"/>
    </row>
    <row r="115" ht="15.75" hidden="1" customHeight="1">
      <c r="A115" s="74">
        <v>2025114.0</v>
      </c>
      <c r="B115" s="82" t="s">
        <v>6780</v>
      </c>
      <c r="C115" s="80" t="s">
        <v>7688</v>
      </c>
      <c r="D115" s="50" t="s">
        <v>86</v>
      </c>
      <c r="E115" s="82" t="s">
        <v>51</v>
      </c>
      <c r="F115" s="80" t="s">
        <v>4</v>
      </c>
      <c r="G115" s="269" t="str">
        <f>VLOOKUP(A115,'High School'!A:AW,49,FALSE)</f>
        <v>Yes</v>
      </c>
      <c r="H115" s="270" t="str">
        <f>VLOOKUP(A115,'High School'!A:AX,50,FALSE)</f>
        <v/>
      </c>
      <c r="I115" s="270">
        <f>VLOOKUP(A115,'High School'!A:AY,51,FALSE)</f>
        <v>231382332</v>
      </c>
      <c r="J115" s="270">
        <f>VLOOKUP(A115,'High School'!A:AZ,52,FALSE)</f>
        <v>74273</v>
      </c>
      <c r="K115" s="270" t="str">
        <f>VLOOKUP(A115,'High School'!A:BA,53,FALSE)</f>
        <v>Dip (Architectural Technology)</v>
      </c>
      <c r="L115" s="270" t="str">
        <f>VLOOKUP(A115,'High School'!A:BB,54,FALSE)</f>
        <v>Application Submitted</v>
      </c>
      <c r="M115" s="271" t="s">
        <v>73</v>
      </c>
      <c r="N115" s="271"/>
      <c r="O115" s="271"/>
      <c r="P115" s="308"/>
      <c r="Q115" s="273"/>
      <c r="R115" s="273"/>
      <c r="S115" s="274" t="s">
        <v>73</v>
      </c>
      <c r="T115" s="274"/>
      <c r="U115" s="275"/>
      <c r="V115" s="275"/>
      <c r="W115" s="275"/>
      <c r="X115" s="275"/>
      <c r="Y115" s="276"/>
      <c r="Z115" s="277"/>
      <c r="AA115" s="278"/>
      <c r="AB115" s="298"/>
      <c r="AC115" s="326"/>
      <c r="AD115" s="326"/>
      <c r="AE115" s="222"/>
      <c r="AF115" s="222"/>
      <c r="AG115" s="222"/>
      <c r="AH115" s="222"/>
      <c r="AI115" s="222"/>
      <c r="AJ115" s="222"/>
      <c r="AK115" s="279"/>
      <c r="AL115" s="279"/>
      <c r="AM115" s="279"/>
      <c r="AN115" s="279"/>
      <c r="AO115" s="279"/>
      <c r="AP115" s="279"/>
      <c r="AQ115" s="286"/>
      <c r="AR115" s="280"/>
      <c r="AS115" s="280"/>
      <c r="AT115" s="315"/>
      <c r="AU115" s="315"/>
      <c r="AV115" s="315"/>
      <c r="AW115" s="315"/>
      <c r="AX115" s="315"/>
      <c r="AY115" s="282"/>
      <c r="AZ115" s="316"/>
      <c r="BA115" s="316"/>
      <c r="BB115" s="283"/>
      <c r="BC115" s="317"/>
      <c r="BD115" s="317"/>
      <c r="BE115" s="284"/>
    </row>
    <row r="116" ht="15.75" hidden="1" customHeight="1">
      <c r="A116" s="74">
        <v>2025115.0</v>
      </c>
      <c r="B116" s="82" t="s">
        <v>2378</v>
      </c>
      <c r="C116" s="80" t="s">
        <v>7688</v>
      </c>
      <c r="D116" s="50" t="s">
        <v>86</v>
      </c>
      <c r="E116" s="82" t="s">
        <v>51</v>
      </c>
      <c r="F116" s="80" t="s">
        <v>4</v>
      </c>
      <c r="G116" s="269" t="str">
        <f>VLOOKUP(A116,'High School'!A:AW,49,FALSE)</f>
        <v>S/A</v>
      </c>
      <c r="H116" s="270" t="str">
        <f>VLOOKUP(A116,'High School'!A:AX,50,FALSE)</f>
        <v/>
      </c>
      <c r="I116" s="270" t="str">
        <f>VLOOKUP(A116,'High School'!A:AY,51,FALSE)</f>
        <v/>
      </c>
      <c r="J116" s="270" t="str">
        <f>VLOOKUP(A116,'High School'!A:AZ,52,FALSE)</f>
        <v/>
      </c>
      <c r="K116" s="270" t="str">
        <f>VLOOKUP(A116,'High School'!A:BA,53,FALSE)</f>
        <v/>
      </c>
      <c r="L116" s="270" t="str">
        <f>VLOOKUP(A116,'High School'!A:BB,54,FALSE)</f>
        <v/>
      </c>
      <c r="M116" s="271" t="s">
        <v>232</v>
      </c>
      <c r="N116" s="271"/>
      <c r="O116" s="271"/>
      <c r="P116" s="273"/>
      <c r="Q116" s="273"/>
      <c r="R116" s="273"/>
      <c r="S116" s="274" t="s">
        <v>73</v>
      </c>
      <c r="T116" s="274"/>
      <c r="U116" s="275"/>
      <c r="V116" s="275"/>
      <c r="W116" s="275"/>
      <c r="X116" s="275"/>
      <c r="Y116" s="276"/>
      <c r="Z116" s="277"/>
      <c r="AA116" s="278"/>
      <c r="AB116" s="298"/>
      <c r="AC116" s="277"/>
      <c r="AD116" s="277"/>
      <c r="AE116" s="222"/>
      <c r="AF116" s="222"/>
      <c r="AG116" s="222"/>
      <c r="AH116" s="222"/>
      <c r="AI116" s="222"/>
      <c r="AJ116" s="222"/>
      <c r="AK116" s="279"/>
      <c r="AL116" s="279"/>
      <c r="AM116" s="279"/>
      <c r="AN116" s="279"/>
      <c r="AO116" s="279"/>
      <c r="AP116" s="279"/>
      <c r="AQ116" s="286"/>
      <c r="AR116" s="280"/>
      <c r="AS116" s="280"/>
      <c r="AT116" s="315"/>
      <c r="AU116" s="315"/>
      <c r="AV116" s="315"/>
      <c r="AW116" s="315"/>
      <c r="AX116" s="315"/>
      <c r="AY116" s="282"/>
      <c r="AZ116" s="316"/>
      <c r="BA116" s="316"/>
      <c r="BB116" s="283"/>
      <c r="BC116" s="317"/>
      <c r="BD116" s="317"/>
      <c r="BE116" s="284"/>
    </row>
    <row r="117" ht="15.75" hidden="1" customHeight="1">
      <c r="A117" s="74">
        <v>2025116.0</v>
      </c>
      <c r="B117" s="82" t="s">
        <v>2303</v>
      </c>
      <c r="C117" s="80" t="s">
        <v>7688</v>
      </c>
      <c r="D117" s="50" t="s">
        <v>94</v>
      </c>
      <c r="E117" s="82" t="s">
        <v>61</v>
      </c>
      <c r="F117" s="80" t="s">
        <v>4</v>
      </c>
      <c r="G117" s="269" t="str">
        <f>VLOOKUP(A117,'High School'!A:AW,49,FALSE)</f>
        <v>Yes</v>
      </c>
      <c r="H117" s="270" t="str">
        <f>VLOOKUP(A117,'High School'!A:AX,50,FALSE)</f>
        <v/>
      </c>
      <c r="I117" s="270">
        <f>VLOOKUP(A117,'High School'!A:AY,51,FALSE)</f>
        <v>231153902</v>
      </c>
      <c r="J117" s="270">
        <f>VLOOKUP(A117,'High School'!A:AZ,52,FALSE)</f>
        <v>36869</v>
      </c>
      <c r="K117" s="270" t="str">
        <f>VLOOKUP(A117,'High School'!A:BA,53,FALSE)</f>
        <v>BR (Diagnostics)</v>
      </c>
      <c r="L117" s="270" t="str">
        <f>VLOOKUP(A117,'High School'!A:BB,54,FALSE)</f>
        <v>Rejected</v>
      </c>
      <c r="M117" s="271" t="s">
        <v>73</v>
      </c>
      <c r="N117" s="271"/>
      <c r="O117" s="271"/>
      <c r="P117" s="273"/>
      <c r="Q117" s="273"/>
      <c r="R117" s="340"/>
      <c r="S117" s="274" t="s">
        <v>232</v>
      </c>
      <c r="T117" s="274"/>
      <c r="U117" s="275"/>
      <c r="V117" s="275"/>
      <c r="W117" s="300"/>
      <c r="X117" s="275"/>
      <c r="Y117" s="276"/>
      <c r="Z117" s="277"/>
      <c r="AA117" s="278"/>
      <c r="AB117" s="298"/>
      <c r="AC117" s="276"/>
      <c r="AD117" s="277"/>
      <c r="AE117" s="341"/>
      <c r="AF117" s="341"/>
      <c r="AG117" s="222"/>
      <c r="AH117" s="222"/>
      <c r="AI117" s="222"/>
      <c r="AJ117" s="222"/>
      <c r="AK117" s="279"/>
      <c r="AL117" s="279"/>
      <c r="AM117" s="279"/>
      <c r="AN117" s="279"/>
      <c r="AO117" s="279"/>
      <c r="AP117" s="279"/>
      <c r="AQ117" s="286"/>
      <c r="AR117" s="323" t="s">
        <v>232</v>
      </c>
      <c r="AS117" s="280"/>
      <c r="AT117" s="281">
        <v>2941745.0</v>
      </c>
      <c r="AU117" s="336" t="s">
        <v>7716</v>
      </c>
      <c r="AV117" s="281"/>
      <c r="AW117" s="281"/>
      <c r="AX117" s="281"/>
      <c r="AY117" s="282"/>
      <c r="AZ117" s="282"/>
      <c r="BA117" s="282"/>
      <c r="BB117" s="283"/>
      <c r="BC117" s="283"/>
      <c r="BD117" s="283"/>
      <c r="BE117" s="284"/>
    </row>
    <row r="118" ht="15.75" hidden="1" customHeight="1">
      <c r="A118" s="74">
        <v>2025117.0</v>
      </c>
      <c r="B118" s="82" t="s">
        <v>6225</v>
      </c>
      <c r="C118" s="80" t="s">
        <v>7688</v>
      </c>
      <c r="D118" s="50" t="s">
        <v>94</v>
      </c>
      <c r="E118" s="82" t="s">
        <v>61</v>
      </c>
      <c r="F118" s="80" t="s">
        <v>4</v>
      </c>
      <c r="G118" s="269" t="str">
        <f>VLOOKUP(A118,'High School'!A:AW,49,FALSE)</f>
        <v>Yes</v>
      </c>
      <c r="H118" s="270" t="str">
        <f>VLOOKUP(A118,'High School'!A:AX,50,FALSE)</f>
        <v/>
      </c>
      <c r="I118" s="270">
        <f>VLOOKUP(A118,'High School'!A:AY,51,FALSE)</f>
        <v>231153724</v>
      </c>
      <c r="J118" s="270">
        <f>VLOOKUP(A118,'High School'!A:AZ,52,FALSE)</f>
        <v>42384</v>
      </c>
      <c r="K118" s="270" t="str">
        <f>VLOOKUP(A118,'High School'!A:BA,53,FALSE)</f>
        <v>Bachelor of Education in IP Teaching</v>
      </c>
      <c r="L118" s="270" t="str">
        <f>VLOOKUP(A118,'High School'!A:BB,54,FALSE)</f>
        <v>`Provisionally Accepted</v>
      </c>
      <c r="M118" s="271" t="s">
        <v>73</v>
      </c>
      <c r="N118" s="271"/>
      <c r="O118" s="271"/>
      <c r="P118" s="273"/>
      <c r="Q118" s="273"/>
      <c r="R118" s="273"/>
      <c r="S118" s="274" t="s">
        <v>73</v>
      </c>
      <c r="T118" s="274"/>
      <c r="U118" s="275"/>
      <c r="V118" s="275"/>
      <c r="W118" s="275"/>
      <c r="X118" s="275"/>
      <c r="Y118" s="276"/>
      <c r="Z118" s="277"/>
      <c r="AA118" s="278"/>
      <c r="AB118" s="298"/>
      <c r="AC118" s="277"/>
      <c r="AD118" s="277"/>
      <c r="AE118" s="222"/>
      <c r="AF118" s="222"/>
      <c r="AG118" s="222"/>
      <c r="AH118" s="222"/>
      <c r="AI118" s="222"/>
      <c r="AJ118" s="222"/>
      <c r="AK118" s="279"/>
      <c r="AL118" s="279"/>
      <c r="AM118" s="279"/>
      <c r="AN118" s="279"/>
      <c r="AO118" s="279"/>
      <c r="AP118" s="279"/>
      <c r="AQ118" s="286"/>
      <c r="AR118" s="280"/>
      <c r="AS118" s="280"/>
      <c r="AT118" s="315"/>
      <c r="AU118" s="315"/>
      <c r="AV118" s="315"/>
      <c r="AW118" s="315"/>
      <c r="AX118" s="315"/>
      <c r="AY118" s="282"/>
      <c r="AZ118" s="316"/>
      <c r="BA118" s="316"/>
      <c r="BB118" s="283"/>
      <c r="BC118" s="317"/>
      <c r="BD118" s="317"/>
      <c r="BE118" s="55"/>
    </row>
    <row r="119" ht="15.75" hidden="1" customHeight="1">
      <c r="A119" s="74">
        <v>2025118.0</v>
      </c>
      <c r="B119" s="82" t="s">
        <v>3440</v>
      </c>
      <c r="C119" s="80" t="s">
        <v>7688</v>
      </c>
      <c r="D119" s="50" t="s">
        <v>80</v>
      </c>
      <c r="E119" s="82" t="s">
        <v>61</v>
      </c>
      <c r="F119" s="80" t="s">
        <v>4</v>
      </c>
      <c r="G119" s="269" t="str">
        <f>VLOOKUP(A119,'High School'!A:AW,49,FALSE)</f>
        <v>Yes</v>
      </c>
      <c r="H119" s="270" t="str">
        <f>VLOOKUP(A119,'High School'!A:AX,50,FALSE)</f>
        <v/>
      </c>
      <c r="I119" s="270">
        <f>VLOOKUP(A119,'High School'!A:AY,51,FALSE)</f>
        <v>231154488</v>
      </c>
      <c r="J119" s="270">
        <f>VLOOKUP(A119,'High School'!A:AZ,52,FALSE)</f>
        <v>19152</v>
      </c>
      <c r="K119" s="270" t="str">
        <f>VLOOKUP(A119,'High School'!A:BA,53,FALSE)</f>
        <v>MBChB</v>
      </c>
      <c r="L119" s="270" t="str">
        <f>VLOOKUP(A119,'High School'!A:BB,54,FALSE)</f>
        <v>Departmental Selection</v>
      </c>
      <c r="M119" s="271" t="s">
        <v>73</v>
      </c>
      <c r="N119" s="271"/>
      <c r="O119" s="271"/>
      <c r="P119" s="273"/>
      <c r="Q119" s="273"/>
      <c r="R119" s="273"/>
      <c r="S119" s="274" t="s">
        <v>73</v>
      </c>
      <c r="T119" s="274"/>
      <c r="U119" s="275"/>
      <c r="V119" s="275"/>
      <c r="W119" s="275"/>
      <c r="X119" s="275"/>
      <c r="Y119" s="276"/>
      <c r="Z119" s="277"/>
      <c r="AA119" s="278"/>
      <c r="AB119" s="298"/>
      <c r="AC119" s="277"/>
      <c r="AD119" s="277"/>
      <c r="AE119" s="222"/>
      <c r="AF119" s="222"/>
      <c r="AG119" s="222"/>
      <c r="AH119" s="222"/>
      <c r="AI119" s="222"/>
      <c r="AJ119" s="222"/>
      <c r="AK119" s="279"/>
      <c r="AL119" s="279"/>
      <c r="AM119" s="279"/>
      <c r="AN119" s="279"/>
      <c r="AO119" s="279"/>
      <c r="AP119" s="279"/>
      <c r="AQ119" s="286"/>
      <c r="AR119" s="280"/>
      <c r="AS119" s="280"/>
      <c r="AT119" s="315"/>
      <c r="AU119" s="315"/>
      <c r="AV119" s="315"/>
      <c r="AW119" s="315"/>
      <c r="AX119" s="315"/>
      <c r="AY119" s="282"/>
      <c r="AZ119" s="316"/>
      <c r="BA119" s="316"/>
      <c r="BB119" s="283"/>
      <c r="BC119" s="317"/>
      <c r="BD119" s="317"/>
      <c r="BE119" s="55"/>
    </row>
    <row r="120" ht="15.75" hidden="1" customHeight="1">
      <c r="A120" s="74">
        <v>2025119.0</v>
      </c>
      <c r="B120" s="82" t="s">
        <v>3517</v>
      </c>
      <c r="C120" s="80" t="s">
        <v>7688</v>
      </c>
      <c r="D120" s="50" t="s">
        <v>80</v>
      </c>
      <c r="E120" s="82" t="s">
        <v>61</v>
      </c>
      <c r="F120" s="80" t="s">
        <v>4</v>
      </c>
      <c r="G120" s="269" t="str">
        <f>VLOOKUP(A120,'High School'!A:AW,49,FALSE)</f>
        <v>Yes</v>
      </c>
      <c r="H120" s="270" t="str">
        <f>VLOOKUP(A120,'High School'!A:AX,50,FALSE)</f>
        <v/>
      </c>
      <c r="I120" s="270">
        <f>VLOOKUP(A120,'High School'!A:AY,51,FALSE)</f>
        <v>231154275</v>
      </c>
      <c r="J120" s="270">
        <f>VLOOKUP(A120,'High School'!A:AZ,52,FALSE)</f>
        <v>40621</v>
      </c>
      <c r="K120" s="270" t="str">
        <f>VLOOKUP(A120,'High School'!A:BA,53,FALSE)</f>
        <v>BCom (General Accounting)</v>
      </c>
      <c r="L120" s="270" t="str">
        <f>VLOOKUP(A120,'High School'!A:BB,54,FALSE)</f>
        <v>`Provisionally Accepted</v>
      </c>
      <c r="M120" s="272" t="s">
        <v>73</v>
      </c>
      <c r="N120" s="272"/>
      <c r="O120" s="272"/>
      <c r="P120" s="299"/>
      <c r="Q120" s="273"/>
      <c r="R120" s="273"/>
      <c r="S120" s="274" t="s">
        <v>73</v>
      </c>
      <c r="T120" s="274"/>
      <c r="U120" s="275"/>
      <c r="V120" s="275"/>
      <c r="W120" s="275"/>
      <c r="X120" s="275"/>
      <c r="Y120" s="276"/>
      <c r="Z120" s="277"/>
      <c r="AA120" s="278"/>
      <c r="AB120" s="298"/>
      <c r="AC120" s="277"/>
      <c r="AD120" s="277"/>
      <c r="AE120" s="222"/>
      <c r="AF120" s="222"/>
      <c r="AG120" s="222"/>
      <c r="AH120" s="222"/>
      <c r="AI120" s="222"/>
      <c r="AJ120" s="222"/>
      <c r="AK120" s="279"/>
      <c r="AL120" s="279"/>
      <c r="AM120" s="279"/>
      <c r="AN120" s="279"/>
      <c r="AO120" s="279"/>
      <c r="AP120" s="279"/>
      <c r="AQ120" s="286"/>
      <c r="AR120" s="280"/>
      <c r="AS120" s="280"/>
      <c r="AT120" s="315"/>
      <c r="AU120" s="315"/>
      <c r="AV120" s="315"/>
      <c r="AW120" s="315"/>
      <c r="AX120" s="315"/>
      <c r="AY120" s="282"/>
      <c r="AZ120" s="316"/>
      <c r="BA120" s="316"/>
      <c r="BB120" s="283"/>
      <c r="BC120" s="317"/>
      <c r="BD120" s="317"/>
      <c r="BE120" s="284"/>
    </row>
    <row r="121" ht="15.75" hidden="1" customHeight="1">
      <c r="A121" s="74">
        <v>2025120.0</v>
      </c>
      <c r="B121" s="82" t="s">
        <v>2848</v>
      </c>
      <c r="C121" s="80" t="s">
        <v>7688</v>
      </c>
      <c r="D121" s="50" t="s">
        <v>100</v>
      </c>
      <c r="E121" s="82" t="s">
        <v>55</v>
      </c>
      <c r="F121" s="80" t="s">
        <v>4</v>
      </c>
      <c r="G121" s="269" t="str">
        <f>VLOOKUP(A121,'High School'!A:AW,49,FALSE)</f>
        <v>Yes</v>
      </c>
      <c r="H121" s="270" t="str">
        <f>VLOOKUP(A121,'High School'!A:AX,50,FALSE)</f>
        <v/>
      </c>
      <c r="I121" s="270">
        <f>VLOOKUP(A121,'High School'!A:AY,51,FALSE)</f>
        <v>231232500</v>
      </c>
      <c r="J121" s="270">
        <f>VLOOKUP(A121,'High School'!A:AZ,52,FALSE)</f>
        <v>79215</v>
      </c>
      <c r="K121" s="270" t="str">
        <f>VLOOKUP(A121,'High School'!A:BA,53,FALSE)</f>
        <v>BEngTech (Civil Engineering)</v>
      </c>
      <c r="L121" s="270" t="str">
        <f>VLOOKUP(A121,'High School'!A:BB,54,FALSE)</f>
        <v/>
      </c>
      <c r="M121" s="272" t="s">
        <v>73</v>
      </c>
      <c r="N121" s="272"/>
      <c r="O121" s="272"/>
      <c r="P121" s="299"/>
      <c r="Q121" s="273"/>
      <c r="R121" s="273"/>
      <c r="S121" s="274" t="s">
        <v>73</v>
      </c>
      <c r="T121" s="274"/>
      <c r="U121" s="275"/>
      <c r="V121" s="275"/>
      <c r="W121" s="275"/>
      <c r="X121" s="275"/>
      <c r="Y121" s="276"/>
      <c r="Z121" s="277"/>
      <c r="AA121" s="278"/>
      <c r="AB121" s="298"/>
      <c r="AC121" s="277"/>
      <c r="AD121" s="277"/>
      <c r="AE121" s="222"/>
      <c r="AF121" s="222"/>
      <c r="AG121" s="222"/>
      <c r="AH121" s="222"/>
      <c r="AI121" s="222"/>
      <c r="AJ121" s="222"/>
      <c r="AK121" s="279"/>
      <c r="AL121" s="279"/>
      <c r="AM121" s="279"/>
      <c r="AN121" s="279"/>
      <c r="AO121" s="279"/>
      <c r="AP121" s="279"/>
      <c r="AQ121" s="286"/>
      <c r="AR121" s="280"/>
      <c r="AS121" s="280"/>
      <c r="AT121" s="315"/>
      <c r="AU121" s="315"/>
      <c r="AV121" s="315"/>
      <c r="AW121" s="315"/>
      <c r="AX121" s="315"/>
      <c r="AY121" s="282"/>
      <c r="AZ121" s="316"/>
      <c r="BA121" s="316"/>
      <c r="BB121" s="283"/>
      <c r="BC121" s="317"/>
      <c r="BD121" s="317"/>
      <c r="BE121" s="287"/>
    </row>
    <row r="122" ht="15.75" hidden="1" customHeight="1">
      <c r="A122" s="74">
        <v>2025121.0</v>
      </c>
      <c r="B122" s="82" t="s">
        <v>1323</v>
      </c>
      <c r="C122" s="80" t="s">
        <v>7688</v>
      </c>
      <c r="D122" s="50" t="s">
        <v>100</v>
      </c>
      <c r="E122" s="82" t="s">
        <v>55</v>
      </c>
      <c r="F122" s="80" t="s">
        <v>4</v>
      </c>
      <c r="G122" s="269" t="str">
        <f>VLOOKUP(A122,'High School'!A:AW,49,FALSE)</f>
        <v>Yes</v>
      </c>
      <c r="H122" s="270" t="str">
        <f>VLOOKUP(A122,'High School'!A:AX,50,FALSE)</f>
        <v/>
      </c>
      <c r="I122" s="270">
        <f>VLOOKUP(A122,'High School'!A:AY,51,FALSE)</f>
        <v>231233396</v>
      </c>
      <c r="J122" s="270">
        <f>VLOOKUP(A122,'High School'!A:AZ,52,FALSE)</f>
        <v>46895</v>
      </c>
      <c r="K122" s="270" t="str">
        <f>VLOOKUP(A122,'High School'!A:BA,53,FALSE)</f>
        <v>BEng (Mechatronics)</v>
      </c>
      <c r="L122" s="270" t="str">
        <f>VLOOKUP(A122,'High School'!A:BB,54,FALSE)</f>
        <v>`Provisionally Accepted</v>
      </c>
      <c r="M122" s="272" t="s">
        <v>232</v>
      </c>
      <c r="N122" s="272"/>
      <c r="O122" s="272"/>
      <c r="P122" s="299"/>
      <c r="Q122" s="273"/>
      <c r="R122" s="273"/>
      <c r="S122" s="274" t="s">
        <v>73</v>
      </c>
      <c r="T122" s="274"/>
      <c r="U122" s="275"/>
      <c r="V122" s="275"/>
      <c r="W122" s="275"/>
      <c r="X122" s="275"/>
      <c r="Y122" s="276"/>
      <c r="Z122" s="277"/>
      <c r="AA122" s="278"/>
      <c r="AB122" s="298"/>
      <c r="AC122" s="277"/>
      <c r="AD122" s="277"/>
      <c r="AE122" s="222"/>
      <c r="AF122" s="222"/>
      <c r="AG122" s="222"/>
      <c r="AH122" s="222"/>
      <c r="AI122" s="222"/>
      <c r="AJ122" s="222"/>
      <c r="AK122" s="279"/>
      <c r="AL122" s="279"/>
      <c r="AM122" s="279"/>
      <c r="AN122" s="279"/>
      <c r="AO122" s="279"/>
      <c r="AP122" s="279"/>
      <c r="AQ122" s="286"/>
      <c r="AR122" s="280"/>
      <c r="AS122" s="280"/>
      <c r="AT122" s="315"/>
      <c r="AU122" s="315"/>
      <c r="AV122" s="315"/>
      <c r="AW122" s="315"/>
      <c r="AX122" s="315"/>
      <c r="AY122" s="282"/>
      <c r="AZ122" s="316"/>
      <c r="BA122" s="316"/>
      <c r="BB122" s="283"/>
      <c r="BC122" s="317"/>
      <c r="BD122" s="317"/>
      <c r="BE122" s="287"/>
    </row>
    <row r="123" ht="15.75" hidden="1" customHeight="1">
      <c r="A123" s="74">
        <v>2025122.0</v>
      </c>
      <c r="B123" s="82" t="s">
        <v>6066</v>
      </c>
      <c r="C123" s="80" t="s">
        <v>7688</v>
      </c>
      <c r="D123" s="50" t="s">
        <v>103</v>
      </c>
      <c r="E123" s="82" t="s">
        <v>61</v>
      </c>
      <c r="F123" s="80" t="s">
        <v>4</v>
      </c>
      <c r="G123" s="269" t="str">
        <f>VLOOKUP(A123,'High School'!A:AW,49,FALSE)</f>
        <v>Yes</v>
      </c>
      <c r="H123" s="270" t="str">
        <f>VLOOKUP(A123,'High School'!A:AX,50,FALSE)</f>
        <v/>
      </c>
      <c r="I123" s="270">
        <f>VLOOKUP(A123,'High School'!A:AY,51,FALSE)</f>
        <v>231143869</v>
      </c>
      <c r="J123" s="270">
        <f>VLOOKUP(A123,'High School'!A:AZ,52,FALSE)</f>
        <v>37191</v>
      </c>
      <c r="K123" s="270" t="str">
        <f>VLOOKUP(A123,'High School'!A:BA,53,FALSE)</f>
        <v>BCom (General - Tourism) Extended</v>
      </c>
      <c r="L123" s="270" t="str">
        <f>VLOOKUP(A123,'High School'!A:BB,54,FALSE)</f>
        <v>`Provisionally Accepted</v>
      </c>
      <c r="M123" s="271" t="s">
        <v>73</v>
      </c>
      <c r="N123" s="271" t="str">
        <f>CLEAN(O123)</f>
        <v/>
      </c>
      <c r="O123" s="271"/>
      <c r="P123" s="273"/>
      <c r="Q123" s="273"/>
      <c r="R123" s="273"/>
      <c r="S123" s="274" t="s">
        <v>73</v>
      </c>
      <c r="T123" s="274"/>
      <c r="U123" s="275"/>
      <c r="V123" s="275"/>
      <c r="W123" s="275"/>
      <c r="X123" s="275"/>
      <c r="Y123" s="276"/>
      <c r="Z123" s="277"/>
      <c r="AA123" s="278"/>
      <c r="AB123" s="298"/>
      <c r="AC123" s="277"/>
      <c r="AD123" s="277"/>
      <c r="AE123" s="222"/>
      <c r="AF123" s="222"/>
      <c r="AG123" s="339"/>
      <c r="AH123" s="222"/>
      <c r="AI123" s="222"/>
      <c r="AJ123" s="222"/>
      <c r="AK123" s="279"/>
      <c r="AL123" s="279"/>
      <c r="AM123" s="279"/>
      <c r="AN123" s="279"/>
      <c r="AO123" s="279"/>
      <c r="AP123" s="279"/>
      <c r="AQ123" s="286"/>
      <c r="AR123" s="280"/>
      <c r="AS123" s="280"/>
      <c r="AT123" s="315"/>
      <c r="AU123" s="315"/>
      <c r="AV123" s="315"/>
      <c r="AW123" s="315"/>
      <c r="AX123" s="315"/>
      <c r="AY123" s="282"/>
      <c r="AZ123" s="316"/>
      <c r="BA123" s="316"/>
      <c r="BB123" s="283"/>
      <c r="BC123" s="317"/>
      <c r="BD123" s="317"/>
      <c r="BE123" s="287"/>
    </row>
    <row r="124" ht="15.75" hidden="1" customHeight="1">
      <c r="A124" s="74">
        <v>2025123.0</v>
      </c>
      <c r="B124" s="82" t="s">
        <v>3075</v>
      </c>
      <c r="C124" s="80" t="s">
        <v>7688</v>
      </c>
      <c r="D124" s="50" t="s">
        <v>103</v>
      </c>
      <c r="E124" s="82" t="s">
        <v>61</v>
      </c>
      <c r="F124" s="80" t="s">
        <v>4</v>
      </c>
      <c r="G124" s="269" t="str">
        <f>VLOOKUP(A124,'High School'!A:AW,49,FALSE)</f>
        <v>Yes</v>
      </c>
      <c r="H124" s="270" t="str">
        <f>VLOOKUP(A124,'High School'!A:AX,50,FALSE)</f>
        <v/>
      </c>
      <c r="I124" s="270">
        <f>VLOOKUP(A124,'High School'!A:AY,51,FALSE)</f>
        <v>231234244</v>
      </c>
      <c r="J124" s="270">
        <f>VLOOKUP(A124,'High School'!A:AZ,52,FALSE)</f>
        <v>30963</v>
      </c>
      <c r="K124" s="270" t="str">
        <f>VLOOKUP(A124,'High School'!A:BA,53,FALSE)</f>
        <v>BR (Diagnostics)</v>
      </c>
      <c r="L124" s="270" t="str">
        <f>VLOOKUP(A124,'High School'!A:BB,54,FALSE)</f>
        <v>Departmental Selection</v>
      </c>
      <c r="M124" s="272" t="s">
        <v>73</v>
      </c>
      <c r="N124" s="272"/>
      <c r="O124" s="272"/>
      <c r="P124" s="299"/>
      <c r="Q124" s="273"/>
      <c r="R124" s="273"/>
      <c r="S124" s="274" t="s">
        <v>232</v>
      </c>
      <c r="T124" s="274"/>
      <c r="U124" s="275"/>
      <c r="V124" s="275"/>
      <c r="W124" s="275"/>
      <c r="X124" s="275"/>
      <c r="Y124" s="276"/>
      <c r="Z124" s="277"/>
      <c r="AA124" s="278"/>
      <c r="AB124" s="298"/>
      <c r="AC124" s="277"/>
      <c r="AD124" s="277"/>
      <c r="AE124" s="222"/>
      <c r="AF124" s="222"/>
      <c r="AG124" s="222"/>
      <c r="AH124" s="222"/>
      <c r="AI124" s="222"/>
      <c r="AJ124" s="222"/>
      <c r="AK124" s="279"/>
      <c r="AL124" s="279"/>
      <c r="AM124" s="279"/>
      <c r="AN124" s="279"/>
      <c r="AO124" s="279"/>
      <c r="AP124" s="279"/>
      <c r="AQ124" s="286"/>
      <c r="AR124" s="323" t="s">
        <v>232</v>
      </c>
      <c r="AS124" s="280"/>
      <c r="AT124" s="315">
        <v>2954760.0</v>
      </c>
      <c r="AU124" s="324" t="s">
        <v>7717</v>
      </c>
      <c r="AV124" s="315"/>
      <c r="AW124" s="315"/>
      <c r="AX124" s="315"/>
      <c r="AY124" s="282"/>
      <c r="AZ124" s="316"/>
      <c r="BA124" s="316"/>
      <c r="BB124" s="283"/>
      <c r="BC124" s="317"/>
      <c r="BD124" s="317"/>
      <c r="BE124" s="287"/>
    </row>
    <row r="125" ht="15.75" hidden="1" customHeight="1">
      <c r="A125" s="74">
        <v>2025124.0</v>
      </c>
      <c r="B125" s="82" t="s">
        <v>2538</v>
      </c>
      <c r="C125" s="80" t="s">
        <v>7688</v>
      </c>
      <c r="D125" s="50" t="s">
        <v>111</v>
      </c>
      <c r="E125" s="82" t="s">
        <v>1241</v>
      </c>
      <c r="F125" s="80" t="s">
        <v>4</v>
      </c>
      <c r="G125" s="269" t="str">
        <f>VLOOKUP(A125,'High School'!A:AW,49,FALSE)</f>
        <v>Yes</v>
      </c>
      <c r="H125" s="270" t="str">
        <f>VLOOKUP(A125,'High School'!A:AX,50,FALSE)</f>
        <v/>
      </c>
      <c r="I125" s="270">
        <f>VLOOKUP(A125,'High School'!A:AY,51,FALSE)</f>
        <v>231106289</v>
      </c>
      <c r="J125" s="270">
        <f>VLOOKUP(A125,'High School'!A:AZ,52,FALSE)</f>
        <v>40728</v>
      </c>
      <c r="K125" s="270" t="str">
        <f>VLOOKUP(A125,'High School'!A:BA,53,FALSE)</f>
        <v>Dip (Human Resource Management)</v>
      </c>
      <c r="L125" s="270" t="str">
        <f>VLOOKUP(A125,'High School'!A:BB,54,FALSE)</f>
        <v>`Provisionally Accepted</v>
      </c>
      <c r="M125" s="271" t="s">
        <v>73</v>
      </c>
      <c r="N125" s="271"/>
      <c r="O125" s="271"/>
      <c r="P125" s="308"/>
      <c r="Q125" s="273"/>
      <c r="R125" s="340"/>
      <c r="S125" s="274" t="s">
        <v>73</v>
      </c>
      <c r="T125" s="274"/>
      <c r="U125" s="275"/>
      <c r="V125" s="275"/>
      <c r="W125" s="300"/>
      <c r="X125" s="275"/>
      <c r="Y125" s="276"/>
      <c r="Z125" s="277"/>
      <c r="AA125" s="278"/>
      <c r="AB125" s="298"/>
      <c r="AC125" s="276"/>
      <c r="AD125" s="277"/>
      <c r="AE125" s="341"/>
      <c r="AF125" s="341"/>
      <c r="AG125" s="222"/>
      <c r="AH125" s="222"/>
      <c r="AI125" s="222"/>
      <c r="AJ125" s="222"/>
      <c r="AK125" s="279"/>
      <c r="AL125" s="279"/>
      <c r="AM125" s="279"/>
      <c r="AN125" s="279"/>
      <c r="AO125" s="279"/>
      <c r="AP125" s="279"/>
      <c r="AQ125" s="286"/>
      <c r="AR125" s="323" t="s">
        <v>232</v>
      </c>
      <c r="AS125" s="280"/>
      <c r="AT125" s="281">
        <v>2948603.0</v>
      </c>
      <c r="AU125" s="336" t="s">
        <v>7718</v>
      </c>
      <c r="AV125" s="281"/>
      <c r="AW125" s="281"/>
      <c r="AX125" s="281"/>
      <c r="AY125" s="282" t="s">
        <v>232</v>
      </c>
      <c r="AZ125" s="282"/>
      <c r="BA125" s="282" t="s">
        <v>7719</v>
      </c>
      <c r="BB125" s="283"/>
      <c r="BC125" s="283"/>
      <c r="BD125" s="283"/>
      <c r="BE125" s="287"/>
    </row>
    <row r="126" ht="15.75" hidden="1" customHeight="1">
      <c r="A126" s="74">
        <v>2025125.0</v>
      </c>
      <c r="B126" s="82" t="s">
        <v>2403</v>
      </c>
      <c r="C126" s="80" t="s">
        <v>7688</v>
      </c>
      <c r="D126" s="50" t="s">
        <v>108</v>
      </c>
      <c r="E126" s="82" t="s">
        <v>61</v>
      </c>
      <c r="F126" s="80" t="s">
        <v>4</v>
      </c>
      <c r="G126" s="269" t="str">
        <f>VLOOKUP(A126,'High School'!A:AW,49,FALSE)</f>
        <v>No</v>
      </c>
      <c r="H126" s="270" t="str">
        <f>VLOOKUP(A126,'High School'!A:AX,50,FALSE)</f>
        <v>Did not Submit Form</v>
      </c>
      <c r="I126" s="270" t="str">
        <f>VLOOKUP(A126,'High School'!A:AY,51,FALSE)</f>
        <v/>
      </c>
      <c r="J126" s="270" t="str">
        <f>VLOOKUP(A126,'High School'!A:AZ,52,FALSE)</f>
        <v/>
      </c>
      <c r="K126" s="270" t="str">
        <f>VLOOKUP(A126,'High School'!A:BA,53,FALSE)</f>
        <v/>
      </c>
      <c r="L126" s="270" t="str">
        <f>VLOOKUP(A126,'High School'!A:BB,54,FALSE)</f>
        <v/>
      </c>
      <c r="M126" s="271" t="s">
        <v>232</v>
      </c>
      <c r="N126" s="271"/>
      <c r="O126" s="271"/>
      <c r="P126" s="273"/>
      <c r="Q126" s="273"/>
      <c r="R126" s="273"/>
      <c r="S126" s="274" t="s">
        <v>73</v>
      </c>
      <c r="T126" s="274"/>
      <c r="U126" s="275"/>
      <c r="V126" s="275"/>
      <c r="W126" s="275"/>
      <c r="X126" s="275"/>
      <c r="Y126" s="276"/>
      <c r="Z126" s="277"/>
      <c r="AA126" s="278"/>
      <c r="AB126" s="298"/>
      <c r="AC126" s="277"/>
      <c r="AD126" s="277"/>
      <c r="AE126" s="222"/>
      <c r="AF126" s="222"/>
      <c r="AG126" s="339"/>
      <c r="AH126" s="222"/>
      <c r="AI126" s="222"/>
      <c r="AJ126" s="222"/>
      <c r="AK126" s="279"/>
      <c r="AL126" s="279"/>
      <c r="AM126" s="279"/>
      <c r="AN126" s="279"/>
      <c r="AO126" s="279"/>
      <c r="AP126" s="279"/>
      <c r="AQ126" s="286"/>
      <c r="AR126" s="280"/>
      <c r="AS126" s="280"/>
      <c r="AT126" s="315"/>
      <c r="AU126" s="315"/>
      <c r="AV126" s="315"/>
      <c r="AW126" s="315"/>
      <c r="AX126" s="315"/>
      <c r="AY126" s="282"/>
      <c r="AZ126" s="316"/>
      <c r="BA126" s="316"/>
      <c r="BB126" s="283"/>
      <c r="BC126" s="317"/>
      <c r="BD126" s="317"/>
      <c r="BE126" s="287"/>
    </row>
    <row r="127" ht="15.75" hidden="1" customHeight="1">
      <c r="A127" s="74">
        <v>2025126.0</v>
      </c>
      <c r="B127" s="82" t="s">
        <v>2947</v>
      </c>
      <c r="C127" s="80" t="s">
        <v>7688</v>
      </c>
      <c r="D127" s="50" t="s">
        <v>108</v>
      </c>
      <c r="E127" s="82" t="s">
        <v>61</v>
      </c>
      <c r="F127" s="80" t="s">
        <v>4</v>
      </c>
      <c r="G127" s="269" t="str">
        <f>VLOOKUP(A127,'High School'!A:AW,49,FALSE)</f>
        <v>No</v>
      </c>
      <c r="H127" s="270" t="str">
        <f>VLOOKUP(A127,'High School'!A:AX,50,FALSE)</f>
        <v>Did not Submit Form</v>
      </c>
      <c r="I127" s="270" t="str">
        <f>VLOOKUP(A127,'High School'!A:AY,51,FALSE)</f>
        <v/>
      </c>
      <c r="J127" s="270" t="str">
        <f>VLOOKUP(A127,'High School'!A:AZ,52,FALSE)</f>
        <v/>
      </c>
      <c r="K127" s="270" t="str">
        <f>VLOOKUP(A127,'High School'!A:BA,53,FALSE)</f>
        <v/>
      </c>
      <c r="L127" s="270" t="str">
        <f>VLOOKUP(A127,'High School'!A:BB,54,FALSE)</f>
        <v/>
      </c>
      <c r="M127" s="272" t="s">
        <v>73</v>
      </c>
      <c r="N127" s="272"/>
      <c r="O127" s="272"/>
      <c r="P127" s="299"/>
      <c r="Q127" s="273"/>
      <c r="R127" s="273"/>
      <c r="S127" s="274" t="s">
        <v>73</v>
      </c>
      <c r="T127" s="274"/>
      <c r="U127" s="275"/>
      <c r="V127" s="275"/>
      <c r="W127" s="275"/>
      <c r="X127" s="275"/>
      <c r="Y127" s="276"/>
      <c r="Z127" s="277"/>
      <c r="AA127" s="278"/>
      <c r="AB127" s="298"/>
      <c r="AC127" s="277"/>
      <c r="AD127" s="277"/>
      <c r="AE127" s="222"/>
      <c r="AF127" s="222"/>
      <c r="AG127" s="222"/>
      <c r="AH127" s="222"/>
      <c r="AI127" s="222"/>
      <c r="AJ127" s="222"/>
      <c r="AK127" s="279"/>
      <c r="AL127" s="279"/>
      <c r="AM127" s="279"/>
      <c r="AN127" s="279"/>
      <c r="AO127" s="279"/>
      <c r="AP127" s="279"/>
      <c r="AQ127" s="286"/>
      <c r="AR127" s="280"/>
      <c r="AS127" s="280"/>
      <c r="AT127" s="315"/>
      <c r="AU127" s="315"/>
      <c r="AV127" s="315"/>
      <c r="AW127" s="315"/>
      <c r="AX127" s="315"/>
      <c r="AY127" s="282"/>
      <c r="AZ127" s="316"/>
      <c r="BA127" s="316"/>
      <c r="BB127" s="283"/>
      <c r="BC127" s="317"/>
      <c r="BD127" s="317"/>
      <c r="BE127" s="287"/>
    </row>
    <row r="128" ht="15.75" hidden="1" customHeight="1">
      <c r="A128" s="74">
        <v>2025127.0</v>
      </c>
      <c r="B128" s="82" t="s">
        <v>3557</v>
      </c>
      <c r="C128" s="80" t="s">
        <v>7688</v>
      </c>
      <c r="D128" s="50" t="s">
        <v>108</v>
      </c>
      <c r="E128" s="82" t="s">
        <v>61</v>
      </c>
      <c r="F128" s="80" t="s">
        <v>4</v>
      </c>
      <c r="G128" s="269" t="str">
        <f>VLOOKUP(A128,'High School'!A:AW,49,FALSE)</f>
        <v>No</v>
      </c>
      <c r="H128" s="270" t="str">
        <f>VLOOKUP(A128,'High School'!A:AX,50,FALSE)</f>
        <v>Did not Submit Form</v>
      </c>
      <c r="I128" s="270" t="str">
        <f>VLOOKUP(A128,'High School'!A:AY,51,FALSE)</f>
        <v/>
      </c>
      <c r="J128" s="270" t="str">
        <f>VLOOKUP(A128,'High School'!A:AZ,52,FALSE)</f>
        <v/>
      </c>
      <c r="K128" s="270" t="str">
        <f>VLOOKUP(A128,'High School'!A:BA,53,FALSE)</f>
        <v/>
      </c>
      <c r="L128" s="270" t="str">
        <f>VLOOKUP(A128,'High School'!A:BB,54,FALSE)</f>
        <v/>
      </c>
      <c r="M128" s="271" t="s">
        <v>232</v>
      </c>
      <c r="N128" s="271"/>
      <c r="O128" s="271"/>
      <c r="P128" s="308"/>
      <c r="Q128" s="273"/>
      <c r="R128" s="340"/>
      <c r="S128" s="274" t="s">
        <v>232</v>
      </c>
      <c r="T128" s="274"/>
      <c r="U128" s="275"/>
      <c r="V128" s="275"/>
      <c r="W128" s="300"/>
      <c r="X128" s="275"/>
      <c r="Y128" s="276"/>
      <c r="Z128" s="277"/>
      <c r="AA128" s="278"/>
      <c r="AB128" s="298"/>
      <c r="AC128" s="276"/>
      <c r="AD128" s="277"/>
      <c r="AE128" s="341"/>
      <c r="AF128" s="341"/>
      <c r="AG128" s="222"/>
      <c r="AH128" s="222"/>
      <c r="AI128" s="222"/>
      <c r="AJ128" s="222"/>
      <c r="AK128" s="279"/>
      <c r="AL128" s="279"/>
      <c r="AM128" s="279"/>
      <c r="AN128" s="279"/>
      <c r="AO128" s="279"/>
      <c r="AP128" s="279"/>
      <c r="AQ128" s="286"/>
      <c r="AR128" s="323" t="s">
        <v>232</v>
      </c>
      <c r="AS128" s="280"/>
      <c r="AT128" s="281">
        <v>2949163.0</v>
      </c>
      <c r="AU128" s="336" t="s">
        <v>7720</v>
      </c>
      <c r="AV128" s="281"/>
      <c r="AW128" s="281"/>
      <c r="AX128" s="281"/>
      <c r="AY128" s="282"/>
      <c r="AZ128" s="282"/>
      <c r="BA128" s="282"/>
      <c r="BB128" s="283"/>
      <c r="BC128" s="283"/>
      <c r="BD128" s="283"/>
      <c r="BE128" s="287"/>
    </row>
    <row r="129" ht="15.75" hidden="1" customHeight="1">
      <c r="A129" s="74">
        <v>2025128.0</v>
      </c>
      <c r="B129" s="82" t="s">
        <v>2710</v>
      </c>
      <c r="C129" s="80" t="s">
        <v>7688</v>
      </c>
      <c r="D129" s="50" t="s">
        <v>108</v>
      </c>
      <c r="E129" s="82" t="s">
        <v>61</v>
      </c>
      <c r="F129" s="80" t="s">
        <v>4</v>
      </c>
      <c r="G129" s="269" t="str">
        <f>VLOOKUP(A129,'High School'!A:AW,49,FALSE)</f>
        <v>S/A</v>
      </c>
      <c r="H129" s="270" t="str">
        <f>VLOOKUP(A129,'High School'!A:AX,50,FALSE)</f>
        <v/>
      </c>
      <c r="I129" s="270">
        <f>VLOOKUP(A129,'High School'!A:AY,51,FALSE)</f>
        <v>231657021</v>
      </c>
      <c r="J129" s="270">
        <f>VLOOKUP(A129,'High School'!A:AZ,52,FALSE)</f>
        <v>50312</v>
      </c>
      <c r="K129" s="270" t="str">
        <f>VLOOKUP(A129,'High School'!A:BA,53,FALSE)</f>
        <v>BSc (Computer Science)</v>
      </c>
      <c r="L129" s="270" t="str">
        <f>VLOOKUP(A129,'High School'!A:BB,54,FALSE)</f>
        <v>`Provisionally Accepted</v>
      </c>
      <c r="M129" s="272" t="s">
        <v>232</v>
      </c>
      <c r="N129" s="272"/>
      <c r="O129" s="272"/>
      <c r="P129" s="299"/>
      <c r="Q129" s="273"/>
      <c r="R129" s="273"/>
      <c r="S129" s="274" t="s">
        <v>73</v>
      </c>
      <c r="T129" s="274"/>
      <c r="U129" s="309"/>
      <c r="V129" s="275"/>
      <c r="W129" s="275"/>
      <c r="X129" s="275"/>
      <c r="Y129" s="276"/>
      <c r="Z129" s="277"/>
      <c r="AA129" s="345"/>
      <c r="AB129" s="298"/>
      <c r="AC129" s="277"/>
      <c r="AD129" s="277"/>
      <c r="AE129" s="222"/>
      <c r="AF129" s="222"/>
      <c r="AG129" s="339"/>
      <c r="AH129" s="222"/>
      <c r="AI129" s="222"/>
      <c r="AJ129" s="222"/>
      <c r="AK129" s="279"/>
      <c r="AL129" s="279"/>
      <c r="AM129" s="279"/>
      <c r="AN129" s="279"/>
      <c r="AO129" s="279"/>
      <c r="AP129" s="279"/>
      <c r="AQ129" s="286"/>
      <c r="AR129" s="280"/>
      <c r="AS129" s="280"/>
      <c r="AT129" s="315"/>
      <c r="AU129" s="315"/>
      <c r="AV129" s="315"/>
      <c r="AW129" s="315"/>
      <c r="AX129" s="315"/>
      <c r="AY129" s="282"/>
      <c r="AZ129" s="316"/>
      <c r="BA129" s="316"/>
      <c r="BB129" s="283"/>
      <c r="BC129" s="317"/>
      <c r="BD129" s="317"/>
      <c r="BE129" s="287"/>
    </row>
    <row r="130" ht="15.75" hidden="1" customHeight="1">
      <c r="A130" s="74">
        <v>2025129.0</v>
      </c>
      <c r="B130" s="82" t="s">
        <v>2468</v>
      </c>
      <c r="C130" s="80" t="s">
        <v>7688</v>
      </c>
      <c r="D130" s="50" t="s">
        <v>108</v>
      </c>
      <c r="E130" s="82" t="s">
        <v>61</v>
      </c>
      <c r="F130" s="80" t="s">
        <v>4</v>
      </c>
      <c r="G130" s="269" t="str">
        <f>VLOOKUP(A130,'High School'!A:AW,49,FALSE)</f>
        <v>No</v>
      </c>
      <c r="H130" s="270" t="str">
        <f>VLOOKUP(A130,'High School'!A:AX,50,FALSE)</f>
        <v>Did not Submit Form</v>
      </c>
      <c r="I130" s="270" t="str">
        <f>VLOOKUP(A130,'High School'!A:AY,51,FALSE)</f>
        <v/>
      </c>
      <c r="J130" s="270" t="str">
        <f>VLOOKUP(A130,'High School'!A:AZ,52,FALSE)</f>
        <v/>
      </c>
      <c r="K130" s="270" t="str">
        <f>VLOOKUP(A130,'High School'!A:BA,53,FALSE)</f>
        <v/>
      </c>
      <c r="L130" s="270" t="str">
        <f>VLOOKUP(A130,'High School'!A:BB,54,FALSE)</f>
        <v/>
      </c>
      <c r="M130" s="271" t="s">
        <v>232</v>
      </c>
      <c r="N130" s="271"/>
      <c r="O130" s="271"/>
      <c r="P130" s="273"/>
      <c r="Q130" s="273"/>
      <c r="R130" s="273"/>
      <c r="S130" s="274" t="s">
        <v>232</v>
      </c>
      <c r="T130" s="274"/>
      <c r="U130" s="275"/>
      <c r="V130" s="318"/>
      <c r="W130" s="275"/>
      <c r="X130" s="275"/>
      <c r="Y130" s="276"/>
      <c r="Z130" s="277"/>
      <c r="AA130" s="298"/>
      <c r="AB130" s="298"/>
      <c r="AC130" s="276"/>
      <c r="AD130" s="276"/>
      <c r="AE130" s="222"/>
      <c r="AF130" s="222"/>
      <c r="AG130" s="222"/>
      <c r="AH130" s="222"/>
      <c r="AI130" s="222"/>
      <c r="AJ130" s="222"/>
      <c r="AK130" s="279"/>
      <c r="AL130" s="279"/>
      <c r="AM130" s="279"/>
      <c r="AN130" s="279"/>
      <c r="AO130" s="279"/>
      <c r="AP130" s="279"/>
      <c r="AQ130" s="286"/>
      <c r="AR130" s="280"/>
      <c r="AS130" s="280"/>
      <c r="AT130" s="281"/>
      <c r="AU130" s="281"/>
      <c r="AV130" s="281"/>
      <c r="AW130" s="281"/>
      <c r="AX130" s="281"/>
      <c r="AY130" s="282"/>
      <c r="AZ130" s="282"/>
      <c r="BA130" s="282"/>
      <c r="BB130" s="283"/>
      <c r="BC130" s="283"/>
      <c r="BD130" s="283"/>
      <c r="BE130" s="287"/>
    </row>
    <row r="131" ht="15.75" hidden="1" customHeight="1">
      <c r="A131" s="74">
        <v>2025130.0</v>
      </c>
      <c r="B131" s="82" t="s">
        <v>3582</v>
      </c>
      <c r="C131" s="80" t="s">
        <v>7688</v>
      </c>
      <c r="D131" s="50" t="s">
        <v>108</v>
      </c>
      <c r="E131" s="82" t="s">
        <v>61</v>
      </c>
      <c r="F131" s="80" t="s">
        <v>4</v>
      </c>
      <c r="G131" s="269" t="str">
        <f>VLOOKUP(A131,'High School'!A:AW,49,FALSE)</f>
        <v>Yes</v>
      </c>
      <c r="H131" s="270" t="str">
        <f>VLOOKUP(A131,'High School'!A:AX,50,FALSE)</f>
        <v/>
      </c>
      <c r="I131" s="270">
        <f>VLOOKUP(A131,'High School'!A:AY,51,FALSE)</f>
        <v>231208219</v>
      </c>
      <c r="J131" s="270">
        <f>VLOOKUP(A131,'High School'!A:AZ,52,FALSE)</f>
        <v>27417</v>
      </c>
      <c r="K131" s="270" t="str">
        <f>VLOOKUP(A131,'High School'!A:BA,53,FALSE)</f>
        <v>Dip (Law Enforcement)</v>
      </c>
      <c r="L131" s="270" t="str">
        <f>VLOOKUP(A131,'High School'!A:BB,54,FALSE)</f>
        <v>Application Submitted</v>
      </c>
      <c r="M131" s="271" t="s">
        <v>73</v>
      </c>
      <c r="N131" s="271"/>
      <c r="O131" s="271"/>
      <c r="P131" s="273"/>
      <c r="Q131" s="273"/>
      <c r="R131" s="273"/>
      <c r="S131" s="274" t="s">
        <v>73</v>
      </c>
      <c r="T131" s="274"/>
      <c r="U131" s="275"/>
      <c r="V131" s="318"/>
      <c r="W131" s="275"/>
      <c r="X131" s="275"/>
      <c r="Y131" s="276"/>
      <c r="Z131" s="277"/>
      <c r="AA131" s="298"/>
      <c r="AB131" s="298"/>
      <c r="AC131" s="276"/>
      <c r="AD131" s="276"/>
      <c r="AE131" s="222"/>
      <c r="AF131" s="222"/>
      <c r="AG131" s="222"/>
      <c r="AH131" s="222"/>
      <c r="AI131" s="222"/>
      <c r="AJ131" s="222"/>
      <c r="AK131" s="279"/>
      <c r="AL131" s="279"/>
      <c r="AM131" s="279"/>
      <c r="AN131" s="279"/>
      <c r="AO131" s="279"/>
      <c r="AP131" s="279"/>
      <c r="AQ131" s="286"/>
      <c r="AR131" s="280"/>
      <c r="AS131" s="280"/>
      <c r="AT131" s="281"/>
      <c r="AU131" s="281"/>
      <c r="AV131" s="281"/>
      <c r="AW131" s="281"/>
      <c r="AX131" s="281"/>
      <c r="AY131" s="282"/>
      <c r="AZ131" s="282"/>
      <c r="BA131" s="282"/>
      <c r="BB131" s="283"/>
      <c r="BC131" s="283"/>
      <c r="BD131" s="283"/>
      <c r="BE131" s="287"/>
    </row>
    <row r="132" ht="15.75" hidden="1" customHeight="1">
      <c r="A132" s="74">
        <v>2025131.0</v>
      </c>
      <c r="B132" s="82" t="s">
        <v>6172</v>
      </c>
      <c r="C132" s="80" t="s">
        <v>7688</v>
      </c>
      <c r="D132" s="50" t="s">
        <v>108</v>
      </c>
      <c r="E132" s="82" t="s">
        <v>61</v>
      </c>
      <c r="F132" s="80" t="s">
        <v>4</v>
      </c>
      <c r="G132" s="269" t="str">
        <f>VLOOKUP(A132,'High School'!A:AW,49,FALSE)</f>
        <v>Yes</v>
      </c>
      <c r="H132" s="270" t="str">
        <f>VLOOKUP(A132,'High School'!A:AX,50,FALSE)</f>
        <v/>
      </c>
      <c r="I132" s="270">
        <f>VLOOKUP(A132,'High School'!A:AY,51,FALSE)</f>
        <v>231219369</v>
      </c>
      <c r="J132" s="270">
        <f>VLOOKUP(A132,'High School'!A:AZ,52,FALSE)</f>
        <v>17367</v>
      </c>
      <c r="K132" s="270" t="str">
        <f>VLOOKUP(A132,'High School'!A:BA,53,FALSE)</f>
        <v>MBChB</v>
      </c>
      <c r="L132" s="270" t="str">
        <f>VLOOKUP(A132,'High School'!A:BB,54,FALSE)</f>
        <v>Rejected</v>
      </c>
      <c r="M132" s="271" t="s">
        <v>232</v>
      </c>
      <c r="N132" s="271"/>
      <c r="O132" s="271"/>
      <c r="P132" s="273"/>
      <c r="Q132" s="273"/>
      <c r="R132" s="273"/>
      <c r="S132" s="274" t="s">
        <v>232</v>
      </c>
      <c r="T132" s="274"/>
      <c r="U132" s="275"/>
      <c r="V132" s="318"/>
      <c r="W132" s="275"/>
      <c r="X132" s="275"/>
      <c r="Y132" s="304"/>
      <c r="Z132" s="277"/>
      <c r="AA132" s="346"/>
      <c r="AB132" s="305"/>
      <c r="AC132" s="277"/>
      <c r="AD132" s="277"/>
      <c r="AE132" s="222"/>
      <c r="AF132" s="222"/>
      <c r="AG132" s="222"/>
      <c r="AH132" s="222"/>
      <c r="AI132" s="222"/>
      <c r="AJ132" s="222"/>
      <c r="AK132" s="279"/>
      <c r="AL132" s="279"/>
      <c r="AM132" s="279"/>
      <c r="AN132" s="279"/>
      <c r="AO132" s="279"/>
      <c r="AP132" s="279"/>
      <c r="AQ132" s="286"/>
      <c r="AR132" s="280"/>
      <c r="AS132" s="280"/>
      <c r="AT132" s="281"/>
      <c r="AU132" s="281"/>
      <c r="AV132" s="281"/>
      <c r="AW132" s="281"/>
      <c r="AX132" s="281"/>
      <c r="AY132" s="282"/>
      <c r="AZ132" s="282"/>
      <c r="BA132" s="282"/>
      <c r="BB132" s="283"/>
      <c r="BC132" s="283"/>
      <c r="BD132" s="283"/>
      <c r="BE132" s="284"/>
    </row>
    <row r="133" ht="15.75" hidden="1" customHeight="1">
      <c r="A133" s="74">
        <v>2025132.0</v>
      </c>
      <c r="B133" s="82" t="s">
        <v>2169</v>
      </c>
      <c r="C133" s="80" t="s">
        <v>7688</v>
      </c>
      <c r="D133" s="50" t="s">
        <v>108</v>
      </c>
      <c r="E133" s="82" t="s">
        <v>61</v>
      </c>
      <c r="F133" s="80" t="s">
        <v>4</v>
      </c>
      <c r="G133" s="269" t="str">
        <f>VLOOKUP(A133,'High School'!A:AW,49,FALSE)</f>
        <v>No</v>
      </c>
      <c r="H133" s="270" t="str">
        <f>VLOOKUP(A133,'High School'!A:AX,50,FALSE)</f>
        <v>Did not Submit Form</v>
      </c>
      <c r="I133" s="270" t="str">
        <f>VLOOKUP(A133,'High School'!A:AY,51,FALSE)</f>
        <v/>
      </c>
      <c r="J133" s="270" t="str">
        <f>VLOOKUP(A133,'High School'!A:AZ,52,FALSE)</f>
        <v/>
      </c>
      <c r="K133" s="270" t="str">
        <f>VLOOKUP(A133,'High School'!A:BA,53,FALSE)</f>
        <v/>
      </c>
      <c r="L133" s="270" t="str">
        <f>VLOOKUP(A133,'High School'!A:BB,54,FALSE)</f>
        <v/>
      </c>
      <c r="M133" s="271" t="s">
        <v>73</v>
      </c>
      <c r="N133" s="271" t="str">
        <f t="shared" ref="N133:N134" si="6">CLEAN(O133)</f>
        <v/>
      </c>
      <c r="O133" s="271"/>
      <c r="P133" s="273"/>
      <c r="Q133" s="273"/>
      <c r="R133" s="273"/>
      <c r="S133" s="274" t="s">
        <v>232</v>
      </c>
      <c r="T133" s="274"/>
      <c r="U133" s="275"/>
      <c r="V133" s="318"/>
      <c r="W133" s="275"/>
      <c r="X133" s="275"/>
      <c r="Y133" s="276"/>
      <c r="Z133" s="277"/>
      <c r="AA133" s="298"/>
      <c r="AB133" s="298"/>
      <c r="AC133" s="276"/>
      <c r="AD133" s="276"/>
      <c r="AE133" s="222"/>
      <c r="AF133" s="222"/>
      <c r="AG133" s="222"/>
      <c r="AH133" s="222"/>
      <c r="AI133" s="222"/>
      <c r="AJ133" s="222"/>
      <c r="AK133" s="279"/>
      <c r="AL133" s="279"/>
      <c r="AM133" s="279"/>
      <c r="AN133" s="279"/>
      <c r="AO133" s="279"/>
      <c r="AP133" s="279"/>
      <c r="AQ133" s="286"/>
      <c r="AR133" s="280"/>
      <c r="AS133" s="280"/>
      <c r="AT133" s="281"/>
      <c r="AU133" s="281"/>
      <c r="AV133" s="281"/>
      <c r="AW133" s="281"/>
      <c r="AX133" s="281"/>
      <c r="AY133" s="282"/>
      <c r="AZ133" s="282"/>
      <c r="BA133" s="282"/>
      <c r="BB133" s="283"/>
      <c r="BC133" s="283"/>
      <c r="BD133" s="283"/>
      <c r="BE133" s="99"/>
    </row>
    <row r="134" ht="15.75" hidden="1" customHeight="1">
      <c r="A134" s="74">
        <v>2025133.0</v>
      </c>
      <c r="B134" s="82" t="s">
        <v>1791</v>
      </c>
      <c r="C134" s="80" t="s">
        <v>7688</v>
      </c>
      <c r="D134" s="50" t="s">
        <v>108</v>
      </c>
      <c r="E134" s="82" t="s">
        <v>61</v>
      </c>
      <c r="F134" s="80" t="s">
        <v>4</v>
      </c>
      <c r="G134" s="269" t="str">
        <f>VLOOKUP(A134,'High School'!A:AW,49,FALSE)</f>
        <v>Yes</v>
      </c>
      <c r="H134" s="270" t="str">
        <f>VLOOKUP(A134,'High School'!A:AX,50,FALSE)</f>
        <v/>
      </c>
      <c r="I134" s="270">
        <f>VLOOKUP(A134,'High School'!A:AY,51,FALSE)</f>
        <v>231192681</v>
      </c>
      <c r="J134" s="270">
        <f>VLOOKUP(A134,'High School'!A:AZ,52,FALSE)</f>
        <v>61426</v>
      </c>
      <c r="K134" s="270" t="str">
        <f>VLOOKUP(A134,'High School'!A:BA,53,FALSE)</f>
        <v>BEngTech (Mechanical Engineering)</v>
      </c>
      <c r="L134" s="270" t="str">
        <f>VLOOKUP(A134,'High School'!A:BB,54,FALSE)</f>
        <v>`Provisionally Accepted</v>
      </c>
      <c r="M134" s="271" t="s">
        <v>73</v>
      </c>
      <c r="N134" s="271" t="str">
        <f t="shared" si="6"/>
        <v/>
      </c>
      <c r="O134" s="271"/>
      <c r="P134" s="273"/>
      <c r="Q134" s="273"/>
      <c r="R134" s="273"/>
      <c r="S134" s="274" t="s">
        <v>232</v>
      </c>
      <c r="T134" s="274"/>
      <c r="U134" s="275"/>
      <c r="V134" s="318"/>
      <c r="W134" s="275"/>
      <c r="X134" s="275"/>
      <c r="Y134" s="276"/>
      <c r="Z134" s="277"/>
      <c r="AA134" s="298"/>
      <c r="AB134" s="298"/>
      <c r="AC134" s="276"/>
      <c r="AD134" s="276"/>
      <c r="AE134" s="222"/>
      <c r="AF134" s="222"/>
      <c r="AG134" s="222"/>
      <c r="AH134" s="222"/>
      <c r="AI134" s="222"/>
      <c r="AJ134" s="222"/>
      <c r="AK134" s="279"/>
      <c r="AL134" s="279"/>
      <c r="AM134" s="279"/>
      <c r="AN134" s="279"/>
      <c r="AO134" s="279"/>
      <c r="AP134" s="279"/>
      <c r="AQ134" s="286"/>
      <c r="AR134" s="280"/>
      <c r="AS134" s="280"/>
      <c r="AT134" s="281"/>
      <c r="AU134" s="281"/>
      <c r="AV134" s="281"/>
      <c r="AW134" s="281"/>
      <c r="AX134" s="281"/>
      <c r="AY134" s="282"/>
      <c r="AZ134" s="282"/>
      <c r="BA134" s="282"/>
      <c r="BB134" s="283"/>
      <c r="BC134" s="283"/>
      <c r="BD134" s="283"/>
      <c r="BE134" s="99"/>
    </row>
    <row r="135" ht="15.75" hidden="1" customHeight="1">
      <c r="A135" s="74">
        <v>2025134.0</v>
      </c>
      <c r="B135" s="82" t="s">
        <v>1392</v>
      </c>
      <c r="C135" s="80" t="s">
        <v>7688</v>
      </c>
      <c r="D135" s="50" t="s">
        <v>108</v>
      </c>
      <c r="E135" s="82" t="s">
        <v>61</v>
      </c>
      <c r="F135" s="80" t="s">
        <v>4</v>
      </c>
      <c r="G135" s="269" t="str">
        <f>VLOOKUP(A135,'High School'!A:AW,49,FALSE)</f>
        <v>S/A</v>
      </c>
      <c r="H135" s="270" t="str">
        <f>VLOOKUP(A135,'High School'!A:AX,50,FALSE)</f>
        <v/>
      </c>
      <c r="I135" s="270">
        <f>VLOOKUP(A135,'High School'!A:AY,51,FALSE)</f>
        <v>231289421</v>
      </c>
      <c r="J135" s="270">
        <f>VLOOKUP(A135,'High School'!A:AZ,52,FALSE)</f>
        <v>78725</v>
      </c>
      <c r="K135" s="270" t="str">
        <f>VLOOKUP(A135,'High School'!A:BA,53,FALSE)</f>
        <v>BCom (Accounting)</v>
      </c>
      <c r="L135" s="270" t="str">
        <f>VLOOKUP(A135,'High School'!A:BB,54,FALSE)</f>
        <v>Rejected</v>
      </c>
      <c r="M135" s="271" t="s">
        <v>73</v>
      </c>
      <c r="N135" s="271"/>
      <c r="O135" s="271"/>
      <c r="P135" s="273"/>
      <c r="Q135" s="273"/>
      <c r="R135" s="273"/>
      <c r="S135" s="274" t="s">
        <v>232</v>
      </c>
      <c r="T135" s="274"/>
      <c r="U135" s="275"/>
      <c r="V135" s="318"/>
      <c r="W135" s="275"/>
      <c r="X135" s="275"/>
      <c r="Y135" s="276"/>
      <c r="Z135" s="277"/>
      <c r="AA135" s="298"/>
      <c r="AB135" s="298"/>
      <c r="AC135" s="276"/>
      <c r="AD135" s="276"/>
      <c r="AE135" s="222"/>
      <c r="AF135" s="222"/>
      <c r="AG135" s="222"/>
      <c r="AH135" s="222"/>
      <c r="AI135" s="222"/>
      <c r="AJ135" s="222"/>
      <c r="AK135" s="279"/>
      <c r="AL135" s="279"/>
      <c r="AM135" s="279"/>
      <c r="AN135" s="279"/>
      <c r="AO135" s="279"/>
      <c r="AP135" s="279"/>
      <c r="AQ135" s="286"/>
      <c r="AR135" s="280"/>
      <c r="AS135" s="280"/>
      <c r="AT135" s="281"/>
      <c r="AU135" s="281"/>
      <c r="AV135" s="281"/>
      <c r="AW135" s="281"/>
      <c r="AX135" s="281"/>
      <c r="AY135" s="282"/>
      <c r="AZ135" s="282"/>
      <c r="BA135" s="282"/>
      <c r="BB135" s="283"/>
      <c r="BC135" s="283"/>
      <c r="BD135" s="283"/>
      <c r="BE135" s="1"/>
    </row>
    <row r="136" ht="15.75" hidden="1" customHeight="1">
      <c r="A136" s="74">
        <v>2025135.0</v>
      </c>
      <c r="B136" s="82" t="s">
        <v>2585</v>
      </c>
      <c r="C136" s="80" t="s">
        <v>7688</v>
      </c>
      <c r="D136" s="50" t="s">
        <v>108</v>
      </c>
      <c r="E136" s="82" t="s">
        <v>61</v>
      </c>
      <c r="F136" s="80" t="s">
        <v>4</v>
      </c>
      <c r="G136" s="269" t="str">
        <f>VLOOKUP(A136,'High School'!A:AW,49,FALSE)</f>
        <v>S/A</v>
      </c>
      <c r="H136" s="270" t="str">
        <f>VLOOKUP(A136,'High School'!A:AX,50,FALSE)</f>
        <v/>
      </c>
      <c r="I136" s="270">
        <f>VLOOKUP(A136,'High School'!A:AY,51,FALSE)</f>
        <v>231651074</v>
      </c>
      <c r="J136" s="270">
        <f>VLOOKUP(A136,'High School'!A:AZ,52,FALSE)</f>
        <v>10404</v>
      </c>
      <c r="K136" s="270" t="str">
        <f>VLOOKUP(A136,'High School'!A:BA,53,FALSE)</f>
        <v>BCom (General - Tourism)</v>
      </c>
      <c r="L136" s="270" t="str">
        <f>VLOOKUP(A136,'High School'!A:BB,54,FALSE)</f>
        <v>`Provisionally Accepted</v>
      </c>
      <c r="M136" s="271" t="s">
        <v>73</v>
      </c>
      <c r="N136" s="271"/>
      <c r="O136" s="271"/>
      <c r="P136" s="273"/>
      <c r="Q136" s="273"/>
      <c r="R136" s="273"/>
      <c r="S136" s="274" t="s">
        <v>73</v>
      </c>
      <c r="T136" s="274"/>
      <c r="U136" s="275"/>
      <c r="V136" s="318"/>
      <c r="W136" s="275"/>
      <c r="X136" s="275"/>
      <c r="Y136" s="276"/>
      <c r="Z136" s="277"/>
      <c r="AA136" s="298"/>
      <c r="AB136" s="298"/>
      <c r="AC136" s="276"/>
      <c r="AD136" s="276"/>
      <c r="AE136" s="222"/>
      <c r="AF136" s="222"/>
      <c r="AG136" s="222"/>
      <c r="AH136" s="222"/>
      <c r="AI136" s="222"/>
      <c r="AJ136" s="222"/>
      <c r="AK136" s="279"/>
      <c r="AL136" s="279"/>
      <c r="AM136" s="279"/>
      <c r="AN136" s="279"/>
      <c r="AO136" s="279"/>
      <c r="AP136" s="279"/>
      <c r="AQ136" s="286"/>
      <c r="AR136" s="280"/>
      <c r="AS136" s="280"/>
      <c r="AT136" s="281"/>
      <c r="AU136" s="281"/>
      <c r="AV136" s="281"/>
      <c r="AW136" s="281"/>
      <c r="AX136" s="281"/>
      <c r="AY136" s="282"/>
      <c r="AZ136" s="282"/>
      <c r="BA136" s="282"/>
      <c r="BB136" s="283"/>
      <c r="BC136" s="283"/>
      <c r="BD136" s="283"/>
      <c r="BE136" s="1"/>
    </row>
    <row r="137" ht="15.75" hidden="1" customHeight="1">
      <c r="A137" s="74">
        <v>2025136.0</v>
      </c>
      <c r="B137" s="82" t="s">
        <v>3019</v>
      </c>
      <c r="C137" s="80" t="s">
        <v>7688</v>
      </c>
      <c r="D137" s="50" t="s">
        <v>108</v>
      </c>
      <c r="E137" s="82" t="s">
        <v>61</v>
      </c>
      <c r="F137" s="80" t="s">
        <v>4</v>
      </c>
      <c r="G137" s="269" t="str">
        <f>VLOOKUP(A137,'High School'!A:AW,49,FALSE)</f>
        <v>Yes</v>
      </c>
      <c r="H137" s="270" t="str">
        <f>VLOOKUP(A137,'High School'!A:AX,50,FALSE)</f>
        <v/>
      </c>
      <c r="I137" s="270">
        <f>VLOOKUP(A137,'High School'!A:AY,51,FALSE)</f>
        <v>231223331</v>
      </c>
      <c r="J137" s="270">
        <f>VLOOKUP(A137,'High School'!A:AZ,52,FALSE)</f>
        <v>49232</v>
      </c>
      <c r="K137" s="270" t="str">
        <f>VLOOKUP(A137,'High School'!A:BA,53,FALSE)</f>
        <v>BEd SP &amp; FET (Humanities)</v>
      </c>
      <c r="L137" s="270" t="str">
        <f>VLOOKUP(A137,'High School'!A:BB,54,FALSE)</f>
        <v>`Provisionally Accepted</v>
      </c>
      <c r="M137" s="271" t="s">
        <v>232</v>
      </c>
      <c r="N137" s="271"/>
      <c r="O137" s="271"/>
      <c r="P137" s="308"/>
      <c r="Q137" s="273"/>
      <c r="R137" s="340"/>
      <c r="S137" s="274" t="s">
        <v>232</v>
      </c>
      <c r="T137" s="274"/>
      <c r="U137" s="275"/>
      <c r="V137" s="275"/>
      <c r="W137" s="275"/>
      <c r="X137" s="275"/>
      <c r="Y137" s="276"/>
      <c r="Z137" s="277"/>
      <c r="AA137" s="278"/>
      <c r="AB137" s="298"/>
      <c r="AC137" s="276"/>
      <c r="AD137" s="277"/>
      <c r="AE137" s="341"/>
      <c r="AF137" s="341"/>
      <c r="AG137" s="222"/>
      <c r="AH137" s="222"/>
      <c r="AI137" s="222"/>
      <c r="AJ137" s="222"/>
      <c r="AK137" s="279"/>
      <c r="AL137" s="279"/>
      <c r="AM137" s="279"/>
      <c r="AN137" s="279"/>
      <c r="AO137" s="279"/>
      <c r="AP137" s="279"/>
      <c r="AQ137" s="286"/>
      <c r="AR137" s="323" t="s">
        <v>232</v>
      </c>
      <c r="AS137" s="280"/>
      <c r="AT137" s="281">
        <v>2944088.0</v>
      </c>
      <c r="AU137" s="336" t="s">
        <v>7721</v>
      </c>
      <c r="AV137" s="281"/>
      <c r="AW137" s="281"/>
      <c r="AX137" s="281"/>
      <c r="AY137" s="282"/>
      <c r="AZ137" s="282"/>
      <c r="BA137" s="282"/>
      <c r="BB137" s="283"/>
      <c r="BC137" s="283"/>
      <c r="BD137" s="283"/>
      <c r="BE137" s="287"/>
    </row>
    <row r="138" ht="15.75" hidden="1" customHeight="1">
      <c r="A138" s="74">
        <v>2025137.0</v>
      </c>
      <c r="B138" s="82" t="s">
        <v>1964</v>
      </c>
      <c r="C138" s="80" t="s">
        <v>7688</v>
      </c>
      <c r="D138" s="50" t="s">
        <v>108</v>
      </c>
      <c r="E138" s="82" t="s">
        <v>61</v>
      </c>
      <c r="F138" s="80" t="s">
        <v>4</v>
      </c>
      <c r="G138" s="269" t="str">
        <f>VLOOKUP(A138,'High School'!A:AW,49,FALSE)</f>
        <v>Yes</v>
      </c>
      <c r="H138" s="270" t="str">
        <f>VLOOKUP(A138,'High School'!A:AX,50,FALSE)</f>
        <v/>
      </c>
      <c r="I138" s="270">
        <f>VLOOKUP(A138,'High School'!A:AY,51,FALSE)</f>
        <v>231355521</v>
      </c>
      <c r="J138" s="270">
        <f>VLOOKUP(A138,'High School'!A:AZ,52,FALSE)</f>
        <v>37351</v>
      </c>
      <c r="K138" s="270" t="str">
        <f>VLOOKUP(A138,'High School'!A:BA,53,FALSE)</f>
        <v>BCom (Law)</v>
      </c>
      <c r="L138" s="270" t="str">
        <f>VLOOKUP(A138,'High School'!A:BB,54,FALSE)</f>
        <v>`Provisionally Accepted</v>
      </c>
      <c r="M138" s="271" t="s">
        <v>73</v>
      </c>
      <c r="N138" s="271" t="str">
        <f t="shared" ref="N138:N139" si="7">CLEAN(O138)</f>
        <v/>
      </c>
      <c r="O138" s="271"/>
      <c r="P138" s="273"/>
      <c r="Q138" s="273"/>
      <c r="R138" s="273"/>
      <c r="S138" s="274" t="s">
        <v>232</v>
      </c>
      <c r="T138" s="274"/>
      <c r="U138" s="275"/>
      <c r="V138" s="318"/>
      <c r="W138" s="275"/>
      <c r="X138" s="275"/>
      <c r="Y138" s="276"/>
      <c r="Z138" s="277"/>
      <c r="AA138" s="298"/>
      <c r="AB138" s="298"/>
      <c r="AC138" s="276"/>
      <c r="AD138" s="276"/>
      <c r="AE138" s="222"/>
      <c r="AF138" s="222"/>
      <c r="AG138" s="222"/>
      <c r="AH138" s="222"/>
      <c r="AI138" s="222"/>
      <c r="AJ138" s="222"/>
      <c r="AK138" s="279"/>
      <c r="AL138" s="279"/>
      <c r="AM138" s="279"/>
      <c r="AN138" s="279"/>
      <c r="AO138" s="279"/>
      <c r="AP138" s="279"/>
      <c r="AQ138" s="286"/>
      <c r="AR138" s="280"/>
      <c r="AS138" s="280"/>
      <c r="AT138" s="281"/>
      <c r="AU138" s="281"/>
      <c r="AV138" s="281"/>
      <c r="AW138" s="281"/>
      <c r="AX138" s="281"/>
      <c r="AY138" s="282"/>
      <c r="AZ138" s="282"/>
      <c r="BA138" s="282"/>
      <c r="BB138" s="283"/>
      <c r="BC138" s="283"/>
      <c r="BD138" s="283"/>
      <c r="BE138" s="1"/>
    </row>
    <row r="139" ht="15.75" hidden="1" customHeight="1">
      <c r="A139" s="74">
        <v>2025138.0</v>
      </c>
      <c r="B139" s="82" t="s">
        <v>1991</v>
      </c>
      <c r="C139" s="80" t="s">
        <v>7688</v>
      </c>
      <c r="D139" s="50" t="s">
        <v>108</v>
      </c>
      <c r="E139" s="82" t="s">
        <v>61</v>
      </c>
      <c r="F139" s="80" t="s">
        <v>4</v>
      </c>
      <c r="G139" s="269" t="str">
        <f>VLOOKUP(A139,'High School'!A:AW,49,FALSE)</f>
        <v>Yes</v>
      </c>
      <c r="H139" s="270" t="str">
        <f>VLOOKUP(A139,'High School'!A:AX,50,FALSE)</f>
        <v/>
      </c>
      <c r="I139" s="270">
        <f>VLOOKUP(A139,'High School'!A:AY,51,FALSE)</f>
        <v>231295685</v>
      </c>
      <c r="J139" s="270">
        <f>VLOOKUP(A139,'High School'!A:AZ,52,FALSE)</f>
        <v>54017</v>
      </c>
      <c r="K139" s="270" t="str">
        <f>VLOOKUP(A139,'High School'!A:BA,53,FALSE)</f>
        <v>B (Environmental Health)</v>
      </c>
      <c r="L139" s="270" t="str">
        <f>VLOOKUP(A139,'High School'!A:BB,54,FALSE)</f>
        <v>Rejected</v>
      </c>
      <c r="M139" s="271" t="s">
        <v>73</v>
      </c>
      <c r="N139" s="271" t="str">
        <f t="shared" si="7"/>
        <v/>
      </c>
      <c r="O139" s="271"/>
      <c r="P139" s="308"/>
      <c r="Q139" s="273"/>
      <c r="R139" s="340"/>
      <c r="S139" s="274" t="s">
        <v>232</v>
      </c>
      <c r="T139" s="274"/>
      <c r="U139" s="275"/>
      <c r="V139" s="318"/>
      <c r="W139" s="275"/>
      <c r="X139" s="275"/>
      <c r="Y139" s="276"/>
      <c r="Z139" s="277"/>
      <c r="AA139" s="278"/>
      <c r="AB139" s="298"/>
      <c r="AC139" s="276"/>
      <c r="AD139" s="277"/>
      <c r="AE139" s="341"/>
      <c r="AF139" s="341"/>
      <c r="AG139" s="222"/>
      <c r="AH139" s="222"/>
      <c r="AI139" s="222"/>
      <c r="AJ139" s="222"/>
      <c r="AK139" s="279"/>
      <c r="AL139" s="279"/>
      <c r="AM139" s="279"/>
      <c r="AN139" s="279"/>
      <c r="AO139" s="279"/>
      <c r="AP139" s="279"/>
      <c r="AQ139" s="286"/>
      <c r="AR139" s="323" t="s">
        <v>232</v>
      </c>
      <c r="AS139" s="280"/>
      <c r="AT139" s="281">
        <v>2956494.0</v>
      </c>
      <c r="AU139" s="336" t="s">
        <v>7722</v>
      </c>
      <c r="AV139" s="281"/>
      <c r="AW139" s="281"/>
      <c r="AX139" s="281"/>
      <c r="AY139" s="282"/>
      <c r="AZ139" s="282"/>
      <c r="BA139" s="282"/>
      <c r="BB139" s="283"/>
      <c r="BC139" s="283"/>
      <c r="BD139" s="283"/>
      <c r="BE139" s="1"/>
    </row>
    <row r="140" ht="15.75" hidden="1" customHeight="1">
      <c r="A140" s="74">
        <v>2025139.0</v>
      </c>
      <c r="B140" s="82" t="s">
        <v>2826</v>
      </c>
      <c r="C140" s="80" t="s">
        <v>7688</v>
      </c>
      <c r="D140" s="50" t="s">
        <v>108</v>
      </c>
      <c r="E140" s="82" t="s">
        <v>61</v>
      </c>
      <c r="F140" s="80" t="s">
        <v>4</v>
      </c>
      <c r="G140" s="269" t="str">
        <f>VLOOKUP(A140,'High School'!A:AW,49,FALSE)</f>
        <v>Yes</v>
      </c>
      <c r="H140" s="270" t="str">
        <f>VLOOKUP(A140,'High School'!A:AX,50,FALSE)</f>
        <v/>
      </c>
      <c r="I140" s="270">
        <f>VLOOKUP(A140,'High School'!A:AY,51,FALSE)</f>
        <v>231303424</v>
      </c>
      <c r="J140" s="270">
        <f>VLOOKUP(A140,'High School'!A:AZ,52,FALSE)</f>
        <v>90936</v>
      </c>
      <c r="K140" s="270" t="str">
        <f>VLOOKUP(A140,'High School'!A:BA,53,FALSE)</f>
        <v>Dip (Operations Management)</v>
      </c>
      <c r="L140" s="270" t="str">
        <f>VLOOKUP(A140,'High School'!A:BB,54,FALSE)</f>
        <v>Application Submitted</v>
      </c>
      <c r="M140" s="271" t="s">
        <v>73</v>
      </c>
      <c r="N140" s="271"/>
      <c r="O140" s="271"/>
      <c r="P140" s="308"/>
      <c r="Q140" s="273"/>
      <c r="R140" s="340"/>
      <c r="S140" s="274" t="s">
        <v>232</v>
      </c>
      <c r="T140" s="274"/>
      <c r="U140" s="275"/>
      <c r="V140" s="275"/>
      <c r="W140" s="275"/>
      <c r="X140" s="275"/>
      <c r="Y140" s="276"/>
      <c r="Z140" s="277"/>
      <c r="AA140" s="278"/>
      <c r="AB140" s="298"/>
      <c r="AC140" s="276"/>
      <c r="AD140" s="277"/>
      <c r="AE140" s="341"/>
      <c r="AF140" s="341"/>
      <c r="AG140" s="222"/>
      <c r="AH140" s="222"/>
      <c r="AI140" s="222"/>
      <c r="AJ140" s="222"/>
      <c r="AK140" s="279"/>
      <c r="AL140" s="279"/>
      <c r="AM140" s="279"/>
      <c r="AN140" s="279"/>
      <c r="AO140" s="279"/>
      <c r="AP140" s="279"/>
      <c r="AQ140" s="286"/>
      <c r="AR140" s="280"/>
      <c r="AS140" s="280"/>
      <c r="AT140" s="281"/>
      <c r="AU140" s="281"/>
      <c r="AV140" s="281"/>
      <c r="AW140" s="281"/>
      <c r="AX140" s="281"/>
      <c r="AY140" s="282"/>
      <c r="AZ140" s="282"/>
      <c r="BA140" s="282"/>
      <c r="BB140" s="283"/>
      <c r="BC140" s="283"/>
      <c r="BD140" s="283"/>
      <c r="BE140" s="1"/>
    </row>
    <row r="141" ht="15.75" hidden="1" customHeight="1">
      <c r="A141" s="74">
        <v>2025140.0</v>
      </c>
      <c r="B141" s="82" t="s">
        <v>6712</v>
      </c>
      <c r="C141" s="80" t="s">
        <v>7688</v>
      </c>
      <c r="D141" s="50" t="s">
        <v>108</v>
      </c>
      <c r="E141" s="82" t="s">
        <v>61</v>
      </c>
      <c r="F141" s="80" t="s">
        <v>4</v>
      </c>
      <c r="G141" s="269" t="str">
        <f>VLOOKUP(A141,'High School'!A:AW,49,FALSE)</f>
        <v>S/A</v>
      </c>
      <c r="H141" s="270" t="str">
        <f>VLOOKUP(A141,'High School'!A:AX,50,FALSE)</f>
        <v/>
      </c>
      <c r="I141" s="270">
        <f>VLOOKUP(A141,'High School'!A:AY,51,FALSE)</f>
        <v>231133073</v>
      </c>
      <c r="J141" s="270">
        <f>VLOOKUP(A141,'High School'!A:AZ,52,FALSE)</f>
        <v>79208</v>
      </c>
      <c r="K141" s="270" t="str">
        <f>VLOOKUP(A141,'High School'!A:BA,53,FALSE)</f>
        <v>BR (Diagnostics)</v>
      </c>
      <c r="L141" s="270" t="str">
        <f>VLOOKUP(A141,'High School'!A:BB,54,FALSE)</f>
        <v>Rejected</v>
      </c>
      <c r="M141" s="271" t="s">
        <v>232</v>
      </c>
      <c r="N141" s="271"/>
      <c r="O141" s="271"/>
      <c r="P141" s="273"/>
      <c r="Q141" s="273"/>
      <c r="R141" s="273"/>
      <c r="S141" s="274" t="s">
        <v>232</v>
      </c>
      <c r="T141" s="274"/>
      <c r="U141" s="275"/>
      <c r="V141" s="318"/>
      <c r="W141" s="275"/>
      <c r="X141" s="275"/>
      <c r="Y141" s="276"/>
      <c r="Z141" s="277"/>
      <c r="AA141" s="298"/>
      <c r="AB141" s="298"/>
      <c r="AC141" s="276"/>
      <c r="AD141" s="276"/>
      <c r="AE141" s="222"/>
      <c r="AF141" s="222"/>
      <c r="AG141" s="222"/>
      <c r="AH141" s="222"/>
      <c r="AI141" s="222"/>
      <c r="AJ141" s="222"/>
      <c r="AK141" s="279"/>
      <c r="AL141" s="279"/>
      <c r="AM141" s="279"/>
      <c r="AN141" s="279"/>
      <c r="AO141" s="279"/>
      <c r="AP141" s="279"/>
      <c r="AQ141" s="286"/>
      <c r="AR141" s="280"/>
      <c r="AS141" s="280"/>
      <c r="AT141" s="281"/>
      <c r="AU141" s="281"/>
      <c r="AV141" s="281"/>
      <c r="AW141" s="281"/>
      <c r="AX141" s="281"/>
      <c r="AY141" s="282"/>
      <c r="AZ141" s="282"/>
      <c r="BA141" s="282"/>
      <c r="BB141" s="283"/>
      <c r="BC141" s="283"/>
      <c r="BD141" s="283"/>
      <c r="BE141" s="287"/>
    </row>
    <row r="142" ht="15.75" hidden="1" customHeight="1">
      <c r="A142" s="74">
        <v>2025141.0</v>
      </c>
      <c r="B142" s="82" t="s">
        <v>2219</v>
      </c>
      <c r="C142" s="80" t="s">
        <v>7688</v>
      </c>
      <c r="D142" s="50" t="s">
        <v>108</v>
      </c>
      <c r="E142" s="82" t="s">
        <v>61</v>
      </c>
      <c r="F142" s="80" t="s">
        <v>4</v>
      </c>
      <c r="G142" s="269" t="str">
        <f>VLOOKUP(A142,'High School'!A:AW,49,FALSE)</f>
        <v>Yes</v>
      </c>
      <c r="H142" s="270" t="str">
        <f>VLOOKUP(A142,'High School'!A:AX,50,FALSE)</f>
        <v/>
      </c>
      <c r="I142" s="270">
        <f>VLOOKUP(A142,'High School'!A:AY,51,FALSE)</f>
        <v>231243081</v>
      </c>
      <c r="J142" s="270">
        <f>VLOOKUP(A142,'High School'!A:AZ,52,FALSE)</f>
        <v>40409</v>
      </c>
      <c r="K142" s="270" t="str">
        <f>VLOOKUP(A142,'High School'!A:BA,53,FALSE)</f>
        <v>Dip (Public Relations Management)</v>
      </c>
      <c r="L142" s="270" t="str">
        <f>VLOOKUP(A142,'High School'!A:BB,54,FALSE)</f>
        <v>`Provisionally Accepted</v>
      </c>
      <c r="M142" s="271" t="s">
        <v>73</v>
      </c>
      <c r="N142" s="271"/>
      <c r="O142" s="271"/>
      <c r="P142" s="273"/>
      <c r="Q142" s="273"/>
      <c r="R142" s="273"/>
      <c r="S142" s="274" t="s">
        <v>232</v>
      </c>
      <c r="T142" s="274"/>
      <c r="U142" s="275"/>
      <c r="V142" s="318"/>
      <c r="W142" s="275"/>
      <c r="X142" s="275"/>
      <c r="Y142" s="276"/>
      <c r="Z142" s="277"/>
      <c r="AA142" s="278"/>
      <c r="AB142" s="298"/>
      <c r="AC142" s="277"/>
      <c r="AD142" s="277"/>
      <c r="AE142" s="222"/>
      <c r="AF142" s="222"/>
      <c r="AG142" s="222"/>
      <c r="AH142" s="222"/>
      <c r="AI142" s="222"/>
      <c r="AJ142" s="222"/>
      <c r="AK142" s="279"/>
      <c r="AL142" s="279"/>
      <c r="AM142" s="279"/>
      <c r="AN142" s="279"/>
      <c r="AO142" s="279"/>
      <c r="AP142" s="279"/>
      <c r="AQ142" s="286"/>
      <c r="AR142" s="280"/>
      <c r="AS142" s="280"/>
      <c r="AT142" s="281"/>
      <c r="AU142" s="281"/>
      <c r="AV142" s="281"/>
      <c r="AW142" s="281"/>
      <c r="AX142" s="281"/>
      <c r="AY142" s="282"/>
      <c r="AZ142" s="282"/>
      <c r="BA142" s="282"/>
      <c r="BB142" s="283"/>
      <c r="BC142" s="283"/>
      <c r="BD142" s="283"/>
      <c r="BE142" s="1"/>
    </row>
    <row r="143" ht="15.75" hidden="1" customHeight="1">
      <c r="A143" s="74">
        <v>2025142.0</v>
      </c>
      <c r="B143" s="82" t="s">
        <v>2818</v>
      </c>
      <c r="C143" s="80" t="s">
        <v>7688</v>
      </c>
      <c r="D143" s="50" t="s">
        <v>108</v>
      </c>
      <c r="E143" s="82" t="s">
        <v>61</v>
      </c>
      <c r="F143" s="80" t="s">
        <v>4</v>
      </c>
      <c r="G143" s="269" t="str">
        <f>VLOOKUP(A143,'High School'!A:AW,49,FALSE)</f>
        <v>Yes</v>
      </c>
      <c r="H143" s="270" t="str">
        <f>VLOOKUP(A143,'High School'!A:AX,50,FALSE)</f>
        <v/>
      </c>
      <c r="I143" s="270">
        <f>VLOOKUP(A143,'High School'!A:AY,51,FALSE)</f>
        <v>231303548</v>
      </c>
      <c r="J143" s="270">
        <f>VLOOKUP(A143,'High School'!A:AZ,52,FALSE)</f>
        <v>15624</v>
      </c>
      <c r="K143" s="270" t="str">
        <f>VLOOKUP(A143,'High School'!A:BA,53,FALSE)</f>
        <v>BEngTech (Mechanical Engineering)</v>
      </c>
      <c r="L143" s="270" t="str">
        <f>VLOOKUP(A143,'High School'!A:BB,54,FALSE)</f>
        <v>`Provisionally Accepted</v>
      </c>
      <c r="M143" s="271" t="s">
        <v>73</v>
      </c>
      <c r="N143" s="271"/>
      <c r="O143" s="271"/>
      <c r="P143" s="273"/>
      <c r="Q143" s="273"/>
      <c r="R143" s="273"/>
      <c r="S143" s="274" t="s">
        <v>73</v>
      </c>
      <c r="T143" s="274"/>
      <c r="U143" s="275"/>
      <c r="V143" s="318"/>
      <c r="W143" s="275"/>
      <c r="X143" s="275"/>
      <c r="Y143" s="276"/>
      <c r="Z143" s="277"/>
      <c r="AA143" s="298"/>
      <c r="AB143" s="298"/>
      <c r="AC143" s="276"/>
      <c r="AD143" s="276"/>
      <c r="AE143" s="222"/>
      <c r="AF143" s="222"/>
      <c r="AG143" s="222"/>
      <c r="AH143" s="222"/>
      <c r="AI143" s="222"/>
      <c r="AJ143" s="222"/>
      <c r="AK143" s="279"/>
      <c r="AL143" s="279"/>
      <c r="AM143" s="279"/>
      <c r="AN143" s="279"/>
      <c r="AO143" s="279"/>
      <c r="AP143" s="279"/>
      <c r="AQ143" s="286"/>
      <c r="AR143" s="280"/>
      <c r="AS143" s="280"/>
      <c r="AT143" s="281"/>
      <c r="AU143" s="281"/>
      <c r="AV143" s="281"/>
      <c r="AW143" s="281"/>
      <c r="AX143" s="281"/>
      <c r="AY143" s="282"/>
      <c r="AZ143" s="282"/>
      <c r="BA143" s="282"/>
      <c r="BB143" s="283"/>
      <c r="BC143" s="283"/>
      <c r="BD143" s="283"/>
      <c r="BE143" s="1"/>
    </row>
    <row r="144" ht="15.75" hidden="1" customHeight="1">
      <c r="A144" s="74">
        <v>2025143.0</v>
      </c>
      <c r="B144" s="82" t="s">
        <v>2729</v>
      </c>
      <c r="C144" s="80" t="s">
        <v>7688</v>
      </c>
      <c r="D144" s="50" t="s">
        <v>108</v>
      </c>
      <c r="E144" s="82" t="s">
        <v>61</v>
      </c>
      <c r="F144" s="80" t="s">
        <v>4</v>
      </c>
      <c r="G144" s="269" t="str">
        <f>VLOOKUP(A144,'High School'!A:AW,49,FALSE)</f>
        <v>Yes</v>
      </c>
      <c r="H144" s="270" t="str">
        <f>VLOOKUP(A144,'High School'!A:AX,50,FALSE)</f>
        <v/>
      </c>
      <c r="I144" s="270">
        <f>VLOOKUP(A144,'High School'!A:AY,51,FALSE)</f>
        <v>231223579</v>
      </c>
      <c r="J144" s="270">
        <f>VLOOKUP(A144,'High School'!A:AZ,52,FALSE)</f>
        <v>17208</v>
      </c>
      <c r="K144" s="270" t="str">
        <f>VLOOKUP(A144,'High School'!A:BA,53,FALSE)</f>
        <v>BEng (Mechatronics)</v>
      </c>
      <c r="L144" s="270" t="str">
        <f>VLOOKUP(A144,'High School'!A:BB,54,FALSE)</f>
        <v>`Provisionally Accepted</v>
      </c>
      <c r="M144" s="271" t="s">
        <v>73</v>
      </c>
      <c r="N144" s="271"/>
      <c r="O144" s="271"/>
      <c r="P144" s="273"/>
      <c r="Q144" s="273"/>
      <c r="R144" s="273"/>
      <c r="S144" s="274" t="s">
        <v>73</v>
      </c>
      <c r="T144" s="274"/>
      <c r="U144" s="275"/>
      <c r="V144" s="318"/>
      <c r="W144" s="275"/>
      <c r="X144" s="275"/>
      <c r="Y144" s="276"/>
      <c r="Z144" s="277"/>
      <c r="AA144" s="298"/>
      <c r="AB144" s="298"/>
      <c r="AC144" s="276"/>
      <c r="AD144" s="276"/>
      <c r="AE144" s="222"/>
      <c r="AF144" s="222"/>
      <c r="AG144" s="222"/>
      <c r="AH144" s="222"/>
      <c r="AI144" s="222"/>
      <c r="AJ144" s="222"/>
      <c r="AK144" s="279"/>
      <c r="AL144" s="279"/>
      <c r="AM144" s="279"/>
      <c r="AN144" s="279"/>
      <c r="AO144" s="279"/>
      <c r="AP144" s="279"/>
      <c r="AQ144" s="286"/>
      <c r="AR144" s="280"/>
      <c r="AS144" s="280"/>
      <c r="AT144" s="281"/>
      <c r="AU144" s="281"/>
      <c r="AV144" s="281"/>
      <c r="AW144" s="281"/>
      <c r="AX144" s="281"/>
      <c r="AY144" s="282"/>
      <c r="AZ144" s="282"/>
      <c r="BA144" s="282"/>
      <c r="BB144" s="283"/>
      <c r="BC144" s="283"/>
      <c r="BD144" s="283"/>
      <c r="BE144" s="1"/>
    </row>
    <row r="145" ht="15.75" hidden="1" customHeight="1">
      <c r="A145" s="74">
        <v>2025144.0</v>
      </c>
      <c r="B145" s="82" t="s">
        <v>6083</v>
      </c>
      <c r="C145" s="80" t="s">
        <v>7688</v>
      </c>
      <c r="D145" s="50" t="s">
        <v>108</v>
      </c>
      <c r="E145" s="82" t="s">
        <v>61</v>
      </c>
      <c r="F145" s="80" t="s">
        <v>4</v>
      </c>
      <c r="G145" s="269" t="str">
        <f>VLOOKUP(A145,'High School'!A:AW,49,FALSE)</f>
        <v>Yes</v>
      </c>
      <c r="H145" s="270" t="str">
        <f>VLOOKUP(A145,'High School'!A:AX,50,FALSE)</f>
        <v/>
      </c>
      <c r="I145" s="270">
        <f>VLOOKUP(A145,'High School'!A:AY,51,FALSE)</f>
        <v>231222432</v>
      </c>
      <c r="J145" s="270">
        <f>VLOOKUP(A145,'High School'!A:AZ,52,FALSE)</f>
        <v>23749</v>
      </c>
      <c r="K145" s="270" t="str">
        <f>VLOOKUP(A145,'High School'!A:BA,53,FALSE)</f>
        <v>BEngTech (Electrical Engineering)</v>
      </c>
      <c r="L145" s="270" t="str">
        <f>VLOOKUP(A145,'High School'!A:BB,54,FALSE)</f>
        <v>`Provisionally Accepted</v>
      </c>
      <c r="M145" s="271" t="s">
        <v>232</v>
      </c>
      <c r="N145" s="271"/>
      <c r="O145" s="271"/>
      <c r="P145" s="273"/>
      <c r="Q145" s="273"/>
      <c r="R145" s="340"/>
      <c r="S145" s="274" t="s">
        <v>232</v>
      </c>
      <c r="T145" s="274"/>
      <c r="U145" s="275"/>
      <c r="V145" s="275"/>
      <c r="W145" s="300"/>
      <c r="X145" s="275"/>
      <c r="Y145" s="276"/>
      <c r="Z145" s="277"/>
      <c r="AA145" s="278"/>
      <c r="AB145" s="298"/>
      <c r="AC145" s="276"/>
      <c r="AD145" s="277"/>
      <c r="AE145" s="341"/>
      <c r="AF145" s="341"/>
      <c r="AG145" s="222"/>
      <c r="AH145" s="222"/>
      <c r="AI145" s="222"/>
      <c r="AJ145" s="222"/>
      <c r="AK145" s="279"/>
      <c r="AL145" s="279"/>
      <c r="AM145" s="279"/>
      <c r="AN145" s="279"/>
      <c r="AO145" s="279"/>
      <c r="AP145" s="279"/>
      <c r="AQ145" s="286"/>
      <c r="AR145" s="280"/>
      <c r="AS145" s="280"/>
      <c r="AT145" s="281"/>
      <c r="AU145" s="281"/>
      <c r="AV145" s="281"/>
      <c r="AW145" s="281"/>
      <c r="AX145" s="281"/>
      <c r="AY145" s="282"/>
      <c r="AZ145" s="282"/>
      <c r="BA145" s="282"/>
      <c r="BB145" s="283"/>
      <c r="BC145" s="283"/>
      <c r="BD145" s="283"/>
      <c r="BE145" s="55"/>
    </row>
    <row r="146" ht="15.75" hidden="1" customHeight="1">
      <c r="A146" s="74">
        <v>2025145.0</v>
      </c>
      <c r="B146" s="82" t="s">
        <v>1720</v>
      </c>
      <c r="C146" s="80" t="s">
        <v>7688</v>
      </c>
      <c r="D146" s="50" t="s">
        <v>108</v>
      </c>
      <c r="E146" s="82" t="s">
        <v>61</v>
      </c>
      <c r="F146" s="80" t="s">
        <v>4</v>
      </c>
      <c r="G146" s="269" t="str">
        <f>VLOOKUP(A146,'High School'!A:AW,49,FALSE)</f>
        <v>S/A</v>
      </c>
      <c r="H146" s="270" t="str">
        <f>VLOOKUP(A146,'High School'!A:AX,50,FALSE)</f>
        <v/>
      </c>
      <c r="I146" s="270">
        <f>VLOOKUP(A146,'High School'!A:AY,51,FALSE)</f>
        <v>231032331</v>
      </c>
      <c r="J146" s="270">
        <f>VLOOKUP(A146,'High School'!A:AZ,52,FALSE)</f>
        <v>21282</v>
      </c>
      <c r="K146" s="270" t="str">
        <f>VLOOKUP(A146,'High School'!A:BA,53,FALSE)</f>
        <v/>
      </c>
      <c r="L146" s="270" t="str">
        <f>VLOOKUP(A146,'High School'!A:BB,54,FALSE)</f>
        <v/>
      </c>
      <c r="M146" s="271" t="s">
        <v>232</v>
      </c>
      <c r="N146" s="271"/>
      <c r="O146" s="301" t="s">
        <v>7723</v>
      </c>
      <c r="P146" s="273"/>
      <c r="Q146" s="273"/>
      <c r="R146" s="273"/>
      <c r="S146" s="274" t="s">
        <v>232</v>
      </c>
      <c r="T146" s="274"/>
      <c r="U146" s="303">
        <v>2.25026944E8</v>
      </c>
      <c r="V146" s="275"/>
      <c r="W146" s="275"/>
      <c r="X146" s="275"/>
      <c r="Y146" s="304" t="s">
        <v>232</v>
      </c>
      <c r="Z146" s="277"/>
      <c r="AA146" s="298"/>
      <c r="AB146" s="298"/>
      <c r="AC146" s="276"/>
      <c r="AD146" s="276"/>
      <c r="AE146" s="222"/>
      <c r="AF146" s="222"/>
      <c r="AG146" s="222"/>
      <c r="AH146" s="222"/>
      <c r="AI146" s="222"/>
      <c r="AJ146" s="222"/>
      <c r="AK146" s="279"/>
      <c r="AL146" s="279"/>
      <c r="AM146" s="279"/>
      <c r="AN146" s="279"/>
      <c r="AO146" s="279"/>
      <c r="AP146" s="279"/>
      <c r="AQ146" s="286"/>
      <c r="AR146" s="280"/>
      <c r="AS146" s="280"/>
      <c r="AT146" s="281"/>
      <c r="AU146" s="281"/>
      <c r="AV146" s="281"/>
      <c r="AW146" s="281"/>
      <c r="AX146" s="281"/>
      <c r="AY146" s="282"/>
      <c r="AZ146" s="282"/>
      <c r="BA146" s="282"/>
      <c r="BB146" s="283"/>
      <c r="BC146" s="283"/>
      <c r="BD146" s="283"/>
      <c r="BE146" s="1"/>
    </row>
    <row r="147" ht="15.75" hidden="1" customHeight="1">
      <c r="A147" s="74">
        <v>2025146.0</v>
      </c>
      <c r="B147" s="82" t="s">
        <v>2428</v>
      </c>
      <c r="C147" s="80" t="s">
        <v>7688</v>
      </c>
      <c r="D147" s="50" t="s">
        <v>108</v>
      </c>
      <c r="E147" s="82" t="s">
        <v>61</v>
      </c>
      <c r="F147" s="80" t="s">
        <v>4</v>
      </c>
      <c r="G147" s="269" t="str">
        <f>VLOOKUP(A147,'High School'!A:AW,49,FALSE)</f>
        <v>Yes</v>
      </c>
      <c r="H147" s="270" t="str">
        <f>VLOOKUP(A147,'High School'!A:AX,50,FALSE)</f>
        <v/>
      </c>
      <c r="I147" s="270">
        <f>VLOOKUP(A147,'High School'!A:AY,51,FALSE)</f>
        <v>231355696</v>
      </c>
      <c r="J147" s="270">
        <f>VLOOKUP(A147,'High School'!A:AZ,52,FALSE)</f>
        <v>49029</v>
      </c>
      <c r="K147" s="270" t="str">
        <f>VLOOKUP(A147,'High School'!A:BA,53,FALSE)</f>
        <v>BSW</v>
      </c>
      <c r="L147" s="270" t="str">
        <f>VLOOKUP(A147,'High School'!A:BB,54,FALSE)</f>
        <v>`Provisionally Accepted</v>
      </c>
      <c r="M147" s="272" t="s">
        <v>73</v>
      </c>
      <c r="N147" s="272"/>
      <c r="O147" s="272"/>
      <c r="P147" s="299"/>
      <c r="Q147" s="273"/>
      <c r="R147" s="273"/>
      <c r="S147" s="274" t="s">
        <v>232</v>
      </c>
      <c r="T147" s="274"/>
      <c r="U147" s="275"/>
      <c r="V147" s="275"/>
      <c r="W147" s="275"/>
      <c r="X147" s="275"/>
      <c r="Y147" s="276"/>
      <c r="Z147" s="277"/>
      <c r="AA147" s="278"/>
      <c r="AB147" s="298"/>
      <c r="AC147" s="277"/>
      <c r="AD147" s="277"/>
      <c r="AE147" s="222"/>
      <c r="AF147" s="222"/>
      <c r="AG147" s="339"/>
      <c r="AH147" s="222"/>
      <c r="AI147" s="222"/>
      <c r="AJ147" s="222"/>
      <c r="AK147" s="279"/>
      <c r="AL147" s="279"/>
      <c r="AM147" s="279"/>
      <c r="AN147" s="279"/>
      <c r="AO147" s="279"/>
      <c r="AP147" s="279"/>
      <c r="AQ147" s="286"/>
      <c r="AR147" s="280"/>
      <c r="AS147" s="280"/>
      <c r="AT147" s="315"/>
      <c r="AU147" s="315"/>
      <c r="AV147" s="315"/>
      <c r="AW147" s="315"/>
      <c r="AX147" s="315"/>
      <c r="AY147" s="282"/>
      <c r="AZ147" s="316"/>
      <c r="BA147" s="316"/>
      <c r="BB147" s="283"/>
      <c r="BC147" s="317"/>
      <c r="BD147" s="317"/>
      <c r="BE147" s="55"/>
    </row>
    <row r="148" ht="15.75" hidden="1" customHeight="1">
      <c r="A148" s="74">
        <v>2025147.0</v>
      </c>
      <c r="B148" s="82" t="s">
        <v>2197</v>
      </c>
      <c r="C148" s="80" t="s">
        <v>7688</v>
      </c>
      <c r="D148" s="50" t="s">
        <v>108</v>
      </c>
      <c r="E148" s="82" t="s">
        <v>61</v>
      </c>
      <c r="F148" s="80" t="s">
        <v>4</v>
      </c>
      <c r="G148" s="269" t="str">
        <f>VLOOKUP(A148,'High School'!A:AW,49,FALSE)</f>
        <v>Yes</v>
      </c>
      <c r="H148" s="270" t="str">
        <f>VLOOKUP(A148,'High School'!A:AX,50,FALSE)</f>
        <v/>
      </c>
      <c r="I148" s="270">
        <f>VLOOKUP(A148,'High School'!A:AY,51,FALSE)</f>
        <v>231355769</v>
      </c>
      <c r="J148" s="270">
        <f>VLOOKUP(A148,'High School'!A:AZ,52,FALSE)</f>
        <v>14072</v>
      </c>
      <c r="K148" s="270" t="str">
        <f>VLOOKUP(A148,'High School'!A:BA,53,FALSE)</f>
        <v>BIT</v>
      </c>
      <c r="L148" s="270" t="str">
        <f>VLOOKUP(A148,'High School'!A:BB,54,FALSE)</f>
        <v>`Provisionally Accepted</v>
      </c>
      <c r="M148" s="271" t="s">
        <v>232</v>
      </c>
      <c r="N148" s="271"/>
      <c r="O148" s="271"/>
      <c r="P148" s="273"/>
      <c r="Q148" s="273"/>
      <c r="R148" s="273"/>
      <c r="S148" s="274" t="s">
        <v>73</v>
      </c>
      <c r="T148" s="274"/>
      <c r="U148" s="275"/>
      <c r="V148" s="318"/>
      <c r="W148" s="275"/>
      <c r="X148" s="275"/>
      <c r="Y148" s="276"/>
      <c r="Z148" s="277"/>
      <c r="AA148" s="298"/>
      <c r="AB148" s="298"/>
      <c r="AC148" s="276"/>
      <c r="AD148" s="276"/>
      <c r="AE148" s="222"/>
      <c r="AF148" s="222"/>
      <c r="AG148" s="222"/>
      <c r="AH148" s="222"/>
      <c r="AI148" s="222"/>
      <c r="AJ148" s="222"/>
      <c r="AK148" s="279"/>
      <c r="AL148" s="279"/>
      <c r="AM148" s="279"/>
      <c r="AN148" s="279"/>
      <c r="AO148" s="279"/>
      <c r="AP148" s="279"/>
      <c r="AQ148" s="286"/>
      <c r="AR148" s="280"/>
      <c r="AS148" s="280"/>
      <c r="AT148" s="281"/>
      <c r="AU148" s="281"/>
      <c r="AV148" s="281"/>
      <c r="AW148" s="281"/>
      <c r="AX148" s="281"/>
      <c r="AY148" s="282"/>
      <c r="AZ148" s="282"/>
      <c r="BA148" s="282"/>
      <c r="BB148" s="283"/>
      <c r="BC148" s="283"/>
      <c r="BD148" s="283"/>
      <c r="BE148" s="55"/>
    </row>
    <row r="149" ht="15.75" hidden="1" customHeight="1">
      <c r="A149" s="74">
        <v>2025148.0</v>
      </c>
      <c r="B149" s="82" t="s">
        <v>2353</v>
      </c>
      <c r="C149" s="80" t="s">
        <v>7688</v>
      </c>
      <c r="D149" s="50" t="s">
        <v>108</v>
      </c>
      <c r="E149" s="82" t="s">
        <v>61</v>
      </c>
      <c r="F149" s="80" t="s">
        <v>4</v>
      </c>
      <c r="G149" s="269" t="str">
        <f>VLOOKUP(A149,'High School'!A:AW,49,FALSE)</f>
        <v>S/A</v>
      </c>
      <c r="H149" s="270" t="str">
        <f>VLOOKUP(A149,'High School'!A:AX,50,FALSE)</f>
        <v/>
      </c>
      <c r="I149" s="270">
        <f>VLOOKUP(A149,'High School'!A:AY,51,FALSE)</f>
        <v>231230680</v>
      </c>
      <c r="J149" s="270">
        <f>VLOOKUP(A149,'High School'!A:AZ,52,FALSE)</f>
        <v>79151</v>
      </c>
      <c r="K149" s="270" t="str">
        <f>VLOOKUP(A149,'High School'!A:BA,53,FALSE)</f>
        <v>BCom (General Accounting)</v>
      </c>
      <c r="L149" s="270" t="str">
        <f>VLOOKUP(A149,'High School'!A:BB,54,FALSE)</f>
        <v>`Provisionally Accepted</v>
      </c>
      <c r="M149" s="271" t="s">
        <v>73</v>
      </c>
      <c r="N149" s="271"/>
      <c r="O149" s="271"/>
      <c r="P149" s="273"/>
      <c r="Q149" s="273"/>
      <c r="R149" s="273"/>
      <c r="S149" s="274" t="s">
        <v>73</v>
      </c>
      <c r="T149" s="274"/>
      <c r="U149" s="275"/>
      <c r="V149" s="318"/>
      <c r="W149" s="275"/>
      <c r="X149" s="275"/>
      <c r="Y149" s="276"/>
      <c r="Z149" s="277"/>
      <c r="AA149" s="298"/>
      <c r="AB149" s="298"/>
      <c r="AC149" s="276"/>
      <c r="AD149" s="276"/>
      <c r="AE149" s="222"/>
      <c r="AF149" s="222"/>
      <c r="AG149" s="222"/>
      <c r="AH149" s="222"/>
      <c r="AI149" s="222"/>
      <c r="AJ149" s="222"/>
      <c r="AK149" s="279"/>
      <c r="AL149" s="279"/>
      <c r="AM149" s="279"/>
      <c r="AN149" s="279"/>
      <c r="AO149" s="279"/>
      <c r="AP149" s="279"/>
      <c r="AQ149" s="286"/>
      <c r="AR149" s="280"/>
      <c r="AS149" s="280"/>
      <c r="AT149" s="281"/>
      <c r="AU149" s="281"/>
      <c r="AV149" s="281"/>
      <c r="AW149" s="281"/>
      <c r="AX149" s="281"/>
      <c r="AY149" s="282"/>
      <c r="AZ149" s="282"/>
      <c r="BA149" s="282"/>
      <c r="BB149" s="283"/>
      <c r="BC149" s="283"/>
      <c r="BD149" s="283"/>
      <c r="BE149" s="1"/>
    </row>
    <row r="150" ht="15.75" hidden="1" customHeight="1">
      <c r="A150" s="74">
        <v>2025149.0</v>
      </c>
      <c r="B150" s="82" t="s">
        <v>1853</v>
      </c>
      <c r="C150" s="80" t="s">
        <v>7688</v>
      </c>
      <c r="D150" s="50" t="s">
        <v>108</v>
      </c>
      <c r="E150" s="82" t="s">
        <v>61</v>
      </c>
      <c r="F150" s="80" t="s">
        <v>4</v>
      </c>
      <c r="G150" s="269" t="str">
        <f>VLOOKUP(A150,'High School'!A:AW,49,FALSE)</f>
        <v>S/A</v>
      </c>
      <c r="H150" s="270" t="str">
        <f>VLOOKUP(A150,'High School'!A:AX,50,FALSE)</f>
        <v/>
      </c>
      <c r="I150" s="270">
        <f>VLOOKUP(A150,'High School'!A:AY,51,FALSE)</f>
        <v>231033206</v>
      </c>
      <c r="J150" s="270">
        <f>VLOOKUP(A150,'High School'!A:AZ,52,FALSE)</f>
        <v>38509</v>
      </c>
      <c r="K150" s="270" t="str">
        <f>VLOOKUP(A150,'High School'!A:BA,53,FALSE)</f>
        <v>BCom (Accounting)</v>
      </c>
      <c r="L150" s="270" t="str">
        <f>VLOOKUP(A150,'High School'!A:BB,54,FALSE)</f>
        <v>Rejected</v>
      </c>
      <c r="M150" s="271" t="s">
        <v>232</v>
      </c>
      <c r="N150" s="271" t="str">
        <f t="shared" ref="N150:N151" si="8">CLEAN(O150)</f>
        <v/>
      </c>
      <c r="O150" s="271"/>
      <c r="P150" s="273"/>
      <c r="Q150" s="273"/>
      <c r="R150" s="273"/>
      <c r="S150" s="274" t="s">
        <v>73</v>
      </c>
      <c r="T150" s="274"/>
      <c r="U150" s="275">
        <v>2.25207274E8</v>
      </c>
      <c r="V150" s="275">
        <v>52638.0</v>
      </c>
      <c r="W150" s="275"/>
      <c r="X150" s="275"/>
      <c r="Y150" s="276"/>
      <c r="Z150" s="277"/>
      <c r="AA150" s="298"/>
      <c r="AB150" s="298"/>
      <c r="AC150" s="276"/>
      <c r="AD150" s="276"/>
      <c r="AE150" s="222"/>
      <c r="AF150" s="222"/>
      <c r="AG150" s="222"/>
      <c r="AH150" s="222"/>
      <c r="AI150" s="222"/>
      <c r="AJ150" s="222"/>
      <c r="AK150" s="279"/>
      <c r="AL150" s="279"/>
      <c r="AM150" s="279"/>
      <c r="AN150" s="279"/>
      <c r="AO150" s="279"/>
      <c r="AP150" s="279"/>
      <c r="AQ150" s="286"/>
      <c r="AR150" s="280"/>
      <c r="AS150" s="280"/>
      <c r="AT150" s="281"/>
      <c r="AU150" s="281"/>
      <c r="AV150" s="281"/>
      <c r="AW150" s="281"/>
      <c r="AX150" s="281"/>
      <c r="AY150" s="282"/>
      <c r="AZ150" s="282"/>
      <c r="BA150" s="282"/>
      <c r="BB150" s="283"/>
      <c r="BC150" s="283"/>
      <c r="BD150" s="283"/>
      <c r="BE150" s="55"/>
    </row>
    <row r="151" ht="15.75" hidden="1" customHeight="1">
      <c r="A151" s="74">
        <v>2025150.0</v>
      </c>
      <c r="B151" s="82" t="s">
        <v>1780</v>
      </c>
      <c r="C151" s="80" t="s">
        <v>7688</v>
      </c>
      <c r="D151" s="50" t="s">
        <v>108</v>
      </c>
      <c r="E151" s="82" t="s">
        <v>61</v>
      </c>
      <c r="F151" s="80" t="s">
        <v>4</v>
      </c>
      <c r="G151" s="269" t="str">
        <f>VLOOKUP(A151,'High School'!A:AW,49,FALSE)</f>
        <v>Yes</v>
      </c>
      <c r="H151" s="270" t="str">
        <f>VLOOKUP(A151,'High School'!A:AX,50,FALSE)</f>
        <v/>
      </c>
      <c r="I151" s="270">
        <f>VLOOKUP(A151,'High School'!A:AY,51,FALSE)</f>
        <v>231209576</v>
      </c>
      <c r="J151" s="270">
        <f>VLOOKUP(A151,'High School'!A:AZ,52,FALSE)</f>
        <v>75173</v>
      </c>
      <c r="K151" s="270" t="str">
        <f>VLOOKUP(A151,'High School'!A:BA,53,FALSE)</f>
        <v>BNurs Ext</v>
      </c>
      <c r="L151" s="270" t="str">
        <f>VLOOKUP(A151,'High School'!A:BB,54,FALSE)</f>
        <v>Rejected</v>
      </c>
      <c r="M151" s="271" t="s">
        <v>73</v>
      </c>
      <c r="N151" s="271" t="str">
        <f t="shared" si="8"/>
        <v/>
      </c>
      <c r="O151" s="271"/>
      <c r="P151" s="273"/>
      <c r="Q151" s="273"/>
      <c r="R151" s="273"/>
      <c r="S151" s="274" t="s">
        <v>73</v>
      </c>
      <c r="T151" s="274"/>
      <c r="U151" s="275"/>
      <c r="V151" s="318"/>
      <c r="W151" s="275"/>
      <c r="X151" s="275"/>
      <c r="Y151" s="276"/>
      <c r="Z151" s="277"/>
      <c r="AA151" s="298"/>
      <c r="AB151" s="298"/>
      <c r="AC151" s="276"/>
      <c r="AD151" s="276"/>
      <c r="AE151" s="222"/>
      <c r="AF151" s="222"/>
      <c r="AG151" s="222"/>
      <c r="AH151" s="222"/>
      <c r="AI151" s="222"/>
      <c r="AJ151" s="222"/>
      <c r="AK151" s="279"/>
      <c r="AL151" s="279"/>
      <c r="AM151" s="279"/>
      <c r="AN151" s="279"/>
      <c r="AO151" s="279"/>
      <c r="AP151" s="279"/>
      <c r="AQ151" s="286"/>
      <c r="AR151" s="280"/>
      <c r="AS151" s="280"/>
      <c r="AT151" s="281"/>
      <c r="AU151" s="281"/>
      <c r="AV151" s="281"/>
      <c r="AW151" s="281"/>
      <c r="AX151" s="281"/>
      <c r="AY151" s="282"/>
      <c r="AZ151" s="282"/>
      <c r="BA151" s="282"/>
      <c r="BB151" s="283"/>
      <c r="BC151" s="283"/>
      <c r="BD151" s="283"/>
      <c r="BE151" s="55"/>
    </row>
    <row r="152" ht="15.75" hidden="1" customHeight="1">
      <c r="A152" s="74">
        <v>2025151.0</v>
      </c>
      <c r="B152" s="82" t="s">
        <v>2669</v>
      </c>
      <c r="C152" s="80" t="s">
        <v>7688</v>
      </c>
      <c r="D152" s="50" t="s">
        <v>108</v>
      </c>
      <c r="E152" s="82" t="s">
        <v>61</v>
      </c>
      <c r="F152" s="80" t="s">
        <v>4</v>
      </c>
      <c r="G152" s="269" t="str">
        <f>VLOOKUP(A152,'High School'!A:AW,49,FALSE)</f>
        <v>S/A</v>
      </c>
      <c r="H152" s="270" t="str">
        <f>VLOOKUP(A152,'High School'!A:AX,50,FALSE)</f>
        <v/>
      </c>
      <c r="I152" s="270">
        <f>VLOOKUP(A152,'High School'!A:AY,51,FALSE)</f>
        <v>231569440</v>
      </c>
      <c r="J152" s="270">
        <f>VLOOKUP(A152,'High School'!A:AZ,52,FALSE)</f>
        <v>39783</v>
      </c>
      <c r="K152" s="270" t="str">
        <f>VLOOKUP(A152,'High School'!A:BA,53,FALSE)</f>
        <v>BEngTech (Civil Engineering)</v>
      </c>
      <c r="L152" s="270" t="str">
        <f>VLOOKUP(A152,'High School'!A:BB,54,FALSE)</f>
        <v>`Provisionally Accepted</v>
      </c>
      <c r="M152" s="271" t="s">
        <v>73</v>
      </c>
      <c r="N152" s="271"/>
      <c r="O152" s="271"/>
      <c r="P152" s="273"/>
      <c r="Q152" s="273"/>
      <c r="R152" s="273"/>
      <c r="S152" s="274" t="s">
        <v>73</v>
      </c>
      <c r="T152" s="274"/>
      <c r="U152" s="275"/>
      <c r="V152" s="318"/>
      <c r="W152" s="275"/>
      <c r="X152" s="275"/>
      <c r="Y152" s="276"/>
      <c r="Z152" s="277"/>
      <c r="AA152" s="298"/>
      <c r="AB152" s="298"/>
      <c r="AC152" s="276"/>
      <c r="AD152" s="276"/>
      <c r="AE152" s="222"/>
      <c r="AF152" s="222"/>
      <c r="AG152" s="222"/>
      <c r="AH152" s="222"/>
      <c r="AI152" s="222"/>
      <c r="AJ152" s="222"/>
      <c r="AK152" s="279"/>
      <c r="AL152" s="279"/>
      <c r="AM152" s="279"/>
      <c r="AN152" s="279"/>
      <c r="AO152" s="279"/>
      <c r="AP152" s="279"/>
      <c r="AQ152" s="286"/>
      <c r="AR152" s="280"/>
      <c r="AS152" s="280"/>
      <c r="AT152" s="281"/>
      <c r="AU152" s="281"/>
      <c r="AV152" s="281"/>
      <c r="AW152" s="281"/>
      <c r="AX152" s="281"/>
      <c r="AY152" s="282"/>
      <c r="AZ152" s="282"/>
      <c r="BA152" s="282"/>
      <c r="BB152" s="283"/>
      <c r="BC152" s="283"/>
      <c r="BD152" s="283"/>
      <c r="BE152" s="55"/>
    </row>
    <row r="153" ht="15.75" hidden="1" customHeight="1">
      <c r="A153" s="74">
        <v>2025152.0</v>
      </c>
      <c r="B153" s="82" t="s">
        <v>2701</v>
      </c>
      <c r="C153" s="80" t="s">
        <v>7688</v>
      </c>
      <c r="D153" s="50" t="s">
        <v>108</v>
      </c>
      <c r="E153" s="82" t="s">
        <v>61</v>
      </c>
      <c r="F153" s="80" t="s">
        <v>4</v>
      </c>
      <c r="G153" s="269" t="str">
        <f>VLOOKUP(A153,'High School'!A:AW,49,FALSE)</f>
        <v>S/A</v>
      </c>
      <c r="H153" s="270" t="str">
        <f>VLOOKUP(A153,'High School'!A:AX,50,FALSE)</f>
        <v/>
      </c>
      <c r="I153" s="270" t="str">
        <f>VLOOKUP(A153,'High School'!A:AY,51,FALSE)</f>
        <v/>
      </c>
      <c r="J153" s="270" t="str">
        <f>VLOOKUP(A153,'High School'!A:AZ,52,FALSE)</f>
        <v/>
      </c>
      <c r="K153" s="270" t="str">
        <f>VLOOKUP(A153,'High School'!A:BA,53,FALSE)</f>
        <v/>
      </c>
      <c r="L153" s="270" t="str">
        <f>VLOOKUP(A153,'High School'!A:BB,54,FALSE)</f>
        <v/>
      </c>
      <c r="M153" s="271" t="s">
        <v>73</v>
      </c>
      <c r="N153" s="271"/>
      <c r="O153" s="271"/>
      <c r="P153" s="273"/>
      <c r="Q153" s="273"/>
      <c r="R153" s="273"/>
      <c r="S153" s="274" t="s">
        <v>73</v>
      </c>
      <c r="T153" s="274"/>
      <c r="U153" s="275"/>
      <c r="V153" s="318"/>
      <c r="W153" s="275"/>
      <c r="X153" s="275"/>
      <c r="Y153" s="276"/>
      <c r="Z153" s="277"/>
      <c r="AA153" s="298"/>
      <c r="AB153" s="298"/>
      <c r="AC153" s="276"/>
      <c r="AD153" s="276"/>
      <c r="AE153" s="222"/>
      <c r="AF153" s="222"/>
      <c r="AG153" s="222"/>
      <c r="AH153" s="222"/>
      <c r="AI153" s="222"/>
      <c r="AJ153" s="222"/>
      <c r="AK153" s="279"/>
      <c r="AL153" s="279"/>
      <c r="AM153" s="279"/>
      <c r="AN153" s="279"/>
      <c r="AO153" s="279"/>
      <c r="AP153" s="279"/>
      <c r="AQ153" s="286"/>
      <c r="AR153" s="280"/>
      <c r="AS153" s="280"/>
      <c r="AT153" s="281"/>
      <c r="AU153" s="281"/>
      <c r="AV153" s="281"/>
      <c r="AW153" s="281"/>
      <c r="AX153" s="281"/>
      <c r="AY153" s="282"/>
      <c r="AZ153" s="282"/>
      <c r="BA153" s="282"/>
      <c r="BB153" s="283"/>
      <c r="BC153" s="283"/>
      <c r="BD153" s="283"/>
      <c r="BE153" s="1"/>
    </row>
    <row r="154" ht="15.75" hidden="1" customHeight="1">
      <c r="A154" s="74">
        <v>2025153.0</v>
      </c>
      <c r="B154" s="82" t="s">
        <v>810</v>
      </c>
      <c r="C154" s="80" t="s">
        <v>7688</v>
      </c>
      <c r="D154" s="50" t="s">
        <v>108</v>
      </c>
      <c r="E154" s="82" t="s">
        <v>61</v>
      </c>
      <c r="F154" s="80" t="s">
        <v>4</v>
      </c>
      <c r="G154" s="269" t="str">
        <f>VLOOKUP(A154,'High School'!A:AW,49,FALSE)</f>
        <v>Yes</v>
      </c>
      <c r="H154" s="270" t="str">
        <f>VLOOKUP(A154,'High School'!A:AX,50,FALSE)</f>
        <v/>
      </c>
      <c r="I154" s="270">
        <f>VLOOKUP(A154,'High School'!A:AY,51,FALSE)</f>
        <v>231208979</v>
      </c>
      <c r="J154" s="270">
        <f>VLOOKUP(A154,'High School'!A:AZ,52,FALSE)</f>
        <v>19859</v>
      </c>
      <c r="K154" s="270" t="str">
        <f>VLOOKUP(A154,'High School'!A:BA,53,FALSE)</f>
        <v>MBChB</v>
      </c>
      <c r="L154" s="270" t="str">
        <f>VLOOKUP(A154,'High School'!A:BB,54,FALSE)</f>
        <v>Rejected</v>
      </c>
      <c r="M154" s="271" t="s">
        <v>73</v>
      </c>
      <c r="N154" s="271"/>
      <c r="O154" s="271"/>
      <c r="P154" s="273"/>
      <c r="Q154" s="273"/>
      <c r="R154" s="273"/>
      <c r="S154" s="274" t="s">
        <v>73</v>
      </c>
      <c r="T154" s="274"/>
      <c r="U154" s="275"/>
      <c r="V154" s="318"/>
      <c r="W154" s="275"/>
      <c r="X154" s="275"/>
      <c r="Y154" s="276"/>
      <c r="Z154" s="277"/>
      <c r="AA154" s="298"/>
      <c r="AB154" s="298"/>
      <c r="AC154" s="276"/>
      <c r="AD154" s="276"/>
      <c r="AE154" s="222"/>
      <c r="AF154" s="222"/>
      <c r="AG154" s="222"/>
      <c r="AH154" s="222"/>
      <c r="AI154" s="222"/>
      <c r="AJ154" s="222"/>
      <c r="AK154" s="279"/>
      <c r="AL154" s="279"/>
      <c r="AM154" s="279"/>
      <c r="AN154" s="279"/>
      <c r="AO154" s="279"/>
      <c r="AP154" s="279"/>
      <c r="AQ154" s="286"/>
      <c r="AR154" s="280"/>
      <c r="AS154" s="280"/>
      <c r="AT154" s="281"/>
      <c r="AU154" s="281"/>
      <c r="AV154" s="281"/>
      <c r="AW154" s="281"/>
      <c r="AX154" s="281"/>
      <c r="AY154" s="282"/>
      <c r="AZ154" s="282"/>
      <c r="BA154" s="282"/>
      <c r="BB154" s="283"/>
      <c r="BC154" s="283"/>
      <c r="BD154" s="283"/>
      <c r="BE154" s="1"/>
    </row>
    <row r="155" ht="15.75" hidden="1" customHeight="1">
      <c r="A155" s="74">
        <v>2025154.0</v>
      </c>
      <c r="B155" s="82" t="s">
        <v>1824</v>
      </c>
      <c r="C155" s="80" t="s">
        <v>7688</v>
      </c>
      <c r="D155" s="50" t="s">
        <v>108</v>
      </c>
      <c r="E155" s="82" t="s">
        <v>61</v>
      </c>
      <c r="F155" s="80" t="s">
        <v>4</v>
      </c>
      <c r="G155" s="269" t="str">
        <f>VLOOKUP(A155,'High School'!A:AW,49,FALSE)</f>
        <v>Yes</v>
      </c>
      <c r="H155" s="270" t="str">
        <f>VLOOKUP(A155,'High School'!A:AX,50,FALSE)</f>
        <v/>
      </c>
      <c r="I155" s="270">
        <f>VLOOKUP(A155,'High School'!A:AY,51,FALSE)</f>
        <v>231551770</v>
      </c>
      <c r="J155" s="270">
        <f>VLOOKUP(A155,'High School'!A:AZ,52,FALSE)</f>
        <v>83412</v>
      </c>
      <c r="K155" s="270" t="str">
        <f>VLOOKUP(A155,'High School'!A:BA,53,FALSE)</f>
        <v>BNurs</v>
      </c>
      <c r="L155" s="270" t="str">
        <f>VLOOKUP(A155,'High School'!A:BB,54,FALSE)</f>
        <v>Rejected</v>
      </c>
      <c r="M155" s="271" t="s">
        <v>73</v>
      </c>
      <c r="N155" s="271" t="str">
        <f>CLEAN(O155)</f>
        <v/>
      </c>
      <c r="O155" s="271"/>
      <c r="P155" s="273"/>
      <c r="Q155" s="273"/>
      <c r="R155" s="273"/>
      <c r="S155" s="274" t="s">
        <v>232</v>
      </c>
      <c r="T155" s="274"/>
      <c r="U155" s="275"/>
      <c r="V155" s="318"/>
      <c r="W155" s="275"/>
      <c r="X155" s="275"/>
      <c r="Y155" s="276"/>
      <c r="Z155" s="277"/>
      <c r="AA155" s="298"/>
      <c r="AB155" s="298"/>
      <c r="AC155" s="276"/>
      <c r="AD155" s="276"/>
      <c r="AE155" s="222"/>
      <c r="AF155" s="222"/>
      <c r="AG155" s="222"/>
      <c r="AH155" s="222"/>
      <c r="AI155" s="222"/>
      <c r="AJ155" s="222"/>
      <c r="AK155" s="279"/>
      <c r="AL155" s="279"/>
      <c r="AM155" s="279"/>
      <c r="AN155" s="279"/>
      <c r="AO155" s="279"/>
      <c r="AP155" s="279"/>
      <c r="AQ155" s="286"/>
      <c r="AR155" s="280"/>
      <c r="AS155" s="280"/>
      <c r="AT155" s="281"/>
      <c r="AU155" s="281"/>
      <c r="AV155" s="281"/>
      <c r="AW155" s="281"/>
      <c r="AX155" s="281"/>
      <c r="AY155" s="282"/>
      <c r="AZ155" s="282"/>
      <c r="BA155" s="282"/>
      <c r="BB155" s="283"/>
      <c r="BC155" s="283"/>
      <c r="BD155" s="283"/>
      <c r="BE155" s="1"/>
    </row>
    <row r="156" ht="15.75" hidden="1" customHeight="1">
      <c r="A156" s="74">
        <v>2025155.0</v>
      </c>
      <c r="B156" s="82" t="s">
        <v>2625</v>
      </c>
      <c r="C156" s="80" t="s">
        <v>7688</v>
      </c>
      <c r="D156" s="50" t="s">
        <v>108</v>
      </c>
      <c r="E156" s="82" t="s">
        <v>61</v>
      </c>
      <c r="F156" s="80" t="s">
        <v>4</v>
      </c>
      <c r="G156" s="269" t="str">
        <f>VLOOKUP(A156,'High School'!A:AW,49,FALSE)</f>
        <v>No</v>
      </c>
      <c r="H156" s="270" t="str">
        <f>VLOOKUP(A156,'High School'!A:AX,50,FALSE)</f>
        <v>Did not Submit Form</v>
      </c>
      <c r="I156" s="270" t="str">
        <f>VLOOKUP(A156,'High School'!A:AY,51,FALSE)</f>
        <v/>
      </c>
      <c r="J156" s="270" t="str">
        <f>VLOOKUP(A156,'High School'!A:AZ,52,FALSE)</f>
        <v/>
      </c>
      <c r="K156" s="270" t="str">
        <f>VLOOKUP(A156,'High School'!A:BA,53,FALSE)</f>
        <v/>
      </c>
      <c r="L156" s="270" t="str">
        <f>VLOOKUP(A156,'High School'!A:BB,54,FALSE)</f>
        <v/>
      </c>
      <c r="M156" s="271" t="s">
        <v>232</v>
      </c>
      <c r="N156" s="271"/>
      <c r="O156" s="271"/>
      <c r="P156" s="273"/>
      <c r="Q156" s="273"/>
      <c r="R156" s="273"/>
      <c r="S156" s="274" t="s">
        <v>232</v>
      </c>
      <c r="T156" s="274"/>
      <c r="U156" s="275"/>
      <c r="V156" s="318"/>
      <c r="W156" s="275"/>
      <c r="X156" s="275"/>
      <c r="Y156" s="276"/>
      <c r="Z156" s="277"/>
      <c r="AA156" s="298"/>
      <c r="AB156" s="298"/>
      <c r="AC156" s="276"/>
      <c r="AD156" s="276"/>
      <c r="AE156" s="222"/>
      <c r="AF156" s="222"/>
      <c r="AG156" s="222"/>
      <c r="AH156" s="222"/>
      <c r="AI156" s="222"/>
      <c r="AJ156" s="222"/>
      <c r="AK156" s="279"/>
      <c r="AL156" s="279"/>
      <c r="AM156" s="279"/>
      <c r="AN156" s="279"/>
      <c r="AO156" s="279"/>
      <c r="AP156" s="279"/>
      <c r="AQ156" s="286"/>
      <c r="AR156" s="280"/>
      <c r="AS156" s="280"/>
      <c r="AT156" s="281"/>
      <c r="AU156" s="281"/>
      <c r="AV156" s="281"/>
      <c r="AW156" s="281"/>
      <c r="AX156" s="281"/>
      <c r="AY156" s="282"/>
      <c r="AZ156" s="282"/>
      <c r="BA156" s="282"/>
      <c r="BB156" s="283"/>
      <c r="BC156" s="283"/>
      <c r="BD156" s="283"/>
      <c r="BE156" s="55"/>
    </row>
    <row r="157" ht="15.75" hidden="1" customHeight="1">
      <c r="A157" s="74">
        <v>2025156.0</v>
      </c>
      <c r="B157" s="82" t="s">
        <v>2719</v>
      </c>
      <c r="C157" s="80" t="s">
        <v>7688</v>
      </c>
      <c r="D157" s="50" t="s">
        <v>108</v>
      </c>
      <c r="E157" s="82" t="s">
        <v>61</v>
      </c>
      <c r="F157" s="80" t="s">
        <v>4</v>
      </c>
      <c r="G157" s="269" t="str">
        <f>VLOOKUP(A157,'High School'!A:AW,49,FALSE)</f>
        <v>S/A</v>
      </c>
      <c r="H157" s="270" t="str">
        <f>VLOOKUP(A157,'High School'!A:AX,50,FALSE)</f>
        <v/>
      </c>
      <c r="I157" s="270">
        <f>VLOOKUP(A157,'High School'!A:AY,51,FALSE)</f>
        <v>231166524</v>
      </c>
      <c r="J157" s="270">
        <f>VLOOKUP(A157,'High School'!A:AZ,52,FALSE)</f>
        <v>93081</v>
      </c>
      <c r="K157" s="270" t="str">
        <f>VLOOKUP(A157,'High School'!A:BA,53,FALSE)</f>
        <v>BCom (Accounting Science)</v>
      </c>
      <c r="L157" s="270" t="str">
        <f>VLOOKUP(A157,'High School'!A:BB,54,FALSE)</f>
        <v>`Provisionally Accepted</v>
      </c>
      <c r="M157" s="271" t="s">
        <v>73</v>
      </c>
      <c r="N157" s="271"/>
      <c r="O157" s="271"/>
      <c r="P157" s="273"/>
      <c r="Q157" s="273"/>
      <c r="R157" s="273"/>
      <c r="S157" s="274" t="s">
        <v>73</v>
      </c>
      <c r="T157" s="274"/>
      <c r="U157" s="275"/>
      <c r="V157" s="275"/>
      <c r="W157" s="275"/>
      <c r="X157" s="275"/>
      <c r="Y157" s="276"/>
      <c r="Z157" s="277"/>
      <c r="AA157" s="278"/>
      <c r="AB157" s="298"/>
      <c r="AC157" s="277"/>
      <c r="AD157" s="277"/>
      <c r="AE157" s="222"/>
      <c r="AF157" s="222"/>
      <c r="AG157" s="347"/>
      <c r="AH157" s="348"/>
      <c r="AI157" s="222"/>
      <c r="AJ157" s="222"/>
      <c r="AK157" s="279"/>
      <c r="AL157" s="279"/>
      <c r="AM157" s="279"/>
      <c r="AN157" s="279"/>
      <c r="AO157" s="279"/>
      <c r="AP157" s="279"/>
      <c r="AQ157" s="286"/>
      <c r="AR157" s="280"/>
      <c r="AS157" s="280"/>
      <c r="AT157" s="315"/>
      <c r="AU157" s="315"/>
      <c r="AV157" s="315"/>
      <c r="AW157" s="315"/>
      <c r="AX157" s="315"/>
      <c r="AY157" s="282"/>
      <c r="AZ157" s="316"/>
      <c r="BA157" s="316"/>
      <c r="BB157" s="283"/>
      <c r="BC157" s="317"/>
      <c r="BD157" s="317"/>
      <c r="BE157" s="1"/>
    </row>
    <row r="158" ht="15.75" hidden="1" customHeight="1">
      <c r="A158" s="74">
        <v>2025157.0</v>
      </c>
      <c r="B158" s="82" t="s">
        <v>2969</v>
      </c>
      <c r="C158" s="80" t="s">
        <v>7688</v>
      </c>
      <c r="D158" s="50" t="s">
        <v>108</v>
      </c>
      <c r="E158" s="82" t="s">
        <v>61</v>
      </c>
      <c r="F158" s="80" t="s">
        <v>4</v>
      </c>
      <c r="G158" s="269" t="str">
        <f>VLOOKUP(A158,'High School'!A:AW,49,FALSE)</f>
        <v>S/A</v>
      </c>
      <c r="H158" s="270" t="str">
        <f>VLOOKUP(A158,'High School'!A:AX,50,FALSE)</f>
        <v/>
      </c>
      <c r="I158" s="270">
        <f>VLOOKUP(A158,'High School'!A:AY,51,FALSE)</f>
        <v>231134924</v>
      </c>
      <c r="J158" s="270">
        <f>VLOOKUP(A158,'High School'!A:AZ,52,FALSE)</f>
        <v>68351</v>
      </c>
      <c r="K158" s="270" t="str">
        <f>VLOOKUP(A158,'High School'!A:BA,53,FALSE)</f>
        <v>Dip (Inventory and Stores Management)</v>
      </c>
      <c r="L158" s="270" t="str">
        <f>VLOOKUP(A158,'High School'!A:BB,54,FALSE)</f>
        <v>`Provisionally Accepted</v>
      </c>
      <c r="M158" s="272" t="s">
        <v>73</v>
      </c>
      <c r="N158" s="272"/>
      <c r="O158" s="272"/>
      <c r="P158" s="299"/>
      <c r="Q158" s="273"/>
      <c r="R158" s="273"/>
      <c r="S158" s="274" t="s">
        <v>73</v>
      </c>
      <c r="T158" s="274"/>
      <c r="U158" s="275"/>
      <c r="V158" s="275"/>
      <c r="W158" s="275"/>
      <c r="X158" s="275"/>
      <c r="Y158" s="276"/>
      <c r="Z158" s="277"/>
      <c r="AA158" s="278"/>
      <c r="AB158" s="298"/>
      <c r="AC158" s="277"/>
      <c r="AD158" s="277"/>
      <c r="AE158" s="222"/>
      <c r="AF158" s="222"/>
      <c r="AG158" s="222"/>
      <c r="AH158" s="222"/>
      <c r="AI158" s="222"/>
      <c r="AJ158" s="222"/>
      <c r="AK158" s="279"/>
      <c r="AL158" s="279"/>
      <c r="AM158" s="279"/>
      <c r="AN158" s="279"/>
      <c r="AO158" s="279"/>
      <c r="AP158" s="279"/>
      <c r="AQ158" s="286"/>
      <c r="AR158" s="280"/>
      <c r="AS158" s="280"/>
      <c r="AT158" s="315"/>
      <c r="AU158" s="315"/>
      <c r="AV158" s="315"/>
      <c r="AW158" s="315"/>
      <c r="AX158" s="315"/>
      <c r="AY158" s="282" t="s">
        <v>232</v>
      </c>
      <c r="AZ158" s="316" t="s">
        <v>7724</v>
      </c>
      <c r="BA158" s="316" t="s">
        <v>7725</v>
      </c>
      <c r="BB158" s="283"/>
      <c r="BC158" s="317"/>
      <c r="BD158" s="317"/>
      <c r="BE158" s="1"/>
    </row>
    <row r="159" ht="15.75" hidden="1" customHeight="1">
      <c r="A159" s="74">
        <v>2025158.0</v>
      </c>
      <c r="B159" s="82" t="s">
        <v>2577</v>
      </c>
      <c r="C159" s="80" t="s">
        <v>7688</v>
      </c>
      <c r="D159" s="50" t="s">
        <v>108</v>
      </c>
      <c r="E159" s="82" t="s">
        <v>61</v>
      </c>
      <c r="F159" s="80" t="s">
        <v>4</v>
      </c>
      <c r="G159" s="269" t="str">
        <f>VLOOKUP(A159,'High School'!A:AW,49,FALSE)</f>
        <v>S/A</v>
      </c>
      <c r="H159" s="270" t="str">
        <f>VLOOKUP(A159,'High School'!A:AX,50,FALSE)</f>
        <v/>
      </c>
      <c r="I159" s="270" t="str">
        <f>VLOOKUP(A159,'High School'!A:AY,51,FALSE)</f>
        <v/>
      </c>
      <c r="J159" s="270" t="str">
        <f>VLOOKUP(A159,'High School'!A:AZ,52,FALSE)</f>
        <v/>
      </c>
      <c r="K159" s="270" t="str">
        <f>VLOOKUP(A159,'High School'!A:BA,53,FALSE)</f>
        <v/>
      </c>
      <c r="L159" s="270" t="str">
        <f>VLOOKUP(A159,'High School'!A:BB,54,FALSE)</f>
        <v/>
      </c>
      <c r="M159" s="272" t="s">
        <v>73</v>
      </c>
      <c r="N159" s="272"/>
      <c r="O159" s="272"/>
      <c r="P159" s="299"/>
      <c r="Q159" s="273"/>
      <c r="R159" s="273"/>
      <c r="S159" s="274" t="s">
        <v>73</v>
      </c>
      <c r="T159" s="274"/>
      <c r="U159" s="275"/>
      <c r="V159" s="275"/>
      <c r="W159" s="275"/>
      <c r="X159" s="275"/>
      <c r="Y159" s="276"/>
      <c r="Z159" s="277"/>
      <c r="AA159" s="278"/>
      <c r="AB159" s="298"/>
      <c r="AC159" s="277"/>
      <c r="AD159" s="277"/>
      <c r="AE159" s="222"/>
      <c r="AF159" s="222"/>
      <c r="AG159" s="222"/>
      <c r="AH159" s="222"/>
      <c r="AI159" s="222"/>
      <c r="AJ159" s="222"/>
      <c r="AK159" s="279"/>
      <c r="AL159" s="279"/>
      <c r="AM159" s="279"/>
      <c r="AN159" s="279"/>
      <c r="AO159" s="279"/>
      <c r="AP159" s="279"/>
      <c r="AQ159" s="286"/>
      <c r="AR159" s="280"/>
      <c r="AS159" s="280"/>
      <c r="AT159" s="315"/>
      <c r="AU159" s="315"/>
      <c r="AV159" s="315"/>
      <c r="AW159" s="315"/>
      <c r="AX159" s="315"/>
      <c r="AY159" s="282"/>
      <c r="AZ159" s="316"/>
      <c r="BA159" s="316"/>
      <c r="BB159" s="283"/>
      <c r="BC159" s="317"/>
      <c r="BD159" s="317"/>
      <c r="BE159" s="55"/>
    </row>
    <row r="160" ht="15.75" hidden="1" customHeight="1">
      <c r="A160" s="74">
        <v>2025159.0</v>
      </c>
      <c r="B160" s="82" t="s">
        <v>2689</v>
      </c>
      <c r="C160" s="80" t="s">
        <v>7688</v>
      </c>
      <c r="D160" s="50" t="s">
        <v>108</v>
      </c>
      <c r="E160" s="82" t="s">
        <v>61</v>
      </c>
      <c r="F160" s="80" t="s">
        <v>4</v>
      </c>
      <c r="G160" s="269" t="str">
        <f>VLOOKUP(A160,'High School'!A:AW,49,FALSE)</f>
        <v>Yes</v>
      </c>
      <c r="H160" s="270" t="str">
        <f>VLOOKUP(A160,'High School'!A:AX,50,FALSE)</f>
        <v/>
      </c>
      <c r="I160" s="270">
        <f>VLOOKUP(A160,'High School'!A:AY,51,FALSE)</f>
        <v>231222998</v>
      </c>
      <c r="J160" s="270">
        <f>VLOOKUP(A160,'High School'!A:AZ,52,FALSE)</f>
        <v>75725</v>
      </c>
      <c r="K160" s="270" t="str">
        <f>VLOOKUP(A160,'High School'!A:BA,53,FALSE)</f>
        <v>Bachelor of Education (FP Teaching)</v>
      </c>
      <c r="L160" s="270" t="str">
        <f>VLOOKUP(A160,'High School'!A:BB,54,FALSE)</f>
        <v>`Provisionally Accepted</v>
      </c>
      <c r="M160" s="272" t="s">
        <v>232</v>
      </c>
      <c r="N160" s="272"/>
      <c r="O160" s="272"/>
      <c r="P160" s="299"/>
      <c r="Q160" s="273"/>
      <c r="R160" s="273"/>
      <c r="S160" s="274" t="s">
        <v>73</v>
      </c>
      <c r="T160" s="274"/>
      <c r="U160" s="275"/>
      <c r="V160" s="275"/>
      <c r="W160" s="275"/>
      <c r="X160" s="275"/>
      <c r="Y160" s="276"/>
      <c r="Z160" s="277"/>
      <c r="AA160" s="278"/>
      <c r="AB160" s="298"/>
      <c r="AC160" s="277"/>
      <c r="AD160" s="277"/>
      <c r="AE160" s="222"/>
      <c r="AF160" s="222"/>
      <c r="AG160" s="222"/>
      <c r="AH160" s="222"/>
      <c r="AI160" s="222"/>
      <c r="AJ160" s="222"/>
      <c r="AK160" s="279"/>
      <c r="AL160" s="279"/>
      <c r="AM160" s="279"/>
      <c r="AN160" s="279"/>
      <c r="AO160" s="279"/>
      <c r="AP160" s="279"/>
      <c r="AQ160" s="286"/>
      <c r="AR160" s="280"/>
      <c r="AS160" s="280"/>
      <c r="AT160" s="315"/>
      <c r="AU160" s="315"/>
      <c r="AV160" s="315"/>
      <c r="AW160" s="315"/>
      <c r="AX160" s="315"/>
      <c r="AY160" s="282"/>
      <c r="AZ160" s="316"/>
      <c r="BA160" s="316"/>
      <c r="BB160" s="283"/>
      <c r="BC160" s="317"/>
      <c r="BD160" s="317"/>
      <c r="BE160" s="1"/>
    </row>
    <row r="161" ht="15.75" hidden="1" customHeight="1">
      <c r="A161" s="74">
        <v>2025160.0</v>
      </c>
      <c r="B161" s="82" t="s">
        <v>3400</v>
      </c>
      <c r="C161" s="80" t="s">
        <v>7688</v>
      </c>
      <c r="D161" s="50" t="s">
        <v>108</v>
      </c>
      <c r="E161" s="82" t="s">
        <v>61</v>
      </c>
      <c r="F161" s="80" t="s">
        <v>4</v>
      </c>
      <c r="G161" s="269" t="str">
        <f>VLOOKUP(A161,'High School'!A:AW,49,FALSE)</f>
        <v>No</v>
      </c>
      <c r="H161" s="270" t="str">
        <f>VLOOKUP(A161,'High School'!A:AX,50,FALSE)</f>
        <v>Did not Submit Form</v>
      </c>
      <c r="I161" s="270" t="str">
        <f>VLOOKUP(A161,'High School'!A:AY,51,FALSE)</f>
        <v/>
      </c>
      <c r="J161" s="270" t="str">
        <f>VLOOKUP(A161,'High School'!A:AZ,52,FALSE)</f>
        <v/>
      </c>
      <c r="K161" s="270" t="str">
        <f>VLOOKUP(A161,'High School'!A:BA,53,FALSE)</f>
        <v/>
      </c>
      <c r="L161" s="270" t="str">
        <f>VLOOKUP(A161,'High School'!A:BB,54,FALSE)</f>
        <v/>
      </c>
      <c r="M161" s="272" t="s">
        <v>73</v>
      </c>
      <c r="N161" s="272"/>
      <c r="O161" s="272"/>
      <c r="P161" s="299"/>
      <c r="Q161" s="273"/>
      <c r="R161" s="273"/>
      <c r="S161" s="274" t="s">
        <v>73</v>
      </c>
      <c r="T161" s="274" t="s">
        <v>7711</v>
      </c>
      <c r="U161" s="275"/>
      <c r="V161" s="275"/>
      <c r="W161" s="275"/>
      <c r="X161" s="275"/>
      <c r="Y161" s="276"/>
      <c r="Z161" s="277"/>
      <c r="AA161" s="278"/>
      <c r="AB161" s="298"/>
      <c r="AC161" s="277"/>
      <c r="AD161" s="277"/>
      <c r="AE161" s="222"/>
      <c r="AF161" s="222"/>
      <c r="AG161" s="222"/>
      <c r="AH161" s="222"/>
      <c r="AI161" s="222"/>
      <c r="AJ161" s="222"/>
      <c r="AK161" s="279"/>
      <c r="AL161" s="279"/>
      <c r="AM161" s="279"/>
      <c r="AN161" s="279"/>
      <c r="AO161" s="279"/>
      <c r="AP161" s="279"/>
      <c r="AQ161" s="286"/>
      <c r="AR161" s="280"/>
      <c r="AS161" s="280"/>
      <c r="AT161" s="315"/>
      <c r="AU161" s="315"/>
      <c r="AV161" s="315"/>
      <c r="AW161" s="315"/>
      <c r="AX161" s="315"/>
      <c r="AY161" s="316"/>
      <c r="AZ161" s="316"/>
      <c r="BA161" s="316"/>
      <c r="BB161" s="317"/>
      <c r="BC161" s="317"/>
      <c r="BD161" s="317"/>
      <c r="BE161" s="1"/>
    </row>
    <row r="162" ht="15.75" hidden="1" customHeight="1">
      <c r="A162" s="74">
        <v>2025161.0</v>
      </c>
      <c r="B162" s="82" t="s">
        <v>3453</v>
      </c>
      <c r="C162" s="80" t="s">
        <v>7688</v>
      </c>
      <c r="D162" s="50" t="s">
        <v>108</v>
      </c>
      <c r="E162" s="82" t="s">
        <v>61</v>
      </c>
      <c r="F162" s="80" t="s">
        <v>4</v>
      </c>
      <c r="G162" s="269" t="str">
        <f>VLOOKUP(A162,'High School'!A:AW,49,FALSE)</f>
        <v>S/A</v>
      </c>
      <c r="H162" s="270" t="str">
        <f>VLOOKUP(A162,'High School'!A:AX,50,FALSE)</f>
        <v/>
      </c>
      <c r="I162" s="270" t="str">
        <f>VLOOKUP(A162,'High School'!A:AY,51,FALSE)</f>
        <v/>
      </c>
      <c r="J162" s="270" t="str">
        <f>VLOOKUP(A162,'High School'!A:AZ,52,FALSE)</f>
        <v/>
      </c>
      <c r="K162" s="270" t="str">
        <f>VLOOKUP(A162,'High School'!A:BA,53,FALSE)</f>
        <v/>
      </c>
      <c r="L162" s="270" t="str">
        <f>VLOOKUP(A162,'High School'!A:BB,54,FALSE)</f>
        <v/>
      </c>
      <c r="M162" s="271" t="s">
        <v>73</v>
      </c>
      <c r="N162" s="271"/>
      <c r="O162" s="271"/>
      <c r="P162" s="273"/>
      <c r="Q162" s="273"/>
      <c r="R162" s="273"/>
      <c r="S162" s="274" t="s">
        <v>73</v>
      </c>
      <c r="T162" s="274" t="s">
        <v>7711</v>
      </c>
      <c r="U162" s="275"/>
      <c r="V162" s="318"/>
      <c r="W162" s="275"/>
      <c r="X162" s="275"/>
      <c r="Y162" s="276"/>
      <c r="Z162" s="277" t="s">
        <v>7711</v>
      </c>
      <c r="AA162" s="298"/>
      <c r="AB162" s="298"/>
      <c r="AC162" s="276"/>
      <c r="AD162" s="276"/>
      <c r="AE162" s="222"/>
      <c r="AF162" s="222"/>
      <c r="AG162" s="222"/>
      <c r="AH162" s="222"/>
      <c r="AI162" s="222"/>
      <c r="AJ162" s="222"/>
      <c r="AK162" s="279"/>
      <c r="AL162" s="279"/>
      <c r="AM162" s="279"/>
      <c r="AN162" s="279"/>
      <c r="AO162" s="279"/>
      <c r="AP162" s="279"/>
      <c r="AQ162" s="286"/>
      <c r="AR162" s="280"/>
      <c r="AS162" s="280"/>
      <c r="AT162" s="281"/>
      <c r="AU162" s="281"/>
      <c r="AV162" s="281"/>
      <c r="AW162" s="281"/>
      <c r="AX162" s="281"/>
      <c r="AY162" s="282"/>
      <c r="AZ162" s="282"/>
      <c r="BA162" s="282"/>
      <c r="BB162" s="283"/>
      <c r="BC162" s="283"/>
      <c r="BD162" s="283"/>
      <c r="BE162" s="55"/>
    </row>
    <row r="163" ht="15.75" hidden="1" customHeight="1">
      <c r="A163" s="74">
        <v>2025162.0</v>
      </c>
      <c r="B163" s="82" t="s">
        <v>3630</v>
      </c>
      <c r="C163" s="80" t="s">
        <v>7688</v>
      </c>
      <c r="D163" s="50" t="s">
        <v>108</v>
      </c>
      <c r="E163" s="82" t="s">
        <v>61</v>
      </c>
      <c r="F163" s="80" t="s">
        <v>4</v>
      </c>
      <c r="G163" s="269" t="str">
        <f>VLOOKUP(A163,'High School'!A:AW,49,FALSE)</f>
        <v>S/A</v>
      </c>
      <c r="H163" s="270" t="str">
        <f>VLOOKUP(A163,'High School'!A:AX,50,FALSE)</f>
        <v/>
      </c>
      <c r="I163" s="270" t="str">
        <f>VLOOKUP(A163,'High School'!A:AY,51,FALSE)</f>
        <v/>
      </c>
      <c r="J163" s="270" t="str">
        <f>VLOOKUP(A163,'High School'!A:AZ,52,FALSE)</f>
        <v/>
      </c>
      <c r="K163" s="270" t="str">
        <f>VLOOKUP(A163,'High School'!A:BA,53,FALSE)</f>
        <v/>
      </c>
      <c r="L163" s="270" t="str">
        <f>VLOOKUP(A163,'High School'!A:BB,54,FALSE)</f>
        <v/>
      </c>
      <c r="M163" s="271" t="s">
        <v>232</v>
      </c>
      <c r="N163" s="271"/>
      <c r="O163" s="271"/>
      <c r="P163" s="273"/>
      <c r="Q163" s="273"/>
      <c r="R163" s="273"/>
      <c r="S163" s="274" t="s">
        <v>232</v>
      </c>
      <c r="T163" s="274"/>
      <c r="U163" s="275"/>
      <c r="V163" s="275"/>
      <c r="W163" s="275"/>
      <c r="X163" s="275"/>
      <c r="Y163" s="276"/>
      <c r="Z163" s="277"/>
      <c r="AA163" s="278"/>
      <c r="AB163" s="298"/>
      <c r="AC163" s="277"/>
      <c r="AD163" s="277"/>
      <c r="AE163" s="222"/>
      <c r="AF163" s="222"/>
      <c r="AG163" s="222"/>
      <c r="AH163" s="222"/>
      <c r="AI163" s="222"/>
      <c r="AJ163" s="222"/>
      <c r="AK163" s="279"/>
      <c r="AL163" s="279"/>
      <c r="AM163" s="279"/>
      <c r="AN163" s="279"/>
      <c r="AO163" s="279"/>
      <c r="AP163" s="279"/>
      <c r="AQ163" s="286"/>
      <c r="AR163" s="280"/>
      <c r="AS163" s="280"/>
      <c r="AT163" s="315"/>
      <c r="AU163" s="315"/>
      <c r="AV163" s="315"/>
      <c r="AW163" s="315"/>
      <c r="AX163" s="315"/>
      <c r="AY163" s="316"/>
      <c r="AZ163" s="316"/>
      <c r="BA163" s="316"/>
      <c r="BB163" s="317"/>
      <c r="BC163" s="317"/>
      <c r="BD163" s="317"/>
      <c r="BE163" s="55"/>
    </row>
    <row r="164" ht="15.75" hidden="1" customHeight="1">
      <c r="A164" s="74">
        <v>2025163.0</v>
      </c>
      <c r="B164" s="82" t="s">
        <v>3611</v>
      </c>
      <c r="C164" s="80" t="s">
        <v>7688</v>
      </c>
      <c r="D164" s="50" t="s">
        <v>108</v>
      </c>
      <c r="E164" s="82" t="s">
        <v>61</v>
      </c>
      <c r="F164" s="80" t="s">
        <v>4</v>
      </c>
      <c r="G164" s="269" t="str">
        <f>VLOOKUP(A164,'High School'!A:AW,49,FALSE)</f>
        <v>S/A</v>
      </c>
      <c r="H164" s="270" t="str">
        <f>VLOOKUP(A164,'High School'!A:AX,50,FALSE)</f>
        <v/>
      </c>
      <c r="I164" s="270">
        <f>VLOOKUP(A164,'High School'!A:AY,51,FALSE)</f>
        <v>231037961</v>
      </c>
      <c r="J164" s="270">
        <f>VLOOKUP(A164,'High School'!A:AZ,52,FALSE)</f>
        <v>15875</v>
      </c>
      <c r="K164" s="270" t="str">
        <f>VLOOKUP(A164,'High School'!A:BA,53,FALSE)</f>
        <v>MBChB</v>
      </c>
      <c r="L164" s="270" t="str">
        <f>VLOOKUP(A164,'High School'!A:BB,54,FALSE)</f>
        <v>Departmental Selection</v>
      </c>
      <c r="M164" s="271" t="s">
        <v>232</v>
      </c>
      <c r="N164" s="271"/>
      <c r="O164" s="271"/>
      <c r="P164" s="273"/>
      <c r="Q164" s="273"/>
      <c r="R164" s="273"/>
      <c r="S164" s="274" t="s">
        <v>232</v>
      </c>
      <c r="T164" s="274"/>
      <c r="U164" s="275"/>
      <c r="V164" s="275"/>
      <c r="W164" s="275"/>
      <c r="X164" s="275"/>
      <c r="Y164" s="276"/>
      <c r="Z164" s="277"/>
      <c r="AA164" s="278"/>
      <c r="AB164" s="298"/>
      <c r="AC164" s="277"/>
      <c r="AD164" s="277"/>
      <c r="AE164" s="222"/>
      <c r="AF164" s="222"/>
      <c r="AG164" s="339"/>
      <c r="AH164" s="222"/>
      <c r="AI164" s="222"/>
      <c r="AJ164" s="222"/>
      <c r="AK164" s="279"/>
      <c r="AL164" s="279"/>
      <c r="AM164" s="279"/>
      <c r="AN164" s="279"/>
      <c r="AO164" s="279"/>
      <c r="AP164" s="279"/>
      <c r="AQ164" s="286"/>
      <c r="AR164" s="280"/>
      <c r="AS164" s="280"/>
      <c r="AT164" s="315"/>
      <c r="AU164" s="315"/>
      <c r="AV164" s="315"/>
      <c r="AW164" s="315"/>
      <c r="AX164" s="315"/>
      <c r="AY164" s="282"/>
      <c r="AZ164" s="316"/>
      <c r="BA164" s="316"/>
      <c r="BB164" s="283"/>
      <c r="BC164" s="317"/>
      <c r="BD164" s="317"/>
      <c r="BE164" s="1"/>
    </row>
    <row r="165" ht="15.75" hidden="1" customHeight="1">
      <c r="A165" s="74">
        <v>2025164.0</v>
      </c>
      <c r="B165" s="82" t="s">
        <v>3339</v>
      </c>
      <c r="C165" s="80" t="s">
        <v>7688</v>
      </c>
      <c r="D165" s="50" t="s">
        <v>108</v>
      </c>
      <c r="E165" s="82" t="s">
        <v>61</v>
      </c>
      <c r="F165" s="80" t="s">
        <v>4</v>
      </c>
      <c r="G165" s="269" t="str">
        <f>VLOOKUP(A165,'High School'!A:AW,49,FALSE)</f>
        <v>S/A</v>
      </c>
      <c r="H165" s="270" t="str">
        <f>VLOOKUP(A165,'High School'!A:AX,50,FALSE)</f>
        <v/>
      </c>
      <c r="I165" s="270" t="str">
        <f>VLOOKUP(A165,'High School'!A:AY,51,FALSE)</f>
        <v/>
      </c>
      <c r="J165" s="270" t="str">
        <f>VLOOKUP(A165,'High School'!A:AZ,52,FALSE)</f>
        <v/>
      </c>
      <c r="K165" s="270" t="str">
        <f>VLOOKUP(A165,'High School'!A:BA,53,FALSE)</f>
        <v/>
      </c>
      <c r="L165" s="270" t="str">
        <f>VLOOKUP(A165,'High School'!A:BB,54,FALSE)</f>
        <v/>
      </c>
      <c r="M165" s="271" t="s">
        <v>73</v>
      </c>
      <c r="N165" s="271"/>
      <c r="O165" s="271"/>
      <c r="P165" s="308"/>
      <c r="Q165" s="273"/>
      <c r="R165" s="273"/>
      <c r="S165" s="274" t="s">
        <v>73</v>
      </c>
      <c r="T165" s="274"/>
      <c r="U165" s="318"/>
      <c r="V165" s="318"/>
      <c r="W165" s="325"/>
      <c r="X165" s="325"/>
      <c r="Y165" s="276"/>
      <c r="Z165" s="277"/>
      <c r="AA165" s="278"/>
      <c r="AB165" s="298"/>
      <c r="AC165" s="326"/>
      <c r="AD165" s="326"/>
      <c r="AE165" s="327"/>
      <c r="AF165" s="327"/>
      <c r="AG165" s="327"/>
      <c r="AH165" s="327"/>
      <c r="AI165" s="327"/>
      <c r="AJ165" s="327"/>
      <c r="AK165" s="328"/>
      <c r="AL165" s="328"/>
      <c r="AM165" s="328"/>
      <c r="AN165" s="328"/>
      <c r="AO165" s="328"/>
      <c r="AP165" s="328"/>
      <c r="AQ165" s="329"/>
      <c r="AR165" s="280"/>
      <c r="AS165" s="280"/>
      <c r="AT165" s="331"/>
      <c r="AU165" s="331"/>
      <c r="AV165" s="330"/>
      <c r="AW165" s="331"/>
      <c r="AX165" s="331"/>
      <c r="AY165" s="282"/>
      <c r="AZ165" s="332"/>
      <c r="BA165" s="332"/>
      <c r="BB165" s="283"/>
      <c r="BC165" s="333"/>
      <c r="BD165" s="333"/>
      <c r="BE165" s="1"/>
    </row>
    <row r="166" ht="15.75" hidden="1" customHeight="1">
      <c r="A166" s="74">
        <v>2025165.0</v>
      </c>
      <c r="B166" s="82" t="s">
        <v>822</v>
      </c>
      <c r="C166" s="80" t="s">
        <v>7688</v>
      </c>
      <c r="D166" s="50" t="s">
        <v>108</v>
      </c>
      <c r="E166" s="82" t="s">
        <v>61</v>
      </c>
      <c r="F166" s="80" t="s">
        <v>4</v>
      </c>
      <c r="G166" s="269" t="str">
        <f>VLOOKUP(A166,'High School'!A:AW,49,FALSE)</f>
        <v>Yes</v>
      </c>
      <c r="H166" s="270" t="str">
        <f>VLOOKUP(A166,'High School'!A:AX,50,FALSE)</f>
        <v/>
      </c>
      <c r="I166" s="270">
        <f>VLOOKUP(A166,'High School'!A:AY,51,FALSE)</f>
        <v>231788614</v>
      </c>
      <c r="J166" s="270">
        <f>VLOOKUP(A166,'High School'!A:AZ,52,FALSE)</f>
        <v>84845</v>
      </c>
      <c r="K166" s="270" t="str">
        <f>VLOOKUP(A166,'High School'!A:BA,53,FALSE)</f>
        <v>BSc (Computer Science)</v>
      </c>
      <c r="L166" s="270" t="str">
        <f>VLOOKUP(A166,'High School'!A:BB,54,FALSE)</f>
        <v>`Provisionally Accepted</v>
      </c>
      <c r="M166" s="271" t="s">
        <v>73</v>
      </c>
      <c r="N166" s="271"/>
      <c r="O166" s="271"/>
      <c r="P166" s="308"/>
      <c r="Q166" s="273"/>
      <c r="R166" s="273"/>
      <c r="S166" s="274" t="s">
        <v>73</v>
      </c>
      <c r="T166" s="274"/>
      <c r="U166" s="318"/>
      <c r="V166" s="318"/>
      <c r="W166" s="349"/>
      <c r="X166" s="325"/>
      <c r="Y166" s="276"/>
      <c r="Z166" s="277"/>
      <c r="AA166" s="278"/>
      <c r="AB166" s="298"/>
      <c r="AC166" s="334"/>
      <c r="AD166" s="326"/>
      <c r="AE166" s="327"/>
      <c r="AF166" s="327"/>
      <c r="AG166" s="327"/>
      <c r="AH166" s="327"/>
      <c r="AI166" s="327"/>
      <c r="AJ166" s="327"/>
      <c r="AK166" s="328"/>
      <c r="AL166" s="328"/>
      <c r="AM166" s="328"/>
      <c r="AN166" s="328"/>
      <c r="AO166" s="328"/>
      <c r="AP166" s="328"/>
      <c r="AQ166" s="329"/>
      <c r="AR166" s="280"/>
      <c r="AS166" s="280"/>
      <c r="AT166" s="331"/>
      <c r="AU166" s="331"/>
      <c r="AV166" s="335"/>
      <c r="AW166" s="331"/>
      <c r="AX166" s="331"/>
      <c r="AY166" s="282"/>
      <c r="AZ166" s="332"/>
      <c r="BA166" s="332"/>
      <c r="BB166" s="283"/>
      <c r="BC166" s="333"/>
      <c r="BD166" s="333"/>
      <c r="BE166" s="55"/>
    </row>
    <row r="167" ht="15.75" hidden="1" customHeight="1">
      <c r="A167" s="74">
        <v>2025166.0</v>
      </c>
      <c r="B167" s="82" t="s">
        <v>1305</v>
      </c>
      <c r="C167" s="80" t="s">
        <v>7688</v>
      </c>
      <c r="D167" s="50" t="s">
        <v>108</v>
      </c>
      <c r="E167" s="82" t="s">
        <v>61</v>
      </c>
      <c r="F167" s="80" t="s">
        <v>4</v>
      </c>
      <c r="G167" s="269" t="str">
        <f>VLOOKUP(A167,'High School'!A:AW,49,FALSE)</f>
        <v>S/A</v>
      </c>
      <c r="H167" s="270" t="str">
        <f>VLOOKUP(A167,'High School'!A:AX,50,FALSE)</f>
        <v/>
      </c>
      <c r="I167" s="270" t="str">
        <f>VLOOKUP(A167,'High School'!A:AY,51,FALSE)</f>
        <v/>
      </c>
      <c r="J167" s="270" t="str">
        <f>VLOOKUP(A167,'High School'!A:AZ,52,FALSE)</f>
        <v/>
      </c>
      <c r="K167" s="270" t="str">
        <f>VLOOKUP(A167,'High School'!A:BA,53,FALSE)</f>
        <v/>
      </c>
      <c r="L167" s="270" t="str">
        <f>VLOOKUP(A167,'High School'!A:BB,54,FALSE)</f>
        <v/>
      </c>
      <c r="M167" s="272" t="s">
        <v>73</v>
      </c>
      <c r="N167" s="272"/>
      <c r="O167" s="272"/>
      <c r="P167" s="299"/>
      <c r="Q167" s="273"/>
      <c r="R167" s="273"/>
      <c r="S167" s="274" t="s">
        <v>73</v>
      </c>
      <c r="T167" s="274"/>
      <c r="U167" s="285"/>
      <c r="V167" s="275"/>
      <c r="W167" s="338"/>
      <c r="X167" s="275"/>
      <c r="Y167" s="276"/>
      <c r="Z167" s="277"/>
      <c r="AA167" s="278"/>
      <c r="AB167" s="298"/>
      <c r="AC167" s="277"/>
      <c r="AD167" s="277"/>
      <c r="AE167" s="222"/>
      <c r="AF167" s="222"/>
      <c r="AG167" s="222"/>
      <c r="AH167" s="222"/>
      <c r="AI167" s="222"/>
      <c r="AJ167" s="222"/>
      <c r="AK167" s="279"/>
      <c r="AL167" s="279"/>
      <c r="AM167" s="279"/>
      <c r="AN167" s="279"/>
      <c r="AO167" s="279"/>
      <c r="AP167" s="279"/>
      <c r="AQ167" s="286"/>
      <c r="AR167" s="280"/>
      <c r="AS167" s="280"/>
      <c r="AT167" s="281"/>
      <c r="AU167" s="281"/>
      <c r="AV167" s="281"/>
      <c r="AW167" s="281"/>
      <c r="AX167" s="281"/>
      <c r="AY167" s="282"/>
      <c r="AZ167" s="282"/>
      <c r="BA167" s="282"/>
      <c r="BB167" s="283"/>
      <c r="BC167" s="283"/>
      <c r="BD167" s="283"/>
      <c r="BE167" s="1"/>
    </row>
    <row r="168" ht="15.75" hidden="1" customHeight="1">
      <c r="A168" s="74">
        <v>2025167.0</v>
      </c>
      <c r="B168" s="82" t="s">
        <v>1953</v>
      </c>
      <c r="C168" s="80" t="s">
        <v>7688</v>
      </c>
      <c r="D168" s="50" t="s">
        <v>108</v>
      </c>
      <c r="E168" s="82" t="s">
        <v>61</v>
      </c>
      <c r="F168" s="80" t="s">
        <v>4</v>
      </c>
      <c r="G168" s="269" t="str">
        <f>VLOOKUP(A168,'High School'!A:AW,49,FALSE)</f>
        <v>S/A</v>
      </c>
      <c r="H168" s="270" t="str">
        <f>VLOOKUP(A168,'High School'!A:AX,50,FALSE)</f>
        <v/>
      </c>
      <c r="I168" s="270" t="str">
        <f>VLOOKUP(A168,'High School'!A:AY,51,FALSE)</f>
        <v/>
      </c>
      <c r="J168" s="270" t="str">
        <f>VLOOKUP(A168,'High School'!A:AZ,52,FALSE)</f>
        <v/>
      </c>
      <c r="K168" s="270" t="str">
        <f>VLOOKUP(A168,'High School'!A:BA,53,FALSE)</f>
        <v/>
      </c>
      <c r="L168" s="270" t="str">
        <f>VLOOKUP(A168,'High School'!A:BB,54,FALSE)</f>
        <v/>
      </c>
      <c r="M168" s="272" t="s">
        <v>73</v>
      </c>
      <c r="N168" s="271" t="str">
        <f>CLEAN(O168)</f>
        <v/>
      </c>
      <c r="O168" s="272"/>
      <c r="P168" s="299"/>
      <c r="Q168" s="273"/>
      <c r="R168" s="273"/>
      <c r="S168" s="274" t="s">
        <v>73</v>
      </c>
      <c r="T168" s="274"/>
      <c r="U168" s="275"/>
      <c r="V168" s="275"/>
      <c r="W168" s="275"/>
      <c r="X168" s="275"/>
      <c r="Y168" s="276"/>
      <c r="Z168" s="277"/>
      <c r="AA168" s="278"/>
      <c r="AB168" s="298"/>
      <c r="AC168" s="277"/>
      <c r="AD168" s="277"/>
      <c r="AE168" s="222"/>
      <c r="AF168" s="222"/>
      <c r="AG168" s="222"/>
      <c r="AH168" s="222"/>
      <c r="AI168" s="222"/>
      <c r="AJ168" s="222"/>
      <c r="AK168" s="279"/>
      <c r="AL168" s="279"/>
      <c r="AM168" s="279"/>
      <c r="AN168" s="279"/>
      <c r="AO168" s="279"/>
      <c r="AP168" s="279"/>
      <c r="AQ168" s="286"/>
      <c r="AR168" s="280"/>
      <c r="AS168" s="280"/>
      <c r="AT168" s="281"/>
      <c r="AU168" s="281"/>
      <c r="AV168" s="281"/>
      <c r="AW168" s="281"/>
      <c r="AX168" s="281"/>
      <c r="AY168" s="282"/>
      <c r="AZ168" s="282"/>
      <c r="BA168" s="282"/>
      <c r="BB168" s="283"/>
      <c r="BC168" s="283"/>
      <c r="BD168" s="283"/>
      <c r="BE168" s="1"/>
    </row>
    <row r="169" ht="15.75" hidden="1" customHeight="1">
      <c r="A169" s="74">
        <v>2025168.0</v>
      </c>
      <c r="B169" s="82" t="s">
        <v>2503</v>
      </c>
      <c r="C169" s="80" t="s">
        <v>7688</v>
      </c>
      <c r="D169" s="50" t="s">
        <v>108</v>
      </c>
      <c r="E169" s="82" t="s">
        <v>61</v>
      </c>
      <c r="F169" s="80" t="s">
        <v>4</v>
      </c>
      <c r="G169" s="269" t="str">
        <f>VLOOKUP(A169,'High School'!A:AW,49,FALSE)</f>
        <v>S/A</v>
      </c>
      <c r="H169" s="270" t="str">
        <f>VLOOKUP(A169,'High School'!A:AX,50,FALSE)</f>
        <v/>
      </c>
      <c r="I169" s="270">
        <f>VLOOKUP(A169,'High School'!A:AY,51,FALSE)</f>
        <v>231656874</v>
      </c>
      <c r="J169" s="270">
        <f>VLOOKUP(A169,'High School'!A:AZ,52,FALSE)</f>
        <v>52895</v>
      </c>
      <c r="K169" s="270" t="str">
        <f>VLOOKUP(A169,'High School'!A:BA,53,FALSE)</f>
        <v>MBChB</v>
      </c>
      <c r="L169" s="270" t="str">
        <f>VLOOKUP(A169,'High School'!A:BB,54,FALSE)</f>
        <v>Departmental Selection</v>
      </c>
      <c r="M169" s="271" t="s">
        <v>73</v>
      </c>
      <c r="N169" s="271"/>
      <c r="O169" s="271"/>
      <c r="P169" s="273"/>
      <c r="Q169" s="273"/>
      <c r="R169" s="273"/>
      <c r="S169" s="274" t="s">
        <v>73</v>
      </c>
      <c r="T169" s="274"/>
      <c r="U169" s="275"/>
      <c r="V169" s="275"/>
      <c r="W169" s="275"/>
      <c r="X169" s="275"/>
      <c r="Y169" s="276"/>
      <c r="Z169" s="277"/>
      <c r="AA169" s="278"/>
      <c r="AB169" s="298"/>
      <c r="AC169" s="277"/>
      <c r="AD169" s="277"/>
      <c r="AE169" s="222"/>
      <c r="AF169" s="222"/>
      <c r="AG169" s="222"/>
      <c r="AH169" s="222"/>
      <c r="AI169" s="222"/>
      <c r="AJ169" s="222"/>
      <c r="AK169" s="279"/>
      <c r="AL169" s="279"/>
      <c r="AM169" s="279"/>
      <c r="AN169" s="279"/>
      <c r="AO169" s="279"/>
      <c r="AP169" s="279"/>
      <c r="AQ169" s="286"/>
      <c r="AR169" s="280"/>
      <c r="AS169" s="280"/>
      <c r="AT169" s="315"/>
      <c r="AU169" s="315"/>
      <c r="AV169" s="315"/>
      <c r="AW169" s="315"/>
      <c r="AX169" s="315"/>
      <c r="AY169" s="282"/>
      <c r="AZ169" s="316"/>
      <c r="BA169" s="316"/>
      <c r="BB169" s="317"/>
      <c r="BC169" s="317"/>
      <c r="BD169" s="317"/>
      <c r="BE169" s="1"/>
    </row>
    <row r="170" ht="15.75" hidden="1" customHeight="1">
      <c r="A170" s="74">
        <v>2025169.0</v>
      </c>
      <c r="B170" s="82" t="s">
        <v>6721</v>
      </c>
      <c r="C170" s="80" t="s">
        <v>7688</v>
      </c>
      <c r="D170" s="50" t="s">
        <v>108</v>
      </c>
      <c r="E170" s="82" t="s">
        <v>61</v>
      </c>
      <c r="F170" s="80" t="s">
        <v>4</v>
      </c>
      <c r="G170" s="269" t="str">
        <f>VLOOKUP(A170,'High School'!A:AW,49,FALSE)</f>
        <v>S/A</v>
      </c>
      <c r="H170" s="270" t="str">
        <f>VLOOKUP(A170,'High School'!A:AX,50,FALSE)</f>
        <v/>
      </c>
      <c r="I170" s="270">
        <f>VLOOKUP(A170,'High School'!A:AY,51,FALSE)</f>
        <v>231174799</v>
      </c>
      <c r="J170" s="270">
        <f>VLOOKUP(A170,'High School'!A:AZ,52,FALSE)</f>
        <v>59801</v>
      </c>
      <c r="K170" s="270" t="str">
        <f>VLOOKUP(A170,'High School'!A:BA,53,FALSE)</f>
        <v>MBChB</v>
      </c>
      <c r="L170" s="270" t="str">
        <f>VLOOKUP(A170,'High School'!A:BB,54,FALSE)</f>
        <v>Departmental Selection</v>
      </c>
      <c r="M170" s="310" t="s">
        <v>73</v>
      </c>
      <c r="N170" s="310"/>
      <c r="O170" s="310"/>
      <c r="P170" s="311"/>
      <c r="Q170" s="273"/>
      <c r="R170" s="273"/>
      <c r="S170" s="274" t="s">
        <v>73</v>
      </c>
      <c r="T170" s="274"/>
      <c r="U170" s="275"/>
      <c r="V170" s="275"/>
      <c r="W170" s="275"/>
      <c r="X170" s="275"/>
      <c r="Y170" s="276"/>
      <c r="Z170" s="277"/>
      <c r="AA170" s="278"/>
      <c r="AB170" s="298"/>
      <c r="AC170" s="277"/>
      <c r="AD170" s="277"/>
      <c r="AE170" s="222"/>
      <c r="AF170" s="222"/>
      <c r="AG170" s="222"/>
      <c r="AH170" s="222"/>
      <c r="AI170" s="222"/>
      <c r="AJ170" s="222"/>
      <c r="AK170" s="279"/>
      <c r="AL170" s="279"/>
      <c r="AM170" s="279"/>
      <c r="AN170" s="279"/>
      <c r="AO170" s="279"/>
      <c r="AP170" s="279"/>
      <c r="AQ170" s="286"/>
      <c r="AR170" s="280"/>
      <c r="AS170" s="280"/>
      <c r="AT170" s="315"/>
      <c r="AU170" s="315"/>
      <c r="AV170" s="315"/>
      <c r="AW170" s="315"/>
      <c r="AX170" s="315"/>
      <c r="AY170" s="282"/>
      <c r="AZ170" s="316"/>
      <c r="BA170" s="316"/>
      <c r="BB170" s="317"/>
      <c r="BC170" s="317"/>
      <c r="BD170" s="317"/>
      <c r="BE170" s="55"/>
    </row>
    <row r="171" ht="15.75" hidden="1" customHeight="1">
      <c r="A171" s="74">
        <v>2025170.0</v>
      </c>
      <c r="B171" s="82" t="s">
        <v>1368</v>
      </c>
      <c r="C171" s="80" t="s">
        <v>7688</v>
      </c>
      <c r="D171" s="50" t="s">
        <v>108</v>
      </c>
      <c r="E171" s="82" t="s">
        <v>61</v>
      </c>
      <c r="F171" s="80" t="s">
        <v>4</v>
      </c>
      <c r="G171" s="269" t="str">
        <f>VLOOKUP(A171,'High School'!A:AW,49,FALSE)</f>
        <v>S/A</v>
      </c>
      <c r="H171" s="270" t="str">
        <f>VLOOKUP(A171,'High School'!A:AX,50,FALSE)</f>
        <v/>
      </c>
      <c r="I171" s="270">
        <f>VLOOKUP(A171,'High School'!A:AY,51,FALSE)</f>
        <v>231167032</v>
      </c>
      <c r="J171" s="270">
        <f>VLOOKUP(A171,'High School'!A:AZ,52,FALSE)</f>
        <v>43281</v>
      </c>
      <c r="K171" s="270" t="str">
        <f>VLOOKUP(A171,'High School'!A:BA,53,FALSE)</f>
        <v>BEd SP &amp; FET (Humanities)</v>
      </c>
      <c r="L171" s="270" t="str">
        <f>VLOOKUP(A171,'High School'!A:BB,54,FALSE)</f>
        <v>`Provisionally Accepted</v>
      </c>
      <c r="M171" s="271" t="s">
        <v>73</v>
      </c>
      <c r="N171" s="271"/>
      <c r="O171" s="271"/>
      <c r="P171" s="308"/>
      <c r="Q171" s="273"/>
      <c r="R171" s="273"/>
      <c r="S171" s="274" t="s">
        <v>73</v>
      </c>
      <c r="T171" s="274"/>
      <c r="U171" s="318"/>
      <c r="V171" s="318"/>
      <c r="W171" s="325"/>
      <c r="X171" s="325"/>
      <c r="Y171" s="276"/>
      <c r="Z171" s="277"/>
      <c r="AA171" s="278"/>
      <c r="AB171" s="298"/>
      <c r="AC171" s="334"/>
      <c r="AD171" s="326"/>
      <c r="AE171" s="327"/>
      <c r="AF171" s="327"/>
      <c r="AG171" s="327"/>
      <c r="AH171" s="327"/>
      <c r="AI171" s="327"/>
      <c r="AJ171" s="327"/>
      <c r="AK171" s="328"/>
      <c r="AL171" s="328"/>
      <c r="AM171" s="328"/>
      <c r="AN171" s="328"/>
      <c r="AO171" s="328"/>
      <c r="AP171" s="328"/>
      <c r="AQ171" s="329"/>
      <c r="AR171" s="280"/>
      <c r="AS171" s="280"/>
      <c r="AT171" s="331"/>
      <c r="AU171" s="331"/>
      <c r="AV171" s="330"/>
      <c r="AW171" s="331"/>
      <c r="AX171" s="331"/>
      <c r="AY171" s="282"/>
      <c r="AZ171" s="332"/>
      <c r="BA171" s="332"/>
      <c r="BB171" s="283"/>
      <c r="BC171" s="333"/>
      <c r="BD171" s="333"/>
      <c r="BE171" s="1"/>
    </row>
    <row r="172" ht="15.75" hidden="1" customHeight="1">
      <c r="A172" s="74">
        <v>2025171.0</v>
      </c>
      <c r="B172" s="82" t="s">
        <v>2313</v>
      </c>
      <c r="C172" s="80" t="s">
        <v>7688</v>
      </c>
      <c r="D172" s="50" t="s">
        <v>108</v>
      </c>
      <c r="E172" s="82" t="s">
        <v>61</v>
      </c>
      <c r="F172" s="80" t="s">
        <v>4</v>
      </c>
      <c r="G172" s="269" t="str">
        <f>VLOOKUP(A172,'High School'!A:AW,49,FALSE)</f>
        <v>S/A</v>
      </c>
      <c r="H172" s="270" t="str">
        <f>VLOOKUP(A172,'High School'!A:AX,50,FALSE)</f>
        <v/>
      </c>
      <c r="I172" s="270" t="str">
        <f>VLOOKUP(A172,'High School'!A:AY,51,FALSE)</f>
        <v/>
      </c>
      <c r="J172" s="270" t="str">
        <f>VLOOKUP(A172,'High School'!A:AZ,52,FALSE)</f>
        <v/>
      </c>
      <c r="K172" s="270" t="str">
        <f>VLOOKUP(A172,'High School'!A:BA,53,FALSE)</f>
        <v/>
      </c>
      <c r="L172" s="270" t="str">
        <f>VLOOKUP(A172,'High School'!A:BB,54,FALSE)</f>
        <v/>
      </c>
      <c r="M172" s="271" t="s">
        <v>73</v>
      </c>
      <c r="N172" s="271"/>
      <c r="O172" s="271"/>
      <c r="P172" s="308"/>
      <c r="Q172" s="273"/>
      <c r="R172" s="273"/>
      <c r="S172" s="274" t="s">
        <v>73</v>
      </c>
      <c r="T172" s="274"/>
      <c r="U172" s="318"/>
      <c r="V172" s="318"/>
      <c r="W172" s="349"/>
      <c r="X172" s="325"/>
      <c r="Y172" s="276"/>
      <c r="Z172" s="277"/>
      <c r="AA172" s="276"/>
      <c r="AB172" s="298"/>
      <c r="AC172" s="334"/>
      <c r="AD172" s="326"/>
      <c r="AE172" s="327"/>
      <c r="AF172" s="327"/>
      <c r="AG172" s="327"/>
      <c r="AH172" s="327"/>
      <c r="AI172" s="327"/>
      <c r="AJ172" s="327"/>
      <c r="AK172" s="328"/>
      <c r="AL172" s="328"/>
      <c r="AM172" s="328"/>
      <c r="AN172" s="328"/>
      <c r="AO172" s="328"/>
      <c r="AP172" s="328"/>
      <c r="AQ172" s="329"/>
      <c r="AR172" s="280"/>
      <c r="AS172" s="280"/>
      <c r="AT172" s="331"/>
      <c r="AU172" s="331"/>
      <c r="AV172" s="330"/>
      <c r="AW172" s="331"/>
      <c r="AX172" s="331"/>
      <c r="AY172" s="282"/>
      <c r="AZ172" s="332"/>
      <c r="BA172" s="332"/>
      <c r="BB172" s="283"/>
      <c r="BC172" s="333"/>
      <c r="BD172" s="333"/>
      <c r="BE172" s="1"/>
    </row>
    <row r="173" ht="15.75" hidden="1" customHeight="1">
      <c r="A173" s="74">
        <v>2025172.0</v>
      </c>
      <c r="B173" s="82" t="s">
        <v>2770</v>
      </c>
      <c r="C173" s="80" t="s">
        <v>7688</v>
      </c>
      <c r="D173" s="50" t="s">
        <v>108</v>
      </c>
      <c r="E173" s="82" t="s">
        <v>61</v>
      </c>
      <c r="F173" s="80" t="s">
        <v>4</v>
      </c>
      <c r="G173" s="269" t="str">
        <f>VLOOKUP(A173,'High School'!A:AW,49,FALSE)</f>
        <v>Yes</v>
      </c>
      <c r="H173" s="270" t="str">
        <f>VLOOKUP(A173,'High School'!A:AX,50,FALSE)</f>
        <v/>
      </c>
      <c r="I173" s="270">
        <f>VLOOKUP(A173,'High School'!A:AY,51,FALSE)</f>
        <v>231230842</v>
      </c>
      <c r="J173" s="270">
        <f>VLOOKUP(A173,'High School'!A:AZ,52,FALSE)</f>
        <v>84181</v>
      </c>
      <c r="K173" s="270" t="str">
        <f>VLOOKUP(A173,'High School'!A:BA,53,FALSE)</f>
        <v>Bachelor of Education (FP Teaching)</v>
      </c>
      <c r="L173" s="270" t="str">
        <f>VLOOKUP(A173,'High School'!A:BB,54,FALSE)</f>
        <v>`Provisionally Accepted</v>
      </c>
      <c r="M173" s="271" t="s">
        <v>73</v>
      </c>
      <c r="N173" s="271"/>
      <c r="O173" s="271"/>
      <c r="P173" s="308"/>
      <c r="Q173" s="273"/>
      <c r="R173" s="340"/>
      <c r="S173" s="274" t="s">
        <v>73</v>
      </c>
      <c r="T173" s="274"/>
      <c r="U173" s="318"/>
      <c r="V173" s="275"/>
      <c r="W173" s="300" t="s">
        <v>7726</v>
      </c>
      <c r="X173" s="275"/>
      <c r="Y173" s="276"/>
      <c r="Z173" s="277"/>
      <c r="AA173" s="278"/>
      <c r="AB173" s="298"/>
      <c r="AC173" s="276"/>
      <c r="AD173" s="277"/>
      <c r="AE173" s="341"/>
      <c r="AF173" s="341"/>
      <c r="AG173" s="222"/>
      <c r="AH173" s="222"/>
      <c r="AI173" s="222"/>
      <c r="AJ173" s="222"/>
      <c r="AK173" s="279"/>
      <c r="AL173" s="279"/>
      <c r="AM173" s="279"/>
      <c r="AN173" s="279"/>
      <c r="AO173" s="279"/>
      <c r="AP173" s="279"/>
      <c r="AQ173" s="286"/>
      <c r="AR173" s="280"/>
      <c r="AS173" s="280"/>
      <c r="AT173" s="281"/>
      <c r="AU173" s="281"/>
      <c r="AV173" s="281"/>
      <c r="AW173" s="281"/>
      <c r="AX173" s="281"/>
      <c r="AY173" s="282"/>
      <c r="AZ173" s="282"/>
      <c r="BA173" s="282"/>
      <c r="BB173" s="283"/>
      <c r="BC173" s="283"/>
      <c r="BD173" s="283"/>
      <c r="BE173" s="1"/>
    </row>
    <row r="174" ht="15.75" hidden="1" customHeight="1">
      <c r="A174" s="74">
        <v>2025173.0</v>
      </c>
      <c r="B174" s="82" t="s">
        <v>3194</v>
      </c>
      <c r="C174" s="80" t="s">
        <v>7688</v>
      </c>
      <c r="D174" s="50" t="s">
        <v>108</v>
      </c>
      <c r="E174" s="82" t="s">
        <v>61</v>
      </c>
      <c r="F174" s="80" t="s">
        <v>4</v>
      </c>
      <c r="G174" s="269" t="str">
        <f>VLOOKUP(A174,'High School'!A:AW,49,FALSE)</f>
        <v>No</v>
      </c>
      <c r="H174" s="270" t="str">
        <f>VLOOKUP(A174,'High School'!A:AX,50,FALSE)</f>
        <v>Did not Submit Form</v>
      </c>
      <c r="I174" s="270" t="str">
        <f>VLOOKUP(A174,'High School'!A:AY,51,FALSE)</f>
        <v/>
      </c>
      <c r="J174" s="270" t="str">
        <f>VLOOKUP(A174,'High School'!A:AZ,52,FALSE)</f>
        <v/>
      </c>
      <c r="K174" s="270" t="str">
        <f>VLOOKUP(A174,'High School'!A:BA,53,FALSE)</f>
        <v/>
      </c>
      <c r="L174" s="270" t="str">
        <f>VLOOKUP(A174,'High School'!A:BB,54,FALSE)</f>
        <v/>
      </c>
      <c r="M174" s="271" t="s">
        <v>232</v>
      </c>
      <c r="N174" s="271"/>
      <c r="O174" s="271"/>
      <c r="P174" s="273"/>
      <c r="Q174" s="273"/>
      <c r="R174" s="273"/>
      <c r="S174" s="274" t="s">
        <v>232</v>
      </c>
      <c r="T174" s="274"/>
      <c r="U174" s="275"/>
      <c r="V174" s="275"/>
      <c r="W174" s="275"/>
      <c r="X174" s="275"/>
      <c r="Y174" s="276"/>
      <c r="Z174" s="277"/>
      <c r="AA174" s="278"/>
      <c r="AB174" s="298"/>
      <c r="AC174" s="277"/>
      <c r="AD174" s="277"/>
      <c r="AE174" s="222"/>
      <c r="AF174" s="222"/>
      <c r="AG174" s="339"/>
      <c r="AH174" s="222"/>
      <c r="AI174" s="222"/>
      <c r="AJ174" s="222"/>
      <c r="AK174" s="279"/>
      <c r="AL174" s="279"/>
      <c r="AM174" s="279"/>
      <c r="AN174" s="279"/>
      <c r="AO174" s="279"/>
      <c r="AP174" s="279"/>
      <c r="AQ174" s="286"/>
      <c r="AR174" s="280"/>
      <c r="AS174" s="280"/>
      <c r="AT174" s="315"/>
      <c r="AU174" s="315"/>
      <c r="AV174" s="315"/>
      <c r="AW174" s="315"/>
      <c r="AX174" s="315"/>
      <c r="AY174" s="282"/>
      <c r="AZ174" s="316"/>
      <c r="BA174" s="316"/>
      <c r="BB174" s="283"/>
      <c r="BC174" s="317"/>
      <c r="BD174" s="317"/>
      <c r="BE174" s="287"/>
    </row>
    <row r="175" ht="15.75" hidden="1" customHeight="1">
      <c r="A175" s="74">
        <v>2025174.0</v>
      </c>
      <c r="B175" s="82" t="s">
        <v>6181</v>
      </c>
      <c r="C175" s="80" t="s">
        <v>7688</v>
      </c>
      <c r="D175" s="50" t="s">
        <v>108</v>
      </c>
      <c r="E175" s="82" t="s">
        <v>61</v>
      </c>
      <c r="F175" s="80" t="s">
        <v>4</v>
      </c>
      <c r="G175" s="269" t="str">
        <f>VLOOKUP(A175,'High School'!A:AW,49,FALSE)</f>
        <v>No</v>
      </c>
      <c r="H175" s="270" t="str">
        <f>VLOOKUP(A175,'High School'!A:AX,50,FALSE)</f>
        <v>Did not Submit Form</v>
      </c>
      <c r="I175" s="270" t="str">
        <f>VLOOKUP(A175,'High School'!A:AY,51,FALSE)</f>
        <v/>
      </c>
      <c r="J175" s="270" t="str">
        <f>VLOOKUP(A175,'High School'!A:AZ,52,FALSE)</f>
        <v/>
      </c>
      <c r="K175" s="270" t="str">
        <f>VLOOKUP(A175,'High School'!A:BA,53,FALSE)</f>
        <v/>
      </c>
      <c r="L175" s="270" t="str">
        <f>VLOOKUP(A175,'High School'!A:BB,54,FALSE)</f>
        <v/>
      </c>
      <c r="M175" s="271" t="s">
        <v>232</v>
      </c>
      <c r="N175" s="271"/>
      <c r="O175" s="271"/>
      <c r="P175" s="308"/>
      <c r="Q175" s="273"/>
      <c r="R175" s="273"/>
      <c r="S175" s="274" t="s">
        <v>73</v>
      </c>
      <c r="T175" s="274"/>
      <c r="U175" s="350"/>
      <c r="V175" s="351"/>
      <c r="W175" s="325"/>
      <c r="X175" s="325"/>
      <c r="Y175" s="276"/>
      <c r="Z175" s="277"/>
      <c r="AA175" s="278"/>
      <c r="AB175" s="298"/>
      <c r="AC175" s="334"/>
      <c r="AD175" s="326"/>
      <c r="AE175" s="327"/>
      <c r="AF175" s="327"/>
      <c r="AG175" s="327"/>
      <c r="AH175" s="327"/>
      <c r="AI175" s="327"/>
      <c r="AJ175" s="327"/>
      <c r="AK175" s="328"/>
      <c r="AL175" s="328"/>
      <c r="AM175" s="328"/>
      <c r="AN175" s="328"/>
      <c r="AO175" s="328"/>
      <c r="AP175" s="328"/>
      <c r="AQ175" s="329"/>
      <c r="AR175" s="280"/>
      <c r="AS175" s="280"/>
      <c r="AT175" s="331"/>
      <c r="AU175" s="331"/>
      <c r="AV175" s="335"/>
      <c r="AW175" s="331"/>
      <c r="AX175" s="331"/>
      <c r="AY175" s="282"/>
      <c r="AZ175" s="332"/>
      <c r="BA175" s="332"/>
      <c r="BB175" s="283"/>
      <c r="BC175" s="333"/>
      <c r="BD175" s="333"/>
      <c r="BE175" s="287"/>
    </row>
    <row r="176" ht="15.75" hidden="1" customHeight="1">
      <c r="A176" s="74">
        <v>2025175.0</v>
      </c>
      <c r="B176" s="82" t="s">
        <v>3458</v>
      </c>
      <c r="C176" s="80" t="s">
        <v>7688</v>
      </c>
      <c r="D176" s="50" t="s">
        <v>108</v>
      </c>
      <c r="E176" s="82" t="s">
        <v>61</v>
      </c>
      <c r="F176" s="80" t="s">
        <v>4</v>
      </c>
      <c r="G176" s="269" t="str">
        <f>VLOOKUP(A176,'High School'!A:AW,49,FALSE)</f>
        <v>Yes</v>
      </c>
      <c r="H176" s="270" t="str">
        <f>VLOOKUP(A176,'High School'!A:AX,50,FALSE)</f>
        <v/>
      </c>
      <c r="I176" s="270">
        <f>VLOOKUP(A176,'High School'!A:AY,51,FALSE)</f>
        <v>231297815</v>
      </c>
      <c r="J176" s="270">
        <f>VLOOKUP(A176,'High School'!A:AZ,52,FALSE)</f>
        <v>21932</v>
      </c>
      <c r="K176" s="270" t="str">
        <f>VLOOKUP(A176,'High School'!A:BA,53,FALSE)</f>
        <v>BHSc (Biokinetics)</v>
      </c>
      <c r="L176" s="270" t="str">
        <f>VLOOKUP(A176,'High School'!A:BB,54,FALSE)</f>
        <v>Rejected</v>
      </c>
      <c r="M176" s="271" t="s">
        <v>73</v>
      </c>
      <c r="N176" s="271"/>
      <c r="O176" s="271"/>
      <c r="P176" s="273"/>
      <c r="Q176" s="273"/>
      <c r="R176" s="273"/>
      <c r="S176" s="274" t="s">
        <v>232</v>
      </c>
      <c r="T176" s="274"/>
      <c r="U176" s="275"/>
      <c r="V176" s="275"/>
      <c r="W176" s="275"/>
      <c r="X176" s="275"/>
      <c r="Y176" s="276"/>
      <c r="Z176" s="277"/>
      <c r="AA176" s="278"/>
      <c r="AB176" s="298"/>
      <c r="AC176" s="277"/>
      <c r="AD176" s="277"/>
      <c r="AE176" s="222"/>
      <c r="AF176" s="222"/>
      <c r="AG176" s="339"/>
      <c r="AH176" s="222"/>
      <c r="AI176" s="222"/>
      <c r="AJ176" s="222"/>
      <c r="AK176" s="279"/>
      <c r="AL176" s="279"/>
      <c r="AM176" s="279"/>
      <c r="AN176" s="279"/>
      <c r="AO176" s="279"/>
      <c r="AP176" s="279"/>
      <c r="AQ176" s="286"/>
      <c r="AR176" s="280"/>
      <c r="AS176" s="280"/>
      <c r="AT176" s="315"/>
      <c r="AU176" s="315"/>
      <c r="AV176" s="315"/>
      <c r="AW176" s="315"/>
      <c r="AX176" s="315"/>
      <c r="AY176" s="282"/>
      <c r="AZ176" s="316"/>
      <c r="BA176" s="316"/>
      <c r="BB176" s="283"/>
      <c r="BC176" s="317"/>
      <c r="BD176" s="317"/>
      <c r="BE176" s="287"/>
    </row>
    <row r="177" ht="15.75" hidden="1" customHeight="1">
      <c r="A177" s="74">
        <v>2025176.0</v>
      </c>
      <c r="B177" s="82" t="s">
        <v>2455</v>
      </c>
      <c r="C177" s="80" t="s">
        <v>7688</v>
      </c>
      <c r="D177" s="50" t="s">
        <v>108</v>
      </c>
      <c r="E177" s="82" t="s">
        <v>61</v>
      </c>
      <c r="F177" s="80" t="s">
        <v>4</v>
      </c>
      <c r="G177" s="269" t="str">
        <f>VLOOKUP(A177,'High School'!A:AW,49,FALSE)</f>
        <v>S/A</v>
      </c>
      <c r="H177" s="270" t="str">
        <f>VLOOKUP(A177,'High School'!A:AX,50,FALSE)</f>
        <v/>
      </c>
      <c r="I177" s="270" t="str">
        <f>VLOOKUP(A177,'High School'!A:AY,51,FALSE)</f>
        <v/>
      </c>
      <c r="J177" s="270" t="str">
        <f>VLOOKUP(A177,'High School'!A:AZ,52,FALSE)</f>
        <v/>
      </c>
      <c r="K177" s="270" t="str">
        <f>VLOOKUP(A177,'High School'!A:BA,53,FALSE)</f>
        <v/>
      </c>
      <c r="L177" s="270" t="str">
        <f>VLOOKUP(A177,'High School'!A:BB,54,FALSE)</f>
        <v/>
      </c>
      <c r="M177" s="271" t="s">
        <v>73</v>
      </c>
      <c r="N177" s="271"/>
      <c r="O177" s="271"/>
      <c r="P177" s="273"/>
      <c r="Q177" s="273"/>
      <c r="R177" s="273"/>
      <c r="S177" s="274" t="s">
        <v>73</v>
      </c>
      <c r="T177" s="274"/>
      <c r="U177" s="275"/>
      <c r="V177" s="275"/>
      <c r="W177" s="275"/>
      <c r="X177" s="275"/>
      <c r="Y177" s="276"/>
      <c r="Z177" s="277"/>
      <c r="AA177" s="278"/>
      <c r="AB177" s="298"/>
      <c r="AC177" s="277"/>
      <c r="AD177" s="277"/>
      <c r="AE177" s="222"/>
      <c r="AF177" s="222"/>
      <c r="AG177" s="222"/>
      <c r="AH177" s="222"/>
      <c r="AI177" s="222"/>
      <c r="AJ177" s="222"/>
      <c r="AK177" s="279"/>
      <c r="AL177" s="279"/>
      <c r="AM177" s="279"/>
      <c r="AN177" s="279"/>
      <c r="AO177" s="279"/>
      <c r="AP177" s="279"/>
      <c r="AQ177" s="286"/>
      <c r="AR177" s="280"/>
      <c r="AS177" s="280"/>
      <c r="AT177" s="315"/>
      <c r="AU177" s="315"/>
      <c r="AV177" s="315"/>
      <c r="AW177" s="315"/>
      <c r="AX177" s="315"/>
      <c r="AY177" s="282"/>
      <c r="AZ177" s="316"/>
      <c r="BA177" s="316"/>
      <c r="BB177" s="283"/>
      <c r="BC177" s="317"/>
      <c r="BD177" s="317"/>
      <c r="BE177" s="287"/>
    </row>
    <row r="178" ht="15.75" hidden="1" customHeight="1">
      <c r="A178" s="74">
        <v>2025177.0</v>
      </c>
      <c r="B178" s="82" t="s">
        <v>2410</v>
      </c>
      <c r="C178" s="80" t="s">
        <v>7688</v>
      </c>
      <c r="D178" s="50" t="s">
        <v>108</v>
      </c>
      <c r="E178" s="82" t="s">
        <v>61</v>
      </c>
      <c r="F178" s="80" t="s">
        <v>4</v>
      </c>
      <c r="G178" s="269" t="str">
        <f>VLOOKUP(A178,'High School'!A:AW,49,FALSE)</f>
        <v>S/A</v>
      </c>
      <c r="H178" s="270" t="str">
        <f>VLOOKUP(A178,'High School'!A:AX,50,FALSE)</f>
        <v/>
      </c>
      <c r="I178" s="270" t="str">
        <f>VLOOKUP(A178,'High School'!A:AY,51,FALSE)</f>
        <v/>
      </c>
      <c r="J178" s="270" t="str">
        <f>VLOOKUP(A178,'High School'!A:AZ,52,FALSE)</f>
        <v/>
      </c>
      <c r="K178" s="270" t="str">
        <f>VLOOKUP(A178,'High School'!A:BA,53,FALSE)</f>
        <v/>
      </c>
      <c r="L178" s="270" t="str">
        <f>VLOOKUP(A178,'High School'!A:BB,54,FALSE)</f>
        <v/>
      </c>
      <c r="M178" s="271" t="s">
        <v>232</v>
      </c>
      <c r="N178" s="271"/>
      <c r="O178" s="271"/>
      <c r="P178" s="273"/>
      <c r="Q178" s="273"/>
      <c r="R178" s="273"/>
      <c r="S178" s="274" t="s">
        <v>232</v>
      </c>
      <c r="T178" s="274"/>
      <c r="U178" s="275"/>
      <c r="V178" s="275"/>
      <c r="W178" s="275"/>
      <c r="X178" s="275"/>
      <c r="Y178" s="276"/>
      <c r="Z178" s="277"/>
      <c r="AA178" s="278"/>
      <c r="AB178" s="298"/>
      <c r="AC178" s="277"/>
      <c r="AD178" s="277"/>
      <c r="AE178" s="222"/>
      <c r="AF178" s="222"/>
      <c r="AG178" s="222"/>
      <c r="AH178" s="222"/>
      <c r="AI178" s="222"/>
      <c r="AJ178" s="222"/>
      <c r="AK178" s="279"/>
      <c r="AL178" s="279"/>
      <c r="AM178" s="279"/>
      <c r="AN178" s="279"/>
      <c r="AO178" s="279"/>
      <c r="AP178" s="279"/>
      <c r="AQ178" s="286"/>
      <c r="AR178" s="280"/>
      <c r="AS178" s="280"/>
      <c r="AT178" s="315"/>
      <c r="AU178" s="315"/>
      <c r="AV178" s="315"/>
      <c r="AW178" s="315"/>
      <c r="AX178" s="315"/>
      <c r="AY178" s="282"/>
      <c r="AZ178" s="316"/>
      <c r="BA178" s="316"/>
      <c r="BB178" s="283"/>
      <c r="BC178" s="317"/>
      <c r="BD178" s="317"/>
      <c r="BE178" s="287"/>
    </row>
    <row r="179" ht="15.75" hidden="1" customHeight="1">
      <c r="A179" s="74">
        <v>2025178.0</v>
      </c>
      <c r="B179" s="82" t="s">
        <v>2264</v>
      </c>
      <c r="C179" s="80" t="s">
        <v>7688</v>
      </c>
      <c r="D179" s="50" t="s">
        <v>108</v>
      </c>
      <c r="E179" s="82" t="s">
        <v>61</v>
      </c>
      <c r="F179" s="80" t="s">
        <v>4</v>
      </c>
      <c r="G179" s="269" t="str">
        <f>VLOOKUP(A179,'High School'!A:AW,49,FALSE)</f>
        <v>S/A</v>
      </c>
      <c r="H179" s="270" t="str">
        <f>VLOOKUP(A179,'High School'!A:AX,50,FALSE)</f>
        <v/>
      </c>
      <c r="I179" s="270">
        <f>VLOOKUP(A179,'High School'!A:AY,51,FALSE)</f>
        <v>231133847</v>
      </c>
      <c r="J179" s="270">
        <f>VLOOKUP(A179,'High School'!A:AZ,52,FALSE)</f>
        <v>34671</v>
      </c>
      <c r="K179" s="270" t="str">
        <f>VLOOKUP(A179,'High School'!A:BA,53,FALSE)</f>
        <v>BR (Diagnostics)</v>
      </c>
      <c r="L179" s="270" t="str">
        <f>VLOOKUP(A179,'High School'!A:BB,54,FALSE)</f>
        <v>Rejected</v>
      </c>
      <c r="M179" s="272" t="s">
        <v>232</v>
      </c>
      <c r="N179" s="272"/>
      <c r="O179" s="272"/>
      <c r="P179" s="299"/>
      <c r="Q179" s="273"/>
      <c r="R179" s="273"/>
      <c r="S179" s="274" t="s">
        <v>232</v>
      </c>
      <c r="T179" s="274"/>
      <c r="U179" s="275"/>
      <c r="V179" s="275"/>
      <c r="W179" s="275"/>
      <c r="X179" s="275"/>
      <c r="Y179" s="276"/>
      <c r="Z179" s="277"/>
      <c r="AA179" s="278"/>
      <c r="AB179" s="298"/>
      <c r="AC179" s="277"/>
      <c r="AD179" s="277"/>
      <c r="AE179" s="222"/>
      <c r="AF179" s="222"/>
      <c r="AG179" s="222"/>
      <c r="AH179" s="222"/>
      <c r="AI179" s="222"/>
      <c r="AJ179" s="222"/>
      <c r="AK179" s="279"/>
      <c r="AL179" s="279"/>
      <c r="AM179" s="279"/>
      <c r="AN179" s="279"/>
      <c r="AO179" s="279"/>
      <c r="AP179" s="279"/>
      <c r="AQ179" s="286"/>
      <c r="AR179" s="280"/>
      <c r="AS179" s="280"/>
      <c r="AT179" s="315"/>
      <c r="AU179" s="315"/>
      <c r="AV179" s="315"/>
      <c r="AW179" s="315"/>
      <c r="AX179" s="315"/>
      <c r="AY179" s="282"/>
      <c r="AZ179" s="316"/>
      <c r="BA179" s="316"/>
      <c r="BB179" s="283"/>
      <c r="BC179" s="317"/>
      <c r="BD179" s="317"/>
      <c r="BE179" s="287"/>
    </row>
    <row r="180" ht="15.75" hidden="1" customHeight="1">
      <c r="A180" s="74">
        <v>2025179.0</v>
      </c>
      <c r="B180" s="82" t="s">
        <v>1740</v>
      </c>
      <c r="C180" s="80" t="s">
        <v>7688</v>
      </c>
      <c r="D180" s="50" t="s">
        <v>108</v>
      </c>
      <c r="E180" s="82" t="s">
        <v>61</v>
      </c>
      <c r="F180" s="80" t="s">
        <v>4</v>
      </c>
      <c r="G180" s="269" t="str">
        <f>VLOOKUP(A180,'High School'!A:AW,49,FALSE)</f>
        <v>S/A</v>
      </c>
      <c r="H180" s="270" t="str">
        <f>VLOOKUP(A180,'High School'!A:AX,50,FALSE)</f>
        <v/>
      </c>
      <c r="I180" s="270" t="str">
        <f>VLOOKUP(A180,'High School'!A:AY,51,FALSE)</f>
        <v/>
      </c>
      <c r="J180" s="270" t="str">
        <f>VLOOKUP(A180,'High School'!A:AZ,52,FALSE)</f>
        <v/>
      </c>
      <c r="K180" s="270" t="str">
        <f>VLOOKUP(A180,'High School'!A:BA,53,FALSE)</f>
        <v/>
      </c>
      <c r="L180" s="270" t="str">
        <f>VLOOKUP(A180,'High School'!A:BB,54,FALSE)</f>
        <v/>
      </c>
      <c r="M180" s="271"/>
      <c r="N180" s="271"/>
      <c r="O180" s="271" t="str">
        <f>CLEAN(P180)</f>
        <v/>
      </c>
      <c r="P180" s="273"/>
      <c r="Q180" s="273"/>
      <c r="R180" s="273"/>
      <c r="S180" s="274" t="s">
        <v>73</v>
      </c>
      <c r="T180" s="274"/>
      <c r="U180" s="275"/>
      <c r="V180" s="275"/>
      <c r="W180" s="275"/>
      <c r="X180" s="275"/>
      <c r="Y180" s="276"/>
      <c r="Z180" s="277"/>
      <c r="AA180" s="278"/>
      <c r="AB180" s="298"/>
      <c r="AC180" s="277"/>
      <c r="AD180" s="277"/>
      <c r="AE180" s="222"/>
      <c r="AF180" s="222"/>
      <c r="AG180" s="222"/>
      <c r="AH180" s="222"/>
      <c r="AI180" s="222"/>
      <c r="AJ180" s="222"/>
      <c r="AK180" s="279"/>
      <c r="AL180" s="279"/>
      <c r="AM180" s="279"/>
      <c r="AN180" s="279"/>
      <c r="AO180" s="279"/>
      <c r="AP180" s="279"/>
      <c r="AQ180" s="286"/>
      <c r="AR180" s="280"/>
      <c r="AS180" s="280"/>
      <c r="AT180" s="315"/>
      <c r="AU180" s="315"/>
      <c r="AV180" s="281"/>
      <c r="AW180" s="281"/>
      <c r="AX180" s="281"/>
      <c r="AY180" s="282"/>
      <c r="AZ180" s="282"/>
      <c r="BA180" s="282"/>
      <c r="BB180" s="283"/>
      <c r="BC180" s="283"/>
      <c r="BD180" s="283"/>
      <c r="BE180" s="287"/>
    </row>
    <row r="181" ht="15.75" hidden="1" customHeight="1">
      <c r="A181" s="74">
        <v>2025180.0</v>
      </c>
      <c r="B181" s="82" t="s">
        <v>2957</v>
      </c>
      <c r="C181" s="80" t="s">
        <v>7688</v>
      </c>
      <c r="D181" s="50" t="s">
        <v>108</v>
      </c>
      <c r="E181" s="82" t="s">
        <v>61</v>
      </c>
      <c r="F181" s="80" t="s">
        <v>4</v>
      </c>
      <c r="G181" s="269" t="str">
        <f>VLOOKUP(A181,'High School'!A:AW,49,FALSE)</f>
        <v>Yes</v>
      </c>
      <c r="H181" s="270" t="str">
        <f>VLOOKUP(A181,'High School'!A:AX,50,FALSE)</f>
        <v/>
      </c>
      <c r="I181" s="270">
        <f>VLOOKUP(A181,'High School'!A:AY,51,FALSE)</f>
        <v>231230516</v>
      </c>
      <c r="J181" s="270">
        <f>VLOOKUP(A181,'High School'!A:AZ,52,FALSE)</f>
        <v>56717</v>
      </c>
      <c r="K181" s="270" t="str">
        <f>VLOOKUP(A181,'High School'!A:BA,53,FALSE)</f>
        <v>MBChB</v>
      </c>
      <c r="L181" s="270" t="str">
        <f>VLOOKUP(A181,'High School'!A:BB,54,FALSE)</f>
        <v>Rejected</v>
      </c>
      <c r="M181" s="310" t="s">
        <v>73</v>
      </c>
      <c r="N181" s="310"/>
      <c r="O181" s="310"/>
      <c r="P181" s="311"/>
      <c r="Q181" s="273"/>
      <c r="R181" s="273"/>
      <c r="S181" s="274" t="s">
        <v>232</v>
      </c>
      <c r="T181" s="274"/>
      <c r="U181" s="275"/>
      <c r="V181" s="275"/>
      <c r="W181" s="275"/>
      <c r="X181" s="275"/>
      <c r="Y181" s="276"/>
      <c r="Z181" s="277"/>
      <c r="AA181" s="278"/>
      <c r="AB181" s="298"/>
      <c r="AC181" s="277"/>
      <c r="AD181" s="277"/>
      <c r="AE181" s="222"/>
      <c r="AF181" s="222"/>
      <c r="AG181" s="222"/>
      <c r="AH181" s="222"/>
      <c r="AI181" s="222"/>
      <c r="AJ181" s="222"/>
      <c r="AK181" s="279"/>
      <c r="AL181" s="279"/>
      <c r="AM181" s="279"/>
      <c r="AN181" s="279"/>
      <c r="AO181" s="279"/>
      <c r="AP181" s="279"/>
      <c r="AQ181" s="286"/>
      <c r="AR181" s="280"/>
      <c r="AS181" s="280"/>
      <c r="AT181" s="315"/>
      <c r="AU181" s="315"/>
      <c r="AV181" s="315"/>
      <c r="AW181" s="315"/>
      <c r="AX181" s="315"/>
      <c r="AY181" s="282"/>
      <c r="AZ181" s="316"/>
      <c r="BA181" s="316"/>
      <c r="BB181" s="317"/>
      <c r="BC181" s="317"/>
      <c r="BD181" s="317"/>
      <c r="BE181" s="287"/>
    </row>
    <row r="182" ht="15.75" hidden="1" customHeight="1">
      <c r="A182" s="74">
        <v>2025181.0</v>
      </c>
      <c r="B182" s="82" t="s">
        <v>2476</v>
      </c>
      <c r="C182" s="80" t="s">
        <v>7688</v>
      </c>
      <c r="D182" s="50" t="s">
        <v>108</v>
      </c>
      <c r="E182" s="82" t="s">
        <v>61</v>
      </c>
      <c r="F182" s="80" t="s">
        <v>4</v>
      </c>
      <c r="G182" s="269" t="str">
        <f>VLOOKUP(A182,'High School'!A:AW,49,FALSE)</f>
        <v>S/A</v>
      </c>
      <c r="H182" s="270" t="str">
        <f>VLOOKUP(A182,'High School'!A:AX,50,FALSE)</f>
        <v/>
      </c>
      <c r="I182" s="270">
        <f>VLOOKUP(A182,'High School'!A:AY,51,FALSE)</f>
        <v>231213999</v>
      </c>
      <c r="J182" s="270">
        <f>VLOOKUP(A182,'High School'!A:AZ,52,FALSE)</f>
        <v>95879</v>
      </c>
      <c r="K182" s="270" t="str">
        <f>VLOOKUP(A182,'High School'!A:BA,53,FALSE)</f>
        <v>Dip (Accountancy)</v>
      </c>
      <c r="L182" s="270" t="str">
        <f>VLOOKUP(A182,'High School'!A:BB,54,FALSE)</f>
        <v>`Provisionally Accepted</v>
      </c>
      <c r="M182" s="271" t="s">
        <v>232</v>
      </c>
      <c r="N182" s="271"/>
      <c r="O182" s="271"/>
      <c r="P182" s="308"/>
      <c r="Q182" s="273"/>
      <c r="R182" s="273"/>
      <c r="S182" s="274" t="s">
        <v>73</v>
      </c>
      <c r="T182" s="274"/>
      <c r="U182" s="275"/>
      <c r="V182" s="275"/>
      <c r="W182" s="275"/>
      <c r="X182" s="275"/>
      <c r="Y182" s="276"/>
      <c r="Z182" s="277"/>
      <c r="AA182" s="278"/>
      <c r="AB182" s="298"/>
      <c r="AC182" s="277"/>
      <c r="AD182" s="277"/>
      <c r="AE182" s="222"/>
      <c r="AF182" s="222"/>
      <c r="AG182" s="222"/>
      <c r="AH182" s="222"/>
      <c r="AI182" s="222"/>
      <c r="AJ182" s="222"/>
      <c r="AK182" s="279"/>
      <c r="AL182" s="279"/>
      <c r="AM182" s="279"/>
      <c r="AN182" s="279"/>
      <c r="AO182" s="279"/>
      <c r="AP182" s="279"/>
      <c r="AQ182" s="286"/>
      <c r="AR182" s="280"/>
      <c r="AS182" s="280"/>
      <c r="AT182" s="281"/>
      <c r="AU182" s="281"/>
      <c r="AV182" s="281"/>
      <c r="AW182" s="281"/>
      <c r="AX182" s="281"/>
      <c r="AY182" s="282"/>
      <c r="AZ182" s="282"/>
      <c r="BA182" s="282"/>
      <c r="BB182" s="283"/>
      <c r="BC182" s="283"/>
      <c r="BD182" s="283"/>
      <c r="BE182" s="287"/>
    </row>
    <row r="183" ht="15.75" hidden="1" customHeight="1">
      <c r="A183" s="74">
        <v>2025182.0</v>
      </c>
      <c r="B183" s="82" t="s">
        <v>3224</v>
      </c>
      <c r="C183" s="80" t="s">
        <v>7688</v>
      </c>
      <c r="D183" s="50" t="s">
        <v>108</v>
      </c>
      <c r="E183" s="82" t="s">
        <v>61</v>
      </c>
      <c r="F183" s="80" t="s">
        <v>4</v>
      </c>
      <c r="G183" s="269" t="str">
        <f>VLOOKUP(A183,'High School'!A:AW,49,FALSE)</f>
        <v>S/A</v>
      </c>
      <c r="H183" s="270" t="str">
        <f>VLOOKUP(A183,'High School'!A:AX,50,FALSE)</f>
        <v/>
      </c>
      <c r="I183" s="270">
        <f>VLOOKUP(A183,'High School'!A:AY,51,FALSE)</f>
        <v>231246889</v>
      </c>
      <c r="J183" s="270">
        <f>VLOOKUP(A183,'High School'!A:AZ,52,FALSE)</f>
        <v>40602</v>
      </c>
      <c r="K183" s="270" t="str">
        <f>VLOOKUP(A183,'High School'!A:BA,53,FALSE)</f>
        <v>MBChB</v>
      </c>
      <c r="L183" s="270" t="str">
        <f>VLOOKUP(A183,'High School'!A:BB,54,FALSE)</f>
        <v>Departmental Selection</v>
      </c>
      <c r="M183" s="271" t="s">
        <v>73</v>
      </c>
      <c r="N183" s="271"/>
      <c r="O183" s="271"/>
      <c r="P183" s="273"/>
      <c r="Q183" s="273"/>
      <c r="R183" s="273"/>
      <c r="S183" s="274" t="s">
        <v>73</v>
      </c>
      <c r="T183" s="274"/>
      <c r="U183" s="275"/>
      <c r="V183" s="275"/>
      <c r="W183" s="275"/>
      <c r="X183" s="275"/>
      <c r="Y183" s="276"/>
      <c r="Z183" s="277"/>
      <c r="AA183" s="278"/>
      <c r="AB183" s="298"/>
      <c r="AC183" s="277"/>
      <c r="AD183" s="277"/>
      <c r="AE183" s="222"/>
      <c r="AF183" s="222"/>
      <c r="AG183" s="222"/>
      <c r="AH183" s="222"/>
      <c r="AI183" s="222"/>
      <c r="AJ183" s="222"/>
      <c r="AK183" s="279"/>
      <c r="AL183" s="279"/>
      <c r="AM183" s="279"/>
      <c r="AN183" s="279"/>
      <c r="AO183" s="279"/>
      <c r="AP183" s="279"/>
      <c r="AQ183" s="286"/>
      <c r="AR183" s="280"/>
      <c r="AS183" s="280"/>
      <c r="AT183" s="315"/>
      <c r="AU183" s="315"/>
      <c r="AV183" s="315"/>
      <c r="AW183" s="315"/>
      <c r="AX183" s="315"/>
      <c r="AY183" s="282"/>
      <c r="AZ183" s="316"/>
      <c r="BA183" s="316"/>
      <c r="BB183" s="283"/>
      <c r="BC183" s="317"/>
      <c r="BD183" s="317"/>
      <c r="BE183" s="287"/>
    </row>
    <row r="184" ht="15.75" hidden="1" customHeight="1">
      <c r="A184" s="74">
        <v>2025183.0</v>
      </c>
      <c r="B184" s="82" t="s">
        <v>2070</v>
      </c>
      <c r="C184" s="80" t="s">
        <v>7688</v>
      </c>
      <c r="D184" s="50" t="s">
        <v>108</v>
      </c>
      <c r="E184" s="82" t="s">
        <v>61</v>
      </c>
      <c r="F184" s="80" t="s">
        <v>4</v>
      </c>
      <c r="G184" s="269" t="str">
        <f>VLOOKUP(A184,'High School'!A:AW,49,FALSE)</f>
        <v>Yes</v>
      </c>
      <c r="H184" s="270" t="str">
        <f>VLOOKUP(A184,'High School'!A:AX,50,FALSE)</f>
        <v/>
      </c>
      <c r="I184" s="270">
        <f>VLOOKUP(A184,'High School'!A:AY,51,FALSE)</f>
        <v>231355211</v>
      </c>
      <c r="J184" s="270">
        <f>VLOOKUP(A184,'High School'!A:AZ,52,FALSE)</f>
        <v>87474</v>
      </c>
      <c r="K184" s="270" t="str">
        <f>VLOOKUP(A184,'High School'!A:BA,53,FALSE)</f>
        <v>BEngTech (Mechanical Engineering)</v>
      </c>
      <c r="L184" s="270" t="str">
        <f>VLOOKUP(A184,'High School'!A:BB,54,FALSE)</f>
        <v>`Provisionally Accepted</v>
      </c>
      <c r="M184" s="271" t="s">
        <v>232</v>
      </c>
      <c r="N184" s="271" t="str">
        <f>CLEAN(O184)</f>
        <v/>
      </c>
      <c r="O184" s="271"/>
      <c r="P184" s="273"/>
      <c r="Q184" s="273"/>
      <c r="R184" s="352"/>
      <c r="S184" s="274" t="s">
        <v>232</v>
      </c>
      <c r="T184" s="274"/>
      <c r="U184" s="275"/>
      <c r="V184" s="275"/>
      <c r="W184" s="275"/>
      <c r="X184" s="275"/>
      <c r="Y184" s="276"/>
      <c r="Z184" s="277"/>
      <c r="AA184" s="278"/>
      <c r="AB184" s="298"/>
      <c r="AC184" s="277"/>
      <c r="AD184" s="277"/>
      <c r="AE184" s="222"/>
      <c r="AF184" s="222"/>
      <c r="AG184" s="339"/>
      <c r="AH184" s="222"/>
      <c r="AI184" s="222"/>
      <c r="AJ184" s="222"/>
      <c r="AK184" s="279"/>
      <c r="AL184" s="279"/>
      <c r="AM184" s="279"/>
      <c r="AN184" s="279"/>
      <c r="AO184" s="279"/>
      <c r="AP184" s="279"/>
      <c r="AQ184" s="286"/>
      <c r="AR184" s="280"/>
      <c r="AS184" s="280"/>
      <c r="AT184" s="315"/>
      <c r="AU184" s="315"/>
      <c r="AV184" s="315"/>
      <c r="AW184" s="315"/>
      <c r="AX184" s="315"/>
      <c r="AY184" s="282"/>
      <c r="AZ184" s="316"/>
      <c r="BA184" s="316"/>
      <c r="BB184" s="283"/>
      <c r="BC184" s="317"/>
      <c r="BD184" s="317"/>
      <c r="BE184" s="1"/>
    </row>
    <row r="185" ht="15.75" hidden="1" customHeight="1">
      <c r="A185" s="74">
        <v>2025184.0</v>
      </c>
      <c r="B185" s="82" t="s">
        <v>7224</v>
      </c>
      <c r="C185" s="80" t="s">
        <v>7688</v>
      </c>
      <c r="D185" s="50" t="s">
        <v>108</v>
      </c>
      <c r="E185" s="82" t="s">
        <v>61</v>
      </c>
      <c r="F185" s="80" t="s">
        <v>4</v>
      </c>
      <c r="G185" s="269" t="str">
        <f>VLOOKUP(A185,'High School'!A:AW,49,FALSE)</f>
        <v>No</v>
      </c>
      <c r="H185" s="270" t="str">
        <f>VLOOKUP(A185,'High School'!A:AX,50,FALSE)</f>
        <v>Did not Submit Form</v>
      </c>
      <c r="I185" s="270" t="str">
        <f>VLOOKUP(A185,'High School'!A:AY,51,FALSE)</f>
        <v/>
      </c>
      <c r="J185" s="270" t="str">
        <f>VLOOKUP(A185,'High School'!A:AZ,52,FALSE)</f>
        <v/>
      </c>
      <c r="K185" s="270" t="str">
        <f>VLOOKUP(A185,'High School'!A:BA,53,FALSE)</f>
        <v/>
      </c>
      <c r="L185" s="270" t="str">
        <f>VLOOKUP(A185,'High School'!A:BB,54,FALSE)</f>
        <v/>
      </c>
      <c r="M185" s="271" t="s">
        <v>73</v>
      </c>
      <c r="N185" s="271"/>
      <c r="O185" s="271"/>
      <c r="P185" s="308"/>
      <c r="Q185" s="273"/>
      <c r="R185" s="273"/>
      <c r="S185" s="274" t="s">
        <v>73</v>
      </c>
      <c r="T185" s="274"/>
      <c r="U185" s="275"/>
      <c r="V185" s="275"/>
      <c r="W185" s="275"/>
      <c r="X185" s="275"/>
      <c r="Y185" s="276"/>
      <c r="Z185" s="277"/>
      <c r="AA185" s="278"/>
      <c r="AB185" s="298"/>
      <c r="AC185" s="277"/>
      <c r="AD185" s="277"/>
      <c r="AE185" s="222"/>
      <c r="AF185" s="222"/>
      <c r="AG185" s="222"/>
      <c r="AH185" s="222"/>
      <c r="AI185" s="222"/>
      <c r="AJ185" s="222"/>
      <c r="AK185" s="279"/>
      <c r="AL185" s="279"/>
      <c r="AM185" s="279"/>
      <c r="AN185" s="279"/>
      <c r="AO185" s="279"/>
      <c r="AP185" s="279"/>
      <c r="AQ185" s="286"/>
      <c r="AR185" s="280"/>
      <c r="AS185" s="280"/>
      <c r="AT185" s="315"/>
      <c r="AU185" s="315"/>
      <c r="AV185" s="281"/>
      <c r="AW185" s="281"/>
      <c r="AX185" s="281"/>
      <c r="AY185" s="282"/>
      <c r="AZ185" s="282"/>
      <c r="BA185" s="282"/>
      <c r="BB185" s="283"/>
      <c r="BC185" s="283"/>
      <c r="BD185" s="283"/>
      <c r="BE185" s="353"/>
    </row>
    <row r="186" ht="15.75" hidden="1" customHeight="1">
      <c r="A186" s="74">
        <v>2025185.0</v>
      </c>
      <c r="B186" s="82" t="s">
        <v>3321</v>
      </c>
      <c r="C186" s="80" t="s">
        <v>7688</v>
      </c>
      <c r="D186" s="50" t="s">
        <v>108</v>
      </c>
      <c r="E186" s="82" t="s">
        <v>61</v>
      </c>
      <c r="F186" s="80" t="s">
        <v>4</v>
      </c>
      <c r="G186" s="269" t="str">
        <f>VLOOKUP(A186,'High School'!A:AW,49,FALSE)</f>
        <v>S/A</v>
      </c>
      <c r="H186" s="270" t="str">
        <f>VLOOKUP(A186,'High School'!A:AX,50,FALSE)</f>
        <v/>
      </c>
      <c r="I186" s="270">
        <f>VLOOKUP(A186,'High School'!A:AY,51,FALSE)</f>
        <v>231031688</v>
      </c>
      <c r="J186" s="270">
        <f>VLOOKUP(A186,'High School'!A:AZ,52,FALSE)</f>
        <v>75292</v>
      </c>
      <c r="K186" s="270" t="str">
        <f>VLOOKUP(A186,'High School'!A:BA,53,FALSE)</f>
        <v>BEd SP &amp; FET (Science)</v>
      </c>
      <c r="L186" s="270" t="str">
        <f>VLOOKUP(A186,'High School'!A:BB,54,FALSE)</f>
        <v>Application Submitted</v>
      </c>
      <c r="M186" s="271" t="s">
        <v>73</v>
      </c>
      <c r="N186" s="271"/>
      <c r="O186" s="271"/>
      <c r="P186" s="273"/>
      <c r="Q186" s="273"/>
      <c r="R186" s="273"/>
      <c r="S186" s="274" t="s">
        <v>73</v>
      </c>
      <c r="T186" s="274"/>
      <c r="U186" s="275"/>
      <c r="V186" s="275"/>
      <c r="W186" s="275"/>
      <c r="X186" s="275"/>
      <c r="Y186" s="276"/>
      <c r="Z186" s="277"/>
      <c r="AA186" s="278"/>
      <c r="AB186" s="298"/>
      <c r="AC186" s="277"/>
      <c r="AD186" s="277"/>
      <c r="AE186" s="222"/>
      <c r="AF186" s="222"/>
      <c r="AG186" s="222"/>
      <c r="AH186" s="222"/>
      <c r="AI186" s="222"/>
      <c r="AJ186" s="222"/>
      <c r="AK186" s="279"/>
      <c r="AL186" s="279"/>
      <c r="AM186" s="279"/>
      <c r="AN186" s="279"/>
      <c r="AO186" s="279"/>
      <c r="AP186" s="279"/>
      <c r="AQ186" s="286"/>
      <c r="AR186" s="280"/>
      <c r="AS186" s="280"/>
      <c r="AT186" s="315"/>
      <c r="AU186" s="315"/>
      <c r="AV186" s="315"/>
      <c r="AW186" s="315"/>
      <c r="AX186" s="315"/>
      <c r="AY186" s="282"/>
      <c r="AZ186" s="316"/>
      <c r="BA186" s="316"/>
      <c r="BB186" s="283"/>
      <c r="BC186" s="317"/>
      <c r="BD186" s="317"/>
      <c r="BE186" s="1"/>
    </row>
    <row r="187" ht="15.75" hidden="1" customHeight="1">
      <c r="A187" s="74">
        <v>2025186.0</v>
      </c>
      <c r="B187" s="82" t="s">
        <v>415</v>
      </c>
      <c r="C187" s="80" t="s">
        <v>7688</v>
      </c>
      <c r="D187" s="50" t="s">
        <v>108</v>
      </c>
      <c r="E187" s="82" t="s">
        <v>61</v>
      </c>
      <c r="F187" s="80" t="s">
        <v>4</v>
      </c>
      <c r="G187" s="269" t="str">
        <f>VLOOKUP(A187,'High School'!A:AW,49,FALSE)</f>
        <v>S/A</v>
      </c>
      <c r="H187" s="270" t="str">
        <f>VLOOKUP(A187,'High School'!A:AX,50,FALSE)</f>
        <v/>
      </c>
      <c r="I187" s="270">
        <f>VLOOKUP(A187,'High School'!A:AY,51,FALSE)</f>
        <v>231657501</v>
      </c>
      <c r="J187" s="270">
        <f>VLOOKUP(A187,'High School'!A:AZ,52,FALSE)</f>
        <v>15481</v>
      </c>
      <c r="K187" s="270" t="str">
        <f>VLOOKUP(A187,'High School'!A:BA,53,FALSE)</f>
        <v>BSc (Geosciences:Geography&amp;Geology) Ext</v>
      </c>
      <c r="L187" s="270" t="str">
        <f>VLOOKUP(A187,'High School'!A:BB,54,FALSE)</f>
        <v>`Provisionally Accepted</v>
      </c>
      <c r="M187" s="272" t="s">
        <v>73</v>
      </c>
      <c r="N187" s="272"/>
      <c r="O187" s="272"/>
      <c r="P187" s="299"/>
      <c r="Q187" s="273"/>
      <c r="R187" s="273"/>
      <c r="S187" s="274" t="s">
        <v>73</v>
      </c>
      <c r="T187" s="274"/>
      <c r="U187" s="275"/>
      <c r="V187" s="275"/>
      <c r="W187" s="275"/>
      <c r="X187" s="275"/>
      <c r="Y187" s="276"/>
      <c r="Z187" s="277"/>
      <c r="AA187" s="278"/>
      <c r="AB187" s="298"/>
      <c r="AC187" s="277"/>
      <c r="AD187" s="277"/>
      <c r="AE187" s="222"/>
      <c r="AF187" s="222"/>
      <c r="AG187" s="222"/>
      <c r="AH187" s="222"/>
      <c r="AI187" s="222"/>
      <c r="AJ187" s="222"/>
      <c r="AK187" s="279"/>
      <c r="AL187" s="279"/>
      <c r="AM187" s="279"/>
      <c r="AN187" s="279"/>
      <c r="AO187" s="279"/>
      <c r="AP187" s="279"/>
      <c r="AQ187" s="286"/>
      <c r="AR187" s="280"/>
      <c r="AS187" s="280"/>
      <c r="AT187" s="315"/>
      <c r="AU187" s="315"/>
      <c r="AV187" s="281"/>
      <c r="AW187" s="281"/>
      <c r="AX187" s="281"/>
      <c r="AY187" s="282"/>
      <c r="AZ187" s="282"/>
      <c r="BA187" s="282"/>
      <c r="BB187" s="283"/>
      <c r="BC187" s="283"/>
      <c r="BD187" s="283"/>
      <c r="BE187" s="1"/>
    </row>
    <row r="188" ht="15.75" hidden="1" customHeight="1">
      <c r="A188" s="74">
        <v>2025187.0</v>
      </c>
      <c r="B188" s="82" t="s">
        <v>1098</v>
      </c>
      <c r="C188" s="80" t="s">
        <v>7688</v>
      </c>
      <c r="D188" s="50" t="s">
        <v>108</v>
      </c>
      <c r="E188" s="82" t="s">
        <v>61</v>
      </c>
      <c r="F188" s="80" t="s">
        <v>4</v>
      </c>
      <c r="G188" s="269" t="str">
        <f>VLOOKUP(A188,'High School'!A:AW,49,FALSE)</f>
        <v>Yes</v>
      </c>
      <c r="H188" s="270" t="str">
        <f>VLOOKUP(A188,'High School'!A:AX,50,FALSE)</f>
        <v/>
      </c>
      <c r="I188" s="270">
        <f>VLOOKUP(A188,'High School'!A:AY,51,FALSE)</f>
        <v>231650728</v>
      </c>
      <c r="J188" s="270">
        <f>VLOOKUP(A188,'High School'!A:AZ,52,FALSE)</f>
        <v>52181</v>
      </c>
      <c r="K188" s="270" t="str">
        <f>VLOOKUP(A188,'High School'!A:BA,53,FALSE)</f>
        <v>BCom (General - Business Management)</v>
      </c>
      <c r="L188" s="270" t="str">
        <f>VLOOKUP(A188,'High School'!A:BB,54,FALSE)</f>
        <v>`Provisionally Accepted</v>
      </c>
      <c r="M188" s="271" t="s">
        <v>73</v>
      </c>
      <c r="N188" s="271"/>
      <c r="O188" s="271"/>
      <c r="P188" s="273"/>
      <c r="Q188" s="273"/>
      <c r="R188" s="273"/>
      <c r="S188" s="274" t="s">
        <v>232</v>
      </c>
      <c r="T188" s="274"/>
      <c r="U188" s="275"/>
      <c r="V188" s="275"/>
      <c r="W188" s="275"/>
      <c r="X188" s="275"/>
      <c r="Y188" s="276"/>
      <c r="Z188" s="277"/>
      <c r="AA188" s="278"/>
      <c r="AB188" s="298"/>
      <c r="AC188" s="277"/>
      <c r="AD188" s="277"/>
      <c r="AE188" s="222"/>
      <c r="AF188" s="222"/>
      <c r="AG188" s="222"/>
      <c r="AH188" s="222"/>
      <c r="AI188" s="222"/>
      <c r="AJ188" s="222"/>
      <c r="AK188" s="279"/>
      <c r="AL188" s="279"/>
      <c r="AM188" s="279"/>
      <c r="AN188" s="279"/>
      <c r="AO188" s="279"/>
      <c r="AP188" s="279"/>
      <c r="AQ188" s="286"/>
      <c r="AR188" s="280"/>
      <c r="AS188" s="280"/>
      <c r="AT188" s="315"/>
      <c r="AU188" s="315"/>
      <c r="AV188" s="315"/>
      <c r="AW188" s="315"/>
      <c r="AX188" s="315"/>
      <c r="AY188" s="282"/>
      <c r="AZ188" s="316"/>
      <c r="BA188" s="316"/>
      <c r="BB188" s="283"/>
      <c r="BC188" s="317"/>
      <c r="BD188" s="317"/>
      <c r="BE188" s="1"/>
    </row>
    <row r="189" ht="15.75" hidden="1" customHeight="1">
      <c r="A189" s="74">
        <v>2025188.0</v>
      </c>
      <c r="B189" s="82" t="s">
        <v>3664</v>
      </c>
      <c r="C189" s="80" t="s">
        <v>7688</v>
      </c>
      <c r="D189" s="50" t="s">
        <v>108</v>
      </c>
      <c r="E189" s="82" t="s">
        <v>61</v>
      </c>
      <c r="F189" s="80" t="s">
        <v>4</v>
      </c>
      <c r="G189" s="269" t="str">
        <f>VLOOKUP(A189,'High School'!A:AW,49,FALSE)</f>
        <v>Yes</v>
      </c>
      <c r="H189" s="270" t="str">
        <f>VLOOKUP(A189,'High School'!A:AX,50,FALSE)</f>
        <v/>
      </c>
      <c r="I189" s="270">
        <f>VLOOKUP(A189,'High School'!A:AY,51,FALSE)</f>
        <v>231222653</v>
      </c>
      <c r="J189" s="270">
        <f>VLOOKUP(A189,'High School'!A:AZ,52,FALSE)</f>
        <v>28513</v>
      </c>
      <c r="K189" s="270" t="str">
        <f>VLOOKUP(A189,'High School'!A:BA,53,FALSE)</f>
        <v>Bachelor of Education in IP Teaching</v>
      </c>
      <c r="L189" s="270" t="str">
        <f>VLOOKUP(A189,'High School'!A:BB,54,FALSE)</f>
        <v>`Provisionally Accepted</v>
      </c>
      <c r="M189" s="271" t="s">
        <v>73</v>
      </c>
      <c r="N189" s="271"/>
      <c r="O189" s="271"/>
      <c r="P189" s="308"/>
      <c r="Q189" s="273"/>
      <c r="R189" s="273"/>
      <c r="S189" s="274" t="s">
        <v>73</v>
      </c>
      <c r="T189" s="274"/>
      <c r="U189" s="275"/>
      <c r="V189" s="275"/>
      <c r="W189" s="275"/>
      <c r="X189" s="275"/>
      <c r="Y189" s="276"/>
      <c r="Z189" s="277"/>
      <c r="AA189" s="278"/>
      <c r="AB189" s="298"/>
      <c r="AC189" s="277"/>
      <c r="AD189" s="277"/>
      <c r="AE189" s="222"/>
      <c r="AF189" s="222"/>
      <c r="AG189" s="222"/>
      <c r="AH189" s="222"/>
      <c r="AI189" s="222"/>
      <c r="AJ189" s="222"/>
      <c r="AK189" s="279"/>
      <c r="AL189" s="279"/>
      <c r="AM189" s="279"/>
      <c r="AN189" s="279"/>
      <c r="AO189" s="279"/>
      <c r="AP189" s="279"/>
      <c r="AQ189" s="286"/>
      <c r="AR189" s="280"/>
      <c r="AS189" s="280"/>
      <c r="AT189" s="315"/>
      <c r="AU189" s="315"/>
      <c r="AV189" s="281"/>
      <c r="AW189" s="281"/>
      <c r="AX189" s="281"/>
      <c r="AY189" s="282"/>
      <c r="AZ189" s="282"/>
      <c r="BA189" s="282"/>
      <c r="BB189" s="283"/>
      <c r="BC189" s="283"/>
      <c r="BD189" s="283"/>
      <c r="BE189" s="1"/>
    </row>
    <row r="190" ht="15.75" hidden="1" customHeight="1">
      <c r="A190" s="74">
        <v>2025189.0</v>
      </c>
      <c r="B190" s="82" t="s">
        <v>3185</v>
      </c>
      <c r="C190" s="80" t="s">
        <v>7688</v>
      </c>
      <c r="D190" s="50" t="s">
        <v>108</v>
      </c>
      <c r="E190" s="82" t="s">
        <v>61</v>
      </c>
      <c r="F190" s="80" t="s">
        <v>4</v>
      </c>
      <c r="G190" s="269" t="str">
        <f>VLOOKUP(A190,'High School'!A:AW,49,FALSE)</f>
        <v>No</v>
      </c>
      <c r="H190" s="270" t="str">
        <f>VLOOKUP(A190,'High School'!A:AX,50,FALSE)</f>
        <v>Did not Submit Form</v>
      </c>
      <c r="I190" s="270" t="str">
        <f>VLOOKUP(A190,'High School'!A:AY,51,FALSE)</f>
        <v/>
      </c>
      <c r="J190" s="270" t="str">
        <f>VLOOKUP(A190,'High School'!A:AZ,52,FALSE)</f>
        <v/>
      </c>
      <c r="K190" s="270" t="str">
        <f>VLOOKUP(A190,'High School'!A:BA,53,FALSE)</f>
        <v/>
      </c>
      <c r="L190" s="270" t="str">
        <f>VLOOKUP(A190,'High School'!A:BB,54,FALSE)</f>
        <v/>
      </c>
      <c r="M190" s="271" t="s">
        <v>232</v>
      </c>
      <c r="N190" s="271"/>
      <c r="O190" s="271"/>
      <c r="P190" s="273"/>
      <c r="Q190" s="273"/>
      <c r="R190" s="273"/>
      <c r="S190" s="274" t="s">
        <v>73</v>
      </c>
      <c r="T190" s="274"/>
      <c r="U190" s="275"/>
      <c r="V190" s="275"/>
      <c r="W190" s="275"/>
      <c r="X190" s="275"/>
      <c r="Y190" s="276"/>
      <c r="Z190" s="277"/>
      <c r="AA190" s="278"/>
      <c r="AB190" s="298"/>
      <c r="AC190" s="277"/>
      <c r="AD190" s="277"/>
      <c r="AE190" s="222"/>
      <c r="AF190" s="222"/>
      <c r="AG190" s="222"/>
      <c r="AH190" s="222"/>
      <c r="AI190" s="222"/>
      <c r="AJ190" s="222"/>
      <c r="AK190" s="279"/>
      <c r="AL190" s="279"/>
      <c r="AM190" s="279"/>
      <c r="AN190" s="279"/>
      <c r="AO190" s="279"/>
      <c r="AP190" s="279"/>
      <c r="AQ190" s="286"/>
      <c r="AR190" s="280"/>
      <c r="AS190" s="280"/>
      <c r="AT190" s="315"/>
      <c r="AU190" s="315"/>
      <c r="AV190" s="315"/>
      <c r="AW190" s="315"/>
      <c r="AX190" s="315"/>
      <c r="AY190" s="282"/>
      <c r="AZ190" s="316"/>
      <c r="BA190" s="316"/>
      <c r="BB190" s="283"/>
      <c r="BC190" s="317"/>
      <c r="BD190" s="317"/>
      <c r="BE190" s="1"/>
    </row>
    <row r="191" ht="15.75" hidden="1" customHeight="1">
      <c r="A191" s="74">
        <v>2025190.0</v>
      </c>
      <c r="B191" s="82" t="s">
        <v>2439</v>
      </c>
      <c r="C191" s="80" t="s">
        <v>7688</v>
      </c>
      <c r="D191" s="50" t="s">
        <v>108</v>
      </c>
      <c r="E191" s="82" t="s">
        <v>61</v>
      </c>
      <c r="F191" s="80" t="s">
        <v>4</v>
      </c>
      <c r="G191" s="269" t="str">
        <f>VLOOKUP(A191,'High School'!A:AW,49,FALSE)</f>
        <v>Yes</v>
      </c>
      <c r="H191" s="270" t="str">
        <f>VLOOKUP(A191,'High School'!A:AX,50,FALSE)</f>
        <v/>
      </c>
      <c r="I191" s="270">
        <f>VLOOKUP(A191,'High School'!A:AY,51,FALSE)</f>
        <v>231197152</v>
      </c>
      <c r="J191" s="270">
        <f>VLOOKUP(A191,'High School'!A:AZ,52,FALSE)</f>
        <v>90243</v>
      </c>
      <c r="K191" s="270" t="str">
        <f>VLOOKUP(A191,'High School'!A:BA,53,FALSE)</f>
        <v>BCom (Law)</v>
      </c>
      <c r="L191" s="270" t="str">
        <f>VLOOKUP(A191,'High School'!A:BB,54,FALSE)</f>
        <v>`Provisionally Accepted</v>
      </c>
      <c r="M191" s="271" t="s">
        <v>232</v>
      </c>
      <c r="N191" s="271"/>
      <c r="O191" s="271"/>
      <c r="P191" s="308"/>
      <c r="Q191" s="273"/>
      <c r="R191" s="273"/>
      <c r="S191" s="274" t="s">
        <v>73</v>
      </c>
      <c r="T191" s="274"/>
      <c r="U191" s="275"/>
      <c r="V191" s="275"/>
      <c r="W191" s="275"/>
      <c r="X191" s="275"/>
      <c r="Y191" s="276"/>
      <c r="Z191" s="277"/>
      <c r="AA191" s="278"/>
      <c r="AB191" s="298"/>
      <c r="AC191" s="277"/>
      <c r="AD191" s="277"/>
      <c r="AE191" s="222"/>
      <c r="AF191" s="222"/>
      <c r="AG191" s="222"/>
      <c r="AH191" s="222"/>
      <c r="AI191" s="222"/>
      <c r="AJ191" s="222"/>
      <c r="AK191" s="279"/>
      <c r="AL191" s="279"/>
      <c r="AM191" s="279"/>
      <c r="AN191" s="279"/>
      <c r="AO191" s="279"/>
      <c r="AP191" s="279"/>
      <c r="AQ191" s="286"/>
      <c r="AR191" s="280"/>
      <c r="AS191" s="280"/>
      <c r="AT191" s="315"/>
      <c r="AU191" s="315"/>
      <c r="AV191" s="281"/>
      <c r="AW191" s="281"/>
      <c r="AX191" s="281"/>
      <c r="AY191" s="282"/>
      <c r="AZ191" s="282"/>
      <c r="BA191" s="282"/>
      <c r="BB191" s="283"/>
      <c r="BC191" s="283"/>
      <c r="BD191" s="283"/>
      <c r="BE191" s="353"/>
    </row>
    <row r="192" ht="15.75" hidden="1" customHeight="1">
      <c r="A192" s="74">
        <v>2025191.0</v>
      </c>
      <c r="B192" s="82" t="s">
        <v>1901</v>
      </c>
      <c r="C192" s="80" t="s">
        <v>7688</v>
      </c>
      <c r="D192" s="50" t="s">
        <v>108</v>
      </c>
      <c r="E192" s="82" t="s">
        <v>61</v>
      </c>
      <c r="F192" s="80" t="s">
        <v>4</v>
      </c>
      <c r="G192" s="269" t="str">
        <f>VLOOKUP(A192,'High School'!A:AW,49,FALSE)</f>
        <v>Yes</v>
      </c>
      <c r="H192" s="270" t="str">
        <f>VLOOKUP(A192,'High School'!A:AX,50,FALSE)</f>
        <v/>
      </c>
      <c r="I192" s="270">
        <f>VLOOKUP(A192,'High School'!A:AY,51,FALSE)</f>
        <v>231222092</v>
      </c>
      <c r="J192" s="270">
        <f>VLOOKUP(A192,'High School'!A:AZ,52,FALSE)</f>
        <v>43431</v>
      </c>
      <c r="K192" s="270" t="str">
        <f>VLOOKUP(A192,'High School'!A:BA,53,FALSE)</f>
        <v>MBChB</v>
      </c>
      <c r="L192" s="270" t="str">
        <f>VLOOKUP(A192,'High School'!A:BB,54,FALSE)</f>
        <v>Rejected</v>
      </c>
      <c r="M192" s="272" t="s">
        <v>73</v>
      </c>
      <c r="N192" s="271" t="str">
        <f>CLEAN(O192)</f>
        <v/>
      </c>
      <c r="O192" s="272"/>
      <c r="P192" s="299"/>
      <c r="Q192" s="273"/>
      <c r="R192" s="273"/>
      <c r="S192" s="274" t="s">
        <v>232</v>
      </c>
      <c r="T192" s="274"/>
      <c r="U192" s="14">
        <v>2.25115751E8</v>
      </c>
      <c r="V192" s="14"/>
      <c r="W192" s="275"/>
      <c r="X192" s="275"/>
      <c r="Y192" s="276"/>
      <c r="Z192" s="277"/>
      <c r="AA192" s="278"/>
      <c r="AB192" s="298"/>
      <c r="AC192" s="277"/>
      <c r="AD192" s="277"/>
      <c r="AE192" s="222"/>
      <c r="AF192" s="222"/>
      <c r="AG192" s="222"/>
      <c r="AH192" s="222"/>
      <c r="AI192" s="222"/>
      <c r="AJ192" s="222"/>
      <c r="AK192" s="279"/>
      <c r="AL192" s="279"/>
      <c r="AM192" s="279"/>
      <c r="AN192" s="279"/>
      <c r="AO192" s="279"/>
      <c r="AP192" s="279"/>
      <c r="AQ192" s="286"/>
      <c r="AR192" s="280"/>
      <c r="AS192" s="280"/>
      <c r="AT192" s="315"/>
      <c r="AU192" s="315"/>
      <c r="AV192" s="315"/>
      <c r="AW192" s="315"/>
      <c r="AX192" s="315"/>
      <c r="AY192" s="282"/>
      <c r="AZ192" s="316"/>
      <c r="BA192" s="316"/>
      <c r="BB192" s="283"/>
      <c r="BC192" s="317"/>
      <c r="BD192" s="317"/>
      <c r="BE192" s="353"/>
    </row>
    <row r="193" ht="15.75" hidden="1" customHeight="1">
      <c r="A193" s="74">
        <v>2025192.0</v>
      </c>
      <c r="B193" s="82" t="s">
        <v>2916</v>
      </c>
      <c r="C193" s="80" t="s">
        <v>7688</v>
      </c>
      <c r="D193" s="50" t="s">
        <v>108</v>
      </c>
      <c r="E193" s="82" t="s">
        <v>61</v>
      </c>
      <c r="F193" s="80" t="s">
        <v>4</v>
      </c>
      <c r="G193" s="269" t="str">
        <f>VLOOKUP(A193,'High School'!A:AW,49,FALSE)</f>
        <v>#N/A</v>
      </c>
      <c r="H193" s="270" t="str">
        <f>VLOOKUP(A193,'High School'!A:AX,50,FALSE)</f>
        <v>#N/A</v>
      </c>
      <c r="I193" s="270" t="str">
        <f>VLOOKUP(A193,'High School'!A:AY,51,FALSE)</f>
        <v>#N/A</v>
      </c>
      <c r="J193" s="270" t="str">
        <f>VLOOKUP(A193,'High School'!A:AZ,52,FALSE)</f>
        <v>#N/A</v>
      </c>
      <c r="K193" s="270" t="str">
        <f>VLOOKUP(A193,'High School'!A:BA,53,FALSE)</f>
        <v>#N/A</v>
      </c>
      <c r="L193" s="270" t="str">
        <f>VLOOKUP(A193,'High School'!A:BB,54,FALSE)</f>
        <v>#N/A</v>
      </c>
      <c r="M193" s="271" t="s">
        <v>73</v>
      </c>
      <c r="N193" s="271"/>
      <c r="O193" s="271"/>
      <c r="P193" s="308"/>
      <c r="Q193" s="273"/>
      <c r="R193" s="273"/>
      <c r="S193" s="274" t="s">
        <v>73</v>
      </c>
      <c r="T193" s="274"/>
      <c r="U193" s="318"/>
      <c r="V193" s="318"/>
      <c r="W193" s="325"/>
      <c r="X193" s="325"/>
      <c r="Y193" s="276"/>
      <c r="Z193" s="277"/>
      <c r="AA193" s="278"/>
      <c r="AB193" s="298"/>
      <c r="AC193" s="334"/>
      <c r="AD193" s="326"/>
      <c r="AE193" s="327"/>
      <c r="AF193" s="327"/>
      <c r="AG193" s="327"/>
      <c r="AH193" s="327"/>
      <c r="AI193" s="327"/>
      <c r="AJ193" s="327"/>
      <c r="AK193" s="328"/>
      <c r="AL193" s="328"/>
      <c r="AM193" s="328"/>
      <c r="AN193" s="328"/>
      <c r="AO193" s="328"/>
      <c r="AP193" s="328"/>
      <c r="AQ193" s="329"/>
      <c r="AR193" s="280"/>
      <c r="AS193" s="280"/>
      <c r="AT193" s="331"/>
      <c r="AU193" s="331"/>
      <c r="AV193" s="335"/>
      <c r="AW193" s="331"/>
      <c r="AX193" s="331"/>
      <c r="AY193" s="282"/>
      <c r="AZ193" s="332"/>
      <c r="BA193" s="332"/>
      <c r="BB193" s="283"/>
      <c r="BC193" s="333"/>
      <c r="BD193" s="333"/>
      <c r="BE193" s="1"/>
    </row>
    <row r="194" ht="15.75" hidden="1" customHeight="1">
      <c r="A194" s="74">
        <v>2025193.0</v>
      </c>
      <c r="B194" s="82" t="s">
        <v>2135</v>
      </c>
      <c r="C194" s="80" t="s">
        <v>7688</v>
      </c>
      <c r="D194" s="50" t="s">
        <v>108</v>
      </c>
      <c r="E194" s="82" t="s">
        <v>61</v>
      </c>
      <c r="F194" s="80" t="s">
        <v>4</v>
      </c>
      <c r="G194" s="269" t="str">
        <f>VLOOKUP(A194,'High School'!A:AW,49,FALSE)</f>
        <v>S/A</v>
      </c>
      <c r="H194" s="270" t="str">
        <f>VLOOKUP(A194,'High School'!A:AX,50,FALSE)</f>
        <v/>
      </c>
      <c r="I194" s="270">
        <f>VLOOKUP(A194,'High School'!A:AY,51,FALSE)</f>
        <v>231152493</v>
      </c>
      <c r="J194" s="270">
        <f>VLOOKUP(A194,'High School'!A:AZ,52,FALSE)</f>
        <v>90427</v>
      </c>
      <c r="K194" s="270" t="str">
        <f>VLOOKUP(A194,'High School'!A:BA,53,FALSE)</f>
        <v>MBChB</v>
      </c>
      <c r="L194" s="270" t="str">
        <f>VLOOKUP(A194,'High School'!A:BB,54,FALSE)</f>
        <v>Rejected</v>
      </c>
      <c r="M194" s="271" t="s">
        <v>73</v>
      </c>
      <c r="N194" s="271" t="str">
        <f t="shared" ref="N194:N195" si="9">CLEAN(O194)</f>
        <v/>
      </c>
      <c r="O194" s="271"/>
      <c r="P194" s="273"/>
      <c r="Q194" s="273"/>
      <c r="R194" s="273"/>
      <c r="S194" s="274" t="s">
        <v>73</v>
      </c>
      <c r="T194" s="274"/>
      <c r="U194" s="275">
        <v>2.25143667E8</v>
      </c>
      <c r="V194" s="275"/>
      <c r="W194" s="275"/>
      <c r="X194" s="275"/>
      <c r="Y194" s="276"/>
      <c r="Z194" s="277"/>
      <c r="AA194" s="278"/>
      <c r="AB194" s="298"/>
      <c r="AC194" s="354"/>
      <c r="AD194" s="277"/>
      <c r="AE194" s="222"/>
      <c r="AF194" s="222"/>
      <c r="AG194" s="222"/>
      <c r="AH194" s="222"/>
      <c r="AI194" s="222"/>
      <c r="AJ194" s="222"/>
      <c r="AK194" s="279"/>
      <c r="AL194" s="279"/>
      <c r="AM194" s="279"/>
      <c r="AN194" s="279"/>
      <c r="AO194" s="279"/>
      <c r="AP194" s="279"/>
      <c r="AQ194" s="286"/>
      <c r="AR194" s="280"/>
      <c r="AS194" s="280"/>
      <c r="AT194" s="315"/>
      <c r="AU194" s="315"/>
      <c r="AV194" s="315"/>
      <c r="AW194" s="315"/>
      <c r="AX194" s="315"/>
      <c r="AY194" s="282"/>
      <c r="AZ194" s="316"/>
      <c r="BA194" s="316"/>
      <c r="BB194" s="283"/>
      <c r="BC194" s="317"/>
      <c r="BD194" s="317"/>
      <c r="BE194" s="1"/>
    </row>
    <row r="195" ht="15.75" hidden="1" customHeight="1">
      <c r="A195" s="74">
        <v>2025194.0</v>
      </c>
      <c r="B195" s="82" t="s">
        <v>2015</v>
      </c>
      <c r="C195" s="80" t="s">
        <v>7688</v>
      </c>
      <c r="D195" s="50" t="s">
        <v>108</v>
      </c>
      <c r="E195" s="82" t="s">
        <v>61</v>
      </c>
      <c r="F195" s="80" t="s">
        <v>4</v>
      </c>
      <c r="G195" s="269" t="str">
        <f>VLOOKUP(A195,'High School'!A:AW,49,FALSE)</f>
        <v>Yes</v>
      </c>
      <c r="H195" s="270" t="str">
        <f>VLOOKUP(A195,'High School'!A:AX,50,FALSE)</f>
        <v/>
      </c>
      <c r="I195" s="270">
        <f>VLOOKUP(A195,'High School'!A:AY,51,FALSE)</f>
        <v>231430736</v>
      </c>
      <c r="J195" s="270">
        <f>VLOOKUP(A195,'High School'!A:AZ,52,FALSE)</f>
        <v>53989</v>
      </c>
      <c r="K195" s="270" t="str">
        <f>VLOOKUP(A195,'High School'!A:BA,53,FALSE)</f>
        <v>BSc (Environmental Sciences) Ext</v>
      </c>
      <c r="L195" s="270" t="str">
        <f>VLOOKUP(A195,'High School'!A:BB,54,FALSE)</f>
        <v>`Provisionally Accepted</v>
      </c>
      <c r="M195" s="271" t="s">
        <v>232</v>
      </c>
      <c r="N195" s="271" t="str">
        <f t="shared" si="9"/>
        <v/>
      </c>
      <c r="O195" s="271"/>
      <c r="P195" s="273"/>
      <c r="Q195" s="273"/>
      <c r="R195" s="273"/>
      <c r="S195" s="274" t="s">
        <v>232</v>
      </c>
      <c r="T195" s="274"/>
      <c r="U195" s="275"/>
      <c r="V195" s="275"/>
      <c r="W195" s="275"/>
      <c r="X195" s="275"/>
      <c r="Y195" s="276"/>
      <c r="Z195" s="277"/>
      <c r="AA195" s="278"/>
      <c r="AB195" s="298"/>
      <c r="AC195" s="277"/>
      <c r="AD195" s="277"/>
      <c r="AE195" s="222"/>
      <c r="AF195" s="222"/>
      <c r="AG195" s="339"/>
      <c r="AH195" s="222"/>
      <c r="AI195" s="222"/>
      <c r="AJ195" s="222"/>
      <c r="AK195" s="279"/>
      <c r="AL195" s="279"/>
      <c r="AM195" s="279"/>
      <c r="AN195" s="279"/>
      <c r="AO195" s="279"/>
      <c r="AP195" s="279"/>
      <c r="AQ195" s="286"/>
      <c r="AR195" s="280"/>
      <c r="AS195" s="280"/>
      <c r="AT195" s="315"/>
      <c r="AU195" s="315"/>
      <c r="AV195" s="315"/>
      <c r="AW195" s="315"/>
      <c r="AX195" s="315"/>
      <c r="AY195" s="282"/>
      <c r="AZ195" s="316"/>
      <c r="BA195" s="316"/>
      <c r="BB195" s="317"/>
      <c r="BC195" s="317"/>
      <c r="BD195" s="317"/>
      <c r="BE195" s="1"/>
    </row>
    <row r="196" ht="15.75" hidden="1" customHeight="1">
      <c r="A196" s="74">
        <v>2025195.0</v>
      </c>
      <c r="B196" s="82" t="s">
        <v>1231</v>
      </c>
      <c r="C196" s="80" t="s">
        <v>7688</v>
      </c>
      <c r="D196" s="50" t="s">
        <v>108</v>
      </c>
      <c r="E196" s="82" t="s">
        <v>61</v>
      </c>
      <c r="F196" s="80" t="s">
        <v>4</v>
      </c>
      <c r="G196" s="269" t="str">
        <f>VLOOKUP(A196,'High School'!A:AW,49,FALSE)</f>
        <v>S/A</v>
      </c>
      <c r="H196" s="270" t="str">
        <f>VLOOKUP(A196,'High School'!A:AX,50,FALSE)</f>
        <v/>
      </c>
      <c r="I196" s="270">
        <f>VLOOKUP(A196,'High School'!A:AY,51,FALSE)</f>
        <v>231583516</v>
      </c>
      <c r="J196" s="270">
        <f>VLOOKUP(A196,'High School'!A:AZ,52,FALSE)</f>
        <v>71716</v>
      </c>
      <c r="K196" s="270" t="str">
        <f>VLOOKUP(A196,'High School'!A:BA,53,FALSE)</f>
        <v>Dip Mus (Curriculum 1)</v>
      </c>
      <c r="L196" s="270" t="str">
        <f>VLOOKUP(A196,'High School'!A:BB,54,FALSE)</f>
        <v>Application Submitted</v>
      </c>
      <c r="M196" s="272" t="s">
        <v>73</v>
      </c>
      <c r="N196" s="272"/>
      <c r="O196" s="272"/>
      <c r="P196" s="299"/>
      <c r="Q196" s="273"/>
      <c r="R196" s="273"/>
      <c r="S196" s="274" t="s">
        <v>73</v>
      </c>
      <c r="T196" s="274"/>
      <c r="U196" s="275"/>
      <c r="V196" s="275"/>
      <c r="W196" s="275"/>
      <c r="X196" s="275"/>
      <c r="Y196" s="276"/>
      <c r="Z196" s="277"/>
      <c r="AA196" s="278"/>
      <c r="AB196" s="298"/>
      <c r="AC196" s="277"/>
      <c r="AD196" s="277"/>
      <c r="AE196" s="222"/>
      <c r="AF196" s="222"/>
      <c r="AG196" s="222"/>
      <c r="AH196" s="222"/>
      <c r="AI196" s="222"/>
      <c r="AJ196" s="222"/>
      <c r="AK196" s="279"/>
      <c r="AL196" s="279"/>
      <c r="AM196" s="279"/>
      <c r="AN196" s="279"/>
      <c r="AO196" s="279"/>
      <c r="AP196" s="279"/>
      <c r="AQ196" s="286"/>
      <c r="AR196" s="280"/>
      <c r="AS196" s="280"/>
      <c r="AT196" s="281"/>
      <c r="AU196" s="281"/>
      <c r="AV196" s="281"/>
      <c r="AW196" s="281"/>
      <c r="AX196" s="281"/>
      <c r="AY196" s="282"/>
      <c r="AZ196" s="282"/>
      <c r="BA196" s="282"/>
      <c r="BB196" s="283"/>
      <c r="BC196" s="283"/>
      <c r="BD196" s="283"/>
      <c r="BE196" s="353"/>
    </row>
    <row r="197" ht="15.75" hidden="1" customHeight="1">
      <c r="A197" s="74">
        <v>2025196.0</v>
      </c>
      <c r="B197" s="82" t="s">
        <v>1313</v>
      </c>
      <c r="C197" s="80" t="s">
        <v>7688</v>
      </c>
      <c r="D197" s="50" t="s">
        <v>108</v>
      </c>
      <c r="E197" s="82" t="s">
        <v>61</v>
      </c>
      <c r="F197" s="80" t="s">
        <v>4</v>
      </c>
      <c r="G197" s="269" t="str">
        <f>VLOOKUP(A197,'High School'!A:AW,49,FALSE)</f>
        <v>S/A</v>
      </c>
      <c r="H197" s="270" t="str">
        <f>VLOOKUP(A197,'High School'!A:AX,50,FALSE)</f>
        <v/>
      </c>
      <c r="I197" s="270">
        <f>VLOOKUP(A197,'High School'!A:AY,51,FALSE)</f>
        <v>231094272</v>
      </c>
      <c r="J197" s="270">
        <f>VLOOKUP(A197,'High School'!A:AZ,52,FALSE)</f>
        <v>69203</v>
      </c>
      <c r="K197" s="270" t="str">
        <f>VLOOKUP(A197,'High School'!A:BA,53,FALSE)</f>
        <v>MBChB</v>
      </c>
      <c r="L197" s="270" t="str">
        <f>VLOOKUP(A197,'High School'!A:BB,54,FALSE)</f>
        <v>Rejected</v>
      </c>
      <c r="M197" s="271" t="s">
        <v>73</v>
      </c>
      <c r="N197" s="271"/>
      <c r="O197" s="271"/>
      <c r="P197" s="273"/>
      <c r="Q197" s="273"/>
      <c r="R197" s="273"/>
      <c r="S197" s="274" t="s">
        <v>73</v>
      </c>
      <c r="T197" s="274"/>
      <c r="U197" s="275"/>
      <c r="V197" s="275"/>
      <c r="W197" s="275"/>
      <c r="X197" s="275"/>
      <c r="Y197" s="276"/>
      <c r="Z197" s="277"/>
      <c r="AA197" s="278"/>
      <c r="AB197" s="298"/>
      <c r="AC197" s="277"/>
      <c r="AD197" s="277"/>
      <c r="AE197" s="222"/>
      <c r="AF197" s="222"/>
      <c r="AG197" s="222"/>
      <c r="AH197" s="222"/>
      <c r="AI197" s="222"/>
      <c r="AJ197" s="222"/>
      <c r="AK197" s="279"/>
      <c r="AL197" s="279"/>
      <c r="AM197" s="279"/>
      <c r="AN197" s="279"/>
      <c r="AO197" s="279"/>
      <c r="AP197" s="279"/>
      <c r="AQ197" s="286"/>
      <c r="AR197" s="280"/>
      <c r="AS197" s="280"/>
      <c r="AT197" s="315"/>
      <c r="AU197" s="315"/>
      <c r="AV197" s="315"/>
      <c r="AW197" s="315"/>
      <c r="AX197" s="315"/>
      <c r="AY197" s="282"/>
      <c r="AZ197" s="316"/>
      <c r="BA197" s="316"/>
      <c r="BB197" s="283"/>
      <c r="BC197" s="317"/>
      <c r="BD197" s="317"/>
      <c r="BE197" s="1"/>
    </row>
    <row r="198" ht="15.75" hidden="1" customHeight="1">
      <c r="A198" s="74">
        <v>2025197.0</v>
      </c>
      <c r="B198" s="82" t="s">
        <v>4467</v>
      </c>
      <c r="C198" s="80" t="s">
        <v>7688</v>
      </c>
      <c r="D198" s="50" t="s">
        <v>108</v>
      </c>
      <c r="E198" s="82" t="s">
        <v>61</v>
      </c>
      <c r="F198" s="80" t="s">
        <v>4</v>
      </c>
      <c r="G198" s="269" t="str">
        <f>VLOOKUP(A198,'High School'!A:AW,49,FALSE)</f>
        <v>No</v>
      </c>
      <c r="H198" s="270" t="str">
        <f>VLOOKUP(A198,'High School'!A:AX,50,FALSE)</f>
        <v>Did not Submit Form</v>
      </c>
      <c r="I198" s="270" t="str">
        <f>VLOOKUP(A198,'High School'!A:AY,51,FALSE)</f>
        <v/>
      </c>
      <c r="J198" s="270" t="str">
        <f>VLOOKUP(A198,'High School'!A:AZ,52,FALSE)</f>
        <v/>
      </c>
      <c r="K198" s="270" t="str">
        <f>VLOOKUP(A198,'High School'!A:BA,53,FALSE)</f>
        <v/>
      </c>
      <c r="L198" s="270" t="str">
        <f>VLOOKUP(A198,'High School'!A:BB,54,FALSE)</f>
        <v/>
      </c>
      <c r="M198" s="271" t="s">
        <v>232</v>
      </c>
      <c r="N198" s="271"/>
      <c r="O198" s="271"/>
      <c r="P198" s="273"/>
      <c r="Q198" s="273"/>
      <c r="R198" s="273"/>
      <c r="S198" s="274" t="s">
        <v>232</v>
      </c>
      <c r="T198" s="274"/>
      <c r="U198" s="275"/>
      <c r="V198" s="275"/>
      <c r="W198" s="275"/>
      <c r="X198" s="275"/>
      <c r="Y198" s="276"/>
      <c r="Z198" s="277"/>
      <c r="AA198" s="298"/>
      <c r="AB198" s="298"/>
      <c r="AC198" s="276"/>
      <c r="AD198" s="277"/>
      <c r="AE198" s="222"/>
      <c r="AF198" s="222"/>
      <c r="AG198" s="222"/>
      <c r="AH198" s="222"/>
      <c r="AI198" s="222"/>
      <c r="AJ198" s="222"/>
      <c r="AK198" s="279"/>
      <c r="AL198" s="279"/>
      <c r="AM198" s="279"/>
      <c r="AN198" s="279"/>
      <c r="AO198" s="279"/>
      <c r="AP198" s="279"/>
      <c r="AQ198" s="286"/>
      <c r="AR198" s="280"/>
      <c r="AS198" s="280"/>
      <c r="AT198" s="281"/>
      <c r="AU198" s="281"/>
      <c r="AV198" s="281"/>
      <c r="AW198" s="281"/>
      <c r="AX198" s="281"/>
      <c r="AY198" s="282"/>
      <c r="AZ198" s="282"/>
      <c r="BA198" s="282"/>
      <c r="BB198" s="283"/>
      <c r="BC198" s="283"/>
      <c r="BD198" s="283"/>
      <c r="BE198" s="1"/>
    </row>
    <row r="199" ht="15.75" hidden="1" customHeight="1">
      <c r="A199" s="74">
        <v>2025198.0</v>
      </c>
      <c r="B199" s="82" t="s">
        <v>2782</v>
      </c>
      <c r="C199" s="80" t="s">
        <v>7688</v>
      </c>
      <c r="D199" s="50" t="s">
        <v>108</v>
      </c>
      <c r="E199" s="82" t="s">
        <v>61</v>
      </c>
      <c r="F199" s="80" t="s">
        <v>4</v>
      </c>
      <c r="G199" s="269" t="str">
        <f>VLOOKUP(A199,'High School'!A:AW,49,FALSE)</f>
        <v>Yes</v>
      </c>
      <c r="H199" s="270" t="str">
        <f>VLOOKUP(A199,'High School'!A:AX,50,FALSE)</f>
        <v/>
      </c>
      <c r="I199" s="270">
        <f>VLOOKUP(A199,'High School'!A:AY,51,FALSE)</f>
        <v>231223641</v>
      </c>
      <c r="J199" s="270">
        <f>VLOOKUP(A199,'High School'!A:AZ,52,FALSE)</f>
        <v>97041</v>
      </c>
      <c r="K199" s="270" t="str">
        <f>VLOOKUP(A199,'High School'!A:BA,53,FALSE)</f>
        <v>BCom (Accounting)</v>
      </c>
      <c r="L199" s="270" t="str">
        <f>VLOOKUP(A199,'High School'!A:BB,54,FALSE)</f>
        <v>`Provisionally Accepted</v>
      </c>
      <c r="M199" s="271" t="s">
        <v>232</v>
      </c>
      <c r="N199" s="271"/>
      <c r="O199" s="271"/>
      <c r="P199" s="273"/>
      <c r="Q199" s="273"/>
      <c r="R199" s="273"/>
      <c r="S199" s="274" t="s">
        <v>232</v>
      </c>
      <c r="T199" s="274"/>
      <c r="U199" s="275"/>
      <c r="V199" s="275"/>
      <c r="W199" s="275"/>
      <c r="X199" s="275"/>
      <c r="Y199" s="276"/>
      <c r="Z199" s="277"/>
      <c r="AA199" s="278"/>
      <c r="AB199" s="298"/>
      <c r="AC199" s="277"/>
      <c r="AD199" s="277"/>
      <c r="AE199" s="222"/>
      <c r="AF199" s="222"/>
      <c r="AG199" s="347"/>
      <c r="AH199" s="348"/>
      <c r="AI199" s="222"/>
      <c r="AJ199" s="222"/>
      <c r="AK199" s="279"/>
      <c r="AL199" s="279"/>
      <c r="AM199" s="279"/>
      <c r="AN199" s="279"/>
      <c r="AO199" s="279"/>
      <c r="AP199" s="279"/>
      <c r="AQ199" s="286"/>
      <c r="AR199" s="280"/>
      <c r="AS199" s="280"/>
      <c r="AT199" s="315"/>
      <c r="AU199" s="315"/>
      <c r="AV199" s="315"/>
      <c r="AW199" s="315"/>
      <c r="AX199" s="315"/>
      <c r="AY199" s="282"/>
      <c r="AZ199" s="316"/>
      <c r="BA199" s="316"/>
      <c r="BB199" s="283"/>
      <c r="BC199" s="317"/>
      <c r="BD199" s="317"/>
      <c r="BE199" s="1"/>
    </row>
    <row r="200" ht="15.75" hidden="1" customHeight="1">
      <c r="A200" s="74">
        <v>2025199.0</v>
      </c>
      <c r="B200" s="82" t="s">
        <v>763</v>
      </c>
      <c r="C200" s="80" t="s">
        <v>7688</v>
      </c>
      <c r="D200" s="50" t="s">
        <v>108</v>
      </c>
      <c r="E200" s="82" t="s">
        <v>61</v>
      </c>
      <c r="F200" s="80" t="s">
        <v>4</v>
      </c>
      <c r="G200" s="269" t="str">
        <f>VLOOKUP(A200,'High School'!A:AW,49,FALSE)</f>
        <v>S/A</v>
      </c>
      <c r="H200" s="270" t="str">
        <f>VLOOKUP(A200,'High School'!A:AX,50,FALSE)</f>
        <v/>
      </c>
      <c r="I200" s="270" t="str">
        <f>VLOOKUP(A200,'High School'!A:AY,51,FALSE)</f>
        <v/>
      </c>
      <c r="J200" s="270" t="str">
        <f>VLOOKUP(A200,'High School'!A:AZ,52,FALSE)</f>
        <v/>
      </c>
      <c r="K200" s="270" t="str">
        <f>VLOOKUP(A200,'High School'!A:BA,53,FALSE)</f>
        <v/>
      </c>
      <c r="L200" s="270" t="str">
        <f>VLOOKUP(A200,'High School'!A:BB,54,FALSE)</f>
        <v/>
      </c>
      <c r="M200" s="271" t="s">
        <v>73</v>
      </c>
      <c r="N200" s="271" t="str">
        <f>CLEAN(O200)</f>
        <v/>
      </c>
      <c r="O200" s="271"/>
      <c r="P200" s="273"/>
      <c r="Q200" s="273"/>
      <c r="R200" s="273"/>
      <c r="S200" s="274" t="s">
        <v>73</v>
      </c>
      <c r="T200" s="274"/>
      <c r="U200" s="275"/>
      <c r="V200" s="275"/>
      <c r="W200" s="275"/>
      <c r="X200" s="275"/>
      <c r="Y200" s="276"/>
      <c r="Z200" s="277"/>
      <c r="AA200" s="278"/>
      <c r="AB200" s="298"/>
      <c r="AC200" s="277"/>
      <c r="AD200" s="277"/>
      <c r="AE200" s="222"/>
      <c r="AF200" s="222"/>
      <c r="AG200" s="222"/>
      <c r="AH200" s="222"/>
      <c r="AI200" s="222"/>
      <c r="AJ200" s="222"/>
      <c r="AK200" s="279"/>
      <c r="AL200" s="279"/>
      <c r="AM200" s="279"/>
      <c r="AN200" s="279"/>
      <c r="AO200" s="279"/>
      <c r="AP200" s="279"/>
      <c r="AQ200" s="286"/>
      <c r="AR200" s="280"/>
      <c r="AS200" s="280"/>
      <c r="AT200" s="315"/>
      <c r="AU200" s="315"/>
      <c r="AV200" s="315"/>
      <c r="AW200" s="315"/>
      <c r="AX200" s="315"/>
      <c r="AY200" s="282"/>
      <c r="AZ200" s="316"/>
      <c r="BA200" s="316"/>
      <c r="BB200" s="283"/>
      <c r="BC200" s="317"/>
      <c r="BD200" s="317"/>
      <c r="BE200" s="353"/>
    </row>
    <row r="201" ht="15.75" hidden="1" customHeight="1">
      <c r="A201" s="74">
        <v>2025200.0</v>
      </c>
      <c r="B201" s="82" t="s">
        <v>2323</v>
      </c>
      <c r="C201" s="80" t="s">
        <v>7688</v>
      </c>
      <c r="D201" s="50" t="s">
        <v>108</v>
      </c>
      <c r="E201" s="82" t="s">
        <v>61</v>
      </c>
      <c r="F201" s="80" t="s">
        <v>4</v>
      </c>
      <c r="G201" s="269" t="str">
        <f>VLOOKUP(A201,'High School'!A:AW,49,FALSE)</f>
        <v>S/A</v>
      </c>
      <c r="H201" s="270" t="str">
        <f>VLOOKUP(A201,'High School'!A:AX,50,FALSE)</f>
        <v/>
      </c>
      <c r="I201" s="270">
        <f>VLOOKUP(A201,'High School'!A:AY,51,FALSE)</f>
        <v>231394764</v>
      </c>
      <c r="J201" s="270">
        <f>VLOOKUP(A201,'High School'!A:AZ,52,FALSE)</f>
        <v>41698</v>
      </c>
      <c r="K201" s="270" t="str">
        <f>VLOOKUP(A201,'High School'!A:BA,53,FALSE)</f>
        <v>BR (Diagnostics)</v>
      </c>
      <c r="L201" s="270" t="str">
        <f>VLOOKUP(A201,'High School'!A:BB,54,FALSE)</f>
        <v>Rejected</v>
      </c>
      <c r="M201" s="271" t="s">
        <v>73</v>
      </c>
      <c r="N201" s="271"/>
      <c r="O201" s="271"/>
      <c r="P201" s="273"/>
      <c r="Q201" s="273"/>
      <c r="R201" s="273"/>
      <c r="S201" s="274" t="s">
        <v>73</v>
      </c>
      <c r="T201" s="274"/>
      <c r="U201" s="275"/>
      <c r="V201" s="275"/>
      <c r="W201" s="275"/>
      <c r="X201" s="275"/>
      <c r="Y201" s="276"/>
      <c r="Z201" s="277"/>
      <c r="AA201" s="278"/>
      <c r="AB201" s="298"/>
      <c r="AC201" s="277"/>
      <c r="AD201" s="277"/>
      <c r="AE201" s="222"/>
      <c r="AF201" s="222"/>
      <c r="AG201" s="339"/>
      <c r="AH201" s="222"/>
      <c r="AI201" s="222"/>
      <c r="AJ201" s="222"/>
      <c r="AK201" s="279"/>
      <c r="AL201" s="279"/>
      <c r="AM201" s="279"/>
      <c r="AN201" s="279"/>
      <c r="AO201" s="279"/>
      <c r="AP201" s="279"/>
      <c r="AQ201" s="286"/>
      <c r="AR201" s="280"/>
      <c r="AS201" s="280"/>
      <c r="AT201" s="315"/>
      <c r="AU201" s="315"/>
      <c r="AV201" s="315"/>
      <c r="AW201" s="315"/>
      <c r="AX201" s="315"/>
      <c r="AY201" s="282"/>
      <c r="AZ201" s="316"/>
      <c r="BA201" s="316"/>
      <c r="BB201" s="283"/>
      <c r="BC201" s="317"/>
      <c r="BD201" s="317"/>
      <c r="BE201" s="1"/>
    </row>
    <row r="202" ht="15.75" hidden="1" customHeight="1">
      <c r="A202" s="74">
        <v>2025201.0</v>
      </c>
      <c r="B202" s="82" t="s">
        <v>2462</v>
      </c>
      <c r="C202" s="80" t="s">
        <v>7688</v>
      </c>
      <c r="D202" s="50" t="s">
        <v>108</v>
      </c>
      <c r="E202" s="82" t="s">
        <v>61</v>
      </c>
      <c r="F202" s="80" t="s">
        <v>4</v>
      </c>
      <c r="G202" s="269" t="str">
        <f>VLOOKUP(A202,'High School'!A:AW,49,FALSE)</f>
        <v>Yes</v>
      </c>
      <c r="H202" s="270" t="str">
        <f>VLOOKUP(A202,'High School'!A:AX,50,FALSE)</f>
        <v/>
      </c>
      <c r="I202" s="270">
        <f>VLOOKUP(A202,'High School'!A:AY,51,FALSE)</f>
        <v>231222696</v>
      </c>
      <c r="J202" s="270">
        <f>VLOOKUP(A202,'High School'!A:AZ,52,FALSE)</f>
        <v>16451</v>
      </c>
      <c r="K202" s="270" t="str">
        <f>VLOOKUP(A202,'High School'!A:BA,53,FALSE)</f>
        <v>BCom (Accounting)</v>
      </c>
      <c r="L202" s="270" t="str">
        <f>VLOOKUP(A202,'High School'!A:BB,54,FALSE)</f>
        <v>`Provisionally Accepted</v>
      </c>
      <c r="M202" s="271" t="s">
        <v>73</v>
      </c>
      <c r="N202" s="271"/>
      <c r="O202" s="271"/>
      <c r="P202" s="308"/>
      <c r="Q202" s="273"/>
      <c r="R202" s="273"/>
      <c r="S202" s="274" t="s">
        <v>232</v>
      </c>
      <c r="T202" s="274"/>
      <c r="U202" s="275"/>
      <c r="V202" s="275"/>
      <c r="W202" s="275"/>
      <c r="X202" s="275"/>
      <c r="Y202" s="276"/>
      <c r="Z202" s="277"/>
      <c r="AA202" s="278"/>
      <c r="AB202" s="298"/>
      <c r="AC202" s="277"/>
      <c r="AD202" s="277"/>
      <c r="AE202" s="222"/>
      <c r="AF202" s="222"/>
      <c r="AG202" s="222"/>
      <c r="AH202" s="222"/>
      <c r="AI202" s="222"/>
      <c r="AJ202" s="222"/>
      <c r="AK202" s="279"/>
      <c r="AL202" s="279"/>
      <c r="AM202" s="279"/>
      <c r="AN202" s="279"/>
      <c r="AO202" s="279"/>
      <c r="AP202" s="279"/>
      <c r="AQ202" s="286"/>
      <c r="AR202" s="280"/>
      <c r="AS202" s="280"/>
      <c r="AT202" s="315"/>
      <c r="AU202" s="315"/>
      <c r="AV202" s="315"/>
      <c r="AW202" s="315"/>
      <c r="AX202" s="315"/>
      <c r="AY202" s="282"/>
      <c r="AZ202" s="316"/>
      <c r="BA202" s="316"/>
      <c r="BB202" s="283"/>
      <c r="BC202" s="317"/>
      <c r="BD202" s="317"/>
      <c r="BE202" s="1"/>
    </row>
    <row r="203" ht="15.75" hidden="1" customHeight="1">
      <c r="A203" s="74">
        <v>2025202.0</v>
      </c>
      <c r="B203" s="82" t="s">
        <v>2660</v>
      </c>
      <c r="C203" s="80" t="s">
        <v>7688</v>
      </c>
      <c r="D203" s="50" t="s">
        <v>108</v>
      </c>
      <c r="E203" s="82" t="s">
        <v>61</v>
      </c>
      <c r="F203" s="80" t="s">
        <v>4</v>
      </c>
      <c r="G203" s="269" t="str">
        <f>VLOOKUP(A203,'High School'!A:AW,49,FALSE)</f>
        <v>Yes</v>
      </c>
      <c r="H203" s="270" t="str">
        <f>VLOOKUP(A203,'High School'!A:AX,50,FALSE)</f>
        <v/>
      </c>
      <c r="I203" s="270">
        <f>VLOOKUP(A203,'High School'!A:AY,51,FALSE)</f>
        <v>231223102</v>
      </c>
      <c r="J203" s="270">
        <f>VLOOKUP(A203,'High School'!A:AZ,52,FALSE)</f>
        <v>24943</v>
      </c>
      <c r="K203" s="270" t="str">
        <f>VLOOKUP(A203,'High School'!A:BA,53,FALSE)</f>
        <v>Dip (Tourism Management) Extended</v>
      </c>
      <c r="L203" s="270" t="str">
        <f>VLOOKUP(A203,'High School'!A:BB,54,FALSE)</f>
        <v>`Provisionally Accepted</v>
      </c>
      <c r="M203" s="272" t="s">
        <v>73</v>
      </c>
      <c r="N203" s="272"/>
      <c r="O203" s="272"/>
      <c r="P203" s="299"/>
      <c r="Q203" s="273"/>
      <c r="R203" s="273"/>
      <c r="S203" s="274" t="s">
        <v>73</v>
      </c>
      <c r="T203" s="274"/>
      <c r="U203" s="275"/>
      <c r="V203" s="275"/>
      <c r="W203" s="274"/>
      <c r="X203" s="275"/>
      <c r="Y203" s="276"/>
      <c r="Z203" s="277"/>
      <c r="AA203" s="278"/>
      <c r="AB203" s="298"/>
      <c r="AC203" s="277"/>
      <c r="AD203" s="277"/>
      <c r="AE203" s="222"/>
      <c r="AF203" s="222"/>
      <c r="AG203" s="222"/>
      <c r="AH203" s="222"/>
      <c r="AI203" s="222"/>
      <c r="AJ203" s="222"/>
      <c r="AK203" s="279"/>
      <c r="AL203" s="279"/>
      <c r="AM203" s="279"/>
      <c r="AN203" s="279"/>
      <c r="AO203" s="279"/>
      <c r="AP203" s="279"/>
      <c r="AQ203" s="286"/>
      <c r="AR203" s="280"/>
      <c r="AS203" s="280"/>
      <c r="AT203" s="315"/>
      <c r="AU203" s="315"/>
      <c r="AV203" s="315"/>
      <c r="AW203" s="315"/>
      <c r="AX203" s="315"/>
      <c r="AY203" s="282"/>
      <c r="AZ203" s="316"/>
      <c r="BA203" s="316"/>
      <c r="BB203" s="283"/>
      <c r="BC203" s="317"/>
      <c r="BD203" s="317"/>
      <c r="BE203" s="1"/>
    </row>
    <row r="204" ht="15.75" hidden="1" customHeight="1">
      <c r="A204" s="74">
        <v>2025203.0</v>
      </c>
      <c r="B204" s="82" t="s">
        <v>1843</v>
      </c>
      <c r="C204" s="80" t="s">
        <v>7688</v>
      </c>
      <c r="D204" s="50" t="s">
        <v>108</v>
      </c>
      <c r="E204" s="82" t="s">
        <v>61</v>
      </c>
      <c r="F204" s="80" t="s">
        <v>4</v>
      </c>
      <c r="G204" s="269" t="str">
        <f>VLOOKUP(A204,'High School'!A:AW,49,FALSE)</f>
        <v>Yes</v>
      </c>
      <c r="H204" s="270" t="str">
        <f>VLOOKUP(A204,'High School'!A:AX,50,FALSE)</f>
        <v/>
      </c>
      <c r="I204" s="270">
        <f>VLOOKUP(A204,'High School'!A:AY,51,FALSE)</f>
        <v>231296827</v>
      </c>
      <c r="J204" s="270">
        <f>VLOOKUP(A204,'High School'!A:AZ,52,FALSE)</f>
        <v>67343</v>
      </c>
      <c r="K204" s="270" t="str">
        <f>VLOOKUP(A204,'High School'!A:BA,53,FALSE)</f>
        <v>BR (Diagnostics)</v>
      </c>
      <c r="L204" s="270" t="str">
        <f>VLOOKUP(A204,'High School'!A:BB,54,FALSE)</f>
        <v>Rejected</v>
      </c>
      <c r="M204" s="271" t="s">
        <v>73</v>
      </c>
      <c r="N204" s="271" t="str">
        <f>CLEAN(O204)</f>
        <v/>
      </c>
      <c r="O204" s="271"/>
      <c r="P204" s="273"/>
      <c r="Q204" s="273"/>
      <c r="R204" s="273"/>
      <c r="S204" s="274" t="s">
        <v>232</v>
      </c>
      <c r="T204" s="274"/>
      <c r="U204" s="275"/>
      <c r="V204" s="275"/>
      <c r="W204" s="274"/>
      <c r="X204" s="275"/>
      <c r="Y204" s="276"/>
      <c r="Z204" s="277"/>
      <c r="AA204" s="278"/>
      <c r="AB204" s="298"/>
      <c r="AC204" s="277"/>
      <c r="AD204" s="277"/>
      <c r="AE204" s="222"/>
      <c r="AF204" s="222"/>
      <c r="AG204" s="222"/>
      <c r="AH204" s="222"/>
      <c r="AI204" s="222"/>
      <c r="AJ204" s="222"/>
      <c r="AK204" s="279"/>
      <c r="AL204" s="279"/>
      <c r="AM204" s="279"/>
      <c r="AN204" s="279"/>
      <c r="AO204" s="279"/>
      <c r="AP204" s="279"/>
      <c r="AQ204" s="286"/>
      <c r="AR204" s="280"/>
      <c r="AS204" s="280"/>
      <c r="AT204" s="315"/>
      <c r="AU204" s="315"/>
      <c r="AV204" s="315"/>
      <c r="AW204" s="315"/>
      <c r="AX204" s="315"/>
      <c r="AY204" s="282"/>
      <c r="AZ204" s="316"/>
      <c r="BA204" s="316"/>
      <c r="BB204" s="283"/>
      <c r="BC204" s="317"/>
      <c r="BD204" s="317"/>
      <c r="BE204" s="1"/>
    </row>
    <row r="205" ht="15.75" hidden="1" customHeight="1">
      <c r="A205" s="74">
        <v>2025204.0</v>
      </c>
      <c r="B205" s="82" t="s">
        <v>3447</v>
      </c>
      <c r="C205" s="80" t="s">
        <v>7688</v>
      </c>
      <c r="D205" s="50" t="s">
        <v>108</v>
      </c>
      <c r="E205" s="82" t="s">
        <v>61</v>
      </c>
      <c r="F205" s="80" t="s">
        <v>4</v>
      </c>
      <c r="G205" s="269" t="str">
        <f>VLOOKUP(A205,'High School'!A:AW,49,FALSE)</f>
        <v>S/A</v>
      </c>
      <c r="H205" s="270" t="str">
        <f>VLOOKUP(A205,'High School'!A:AX,50,FALSE)</f>
        <v/>
      </c>
      <c r="I205" s="270" t="str">
        <f>VLOOKUP(A205,'High School'!A:AY,51,FALSE)</f>
        <v/>
      </c>
      <c r="J205" s="270" t="str">
        <f>VLOOKUP(A205,'High School'!A:AZ,52,FALSE)</f>
        <v/>
      </c>
      <c r="K205" s="270" t="str">
        <f>VLOOKUP(A205,'High School'!A:BA,53,FALSE)</f>
        <v/>
      </c>
      <c r="L205" s="270" t="str">
        <f>VLOOKUP(A205,'High School'!A:BB,54,FALSE)</f>
        <v/>
      </c>
      <c r="M205" s="271" t="s">
        <v>232</v>
      </c>
      <c r="N205" s="271"/>
      <c r="O205" s="271"/>
      <c r="P205" s="273"/>
      <c r="Q205" s="273"/>
      <c r="R205" s="273"/>
      <c r="S205" s="274" t="s">
        <v>232</v>
      </c>
      <c r="T205" s="274"/>
      <c r="U205" s="275"/>
      <c r="V205" s="275"/>
      <c r="W205" s="275"/>
      <c r="X205" s="275"/>
      <c r="Y205" s="276"/>
      <c r="Z205" s="277"/>
      <c r="AA205" s="278"/>
      <c r="AB205" s="298"/>
      <c r="AC205" s="277"/>
      <c r="AD205" s="277"/>
      <c r="AE205" s="222"/>
      <c r="AF205" s="222"/>
      <c r="AG205" s="339"/>
      <c r="AH205" s="222"/>
      <c r="AI205" s="222"/>
      <c r="AJ205" s="222"/>
      <c r="AK205" s="279"/>
      <c r="AL205" s="279"/>
      <c r="AM205" s="279"/>
      <c r="AN205" s="279"/>
      <c r="AO205" s="279"/>
      <c r="AP205" s="279"/>
      <c r="AQ205" s="286"/>
      <c r="AR205" s="280"/>
      <c r="AS205" s="280"/>
      <c r="AT205" s="315"/>
      <c r="AU205" s="315"/>
      <c r="AV205" s="315"/>
      <c r="AW205" s="315"/>
      <c r="AX205" s="315"/>
      <c r="AY205" s="282"/>
      <c r="AZ205" s="316"/>
      <c r="BA205" s="316"/>
      <c r="BB205" s="317"/>
      <c r="BC205" s="317"/>
      <c r="BD205" s="317"/>
      <c r="BE205" s="1"/>
    </row>
    <row r="206" ht="15.75" hidden="1" customHeight="1">
      <c r="A206" s="74">
        <v>2025205.0</v>
      </c>
      <c r="B206" s="82" t="s">
        <v>3104</v>
      </c>
      <c r="C206" s="80" t="s">
        <v>7688</v>
      </c>
      <c r="D206" s="50" t="s">
        <v>82</v>
      </c>
      <c r="E206" s="82" t="s">
        <v>55</v>
      </c>
      <c r="F206" s="80" t="s">
        <v>4</v>
      </c>
      <c r="G206" s="269" t="str">
        <f>VLOOKUP(A206,'High School'!A:AW,49,FALSE)</f>
        <v>Yes</v>
      </c>
      <c r="H206" s="270" t="str">
        <f>VLOOKUP(A206,'High School'!A:AX,50,FALSE)</f>
        <v/>
      </c>
      <c r="I206" s="270">
        <f>VLOOKUP(A206,'High School'!A:AY,51,FALSE)</f>
        <v>231293690</v>
      </c>
      <c r="J206" s="270">
        <f>VLOOKUP(A206,'High School'!A:AZ,52,FALSE)</f>
        <v>57392</v>
      </c>
      <c r="K206" s="270" t="str">
        <f>VLOOKUP(A206,'High School'!A:BA,53,FALSE)</f>
        <v/>
      </c>
      <c r="L206" s="270" t="str">
        <f>VLOOKUP(A206,'High School'!A:BB,54,FALSE)</f>
        <v/>
      </c>
      <c r="M206" s="271" t="s">
        <v>232</v>
      </c>
      <c r="N206" s="271"/>
      <c r="O206" s="271"/>
      <c r="P206" s="273"/>
      <c r="Q206" s="273"/>
      <c r="R206" s="273"/>
      <c r="S206" s="274" t="s">
        <v>232</v>
      </c>
      <c r="T206" s="274"/>
      <c r="U206" s="309"/>
      <c r="V206" s="309"/>
      <c r="W206" s="275"/>
      <c r="X206" s="275"/>
      <c r="Y206" s="276"/>
      <c r="Z206" s="277"/>
      <c r="AA206" s="298"/>
      <c r="AB206" s="298"/>
      <c r="AC206" s="277"/>
      <c r="AD206" s="277"/>
      <c r="AE206" s="222"/>
      <c r="AF206" s="222"/>
      <c r="AG206" s="222"/>
      <c r="AH206" s="222"/>
      <c r="AI206" s="222"/>
      <c r="AJ206" s="222"/>
      <c r="AK206" s="279"/>
      <c r="AL206" s="279"/>
      <c r="AM206" s="279"/>
      <c r="AN206" s="279"/>
      <c r="AO206" s="279"/>
      <c r="AP206" s="279"/>
      <c r="AQ206" s="286"/>
      <c r="AR206" s="280"/>
      <c r="AS206" s="280"/>
      <c r="AT206" s="315"/>
      <c r="AU206" s="315"/>
      <c r="AV206" s="315"/>
      <c r="AW206" s="315"/>
      <c r="AX206" s="315"/>
      <c r="AY206" s="282"/>
      <c r="AZ206" s="316"/>
      <c r="BA206" s="316"/>
      <c r="BB206" s="283"/>
      <c r="BC206" s="317"/>
      <c r="BD206" s="317"/>
      <c r="BE206" s="1"/>
    </row>
    <row r="207" ht="15.75" hidden="1" customHeight="1">
      <c r="A207" s="74">
        <v>2025206.0</v>
      </c>
      <c r="B207" s="82" t="s">
        <v>2485</v>
      </c>
      <c r="C207" s="80" t="s">
        <v>7688</v>
      </c>
      <c r="D207" s="50" t="s">
        <v>96</v>
      </c>
      <c r="E207" s="82" t="s">
        <v>51</v>
      </c>
      <c r="F207" s="80" t="s">
        <v>4</v>
      </c>
      <c r="G207" s="269" t="str">
        <f>VLOOKUP(A207,'High School'!A:AW,49,FALSE)</f>
        <v>Yes</v>
      </c>
      <c r="H207" s="270" t="str">
        <f>VLOOKUP(A207,'High School'!A:AX,50,FALSE)</f>
        <v/>
      </c>
      <c r="I207" s="270">
        <f>VLOOKUP(A207,'High School'!A:AY,51,FALSE)</f>
        <v>231540833</v>
      </c>
      <c r="J207" s="270">
        <f>VLOOKUP(A207,'High School'!A:AZ,52,FALSE)</f>
        <v>76149</v>
      </c>
      <c r="K207" s="270" t="str">
        <f>VLOOKUP(A207,'High School'!A:BA,53,FALSE)</f>
        <v>MBChB</v>
      </c>
      <c r="L207" s="270" t="str">
        <f>VLOOKUP(A207,'High School'!A:BB,54,FALSE)</f>
        <v>Departmental Selection</v>
      </c>
      <c r="M207" s="271" t="s">
        <v>73</v>
      </c>
      <c r="N207" s="271"/>
      <c r="O207" s="271"/>
      <c r="P207" s="273"/>
      <c r="Q207" s="273"/>
      <c r="R207" s="273"/>
      <c r="S207" s="274" t="s">
        <v>232</v>
      </c>
      <c r="T207" s="274"/>
      <c r="U207" s="275"/>
      <c r="V207" s="275"/>
      <c r="W207" s="275"/>
      <c r="X207" s="275"/>
      <c r="Y207" s="276"/>
      <c r="Z207" s="277"/>
      <c r="AA207" s="278"/>
      <c r="AB207" s="298"/>
      <c r="AC207" s="277"/>
      <c r="AD207" s="277"/>
      <c r="AE207" s="222"/>
      <c r="AF207" s="222"/>
      <c r="AG207" s="339"/>
      <c r="AH207" s="222"/>
      <c r="AI207" s="222"/>
      <c r="AJ207" s="222"/>
      <c r="AK207" s="279"/>
      <c r="AL207" s="279"/>
      <c r="AM207" s="279"/>
      <c r="AN207" s="279"/>
      <c r="AO207" s="279"/>
      <c r="AP207" s="279"/>
      <c r="AQ207" s="286"/>
      <c r="AR207" s="280"/>
      <c r="AS207" s="280"/>
      <c r="AT207" s="315"/>
      <c r="AU207" s="315"/>
      <c r="AV207" s="315"/>
      <c r="AW207" s="315"/>
      <c r="AX207" s="315"/>
      <c r="AY207" s="282"/>
      <c r="AZ207" s="316"/>
      <c r="BA207" s="316"/>
      <c r="BB207" s="283"/>
      <c r="BC207" s="317"/>
      <c r="BD207" s="317"/>
      <c r="BE207" s="284"/>
    </row>
    <row r="208" ht="15.75" hidden="1" customHeight="1">
      <c r="A208" s="74">
        <v>2025207.0</v>
      </c>
      <c r="B208" s="82" t="s">
        <v>1910</v>
      </c>
      <c r="C208" s="80" t="s">
        <v>7688</v>
      </c>
      <c r="D208" s="50" t="s">
        <v>96</v>
      </c>
      <c r="E208" s="82" t="s">
        <v>51</v>
      </c>
      <c r="F208" s="80" t="s">
        <v>4</v>
      </c>
      <c r="G208" s="269" t="str">
        <f>VLOOKUP(A208,'High School'!A:AW,49,FALSE)</f>
        <v>Yes</v>
      </c>
      <c r="H208" s="270" t="str">
        <f>VLOOKUP(A208,'High School'!A:AX,50,FALSE)</f>
        <v/>
      </c>
      <c r="I208" s="270">
        <f>VLOOKUP(A208,'High School'!A:AY,51,FALSE)</f>
        <v>231431651</v>
      </c>
      <c r="J208" s="270">
        <f>VLOOKUP(A208,'High School'!A:AZ,52,FALSE)</f>
        <v>57408</v>
      </c>
      <c r="K208" s="270" t="str">
        <f>VLOOKUP(A208,'High School'!A:BA,53,FALSE)</f>
        <v>BAPsych</v>
      </c>
      <c r="L208" s="270" t="str">
        <f>VLOOKUP(A208,'High School'!A:BB,54,FALSE)</f>
        <v>`Provisionally Accepted</v>
      </c>
      <c r="M208" s="271" t="s">
        <v>232</v>
      </c>
      <c r="N208" s="271" t="str">
        <f>CLEAN(O208)</f>
        <v/>
      </c>
      <c r="O208" s="271"/>
      <c r="P208" s="273"/>
      <c r="Q208" s="273"/>
      <c r="R208" s="273"/>
      <c r="S208" s="274" t="s">
        <v>232</v>
      </c>
      <c r="T208" s="274"/>
      <c r="U208" s="14">
        <v>2.25160969E8</v>
      </c>
      <c r="V208" s="14" t="s">
        <v>7727</v>
      </c>
      <c r="W208" s="275"/>
      <c r="X208" s="275"/>
      <c r="Y208" s="276"/>
      <c r="Z208" s="277"/>
      <c r="AA208" s="278"/>
      <c r="AB208" s="298"/>
      <c r="AC208" s="355"/>
      <c r="AD208" s="277"/>
      <c r="AE208" s="222"/>
      <c r="AF208" s="222"/>
      <c r="AG208" s="339"/>
      <c r="AH208" s="222"/>
      <c r="AI208" s="222"/>
      <c r="AJ208" s="222"/>
      <c r="AK208" s="279"/>
      <c r="AL208" s="279"/>
      <c r="AM208" s="279"/>
      <c r="AN208" s="279"/>
      <c r="AO208" s="279"/>
      <c r="AP208" s="279"/>
      <c r="AQ208" s="286"/>
      <c r="AR208" s="280"/>
      <c r="AS208" s="280"/>
      <c r="AT208" s="315"/>
      <c r="AU208" s="315"/>
      <c r="AV208" s="315"/>
      <c r="AW208" s="315"/>
      <c r="AX208" s="315"/>
      <c r="AY208" s="282"/>
      <c r="AZ208" s="316"/>
      <c r="BA208" s="316"/>
      <c r="BB208" s="283"/>
      <c r="BC208" s="317"/>
      <c r="BD208" s="317"/>
      <c r="BE208" s="284"/>
    </row>
    <row r="209" ht="15.75" hidden="1" customHeight="1">
      <c r="A209" s="74">
        <v>2025208.0</v>
      </c>
      <c r="B209" s="82" t="s">
        <v>3410</v>
      </c>
      <c r="C209" s="80" t="s">
        <v>7688</v>
      </c>
      <c r="D209" s="50" t="s">
        <v>98</v>
      </c>
      <c r="E209" s="82" t="s">
        <v>51</v>
      </c>
      <c r="F209" s="80" t="s">
        <v>4</v>
      </c>
      <c r="G209" s="269" t="str">
        <f>VLOOKUP(A209,'High School'!A:AW,49,FALSE)</f>
        <v>Yes</v>
      </c>
      <c r="H209" s="270" t="str">
        <f>VLOOKUP(A209,'High School'!A:AX,50,FALSE)</f>
        <v/>
      </c>
      <c r="I209" s="270">
        <f>VLOOKUP(A209,'High School'!A:AY,51,FALSE)</f>
        <v>231540663</v>
      </c>
      <c r="J209" s="270">
        <f>VLOOKUP(A209,'High School'!A:AZ,52,FALSE)</f>
        <v>19434</v>
      </c>
      <c r="K209" s="270" t="str">
        <f>VLOOKUP(A209,'High School'!A:BA,53,FALSE)</f>
        <v>BEng (Mechatronics)</v>
      </c>
      <c r="L209" s="270" t="str">
        <f>VLOOKUP(A209,'High School'!A:BB,54,FALSE)</f>
        <v>`Provisionally Accepted</v>
      </c>
      <c r="M209" s="271" t="s">
        <v>73</v>
      </c>
      <c r="N209" s="271"/>
      <c r="O209" s="271"/>
      <c r="P209" s="273"/>
      <c r="Q209" s="273"/>
      <c r="R209" s="273"/>
      <c r="S209" s="274" t="s">
        <v>73</v>
      </c>
      <c r="T209" s="274"/>
      <c r="U209" s="275"/>
      <c r="V209" s="275"/>
      <c r="W209" s="275"/>
      <c r="X209" s="275"/>
      <c r="Y209" s="276"/>
      <c r="Z209" s="277"/>
      <c r="AA209" s="278"/>
      <c r="AB209" s="298"/>
      <c r="AC209" s="277"/>
      <c r="AD209" s="277"/>
      <c r="AE209" s="222"/>
      <c r="AF209" s="222"/>
      <c r="AG209" s="339"/>
      <c r="AH209" s="222"/>
      <c r="AI209" s="222"/>
      <c r="AJ209" s="222"/>
      <c r="AK209" s="279"/>
      <c r="AL209" s="279"/>
      <c r="AM209" s="279"/>
      <c r="AN209" s="279"/>
      <c r="AO209" s="279"/>
      <c r="AP209" s="279"/>
      <c r="AQ209" s="286"/>
      <c r="AR209" s="280"/>
      <c r="AS209" s="280"/>
      <c r="AT209" s="315"/>
      <c r="AU209" s="315"/>
      <c r="AV209" s="315"/>
      <c r="AW209" s="315"/>
      <c r="AX209" s="315"/>
      <c r="AY209" s="282"/>
      <c r="AZ209" s="316"/>
      <c r="BA209" s="316"/>
      <c r="BB209" s="283"/>
      <c r="BC209" s="317"/>
      <c r="BD209" s="317"/>
      <c r="BE209" s="284"/>
    </row>
    <row r="210" hidden="1">
      <c r="A210" s="74">
        <v>2025209.0</v>
      </c>
      <c r="B210" s="82" t="s">
        <v>6057</v>
      </c>
      <c r="C210" s="80" t="s">
        <v>7688</v>
      </c>
      <c r="D210" s="50" t="s">
        <v>98</v>
      </c>
      <c r="E210" s="82" t="s">
        <v>51</v>
      </c>
      <c r="F210" s="80" t="s">
        <v>4</v>
      </c>
      <c r="G210" s="269" t="str">
        <f>VLOOKUP(A210,'High School'!A:AW,49,FALSE)</f>
        <v>Yes</v>
      </c>
      <c r="H210" s="270" t="str">
        <f>VLOOKUP(A210,'High School'!A:AX,50,FALSE)</f>
        <v/>
      </c>
      <c r="I210" s="270">
        <f>VLOOKUP(A210,'High School'!A:AY,51,FALSE)</f>
        <v>231374828</v>
      </c>
      <c r="J210" s="270">
        <f>VLOOKUP(A210,'High School'!A:AZ,52,FALSE)</f>
        <v>53195</v>
      </c>
      <c r="K210" s="270" t="str">
        <f>VLOOKUP(A210,'High School'!A:BA,53,FALSE)</f>
        <v>BNurs</v>
      </c>
      <c r="L210" s="270" t="str">
        <f>VLOOKUP(A210,'High School'!A:BB,54,FALSE)</f>
        <v>Departmental Selection</v>
      </c>
      <c r="M210" s="272" t="s">
        <v>73</v>
      </c>
      <c r="N210" s="271" t="str">
        <f>CLEAN(O210)</f>
        <v/>
      </c>
      <c r="O210" s="272"/>
      <c r="P210" s="299"/>
      <c r="Q210" s="273"/>
      <c r="R210" s="273"/>
      <c r="S210" s="274" t="s">
        <v>232</v>
      </c>
      <c r="T210" s="274"/>
      <c r="U210" s="275"/>
      <c r="V210" s="275"/>
      <c r="W210" s="274"/>
      <c r="X210" s="275"/>
      <c r="Y210" s="276"/>
      <c r="Z210" s="277"/>
      <c r="AA210" s="278"/>
      <c r="AB210" s="298"/>
      <c r="AC210" s="277"/>
      <c r="AD210" s="277"/>
      <c r="AE210" s="222"/>
      <c r="AF210" s="222"/>
      <c r="AG210" s="222"/>
      <c r="AH210" s="222"/>
      <c r="AI210" s="222"/>
      <c r="AJ210" s="222"/>
      <c r="AK210" s="279"/>
      <c r="AL210" s="279"/>
      <c r="AM210" s="279"/>
      <c r="AN210" s="279"/>
      <c r="AO210" s="279"/>
      <c r="AP210" s="279"/>
      <c r="AQ210" s="286"/>
      <c r="AR210" s="280"/>
      <c r="AS210" s="280"/>
      <c r="AT210" s="315"/>
      <c r="AU210" s="315"/>
      <c r="AV210" s="315"/>
      <c r="AW210" s="315"/>
      <c r="AX210" s="315"/>
      <c r="AY210" s="282"/>
      <c r="AZ210" s="316"/>
      <c r="BA210" s="316"/>
      <c r="BB210" s="283"/>
      <c r="BC210" s="317"/>
      <c r="BD210" s="317"/>
      <c r="BE210" s="353"/>
    </row>
    <row r="211" ht="17.25" hidden="1" customHeight="1">
      <c r="A211" s="74">
        <v>2025210.0</v>
      </c>
      <c r="B211" s="82" t="s">
        <v>6734</v>
      </c>
      <c r="C211" s="80" t="s">
        <v>7688</v>
      </c>
      <c r="D211" s="50" t="s">
        <v>98</v>
      </c>
      <c r="E211" s="82" t="s">
        <v>51</v>
      </c>
      <c r="F211" s="80" t="s">
        <v>4</v>
      </c>
      <c r="G211" s="269" t="str">
        <f>VLOOKUP(A211,'High School'!A:AW,49,FALSE)</f>
        <v>Yes</v>
      </c>
      <c r="H211" s="270" t="str">
        <f>VLOOKUP(A211,'High School'!A:AX,50,FALSE)</f>
        <v/>
      </c>
      <c r="I211" s="270">
        <f>VLOOKUP(A211,'High School'!A:AY,51,FALSE)</f>
        <v>231374240</v>
      </c>
      <c r="J211" s="270">
        <f>VLOOKUP(A211,'High School'!A:AZ,52,FALSE)</f>
        <v>15696</v>
      </c>
      <c r="K211" s="270" t="str">
        <f>VLOOKUP(A211,'High School'!A:BA,53,FALSE)</f>
        <v>Dip (Public Relations Management)</v>
      </c>
      <c r="L211" s="270" t="str">
        <f>VLOOKUP(A211,'High School'!A:BB,54,FALSE)</f>
        <v>`Provisionally Accepted</v>
      </c>
      <c r="M211" s="271" t="s">
        <v>232</v>
      </c>
      <c r="N211" s="271"/>
      <c r="O211" s="271"/>
      <c r="P211" s="273"/>
      <c r="Q211" s="273"/>
      <c r="R211" s="273"/>
      <c r="S211" s="274" t="s">
        <v>232</v>
      </c>
      <c r="T211" s="274"/>
      <c r="U211" s="275"/>
      <c r="V211" s="275"/>
      <c r="W211" s="275"/>
      <c r="X211" s="275"/>
      <c r="Y211" s="276"/>
      <c r="Z211" s="277"/>
      <c r="AA211" s="278"/>
      <c r="AB211" s="298"/>
      <c r="AC211" s="277"/>
      <c r="AD211" s="277"/>
      <c r="AE211" s="222"/>
      <c r="AF211" s="222"/>
      <c r="AG211" s="339"/>
      <c r="AH211" s="222"/>
      <c r="AI211" s="222"/>
      <c r="AJ211" s="222"/>
      <c r="AK211" s="279"/>
      <c r="AL211" s="279"/>
      <c r="AM211" s="279"/>
      <c r="AN211" s="279"/>
      <c r="AO211" s="279"/>
      <c r="AP211" s="279"/>
      <c r="AQ211" s="286"/>
      <c r="AR211" s="280"/>
      <c r="AS211" s="280"/>
      <c r="AT211" s="315"/>
      <c r="AU211" s="315"/>
      <c r="AV211" s="315"/>
      <c r="AW211" s="315"/>
      <c r="AX211" s="315"/>
      <c r="AY211" s="282"/>
      <c r="AZ211" s="316"/>
      <c r="BA211" s="316"/>
      <c r="BB211" s="283"/>
      <c r="BC211" s="317"/>
      <c r="BD211" s="317"/>
      <c r="BE211" s="99"/>
    </row>
    <row r="212" ht="15.75" hidden="1" customHeight="1">
      <c r="A212" s="74">
        <v>2025211.0</v>
      </c>
      <c r="B212" s="82" t="s">
        <v>6237</v>
      </c>
      <c r="C212" s="80" t="s">
        <v>7688</v>
      </c>
      <c r="D212" s="50" t="s">
        <v>98</v>
      </c>
      <c r="E212" s="82" t="s">
        <v>51</v>
      </c>
      <c r="F212" s="80" t="s">
        <v>4</v>
      </c>
      <c r="G212" s="269" t="str">
        <f>VLOOKUP(A212,'High School'!A:AW,49,FALSE)</f>
        <v>Yes</v>
      </c>
      <c r="H212" s="270" t="str">
        <f>VLOOKUP(A212,'High School'!A:AX,50,FALSE)</f>
        <v/>
      </c>
      <c r="I212" s="270">
        <f>VLOOKUP(A212,'High School'!A:AY,51,FALSE)</f>
        <v>231521987</v>
      </c>
      <c r="J212" s="270">
        <f>VLOOKUP(A212,'High School'!A:AZ,52,FALSE)</f>
        <v>27896</v>
      </c>
      <c r="K212" s="270" t="str">
        <f>VLOOKUP(A212,'High School'!A:BA,53,FALSE)</f>
        <v>Dip (Economics) Extended Programme</v>
      </c>
      <c r="L212" s="270" t="str">
        <f>VLOOKUP(A212,'High School'!A:BB,54,FALSE)</f>
        <v>`Provisionally Accepted</v>
      </c>
      <c r="M212" s="271" t="s">
        <v>73</v>
      </c>
      <c r="N212" s="271"/>
      <c r="O212" s="271"/>
      <c r="P212" s="273"/>
      <c r="Q212" s="273"/>
      <c r="R212" s="273"/>
      <c r="S212" s="274" t="s">
        <v>232</v>
      </c>
      <c r="T212" s="274"/>
      <c r="U212" s="275"/>
      <c r="V212" s="275"/>
      <c r="W212" s="275"/>
      <c r="X212" s="275"/>
      <c r="Y212" s="276"/>
      <c r="Z212" s="277"/>
      <c r="AA212" s="278"/>
      <c r="AB212" s="298"/>
      <c r="AC212" s="277"/>
      <c r="AD212" s="277"/>
      <c r="AE212" s="222"/>
      <c r="AF212" s="222"/>
      <c r="AG212" s="339"/>
      <c r="AH212" s="222"/>
      <c r="AI212" s="222"/>
      <c r="AJ212" s="222"/>
      <c r="AK212" s="279"/>
      <c r="AL212" s="279"/>
      <c r="AM212" s="279"/>
      <c r="AN212" s="279"/>
      <c r="AO212" s="279"/>
      <c r="AP212" s="279"/>
      <c r="AQ212" s="286"/>
      <c r="AR212" s="280"/>
      <c r="AS212" s="280"/>
      <c r="AT212" s="315"/>
      <c r="AU212" s="315"/>
      <c r="AV212" s="315"/>
      <c r="AW212" s="315"/>
      <c r="AX212" s="315"/>
      <c r="AY212" s="282"/>
      <c r="AZ212" s="316"/>
      <c r="BA212" s="316"/>
      <c r="BB212" s="283"/>
      <c r="BC212" s="317"/>
      <c r="BD212" s="317"/>
      <c r="BE212" s="99"/>
    </row>
    <row r="213" ht="15.75" hidden="1" customHeight="1">
      <c r="A213" s="74">
        <v>2025212.0</v>
      </c>
      <c r="B213" s="82" t="s">
        <v>6754</v>
      </c>
      <c r="C213" s="80" t="s">
        <v>7688</v>
      </c>
      <c r="D213" s="50" t="s">
        <v>98</v>
      </c>
      <c r="E213" s="82" t="s">
        <v>51</v>
      </c>
      <c r="F213" s="80" t="s">
        <v>4</v>
      </c>
      <c r="G213" s="269" t="str">
        <f>VLOOKUP(A213,'High School'!A:AW,49,FALSE)</f>
        <v>Yes</v>
      </c>
      <c r="H213" s="270" t="str">
        <f>VLOOKUP(A213,'High School'!A:AX,50,FALSE)</f>
        <v/>
      </c>
      <c r="I213" s="270">
        <f>VLOOKUP(A213,'High School'!A:AY,51,FALSE)</f>
        <v>231374674</v>
      </c>
      <c r="J213" s="270">
        <f>VLOOKUP(A213,'High School'!A:AZ,52,FALSE)</f>
        <v>46582</v>
      </c>
      <c r="K213" s="270" t="str">
        <f>VLOOKUP(A213,'High School'!A:BA,53,FALSE)</f>
        <v>MBChB</v>
      </c>
      <c r="L213" s="270" t="str">
        <f>VLOOKUP(A213,'High School'!A:BB,54,FALSE)</f>
        <v>Departmental Selection</v>
      </c>
      <c r="M213" s="271" t="s">
        <v>232</v>
      </c>
      <c r="N213" s="271"/>
      <c r="O213" s="271"/>
      <c r="P213" s="273"/>
      <c r="Q213" s="273"/>
      <c r="R213" s="273"/>
      <c r="S213" s="274" t="s">
        <v>232</v>
      </c>
      <c r="T213" s="274"/>
      <c r="U213" s="275"/>
      <c r="V213" s="275"/>
      <c r="W213" s="275"/>
      <c r="X213" s="275"/>
      <c r="Y213" s="276"/>
      <c r="Z213" s="277"/>
      <c r="AA213" s="278"/>
      <c r="AB213" s="298"/>
      <c r="AC213" s="277"/>
      <c r="AD213" s="277"/>
      <c r="AE213" s="222"/>
      <c r="AF213" s="222"/>
      <c r="AG213" s="339"/>
      <c r="AH213" s="222"/>
      <c r="AI213" s="222"/>
      <c r="AJ213" s="222"/>
      <c r="AK213" s="279"/>
      <c r="AL213" s="279"/>
      <c r="AM213" s="279"/>
      <c r="AN213" s="279"/>
      <c r="AO213" s="279"/>
      <c r="AP213" s="279"/>
      <c r="AQ213" s="286"/>
      <c r="AR213" s="280"/>
      <c r="AS213" s="280"/>
      <c r="AT213" s="315"/>
      <c r="AU213" s="315"/>
      <c r="AV213" s="315"/>
      <c r="AW213" s="315"/>
      <c r="AX213" s="315"/>
      <c r="AY213" s="282"/>
      <c r="AZ213" s="316"/>
      <c r="BA213" s="316"/>
      <c r="BB213" s="283"/>
      <c r="BC213" s="317"/>
      <c r="BD213" s="317"/>
      <c r="BE213" s="353"/>
    </row>
    <row r="214" ht="15.75" hidden="1" customHeight="1">
      <c r="A214" s="74">
        <v>2025213.0</v>
      </c>
      <c r="B214" s="82" t="s">
        <v>3215</v>
      </c>
      <c r="C214" s="80" t="s">
        <v>7688</v>
      </c>
      <c r="D214" s="50" t="s">
        <v>98</v>
      </c>
      <c r="E214" s="82" t="s">
        <v>51</v>
      </c>
      <c r="F214" s="80" t="s">
        <v>4</v>
      </c>
      <c r="G214" s="269" t="str">
        <f>VLOOKUP(A214,'High School'!A:AW,49,FALSE)</f>
        <v>Yes</v>
      </c>
      <c r="H214" s="270" t="str">
        <f>VLOOKUP(A214,'High School'!A:AX,50,FALSE)</f>
        <v/>
      </c>
      <c r="I214" s="270">
        <f>VLOOKUP(A214,'High School'!A:AY,51,FALSE)</f>
        <v>231374976</v>
      </c>
      <c r="J214" s="270">
        <f>VLOOKUP(A214,'High School'!A:AZ,52,FALSE)</f>
        <v>53836</v>
      </c>
      <c r="K214" s="270" t="str">
        <f>VLOOKUP(A214,'High School'!A:BA,53,FALSE)</f>
        <v>Dip (Management)</v>
      </c>
      <c r="L214" s="270" t="str">
        <f>VLOOKUP(A214,'High School'!A:BB,54,FALSE)</f>
        <v>`Provisionally Accepted</v>
      </c>
      <c r="M214" s="271" t="s">
        <v>73</v>
      </c>
      <c r="N214" s="271"/>
      <c r="O214" s="271"/>
      <c r="P214" s="273"/>
      <c r="Q214" s="273"/>
      <c r="R214" s="273"/>
      <c r="S214" s="274" t="s">
        <v>73</v>
      </c>
      <c r="T214" s="274"/>
      <c r="U214" s="275"/>
      <c r="V214" s="275"/>
      <c r="W214" s="275"/>
      <c r="X214" s="275"/>
      <c r="Y214" s="276"/>
      <c r="Z214" s="277"/>
      <c r="AA214" s="345"/>
      <c r="AB214" s="298"/>
      <c r="AC214" s="277"/>
      <c r="AD214" s="277"/>
      <c r="AE214" s="222"/>
      <c r="AF214" s="222"/>
      <c r="AG214" s="339"/>
      <c r="AH214" s="222"/>
      <c r="AI214" s="222"/>
      <c r="AJ214" s="222"/>
      <c r="AK214" s="279"/>
      <c r="AL214" s="279"/>
      <c r="AM214" s="279"/>
      <c r="AN214" s="279"/>
      <c r="AO214" s="279"/>
      <c r="AP214" s="279"/>
      <c r="AQ214" s="286"/>
      <c r="AR214" s="280"/>
      <c r="AS214" s="280"/>
      <c r="AT214" s="315"/>
      <c r="AU214" s="315"/>
      <c r="AV214" s="315"/>
      <c r="AW214" s="315"/>
      <c r="AX214" s="315"/>
      <c r="AY214" s="282"/>
      <c r="AZ214" s="316"/>
      <c r="BA214" s="316"/>
      <c r="BB214" s="283"/>
      <c r="BC214" s="317"/>
      <c r="BD214" s="317"/>
      <c r="BE214" s="287"/>
    </row>
    <row r="215" ht="15.75" hidden="1" customHeight="1">
      <c r="A215" s="74">
        <v>2025214.0</v>
      </c>
      <c r="B215" s="82" t="s">
        <v>3204</v>
      </c>
      <c r="C215" s="80" t="s">
        <v>7688</v>
      </c>
      <c r="D215" s="50" t="s">
        <v>98</v>
      </c>
      <c r="E215" s="82" t="s">
        <v>51</v>
      </c>
      <c r="F215" s="80" t="s">
        <v>4</v>
      </c>
      <c r="G215" s="269" t="str">
        <f>VLOOKUP(A215,'High School'!A:AW,49,FALSE)</f>
        <v>Yes</v>
      </c>
      <c r="H215" s="270" t="str">
        <f>VLOOKUP(A215,'High School'!A:AX,50,FALSE)</f>
        <v/>
      </c>
      <c r="I215" s="270">
        <f>VLOOKUP(A215,'High School'!A:AY,51,FALSE)</f>
        <v>231374542</v>
      </c>
      <c r="J215" s="270">
        <f>VLOOKUP(A215,'High School'!A:AZ,52,FALSE)</f>
        <v>95306</v>
      </c>
      <c r="K215" s="270" t="str">
        <f>VLOOKUP(A215,'High School'!A:BA,53,FALSE)</f>
        <v>BEng (Mechatronics)</v>
      </c>
      <c r="L215" s="270" t="str">
        <f>VLOOKUP(A215,'High School'!A:BB,54,FALSE)</f>
        <v>`Provisionally Accepted</v>
      </c>
      <c r="M215" s="272" t="s">
        <v>73</v>
      </c>
      <c r="N215" s="272"/>
      <c r="O215" s="272"/>
      <c r="P215" s="299"/>
      <c r="Q215" s="273"/>
      <c r="R215" s="273"/>
      <c r="S215" s="274" t="s">
        <v>232</v>
      </c>
      <c r="T215" s="274"/>
      <c r="U215" s="275"/>
      <c r="V215" s="275"/>
      <c r="W215" s="275"/>
      <c r="X215" s="275"/>
      <c r="Y215" s="276"/>
      <c r="Z215" s="277"/>
      <c r="AA215" s="278"/>
      <c r="AB215" s="298"/>
      <c r="AC215" s="277"/>
      <c r="AD215" s="277"/>
      <c r="AE215" s="222"/>
      <c r="AF215" s="222"/>
      <c r="AG215" s="222"/>
      <c r="AH215" s="222"/>
      <c r="AI215" s="222"/>
      <c r="AJ215" s="222"/>
      <c r="AK215" s="279"/>
      <c r="AL215" s="279"/>
      <c r="AM215" s="279"/>
      <c r="AN215" s="279"/>
      <c r="AO215" s="279"/>
      <c r="AP215" s="279"/>
      <c r="AQ215" s="286"/>
      <c r="AR215" s="280"/>
      <c r="AS215" s="280"/>
      <c r="AT215" s="315"/>
      <c r="AU215" s="315"/>
      <c r="AV215" s="315"/>
      <c r="AW215" s="315"/>
      <c r="AX215" s="315"/>
      <c r="AY215" s="282"/>
      <c r="AZ215" s="316"/>
      <c r="BA215" s="316"/>
      <c r="BB215" s="283"/>
      <c r="BC215" s="317"/>
      <c r="BD215" s="317"/>
      <c r="BE215" s="99"/>
    </row>
    <row r="216" ht="15.75" hidden="1" customHeight="1">
      <c r="A216" s="74">
        <v>2025215.0</v>
      </c>
      <c r="B216" s="82" t="s">
        <v>2187</v>
      </c>
      <c r="C216" s="80" t="s">
        <v>7688</v>
      </c>
      <c r="D216" s="50" t="s">
        <v>98</v>
      </c>
      <c r="E216" s="82" t="s">
        <v>51</v>
      </c>
      <c r="F216" s="80" t="s">
        <v>4</v>
      </c>
      <c r="G216" s="269" t="str">
        <f>VLOOKUP(A216,'High School'!A:AW,49,FALSE)</f>
        <v>Yes</v>
      </c>
      <c r="H216" s="270" t="str">
        <f>VLOOKUP(A216,'High School'!A:AX,50,FALSE)</f>
        <v/>
      </c>
      <c r="I216" s="270">
        <f>VLOOKUP(A216,'High School'!A:AY,51,FALSE)</f>
        <v>231374623</v>
      </c>
      <c r="J216" s="270">
        <f>VLOOKUP(A216,'High School'!A:AZ,52,FALSE)</f>
        <v>12787</v>
      </c>
      <c r="K216" s="270" t="str">
        <f>VLOOKUP(A216,'High School'!A:BA,53,FALSE)</f>
        <v>BEng (Mechatronics)</v>
      </c>
      <c r="L216" s="270" t="str">
        <f>VLOOKUP(A216,'High School'!A:BB,54,FALSE)</f>
        <v>`Provisionally Accepted</v>
      </c>
      <c r="M216" s="271" t="s">
        <v>232</v>
      </c>
      <c r="N216" s="271"/>
      <c r="O216" s="271"/>
      <c r="P216" s="308"/>
      <c r="Q216" s="273"/>
      <c r="R216" s="273"/>
      <c r="S216" s="274" t="s">
        <v>73</v>
      </c>
      <c r="T216" s="274"/>
      <c r="U216" s="275"/>
      <c r="V216" s="275"/>
      <c r="W216" s="275"/>
      <c r="X216" s="275"/>
      <c r="Y216" s="276"/>
      <c r="Z216" s="277"/>
      <c r="AA216" s="278"/>
      <c r="AB216" s="298"/>
      <c r="AC216" s="277"/>
      <c r="AD216" s="277"/>
      <c r="AE216" s="222"/>
      <c r="AF216" s="222"/>
      <c r="AG216" s="222"/>
      <c r="AH216" s="222"/>
      <c r="AI216" s="222"/>
      <c r="AJ216" s="222"/>
      <c r="AK216" s="279"/>
      <c r="AL216" s="279"/>
      <c r="AM216" s="279"/>
      <c r="AN216" s="279"/>
      <c r="AO216" s="279"/>
      <c r="AP216" s="279"/>
      <c r="AQ216" s="286"/>
      <c r="AR216" s="280"/>
      <c r="AS216" s="280"/>
      <c r="AT216" s="315"/>
      <c r="AU216" s="315"/>
      <c r="AV216" s="315"/>
      <c r="AW216" s="315"/>
      <c r="AX216" s="315"/>
      <c r="AY216" s="282"/>
      <c r="AZ216" s="316"/>
      <c r="BA216" s="316"/>
      <c r="BB216" s="283"/>
      <c r="BC216" s="317"/>
      <c r="BD216" s="317"/>
      <c r="BE216" s="287"/>
    </row>
    <row r="217" ht="15.75" hidden="1" customHeight="1">
      <c r="A217" s="74">
        <v>2025216.0</v>
      </c>
      <c r="B217" s="82" t="s">
        <v>1252</v>
      </c>
      <c r="C217" s="80" t="s">
        <v>7688</v>
      </c>
      <c r="D217" s="50" t="s">
        <v>114</v>
      </c>
      <c r="E217" s="82" t="s">
        <v>57</v>
      </c>
      <c r="F217" s="80" t="s">
        <v>4</v>
      </c>
      <c r="G217" s="269" t="str">
        <f>VLOOKUP(A217,'High School'!A:AW,49,FALSE)</f>
        <v>Yes</v>
      </c>
      <c r="H217" s="270" t="str">
        <f>VLOOKUP(A217,'High School'!A:AX,50,FALSE)</f>
        <v/>
      </c>
      <c r="I217" s="270">
        <f>VLOOKUP(A217,'High School'!A:AY,51,FALSE)</f>
        <v>231293437</v>
      </c>
      <c r="J217" s="270">
        <f>VLOOKUP(A217,'High School'!A:AZ,52,FALSE)</f>
        <v>53986</v>
      </c>
      <c r="K217" s="270" t="str">
        <f>VLOOKUP(A217,'High School'!A:BA,53,FALSE)</f>
        <v>MBChB</v>
      </c>
      <c r="L217" s="270" t="str">
        <f>VLOOKUP(A217,'High School'!A:BB,54,FALSE)</f>
        <v>Departmental Selection</v>
      </c>
      <c r="M217" s="271" t="s">
        <v>232</v>
      </c>
      <c r="N217" s="271"/>
      <c r="O217" s="271"/>
      <c r="P217" s="273"/>
      <c r="Q217" s="273"/>
      <c r="R217" s="273"/>
      <c r="S217" s="274" t="s">
        <v>232</v>
      </c>
      <c r="T217" s="274"/>
      <c r="U217" s="275"/>
      <c r="V217" s="275"/>
      <c r="W217" s="275"/>
      <c r="X217" s="275"/>
      <c r="Y217" s="276"/>
      <c r="Z217" s="277"/>
      <c r="AA217" s="278"/>
      <c r="AB217" s="298"/>
      <c r="AC217" s="277"/>
      <c r="AD217" s="277"/>
      <c r="AE217" s="222"/>
      <c r="AF217" s="222"/>
      <c r="AG217" s="339"/>
      <c r="AH217" s="339"/>
      <c r="AI217" s="222"/>
      <c r="AJ217" s="222"/>
      <c r="AK217" s="279"/>
      <c r="AL217" s="279"/>
      <c r="AM217" s="279"/>
      <c r="AN217" s="279"/>
      <c r="AO217" s="279"/>
      <c r="AP217" s="279"/>
      <c r="AQ217" s="286"/>
      <c r="AR217" s="280"/>
      <c r="AS217" s="280"/>
      <c r="AT217" s="315"/>
      <c r="AU217" s="315"/>
      <c r="AV217" s="315"/>
      <c r="AW217" s="315"/>
      <c r="AX217" s="315"/>
      <c r="AY217" s="282"/>
      <c r="AZ217" s="316"/>
      <c r="BA217" s="316"/>
      <c r="BB217" s="283"/>
      <c r="BC217" s="317"/>
      <c r="BD217" s="317"/>
      <c r="BE217" s="287"/>
    </row>
    <row r="218" ht="15.75" hidden="1" customHeight="1">
      <c r="A218" s="74">
        <v>2025217.0</v>
      </c>
      <c r="B218" s="82" t="s">
        <v>966</v>
      </c>
      <c r="C218" s="80" t="s">
        <v>7688</v>
      </c>
      <c r="D218" s="50" t="s">
        <v>114</v>
      </c>
      <c r="E218" s="82" t="s">
        <v>57</v>
      </c>
      <c r="F218" s="80" t="s">
        <v>4</v>
      </c>
      <c r="G218" s="269" t="str">
        <f>VLOOKUP(A218,'High School'!A:AW,49,FALSE)</f>
        <v>Yes</v>
      </c>
      <c r="H218" s="270" t="str">
        <f>VLOOKUP(A218,'High School'!A:AX,50,FALSE)</f>
        <v/>
      </c>
      <c r="I218" s="270">
        <f>VLOOKUP(A218,'High School'!A:AY,51,FALSE)</f>
        <v>231294468</v>
      </c>
      <c r="J218" s="270">
        <f>VLOOKUP(A218,'High School'!A:AZ,52,FALSE)</f>
        <v>42891</v>
      </c>
      <c r="K218" s="270" t="str">
        <f>VLOOKUP(A218,'High School'!A:BA,53,FALSE)</f>
        <v>Dip (Marketing) Extended Programme</v>
      </c>
      <c r="L218" s="270" t="str">
        <f>VLOOKUP(A218,'High School'!A:BB,54,FALSE)</f>
        <v>`Provisionally Accepted</v>
      </c>
      <c r="M218" s="272" t="s">
        <v>73</v>
      </c>
      <c r="N218" s="272"/>
      <c r="O218" s="272"/>
      <c r="P218" s="299"/>
      <c r="Q218" s="273"/>
      <c r="R218" s="273"/>
      <c r="S218" s="274" t="s">
        <v>232</v>
      </c>
      <c r="T218" s="274"/>
      <c r="U218" s="356"/>
      <c r="V218" s="275"/>
      <c r="W218" s="275"/>
      <c r="X218" s="275"/>
      <c r="Y218" s="276"/>
      <c r="Z218" s="277"/>
      <c r="AA218" s="278"/>
      <c r="AB218" s="298"/>
      <c r="AC218" s="277"/>
      <c r="AD218" s="277"/>
      <c r="AE218" s="222"/>
      <c r="AF218" s="222"/>
      <c r="AG218" s="222"/>
      <c r="AH218" s="222"/>
      <c r="AI218" s="222"/>
      <c r="AJ218" s="222"/>
      <c r="AK218" s="279"/>
      <c r="AL218" s="279"/>
      <c r="AM218" s="279"/>
      <c r="AN218" s="279"/>
      <c r="AO218" s="279"/>
      <c r="AP218" s="279"/>
      <c r="AQ218" s="286"/>
      <c r="AR218" s="280"/>
      <c r="AS218" s="280"/>
      <c r="AT218" s="315"/>
      <c r="AU218" s="315"/>
      <c r="AV218" s="315"/>
      <c r="AW218" s="315"/>
      <c r="AX218" s="315"/>
      <c r="AY218" s="282"/>
      <c r="AZ218" s="316"/>
      <c r="BA218" s="316"/>
      <c r="BB218" s="283"/>
      <c r="BC218" s="317"/>
      <c r="BD218" s="317"/>
      <c r="BE218" s="287"/>
    </row>
    <row r="219" ht="15.75" hidden="1" customHeight="1">
      <c r="A219" s="74">
        <v>2025218.0</v>
      </c>
      <c r="B219" s="82" t="s">
        <v>1153</v>
      </c>
      <c r="C219" s="80" t="s">
        <v>7688</v>
      </c>
      <c r="D219" s="50" t="s">
        <v>114</v>
      </c>
      <c r="E219" s="82" t="s">
        <v>57</v>
      </c>
      <c r="F219" s="80" t="s">
        <v>4</v>
      </c>
      <c r="G219" s="269" t="str">
        <f>VLOOKUP(A219,'High School'!A:AW,49,FALSE)</f>
        <v>S/A</v>
      </c>
      <c r="H219" s="270" t="str">
        <f>VLOOKUP(A219,'High School'!A:AX,50,FALSE)</f>
        <v/>
      </c>
      <c r="I219" s="270">
        <f>VLOOKUP(A219,'High School'!A:AY,51,FALSE)</f>
        <v>231209738</v>
      </c>
      <c r="J219" s="270" t="str">
        <f>VLOOKUP(A219,'High School'!A:AZ,52,FALSE)</f>
        <v/>
      </c>
      <c r="K219" s="270" t="str">
        <f>VLOOKUP(A219,'High School'!A:BA,53,FALSE)</f>
        <v>Dip (Accountancy)</v>
      </c>
      <c r="L219" s="270" t="str">
        <f>VLOOKUP(A219,'High School'!A:BB,54,FALSE)</f>
        <v>`Provisionally Accepted</v>
      </c>
      <c r="M219" s="272" t="s">
        <v>73</v>
      </c>
      <c r="N219" s="272"/>
      <c r="O219" s="272"/>
      <c r="P219" s="299"/>
      <c r="Q219" s="273"/>
      <c r="R219" s="273"/>
      <c r="S219" s="274" t="s">
        <v>73</v>
      </c>
      <c r="T219" s="274"/>
      <c r="U219" s="275"/>
      <c r="V219" s="275"/>
      <c r="W219" s="275"/>
      <c r="X219" s="275"/>
      <c r="Y219" s="276"/>
      <c r="Z219" s="277"/>
      <c r="AA219" s="278"/>
      <c r="AB219" s="298"/>
      <c r="AC219" s="277"/>
      <c r="AD219" s="277"/>
      <c r="AE219" s="222"/>
      <c r="AF219" s="222"/>
      <c r="AG219" s="222"/>
      <c r="AH219" s="222"/>
      <c r="AI219" s="222"/>
      <c r="AJ219" s="222"/>
      <c r="AK219" s="279"/>
      <c r="AL219" s="279"/>
      <c r="AM219" s="279"/>
      <c r="AN219" s="279"/>
      <c r="AO219" s="279"/>
      <c r="AP219" s="279"/>
      <c r="AQ219" s="286"/>
      <c r="AR219" s="280"/>
      <c r="AS219" s="280"/>
      <c r="AT219" s="315"/>
      <c r="AU219" s="315"/>
      <c r="AV219" s="281"/>
      <c r="AW219" s="281"/>
      <c r="AX219" s="281"/>
      <c r="AY219" s="282"/>
      <c r="AZ219" s="282"/>
      <c r="BA219" s="282"/>
      <c r="BB219" s="283"/>
      <c r="BC219" s="283"/>
      <c r="BD219" s="283"/>
      <c r="BE219" s="287"/>
    </row>
    <row r="220" ht="15.75" hidden="1" customHeight="1">
      <c r="A220" s="74">
        <v>2025219.0</v>
      </c>
      <c r="B220" s="82" t="s">
        <v>3145</v>
      </c>
      <c r="C220" s="80" t="s">
        <v>7688</v>
      </c>
      <c r="D220" s="50" t="s">
        <v>114</v>
      </c>
      <c r="E220" s="82" t="s">
        <v>57</v>
      </c>
      <c r="F220" s="80" t="s">
        <v>4</v>
      </c>
      <c r="G220" s="269" t="str">
        <f>VLOOKUP(A220,'High School'!A:AW,49,FALSE)</f>
        <v>Yes</v>
      </c>
      <c r="H220" s="270" t="str">
        <f>VLOOKUP(A220,'High School'!A:AX,50,FALSE)</f>
        <v/>
      </c>
      <c r="I220" s="270">
        <f>VLOOKUP(A220,'High School'!A:AY,51,FALSE)</f>
        <v>231296541</v>
      </c>
      <c r="J220" s="270">
        <f>VLOOKUP(A220,'High School'!A:AZ,52,FALSE)</f>
        <v>82512</v>
      </c>
      <c r="K220" s="270" t="str">
        <f>VLOOKUP(A220,'High School'!A:BA,53,FALSE)</f>
        <v>Bachelor of Education in IP Teaching</v>
      </c>
      <c r="L220" s="270" t="str">
        <f>VLOOKUP(A220,'High School'!A:BB,54,FALSE)</f>
        <v>`Provisionally Accepted</v>
      </c>
      <c r="M220" s="271" t="s">
        <v>73</v>
      </c>
      <c r="N220" s="271"/>
      <c r="O220" s="271"/>
      <c r="P220" s="273"/>
      <c r="Q220" s="273"/>
      <c r="R220" s="273"/>
      <c r="S220" s="274" t="s">
        <v>73</v>
      </c>
      <c r="T220" s="274"/>
      <c r="U220" s="275"/>
      <c r="V220" s="275"/>
      <c r="W220" s="275"/>
      <c r="X220" s="275"/>
      <c r="Y220" s="276"/>
      <c r="Z220" s="277"/>
      <c r="AA220" s="278"/>
      <c r="AB220" s="298"/>
      <c r="AC220" s="277"/>
      <c r="AD220" s="277"/>
      <c r="AE220" s="222"/>
      <c r="AF220" s="222"/>
      <c r="AG220" s="222"/>
      <c r="AH220" s="222"/>
      <c r="AI220" s="222"/>
      <c r="AJ220" s="222"/>
      <c r="AK220" s="279"/>
      <c r="AL220" s="279"/>
      <c r="AM220" s="279"/>
      <c r="AN220" s="279"/>
      <c r="AO220" s="279"/>
      <c r="AP220" s="279"/>
      <c r="AQ220" s="286"/>
      <c r="AR220" s="280"/>
      <c r="AS220" s="280"/>
      <c r="AT220" s="315"/>
      <c r="AU220" s="315"/>
      <c r="AV220" s="315"/>
      <c r="AW220" s="315"/>
      <c r="AX220" s="315"/>
      <c r="AY220" s="282"/>
      <c r="AZ220" s="316"/>
      <c r="BA220" s="316"/>
      <c r="BB220" s="283"/>
      <c r="BC220" s="317"/>
      <c r="BD220" s="317"/>
      <c r="BE220" s="1"/>
    </row>
    <row r="221" ht="15.75" hidden="1" customHeight="1">
      <c r="A221" s="74">
        <v>2025220.0</v>
      </c>
      <c r="B221" s="82" t="s">
        <v>7261</v>
      </c>
      <c r="C221" s="80" t="s">
        <v>7688</v>
      </c>
      <c r="D221" s="50" t="s">
        <v>114</v>
      </c>
      <c r="E221" s="82" t="s">
        <v>57</v>
      </c>
      <c r="F221" s="80" t="s">
        <v>4</v>
      </c>
      <c r="G221" s="269" t="str">
        <f>VLOOKUP(A221,'High School'!A:AW,49,FALSE)</f>
        <v>Yes</v>
      </c>
      <c r="H221" s="270" t="str">
        <f>VLOOKUP(A221,'High School'!A:AX,50,FALSE)</f>
        <v/>
      </c>
      <c r="I221" s="270">
        <f>VLOOKUP(A221,'High School'!A:AY,51,FALSE)</f>
        <v>231294786</v>
      </c>
      <c r="J221" s="270">
        <f>VLOOKUP(A221,'High School'!A:AZ,52,FALSE)</f>
        <v>42923</v>
      </c>
      <c r="K221" s="270" t="str">
        <f>VLOOKUP(A221,'High School'!A:BA,53,FALSE)</f>
        <v>BEngTech (Electrical Engineering)</v>
      </c>
      <c r="L221" s="270" t="str">
        <f>VLOOKUP(A221,'High School'!A:BB,54,FALSE)</f>
        <v>`Provisionally Accepted</v>
      </c>
      <c r="M221" s="271" t="s">
        <v>232</v>
      </c>
      <c r="N221" s="271"/>
      <c r="O221" s="271"/>
      <c r="P221" s="308"/>
      <c r="Q221" s="273"/>
      <c r="R221" s="273"/>
      <c r="S221" s="274" t="s">
        <v>232</v>
      </c>
      <c r="T221" s="274"/>
      <c r="U221" s="275"/>
      <c r="V221" s="275"/>
      <c r="W221" s="275"/>
      <c r="X221" s="275"/>
      <c r="Y221" s="276"/>
      <c r="Z221" s="277"/>
      <c r="AA221" s="278"/>
      <c r="AB221" s="298"/>
      <c r="AC221" s="277"/>
      <c r="AD221" s="277"/>
      <c r="AE221" s="222"/>
      <c r="AF221" s="222"/>
      <c r="AG221" s="222"/>
      <c r="AH221" s="222"/>
      <c r="AI221" s="222"/>
      <c r="AJ221" s="222"/>
      <c r="AK221" s="279"/>
      <c r="AL221" s="279"/>
      <c r="AM221" s="279"/>
      <c r="AN221" s="279"/>
      <c r="AO221" s="279"/>
      <c r="AP221" s="279"/>
      <c r="AQ221" s="286"/>
      <c r="AR221" s="280"/>
      <c r="AS221" s="280"/>
      <c r="AT221" s="315"/>
      <c r="AU221" s="315"/>
      <c r="AV221" s="315"/>
      <c r="AW221" s="315"/>
      <c r="AX221" s="315"/>
      <c r="AY221" s="282"/>
      <c r="AZ221" s="316"/>
      <c r="BA221" s="316"/>
      <c r="BB221" s="283"/>
      <c r="BC221" s="317"/>
      <c r="BD221" s="317"/>
      <c r="BE221" s="287"/>
    </row>
    <row r="222" ht="15.75" hidden="1" customHeight="1">
      <c r="A222" s="74">
        <v>2025221.0</v>
      </c>
      <c r="B222" s="82" t="s">
        <v>676</v>
      </c>
      <c r="C222" s="80" t="s">
        <v>7688</v>
      </c>
      <c r="D222" s="50" t="s">
        <v>109</v>
      </c>
      <c r="E222" s="82" t="s">
        <v>51</v>
      </c>
      <c r="F222" s="80" t="s">
        <v>4</v>
      </c>
      <c r="G222" s="269" t="str">
        <f>VLOOKUP(A222,'High School'!A:AW,49,FALSE)</f>
        <v>No</v>
      </c>
      <c r="H222" s="270" t="str">
        <f>VLOOKUP(A222,'High School'!A:AX,50,FALSE)</f>
        <v>Did not Submit Form</v>
      </c>
      <c r="I222" s="270" t="str">
        <f>VLOOKUP(A222,'High School'!A:AY,51,FALSE)</f>
        <v/>
      </c>
      <c r="J222" s="270" t="str">
        <f>VLOOKUP(A222,'High School'!A:AZ,52,FALSE)</f>
        <v/>
      </c>
      <c r="K222" s="270" t="str">
        <f>VLOOKUP(A222,'High School'!A:BA,53,FALSE)</f>
        <v/>
      </c>
      <c r="L222" s="270" t="str">
        <f>VLOOKUP(A222,'High School'!A:BB,54,FALSE)</f>
        <v/>
      </c>
      <c r="M222" s="271" t="s">
        <v>232</v>
      </c>
      <c r="N222" s="271" t="str">
        <f>CLEAN(O222)</f>
        <v/>
      </c>
      <c r="O222" s="271"/>
      <c r="P222" s="273"/>
      <c r="Q222" s="273"/>
      <c r="R222" s="273"/>
      <c r="S222" s="274" t="s">
        <v>73</v>
      </c>
      <c r="T222" s="274"/>
      <c r="U222" s="275"/>
      <c r="V222" s="275"/>
      <c r="W222" s="275"/>
      <c r="X222" s="275"/>
      <c r="Y222" s="276"/>
      <c r="Z222" s="277"/>
      <c r="AA222" s="278"/>
      <c r="AB222" s="298"/>
      <c r="AC222" s="277"/>
      <c r="AD222" s="277"/>
      <c r="AE222" s="222"/>
      <c r="AF222" s="222"/>
      <c r="AG222" s="222"/>
      <c r="AH222" s="222"/>
      <c r="AI222" s="222"/>
      <c r="AJ222" s="222"/>
      <c r="AK222" s="279"/>
      <c r="AL222" s="279"/>
      <c r="AM222" s="279"/>
      <c r="AN222" s="279"/>
      <c r="AO222" s="279"/>
      <c r="AP222" s="279"/>
      <c r="AQ222" s="286"/>
      <c r="AR222" s="280"/>
      <c r="AS222" s="280"/>
      <c r="AT222" s="315"/>
      <c r="AU222" s="315"/>
      <c r="AV222" s="315"/>
      <c r="AW222" s="315"/>
      <c r="AX222" s="315"/>
      <c r="AY222" s="282"/>
      <c r="AZ222" s="316"/>
      <c r="BA222" s="316"/>
      <c r="BB222" s="283"/>
      <c r="BC222" s="317"/>
      <c r="BD222" s="317"/>
      <c r="BE222" s="284"/>
    </row>
    <row r="223" ht="15.75" hidden="1" customHeight="1">
      <c r="A223" s="74">
        <v>2025222.0</v>
      </c>
      <c r="B223" s="82" t="s">
        <v>3685</v>
      </c>
      <c r="C223" s="80" t="s">
        <v>7688</v>
      </c>
      <c r="D223" s="50" t="s">
        <v>109</v>
      </c>
      <c r="E223" s="82" t="s">
        <v>51</v>
      </c>
      <c r="F223" s="80" t="s">
        <v>4</v>
      </c>
      <c r="G223" s="269" t="str">
        <f>VLOOKUP(A223,'High School'!A:AW,49,FALSE)</f>
        <v>No</v>
      </c>
      <c r="H223" s="270" t="str">
        <f>VLOOKUP(A223,'High School'!A:AX,50,FALSE)</f>
        <v>Did not Submit Form</v>
      </c>
      <c r="I223" s="270" t="str">
        <f>VLOOKUP(A223,'High School'!A:AY,51,FALSE)</f>
        <v/>
      </c>
      <c r="J223" s="270" t="str">
        <f>VLOOKUP(A223,'High School'!A:AZ,52,FALSE)</f>
        <v/>
      </c>
      <c r="K223" s="270" t="str">
        <f>VLOOKUP(A223,'High School'!A:BA,53,FALSE)</f>
        <v/>
      </c>
      <c r="L223" s="270" t="str">
        <f>VLOOKUP(A223,'High School'!A:BB,54,FALSE)</f>
        <v/>
      </c>
      <c r="M223" s="271" t="s">
        <v>232</v>
      </c>
      <c r="N223" s="271"/>
      <c r="O223" s="271"/>
      <c r="P223" s="273"/>
      <c r="Q223" s="273"/>
      <c r="R223" s="273"/>
      <c r="S223" s="274" t="s">
        <v>73</v>
      </c>
      <c r="T223" s="274"/>
      <c r="U223" s="275"/>
      <c r="V223" s="275"/>
      <c r="W223" s="275"/>
      <c r="X223" s="275"/>
      <c r="Y223" s="276"/>
      <c r="Z223" s="277"/>
      <c r="AA223" s="278"/>
      <c r="AB223" s="298"/>
      <c r="AC223" s="277"/>
      <c r="AD223" s="277"/>
      <c r="AE223" s="222"/>
      <c r="AF223" s="222"/>
      <c r="AG223" s="322"/>
      <c r="AH223" s="222"/>
      <c r="AI223" s="222"/>
      <c r="AJ223" s="222"/>
      <c r="AK223" s="279"/>
      <c r="AL223" s="279"/>
      <c r="AM223" s="279"/>
      <c r="AN223" s="279"/>
      <c r="AO223" s="279"/>
      <c r="AP223" s="279"/>
      <c r="AQ223" s="286"/>
      <c r="AR223" s="280"/>
      <c r="AS223" s="280"/>
      <c r="AT223" s="315"/>
      <c r="AU223" s="315"/>
      <c r="AV223" s="315"/>
      <c r="AW223" s="315"/>
      <c r="AX223" s="315"/>
      <c r="AY223" s="282"/>
      <c r="AZ223" s="316"/>
      <c r="BA223" s="316"/>
      <c r="BB223" s="283"/>
      <c r="BC223" s="317"/>
      <c r="BD223" s="317"/>
      <c r="BE223" s="1"/>
    </row>
    <row r="224" ht="15.75" hidden="1" customHeight="1">
      <c r="A224" s="74">
        <v>2025223.0</v>
      </c>
      <c r="B224" s="82" t="s">
        <v>6277</v>
      </c>
      <c r="C224" s="80" t="s">
        <v>7688</v>
      </c>
      <c r="D224" s="50" t="s">
        <v>109</v>
      </c>
      <c r="E224" s="82" t="s">
        <v>51</v>
      </c>
      <c r="F224" s="80" t="s">
        <v>4</v>
      </c>
      <c r="G224" s="269" t="str">
        <f>VLOOKUP(A224,'High School'!A:AW,49,FALSE)</f>
        <v>Yes</v>
      </c>
      <c r="H224" s="270" t="str">
        <f>VLOOKUP(A224,'High School'!A:AX,50,FALSE)</f>
        <v/>
      </c>
      <c r="I224" s="270">
        <f>VLOOKUP(A224,'High School'!A:AY,51,FALSE)</f>
        <v>231464894</v>
      </c>
      <c r="J224" s="270">
        <f>VLOOKUP(A224,'High School'!A:AZ,52,FALSE)</f>
        <v>53685</v>
      </c>
      <c r="K224" s="270" t="str">
        <f>VLOOKUP(A224,'High School'!A:BA,53,FALSE)</f>
        <v>Dip (Information Technology)</v>
      </c>
      <c r="L224" s="270" t="str">
        <f>VLOOKUP(A224,'High School'!A:BB,54,FALSE)</f>
        <v>`Provisionally Accepted</v>
      </c>
      <c r="M224" s="272" t="s">
        <v>232</v>
      </c>
      <c r="N224" s="272"/>
      <c r="O224" s="272"/>
      <c r="P224" s="299"/>
      <c r="Q224" s="273"/>
      <c r="R224" s="273"/>
      <c r="S224" s="274" t="s">
        <v>73</v>
      </c>
      <c r="T224" s="274"/>
      <c r="U224" s="275"/>
      <c r="V224" s="275"/>
      <c r="W224" s="275"/>
      <c r="X224" s="275"/>
      <c r="Y224" s="276"/>
      <c r="Z224" s="277"/>
      <c r="AA224" s="278"/>
      <c r="AB224" s="298"/>
      <c r="AC224" s="277"/>
      <c r="AD224" s="277"/>
      <c r="AE224" s="222"/>
      <c r="AF224" s="222"/>
      <c r="AG224" s="222"/>
      <c r="AH224" s="222"/>
      <c r="AI224" s="222"/>
      <c r="AJ224" s="222"/>
      <c r="AK224" s="279"/>
      <c r="AL224" s="279"/>
      <c r="AM224" s="279"/>
      <c r="AN224" s="279"/>
      <c r="AO224" s="279"/>
      <c r="AP224" s="279"/>
      <c r="AQ224" s="286"/>
      <c r="AR224" s="280"/>
      <c r="AS224" s="280"/>
      <c r="AT224" s="315"/>
      <c r="AU224" s="315"/>
      <c r="AV224" s="315"/>
      <c r="AW224" s="315"/>
      <c r="AX224" s="315"/>
      <c r="AY224" s="282"/>
      <c r="AZ224" s="316"/>
      <c r="BA224" s="316"/>
      <c r="BB224" s="283"/>
      <c r="BC224" s="317"/>
      <c r="BD224" s="317"/>
      <c r="BE224" s="287"/>
    </row>
    <row r="225" ht="15.75" hidden="1" customHeight="1">
      <c r="A225" s="74">
        <v>2025224.0</v>
      </c>
      <c r="B225" s="82" t="s">
        <v>748</v>
      </c>
      <c r="C225" s="80" t="s">
        <v>7688</v>
      </c>
      <c r="D225" s="50" t="s">
        <v>109</v>
      </c>
      <c r="E225" s="82" t="s">
        <v>51</v>
      </c>
      <c r="F225" s="80" t="s">
        <v>4</v>
      </c>
      <c r="G225" s="269" t="str">
        <f>VLOOKUP(A225,'High School'!A:AW,49,FALSE)</f>
        <v>Yes</v>
      </c>
      <c r="H225" s="270" t="str">
        <f>VLOOKUP(A225,'High School'!A:AX,50,FALSE)</f>
        <v/>
      </c>
      <c r="I225" s="270">
        <f>VLOOKUP(A225,'High School'!A:AY,51,FALSE)</f>
        <v>231371152</v>
      </c>
      <c r="J225" s="270">
        <f>VLOOKUP(A225,'High School'!A:AZ,52,FALSE)</f>
        <v>97503</v>
      </c>
      <c r="K225" s="270" t="str">
        <f>VLOOKUP(A225,'High School'!A:BA,53,FALSE)</f>
        <v>Dip (Marketing)</v>
      </c>
      <c r="L225" s="270" t="str">
        <f>VLOOKUP(A225,'High School'!A:BB,54,FALSE)</f>
        <v>`Provisionally Accepted</v>
      </c>
      <c r="M225" s="271" t="s">
        <v>232</v>
      </c>
      <c r="N225" s="271" t="str">
        <f t="shared" ref="N225:N226" si="10">CLEAN(O225)</f>
        <v/>
      </c>
      <c r="O225" s="271"/>
      <c r="P225" s="273"/>
      <c r="Q225" s="273"/>
      <c r="R225" s="273"/>
      <c r="S225" s="274" t="s">
        <v>73</v>
      </c>
      <c r="T225" s="274"/>
      <c r="U225" s="275"/>
      <c r="V225" s="275"/>
      <c r="W225" s="275"/>
      <c r="X225" s="275"/>
      <c r="Y225" s="276"/>
      <c r="Z225" s="277"/>
      <c r="AA225" s="278"/>
      <c r="AB225" s="298"/>
      <c r="AC225" s="277"/>
      <c r="AD225" s="277"/>
      <c r="AE225" s="222"/>
      <c r="AF225" s="222"/>
      <c r="AG225" s="222"/>
      <c r="AH225" s="222"/>
      <c r="AI225" s="222"/>
      <c r="AJ225" s="222"/>
      <c r="AK225" s="279"/>
      <c r="AL225" s="279"/>
      <c r="AM225" s="279"/>
      <c r="AN225" s="279"/>
      <c r="AO225" s="279"/>
      <c r="AP225" s="279"/>
      <c r="AQ225" s="286"/>
      <c r="AR225" s="280"/>
      <c r="AS225" s="280"/>
      <c r="AT225" s="315"/>
      <c r="AU225" s="315"/>
      <c r="AV225" s="315"/>
      <c r="AW225" s="315"/>
      <c r="AX225" s="315"/>
      <c r="AY225" s="282"/>
      <c r="AZ225" s="316"/>
      <c r="BA225" s="316"/>
      <c r="BB225" s="283"/>
      <c r="BC225" s="317"/>
      <c r="BD225" s="317"/>
      <c r="BE225" s="287"/>
    </row>
    <row r="226" ht="15.75" hidden="1" customHeight="1">
      <c r="A226" s="74">
        <v>2025225.0</v>
      </c>
      <c r="B226" s="82" t="s">
        <v>6075</v>
      </c>
      <c r="C226" s="80" t="s">
        <v>7688</v>
      </c>
      <c r="D226" s="50" t="s">
        <v>114</v>
      </c>
      <c r="E226" s="82" t="s">
        <v>57</v>
      </c>
      <c r="F226" s="80" t="s">
        <v>4</v>
      </c>
      <c r="G226" s="269" t="str">
        <f>VLOOKUP(A226,'High School'!A:AW,49,FALSE)</f>
        <v>Yes</v>
      </c>
      <c r="H226" s="270" t="str">
        <f>VLOOKUP(A226,'High School'!A:AX,50,FALSE)</f>
        <v/>
      </c>
      <c r="I226" s="270">
        <f>VLOOKUP(A226,'High School'!A:AY,51,FALSE)</f>
        <v>231381263</v>
      </c>
      <c r="J226" s="270">
        <f>VLOOKUP(A226,'High School'!A:AZ,52,FALSE)</f>
        <v>17836</v>
      </c>
      <c r="K226" s="270" t="str">
        <f>VLOOKUP(A226,'High School'!A:BA,53,FALSE)</f>
        <v>BHSc (Medical Laboratory Science)</v>
      </c>
      <c r="L226" s="270" t="str">
        <f>VLOOKUP(A226,'High School'!A:BB,54,FALSE)</f>
        <v>Departmental Selection</v>
      </c>
      <c r="M226" s="271" t="s">
        <v>73</v>
      </c>
      <c r="N226" s="271" t="str">
        <f t="shared" si="10"/>
        <v/>
      </c>
      <c r="O226" s="271"/>
      <c r="P226" s="308"/>
      <c r="Q226" s="273"/>
      <c r="R226" s="273"/>
      <c r="S226" s="274" t="s">
        <v>73</v>
      </c>
      <c r="T226" s="274"/>
      <c r="U226" s="275"/>
      <c r="V226" s="275"/>
      <c r="W226" s="275"/>
      <c r="X226" s="275"/>
      <c r="Y226" s="276"/>
      <c r="Z226" s="277"/>
      <c r="AA226" s="278"/>
      <c r="AB226" s="298"/>
      <c r="AC226" s="277"/>
      <c r="AD226" s="277"/>
      <c r="AE226" s="222"/>
      <c r="AF226" s="222"/>
      <c r="AG226" s="222"/>
      <c r="AH226" s="222"/>
      <c r="AI226" s="222"/>
      <c r="AJ226" s="222"/>
      <c r="AK226" s="279"/>
      <c r="AL226" s="279"/>
      <c r="AM226" s="279"/>
      <c r="AN226" s="279"/>
      <c r="AO226" s="279"/>
      <c r="AP226" s="279"/>
      <c r="AQ226" s="286"/>
      <c r="AR226" s="280"/>
      <c r="AS226" s="280"/>
      <c r="AT226" s="315"/>
      <c r="AU226" s="315"/>
      <c r="AV226" s="281"/>
      <c r="AW226" s="281"/>
      <c r="AX226" s="281"/>
      <c r="AY226" s="282"/>
      <c r="AZ226" s="282"/>
      <c r="BA226" s="282"/>
      <c r="BB226" s="283"/>
      <c r="BC226" s="283"/>
      <c r="BD226" s="283"/>
      <c r="BE226" s="287"/>
    </row>
    <row r="227" ht="15.75" hidden="1" customHeight="1">
      <c r="A227" s="74">
        <v>2025226.0</v>
      </c>
      <c r="B227" s="82" t="s">
        <v>6112</v>
      </c>
      <c r="C227" s="80" t="s">
        <v>7688</v>
      </c>
      <c r="D227" s="50" t="s">
        <v>114</v>
      </c>
      <c r="E227" s="82" t="s">
        <v>57</v>
      </c>
      <c r="F227" s="80" t="s">
        <v>4</v>
      </c>
      <c r="G227" s="269" t="str">
        <f>VLOOKUP(A227,'High School'!A:AW,49,FALSE)</f>
        <v>No</v>
      </c>
      <c r="H227" s="270" t="str">
        <f>VLOOKUP(A227,'High School'!A:AX,50,FALSE)</f>
        <v>Did not Submit Form</v>
      </c>
      <c r="I227" s="270" t="str">
        <f>VLOOKUP(A227,'High School'!A:AY,51,FALSE)</f>
        <v/>
      </c>
      <c r="J227" s="270" t="str">
        <f>VLOOKUP(A227,'High School'!A:AZ,52,FALSE)</f>
        <v/>
      </c>
      <c r="K227" s="270" t="str">
        <f>VLOOKUP(A227,'High School'!A:BA,53,FALSE)</f>
        <v/>
      </c>
      <c r="L227" s="270" t="str">
        <f>VLOOKUP(A227,'High School'!A:BB,54,FALSE)</f>
        <v/>
      </c>
      <c r="M227" s="302" t="s">
        <v>232</v>
      </c>
      <c r="N227" s="272"/>
      <c r="O227" s="302" t="s">
        <v>7728</v>
      </c>
      <c r="P227" s="299"/>
      <c r="Q227" s="273"/>
      <c r="R227" s="273"/>
      <c r="S227" s="274" t="s">
        <v>73</v>
      </c>
      <c r="T227" s="274"/>
      <c r="U227" s="303">
        <v>2.25215704E8</v>
      </c>
      <c r="V227" s="303">
        <v>70816.0</v>
      </c>
      <c r="W227" s="275"/>
      <c r="X227" s="275"/>
      <c r="Y227" s="304" t="s">
        <v>232</v>
      </c>
      <c r="Z227" s="277"/>
      <c r="AA227" s="278"/>
      <c r="AB227" s="298"/>
      <c r="AC227" s="277"/>
      <c r="AD227" s="277"/>
      <c r="AE227" s="222"/>
      <c r="AF227" s="222"/>
      <c r="AG227" s="222"/>
      <c r="AH227" s="222"/>
      <c r="AI227" s="222"/>
      <c r="AJ227" s="222"/>
      <c r="AK227" s="279"/>
      <c r="AL227" s="279"/>
      <c r="AM227" s="279"/>
      <c r="AN227" s="279"/>
      <c r="AO227" s="279"/>
      <c r="AP227" s="279"/>
      <c r="AQ227" s="286"/>
      <c r="AR227" s="280"/>
      <c r="AS227" s="280"/>
      <c r="AT227" s="281"/>
      <c r="AU227" s="281"/>
      <c r="AV227" s="281"/>
      <c r="AW227" s="281"/>
      <c r="AX227" s="281"/>
      <c r="AY227" s="282"/>
      <c r="AZ227" s="282"/>
      <c r="BA227" s="282"/>
      <c r="BB227" s="283"/>
      <c r="BC227" s="283"/>
      <c r="BD227" s="283"/>
      <c r="BE227" s="287"/>
    </row>
    <row r="228" ht="15.75" hidden="1" customHeight="1">
      <c r="A228" s="74">
        <v>2025227.0</v>
      </c>
      <c r="B228" s="82" t="s">
        <v>1402</v>
      </c>
      <c r="C228" s="80" t="s">
        <v>7688</v>
      </c>
      <c r="D228" s="50" t="s">
        <v>89</v>
      </c>
      <c r="E228" s="82" t="s">
        <v>51</v>
      </c>
      <c r="F228" s="80" t="s">
        <v>4</v>
      </c>
      <c r="G228" s="269" t="str">
        <f>VLOOKUP(A228,'High School'!A:AW,49,FALSE)</f>
        <v>Yes</v>
      </c>
      <c r="H228" s="270" t="str">
        <f>VLOOKUP(A228,'High School'!A:AX,50,FALSE)</f>
        <v/>
      </c>
      <c r="I228" s="270">
        <f>VLOOKUP(A228,'High School'!A:AY,51,FALSE)</f>
        <v>231193378</v>
      </c>
      <c r="J228" s="270">
        <f>VLOOKUP(A228,'High School'!A:AZ,52,FALSE)</f>
        <v>78716</v>
      </c>
      <c r="K228" s="270" t="str">
        <f>VLOOKUP(A228,'High School'!A:BA,53,FALSE)</f>
        <v>BCom (General Accounting)</v>
      </c>
      <c r="L228" s="270" t="str">
        <f>VLOOKUP(A228,'High School'!A:BB,54,FALSE)</f>
        <v>`Provisionally Accepted</v>
      </c>
      <c r="M228" s="271" t="s">
        <v>73</v>
      </c>
      <c r="N228" s="271"/>
      <c r="O228" s="271"/>
      <c r="P228" s="273"/>
      <c r="Q228" s="273"/>
      <c r="R228" s="273"/>
      <c r="S228" s="274" t="s">
        <v>73</v>
      </c>
      <c r="T228" s="274"/>
      <c r="U228" s="275"/>
      <c r="V228" s="275"/>
      <c r="W228" s="275"/>
      <c r="X228" s="275"/>
      <c r="Y228" s="276"/>
      <c r="Z228" s="277"/>
      <c r="AA228" s="278"/>
      <c r="AB228" s="298"/>
      <c r="AC228" s="277"/>
      <c r="AD228" s="277"/>
      <c r="AE228" s="222"/>
      <c r="AF228" s="222"/>
      <c r="AG228" s="222"/>
      <c r="AH228" s="222"/>
      <c r="AI228" s="222"/>
      <c r="AJ228" s="222"/>
      <c r="AK228" s="279"/>
      <c r="AL228" s="279"/>
      <c r="AM228" s="279"/>
      <c r="AN228" s="279"/>
      <c r="AO228" s="279"/>
      <c r="AP228" s="279"/>
      <c r="AQ228" s="286"/>
      <c r="AR228" s="280"/>
      <c r="AS228" s="280"/>
      <c r="AT228" s="315"/>
      <c r="AU228" s="315"/>
      <c r="AV228" s="281"/>
      <c r="AW228" s="281"/>
      <c r="AX228" s="281"/>
      <c r="AY228" s="282"/>
      <c r="AZ228" s="282"/>
      <c r="BA228" s="282"/>
      <c r="BB228" s="283"/>
      <c r="BC228" s="283"/>
      <c r="BD228" s="283"/>
      <c r="BE228" s="287"/>
    </row>
    <row r="229" ht="15.75" hidden="1" customHeight="1">
      <c r="A229" s="74">
        <v>2025228.0</v>
      </c>
      <c r="B229" s="82" t="s">
        <v>3030</v>
      </c>
      <c r="C229" s="80" t="s">
        <v>7688</v>
      </c>
      <c r="D229" s="50" t="s">
        <v>89</v>
      </c>
      <c r="E229" s="82" t="s">
        <v>51</v>
      </c>
      <c r="F229" s="80" t="s">
        <v>4</v>
      </c>
      <c r="G229" s="269" t="str">
        <f>VLOOKUP(A229,'High School'!A:AW,49,FALSE)</f>
        <v>Yes</v>
      </c>
      <c r="H229" s="270" t="str">
        <f>VLOOKUP(A229,'High School'!A:AX,50,FALSE)</f>
        <v/>
      </c>
      <c r="I229" s="270">
        <f>VLOOKUP(A229,'High School'!A:AY,51,FALSE)</f>
        <v>231196318</v>
      </c>
      <c r="J229" s="270">
        <f>VLOOKUP(A229,'High School'!A:AZ,52,FALSE)</f>
        <v>37362</v>
      </c>
      <c r="K229" s="270" t="str">
        <f>VLOOKUP(A229,'High School'!A:BA,53,FALSE)</f>
        <v>BCom (General Accounting)</v>
      </c>
      <c r="L229" s="270" t="str">
        <f>VLOOKUP(A229,'High School'!A:BB,54,FALSE)</f>
        <v>`Provisionally Accepted</v>
      </c>
      <c r="M229" s="271" t="s">
        <v>73</v>
      </c>
      <c r="N229" s="271"/>
      <c r="O229" s="271"/>
      <c r="P229" s="273"/>
      <c r="Q229" s="273"/>
      <c r="R229" s="273"/>
      <c r="S229" s="274" t="s">
        <v>232</v>
      </c>
      <c r="T229" s="274"/>
      <c r="U229" s="275"/>
      <c r="V229" s="275"/>
      <c r="W229" s="275"/>
      <c r="X229" s="275"/>
      <c r="Y229" s="276"/>
      <c r="Z229" s="277"/>
      <c r="AA229" s="278"/>
      <c r="AB229" s="298"/>
      <c r="AC229" s="277"/>
      <c r="AD229" s="277"/>
      <c r="AE229" s="222"/>
      <c r="AF229" s="222"/>
      <c r="AG229" s="339"/>
      <c r="AH229" s="222"/>
      <c r="AI229" s="222"/>
      <c r="AJ229" s="222"/>
      <c r="AK229" s="279"/>
      <c r="AL229" s="279"/>
      <c r="AM229" s="279"/>
      <c r="AN229" s="279"/>
      <c r="AO229" s="279"/>
      <c r="AP229" s="279"/>
      <c r="AQ229" s="286"/>
      <c r="AR229" s="280"/>
      <c r="AS229" s="280"/>
      <c r="AT229" s="315"/>
      <c r="AU229" s="315"/>
      <c r="AV229" s="315"/>
      <c r="AW229" s="315"/>
      <c r="AX229" s="315"/>
      <c r="AY229" s="282"/>
      <c r="AZ229" s="316"/>
      <c r="BA229" s="316"/>
      <c r="BB229" s="283"/>
      <c r="BC229" s="317"/>
      <c r="BD229" s="317"/>
      <c r="BE229" s="1"/>
    </row>
    <row r="230" ht="15.75" hidden="1" customHeight="1">
      <c r="A230" s="74">
        <v>2025229.0</v>
      </c>
      <c r="B230" s="82" t="s">
        <v>2080</v>
      </c>
      <c r="C230" s="80" t="s">
        <v>7688</v>
      </c>
      <c r="D230" s="50" t="s">
        <v>89</v>
      </c>
      <c r="E230" s="82" t="s">
        <v>51</v>
      </c>
      <c r="F230" s="80" t="s">
        <v>4</v>
      </c>
      <c r="G230" s="269" t="str">
        <f>VLOOKUP(A230,'High School'!A:AW,49,FALSE)</f>
        <v>Yes</v>
      </c>
      <c r="H230" s="270" t="str">
        <f>VLOOKUP(A230,'High School'!A:AX,50,FALSE)</f>
        <v/>
      </c>
      <c r="I230" s="270">
        <f>VLOOKUP(A230,'High School'!A:AY,51,FALSE)</f>
        <v>231230346</v>
      </c>
      <c r="J230" s="270">
        <f>VLOOKUP(A230,'High School'!A:AZ,52,FALSE)</f>
        <v>19562</v>
      </c>
      <c r="K230" s="270" t="str">
        <f>VLOOKUP(A230,'High School'!A:BA,53,FALSE)</f>
        <v>BSW</v>
      </c>
      <c r="L230" s="270" t="str">
        <f>VLOOKUP(A230,'High School'!A:BB,54,FALSE)</f>
        <v>`Provisionally Accepted</v>
      </c>
      <c r="M230" s="271" t="s">
        <v>232</v>
      </c>
      <c r="N230" s="271" t="str">
        <f>CLEAN(O230)</f>
        <v/>
      </c>
      <c r="O230" s="271"/>
      <c r="P230" s="273"/>
      <c r="Q230" s="273"/>
      <c r="R230" s="273"/>
      <c r="S230" s="274" t="s">
        <v>73</v>
      </c>
      <c r="T230" s="274"/>
      <c r="U230" s="275"/>
      <c r="V230" s="275"/>
      <c r="W230" s="275"/>
      <c r="X230" s="275"/>
      <c r="Y230" s="276"/>
      <c r="Z230" s="277"/>
      <c r="AA230" s="278"/>
      <c r="AB230" s="298"/>
      <c r="AC230" s="277"/>
      <c r="AD230" s="277"/>
      <c r="AE230" s="222"/>
      <c r="AF230" s="222"/>
      <c r="AG230" s="222"/>
      <c r="AH230" s="222"/>
      <c r="AI230" s="222"/>
      <c r="AJ230" s="222"/>
      <c r="AK230" s="279"/>
      <c r="AL230" s="279"/>
      <c r="AM230" s="279"/>
      <c r="AN230" s="279"/>
      <c r="AO230" s="279"/>
      <c r="AP230" s="279"/>
      <c r="AQ230" s="286"/>
      <c r="AR230" s="280"/>
      <c r="AS230" s="280"/>
      <c r="AT230" s="315"/>
      <c r="AU230" s="315"/>
      <c r="AV230" s="315"/>
      <c r="AW230" s="315"/>
      <c r="AX230" s="315"/>
      <c r="AY230" s="282"/>
      <c r="AZ230" s="316"/>
      <c r="BA230" s="316"/>
      <c r="BB230" s="283"/>
      <c r="BC230" s="317"/>
      <c r="BD230" s="317"/>
      <c r="BE230" s="1"/>
    </row>
    <row r="231" ht="15.75" hidden="1" customHeight="1">
      <c r="A231" s="74">
        <v>2025230.0</v>
      </c>
      <c r="B231" s="82" t="s">
        <v>2368</v>
      </c>
      <c r="C231" s="80" t="s">
        <v>7688</v>
      </c>
      <c r="D231" s="50" t="s">
        <v>89</v>
      </c>
      <c r="E231" s="82" t="s">
        <v>51</v>
      </c>
      <c r="F231" s="80" t="s">
        <v>4</v>
      </c>
      <c r="G231" s="269" t="str">
        <f>VLOOKUP(A231,'High School'!A:AW,49,FALSE)</f>
        <v>Yes</v>
      </c>
      <c r="H231" s="270" t="str">
        <f>VLOOKUP(A231,'High School'!A:AX,50,FALSE)</f>
        <v/>
      </c>
      <c r="I231" s="270">
        <f>VLOOKUP(A231,'High School'!A:AY,51,FALSE)</f>
        <v>231192576</v>
      </c>
      <c r="J231" s="270">
        <f>VLOOKUP(A231,'High School'!A:AZ,52,FALSE)</f>
        <v>63851</v>
      </c>
      <c r="K231" s="270" t="str">
        <f>VLOOKUP(A231,'High School'!A:BA,53,FALSE)</f>
        <v>Dip (Sport Management)</v>
      </c>
      <c r="L231" s="270" t="str">
        <f>VLOOKUP(A231,'High School'!A:BB,54,FALSE)</f>
        <v>Application Submitted</v>
      </c>
      <c r="M231" s="272" t="s">
        <v>232</v>
      </c>
      <c r="N231" s="272"/>
      <c r="O231" s="272"/>
      <c r="P231" s="299"/>
      <c r="Q231" s="273"/>
      <c r="R231" s="273"/>
      <c r="S231" s="274" t="s">
        <v>73</v>
      </c>
      <c r="T231" s="274"/>
      <c r="U231" s="275"/>
      <c r="V231" s="275"/>
      <c r="W231" s="275"/>
      <c r="X231" s="275"/>
      <c r="Y231" s="276"/>
      <c r="Z231" s="277"/>
      <c r="AA231" s="278"/>
      <c r="AB231" s="298"/>
      <c r="AC231" s="277"/>
      <c r="AD231" s="277"/>
      <c r="AE231" s="222"/>
      <c r="AF231" s="222"/>
      <c r="AG231" s="222"/>
      <c r="AH231" s="222"/>
      <c r="AI231" s="222"/>
      <c r="AJ231" s="222"/>
      <c r="AK231" s="279"/>
      <c r="AL231" s="279"/>
      <c r="AM231" s="279"/>
      <c r="AN231" s="279"/>
      <c r="AO231" s="279"/>
      <c r="AP231" s="279"/>
      <c r="AQ231" s="286"/>
      <c r="AR231" s="280"/>
      <c r="AS231" s="280"/>
      <c r="AT231" s="315"/>
      <c r="AU231" s="315"/>
      <c r="AV231" s="315"/>
      <c r="AW231" s="315"/>
      <c r="AX231" s="315"/>
      <c r="AY231" s="282"/>
      <c r="AZ231" s="316"/>
      <c r="BA231" s="316"/>
      <c r="BB231" s="283"/>
      <c r="BC231" s="317"/>
      <c r="BD231" s="317"/>
      <c r="BE231" s="287"/>
    </row>
    <row r="232" ht="15.75" hidden="1" customHeight="1">
      <c r="A232" s="74">
        <v>2025231.0</v>
      </c>
      <c r="B232" s="82" t="s">
        <v>2799</v>
      </c>
      <c r="C232" s="80" t="s">
        <v>7688</v>
      </c>
      <c r="D232" s="50" t="s">
        <v>89</v>
      </c>
      <c r="E232" s="82" t="s">
        <v>51</v>
      </c>
      <c r="F232" s="80" t="s">
        <v>4</v>
      </c>
      <c r="G232" s="269" t="str">
        <f>VLOOKUP(A232,'High School'!A:AW,49,FALSE)</f>
        <v>Yes</v>
      </c>
      <c r="H232" s="270" t="str">
        <f>VLOOKUP(A232,'High School'!A:AX,50,FALSE)</f>
        <v/>
      </c>
      <c r="I232" s="270">
        <f>VLOOKUP(A232,'High School'!A:AY,51,FALSE)</f>
        <v>231194641</v>
      </c>
      <c r="J232" s="270">
        <f>VLOOKUP(A232,'High School'!A:AZ,52,FALSE)</f>
        <v>10509</v>
      </c>
      <c r="K232" s="270" t="str">
        <f>VLOOKUP(A232,'High School'!A:BA,53,FALSE)</f>
        <v>BR (Diagnostics)</v>
      </c>
      <c r="L232" s="270" t="str">
        <f>VLOOKUP(A232,'High School'!A:BB,54,FALSE)</f>
        <v>Departmental Selection</v>
      </c>
      <c r="M232" s="271" t="s">
        <v>73</v>
      </c>
      <c r="N232" s="271"/>
      <c r="O232" s="271"/>
      <c r="P232" s="273"/>
      <c r="Q232" s="273"/>
      <c r="R232" s="273"/>
      <c r="S232" s="274" t="s">
        <v>73</v>
      </c>
      <c r="T232" s="274"/>
      <c r="U232" s="275"/>
      <c r="V232" s="275"/>
      <c r="W232" s="275"/>
      <c r="X232" s="275"/>
      <c r="Y232" s="276"/>
      <c r="Z232" s="277"/>
      <c r="AA232" s="278"/>
      <c r="AB232" s="298"/>
      <c r="AC232" s="277"/>
      <c r="AD232" s="277"/>
      <c r="AE232" s="222"/>
      <c r="AF232" s="222"/>
      <c r="AG232" s="339"/>
      <c r="AH232" s="222"/>
      <c r="AI232" s="222"/>
      <c r="AJ232" s="222"/>
      <c r="AK232" s="279"/>
      <c r="AL232" s="279"/>
      <c r="AM232" s="279"/>
      <c r="AN232" s="279"/>
      <c r="AO232" s="279"/>
      <c r="AP232" s="279"/>
      <c r="AQ232" s="286"/>
      <c r="AR232" s="280"/>
      <c r="AS232" s="280"/>
      <c r="AT232" s="315"/>
      <c r="AU232" s="315"/>
      <c r="AV232" s="315"/>
      <c r="AW232" s="315"/>
      <c r="AX232" s="315"/>
      <c r="AY232" s="282"/>
      <c r="AZ232" s="316"/>
      <c r="BA232" s="316"/>
      <c r="BB232" s="283"/>
      <c r="BC232" s="317"/>
      <c r="BD232" s="317"/>
      <c r="BE232" s="287"/>
    </row>
    <row r="233" ht="15.75" hidden="1" customHeight="1">
      <c r="A233" s="74">
        <v>2025232.0</v>
      </c>
      <c r="B233" s="82" t="s">
        <v>1108</v>
      </c>
      <c r="C233" s="80" t="s">
        <v>7688</v>
      </c>
      <c r="D233" s="50" t="s">
        <v>110</v>
      </c>
      <c r="E233" s="82" t="s">
        <v>51</v>
      </c>
      <c r="F233" s="80" t="s">
        <v>4</v>
      </c>
      <c r="G233" s="269" t="str">
        <f>VLOOKUP(A233,'High School'!A:AW,49,FALSE)</f>
        <v>Yes</v>
      </c>
      <c r="H233" s="270" t="str">
        <f>VLOOKUP(A233,'High School'!A:AX,50,FALSE)</f>
        <v/>
      </c>
      <c r="I233" s="270">
        <f>VLOOKUP(A233,'High School'!A:AY,51,FALSE)</f>
        <v>231461283</v>
      </c>
      <c r="J233" s="270">
        <f>VLOOKUP(A233,'High School'!A:AZ,52,FALSE)</f>
        <v>65301</v>
      </c>
      <c r="K233" s="270" t="str">
        <f>VLOOKUP(A233,'High School'!A:BA,53,FALSE)</f>
        <v>Dip (Human Resource Management)</v>
      </c>
      <c r="L233" s="270" t="str">
        <f>VLOOKUP(A233,'High School'!A:BB,54,FALSE)</f>
        <v>`Provisionally Accepted</v>
      </c>
      <c r="M233" s="272" t="s">
        <v>232</v>
      </c>
      <c r="N233" s="272"/>
      <c r="O233" s="272"/>
      <c r="P233" s="299"/>
      <c r="Q233" s="273"/>
      <c r="R233" s="273"/>
      <c r="S233" s="274" t="s">
        <v>73</v>
      </c>
      <c r="T233" s="274"/>
      <c r="U233" s="275"/>
      <c r="V233" s="275"/>
      <c r="W233" s="275"/>
      <c r="X233" s="275"/>
      <c r="Y233" s="276"/>
      <c r="Z233" s="277"/>
      <c r="AA233" s="278"/>
      <c r="AB233" s="298"/>
      <c r="AC233" s="277"/>
      <c r="AD233" s="277"/>
      <c r="AE233" s="222"/>
      <c r="AF233" s="222"/>
      <c r="AG233" s="222"/>
      <c r="AH233" s="222"/>
      <c r="AI233" s="222"/>
      <c r="AJ233" s="222"/>
      <c r="AK233" s="279"/>
      <c r="AL233" s="279"/>
      <c r="AM233" s="279"/>
      <c r="AN233" s="279"/>
      <c r="AO233" s="279"/>
      <c r="AP233" s="279"/>
      <c r="AQ233" s="286"/>
      <c r="AR233" s="280"/>
      <c r="AS233" s="280"/>
      <c r="AT233" s="315"/>
      <c r="AU233" s="315"/>
      <c r="AV233" s="315"/>
      <c r="AW233" s="315"/>
      <c r="AX233" s="315"/>
      <c r="AY233" s="282"/>
      <c r="AZ233" s="316"/>
      <c r="BA233" s="316"/>
      <c r="BB233" s="283"/>
      <c r="BC233" s="317"/>
      <c r="BD233" s="317"/>
      <c r="BE233" s="287"/>
    </row>
    <row r="234" ht="15.75" hidden="1" customHeight="1">
      <c r="A234" s="74">
        <v>2025233.0</v>
      </c>
      <c r="B234" s="82" t="s">
        <v>2333</v>
      </c>
      <c r="C234" s="80" t="s">
        <v>7688</v>
      </c>
      <c r="D234" s="50" t="s">
        <v>110</v>
      </c>
      <c r="E234" s="82" t="s">
        <v>51</v>
      </c>
      <c r="F234" s="80" t="s">
        <v>4</v>
      </c>
      <c r="G234" s="269" t="str">
        <f>VLOOKUP(A234,'High School'!A:AW,49,FALSE)</f>
        <v>Yes</v>
      </c>
      <c r="H234" s="270" t="str">
        <f>VLOOKUP(A234,'High School'!A:AX,50,FALSE)</f>
        <v/>
      </c>
      <c r="I234" s="270">
        <f>VLOOKUP(A234,'High School'!A:AY,51,FALSE)</f>
        <v>231368984</v>
      </c>
      <c r="J234" s="270">
        <f>VLOOKUP(A234,'High School'!A:AZ,52,FALSE)</f>
        <v>96467</v>
      </c>
      <c r="K234" s="270" t="str">
        <f>VLOOKUP(A234,'High School'!A:BA,53,FALSE)</f>
        <v>Dip (Management)</v>
      </c>
      <c r="L234" s="270" t="str">
        <f>VLOOKUP(A234,'High School'!A:BB,54,FALSE)</f>
        <v>`Provisionally Accepted</v>
      </c>
      <c r="M234" s="272" t="s">
        <v>232</v>
      </c>
      <c r="N234" s="272"/>
      <c r="O234" s="272"/>
      <c r="P234" s="299"/>
      <c r="Q234" s="273"/>
      <c r="R234" s="273"/>
      <c r="S234" s="274" t="s">
        <v>232</v>
      </c>
      <c r="T234" s="274"/>
      <c r="U234" s="275"/>
      <c r="V234" s="275"/>
      <c r="W234" s="275"/>
      <c r="X234" s="275"/>
      <c r="Y234" s="276"/>
      <c r="Z234" s="277"/>
      <c r="AA234" s="278"/>
      <c r="AB234" s="298"/>
      <c r="AC234" s="277"/>
      <c r="AD234" s="277"/>
      <c r="AE234" s="222"/>
      <c r="AF234" s="222"/>
      <c r="AG234" s="222"/>
      <c r="AH234" s="222"/>
      <c r="AI234" s="222"/>
      <c r="AJ234" s="222"/>
      <c r="AK234" s="279"/>
      <c r="AL234" s="279"/>
      <c r="AM234" s="279"/>
      <c r="AN234" s="279"/>
      <c r="AO234" s="279"/>
      <c r="AP234" s="279"/>
      <c r="AQ234" s="286"/>
      <c r="AR234" s="280"/>
      <c r="AS234" s="280"/>
      <c r="AT234" s="315"/>
      <c r="AU234" s="315"/>
      <c r="AV234" s="315"/>
      <c r="AW234" s="315"/>
      <c r="AX234" s="315"/>
      <c r="AY234" s="282"/>
      <c r="AZ234" s="316"/>
      <c r="BA234" s="316"/>
      <c r="BB234" s="283"/>
      <c r="BC234" s="317"/>
      <c r="BD234" s="317"/>
      <c r="BE234" s="287"/>
    </row>
    <row r="235" ht="15.75" hidden="1" customHeight="1">
      <c r="A235" s="74">
        <v>2025234.0</v>
      </c>
      <c r="B235" s="82" t="s">
        <v>3527</v>
      </c>
      <c r="C235" s="80" t="s">
        <v>7688</v>
      </c>
      <c r="D235" s="50" t="s">
        <v>110</v>
      </c>
      <c r="E235" s="82" t="s">
        <v>51</v>
      </c>
      <c r="F235" s="80" t="s">
        <v>4</v>
      </c>
      <c r="G235" s="269" t="str">
        <f>VLOOKUP(A235,'High School'!A:AW,49,FALSE)</f>
        <v>Yes</v>
      </c>
      <c r="H235" s="270" t="str">
        <f>VLOOKUP(A235,'High School'!A:AX,50,FALSE)</f>
        <v/>
      </c>
      <c r="I235" s="270">
        <f>VLOOKUP(A235,'High School'!A:AY,51,FALSE)</f>
        <v>231369123</v>
      </c>
      <c r="J235" s="270">
        <f>VLOOKUP(A235,'High School'!A:AZ,52,FALSE)</f>
        <v>39795</v>
      </c>
      <c r="K235" s="270" t="str">
        <f>VLOOKUP(A235,'High School'!A:BA,53,FALSE)</f>
        <v>BCom (General Accounting)</v>
      </c>
      <c r="L235" s="270" t="str">
        <f>VLOOKUP(A235,'High School'!A:BB,54,FALSE)</f>
        <v>`Provisionally Accepted</v>
      </c>
      <c r="M235" s="272" t="s">
        <v>73</v>
      </c>
      <c r="N235" s="272"/>
      <c r="O235" s="272"/>
      <c r="P235" s="299"/>
      <c r="Q235" s="273"/>
      <c r="R235" s="273"/>
      <c r="S235" s="274" t="s">
        <v>73</v>
      </c>
      <c r="T235" s="274"/>
      <c r="U235" s="309"/>
      <c r="V235" s="275"/>
      <c r="W235" s="275"/>
      <c r="X235" s="275"/>
      <c r="Y235" s="276"/>
      <c r="Z235" s="277"/>
      <c r="AA235" s="278"/>
      <c r="AB235" s="298"/>
      <c r="AC235" s="277"/>
      <c r="AD235" s="277"/>
      <c r="AE235" s="222"/>
      <c r="AF235" s="222"/>
      <c r="AG235" s="339"/>
      <c r="AH235" s="222"/>
      <c r="AI235" s="222"/>
      <c r="AJ235" s="222"/>
      <c r="AK235" s="279"/>
      <c r="AL235" s="279"/>
      <c r="AM235" s="279"/>
      <c r="AN235" s="279"/>
      <c r="AO235" s="279"/>
      <c r="AP235" s="279"/>
      <c r="AQ235" s="286"/>
      <c r="AR235" s="280"/>
      <c r="AS235" s="280"/>
      <c r="AT235" s="315"/>
      <c r="AU235" s="315"/>
      <c r="AV235" s="315"/>
      <c r="AW235" s="315"/>
      <c r="AX235" s="315"/>
      <c r="AY235" s="282"/>
      <c r="AZ235" s="316"/>
      <c r="BA235" s="316"/>
      <c r="BB235" s="283"/>
      <c r="BC235" s="317"/>
      <c r="BD235" s="317"/>
      <c r="BE235" s="287"/>
    </row>
    <row r="236" ht="15.75" hidden="1" customHeight="1">
      <c r="A236" s="74">
        <v>2025235.0</v>
      </c>
      <c r="B236" s="82" t="s">
        <v>1043</v>
      </c>
      <c r="C236" s="80" t="s">
        <v>7688</v>
      </c>
      <c r="D236" s="50" t="s">
        <v>110</v>
      </c>
      <c r="E236" s="82" t="s">
        <v>51</v>
      </c>
      <c r="F236" s="80" t="s">
        <v>4</v>
      </c>
      <c r="G236" s="269" t="str">
        <f>VLOOKUP(A236,'High School'!A:AW,49,FALSE)</f>
        <v>Yes</v>
      </c>
      <c r="H236" s="270" t="str">
        <f>VLOOKUP(A236,'High School'!A:AX,50,FALSE)</f>
        <v/>
      </c>
      <c r="I236" s="270">
        <f>VLOOKUP(A236,'High School'!A:AY,51,FALSE)</f>
        <v>231369379</v>
      </c>
      <c r="J236" s="270">
        <f>VLOOKUP(A236,'High School'!A:AZ,52,FALSE)</f>
        <v>16102</v>
      </c>
      <c r="K236" s="270" t="str">
        <f>VLOOKUP(A236,'High School'!A:BA,53,FALSE)</f>
        <v>Dip (Accountancy)</v>
      </c>
      <c r="L236" s="270" t="str">
        <f>VLOOKUP(A236,'High School'!A:BB,54,FALSE)</f>
        <v>`Provisionally Accepted</v>
      </c>
      <c r="M236" s="271" t="s">
        <v>73</v>
      </c>
      <c r="N236" s="271"/>
      <c r="O236" s="271"/>
      <c r="P236" s="273"/>
      <c r="Q236" s="273"/>
      <c r="R236" s="273"/>
      <c r="S236" s="274" t="s">
        <v>73</v>
      </c>
      <c r="T236" s="274"/>
      <c r="U236" s="275"/>
      <c r="V236" s="275"/>
      <c r="W236" s="275"/>
      <c r="X236" s="275"/>
      <c r="Y236" s="276"/>
      <c r="Z236" s="277"/>
      <c r="AA236" s="278"/>
      <c r="AB236" s="298"/>
      <c r="AC236" s="277"/>
      <c r="AD236" s="277"/>
      <c r="AE236" s="222"/>
      <c r="AF236" s="222"/>
      <c r="AG236" s="222"/>
      <c r="AH236" s="222"/>
      <c r="AI236" s="222"/>
      <c r="AJ236" s="222"/>
      <c r="AK236" s="279"/>
      <c r="AL236" s="279"/>
      <c r="AM236" s="279"/>
      <c r="AN236" s="279"/>
      <c r="AO236" s="279"/>
      <c r="AP236" s="279"/>
      <c r="AQ236" s="286"/>
      <c r="AR236" s="280"/>
      <c r="AS236" s="280"/>
      <c r="AT236" s="315"/>
      <c r="AU236" s="315"/>
      <c r="AV236" s="281"/>
      <c r="AW236" s="281"/>
      <c r="AX236" s="281"/>
      <c r="AY236" s="282"/>
      <c r="AZ236" s="282"/>
      <c r="BA236" s="282"/>
      <c r="BB236" s="283"/>
      <c r="BC236" s="283"/>
      <c r="BD236" s="283"/>
      <c r="BE236" s="287"/>
    </row>
    <row r="237" ht="15.75" hidden="1" customHeight="1">
      <c r="A237" s="74">
        <v>2025236.0</v>
      </c>
      <c r="B237" s="82" t="s">
        <v>846</v>
      </c>
      <c r="C237" s="80" t="s">
        <v>7688</v>
      </c>
      <c r="D237" s="50" t="s">
        <v>110</v>
      </c>
      <c r="E237" s="82" t="s">
        <v>51</v>
      </c>
      <c r="F237" s="80" t="s">
        <v>4</v>
      </c>
      <c r="G237" s="269" t="str">
        <f>VLOOKUP(A237,'High School'!A:AW,49,FALSE)</f>
        <v>Yes</v>
      </c>
      <c r="H237" s="270" t="str">
        <f>VLOOKUP(A237,'High School'!A:AX,50,FALSE)</f>
        <v/>
      </c>
      <c r="I237" s="270">
        <f>VLOOKUP(A237,'High School'!A:AY,51,FALSE)</f>
        <v>231369255</v>
      </c>
      <c r="J237" s="270">
        <f>VLOOKUP(A237,'High School'!A:AZ,52,FALSE)</f>
        <v>46309</v>
      </c>
      <c r="K237" s="270" t="str">
        <f>VLOOKUP(A237,'High School'!A:BA,53,FALSE)</f>
        <v>Dip (Public Management)</v>
      </c>
      <c r="L237" s="270" t="str">
        <f>VLOOKUP(A237,'High School'!A:BB,54,FALSE)</f>
        <v>`Provisionally Accepted</v>
      </c>
      <c r="M237" s="272" t="s">
        <v>232</v>
      </c>
      <c r="N237" s="272"/>
      <c r="O237" s="272"/>
      <c r="P237" s="299"/>
      <c r="Q237" s="273"/>
      <c r="R237" s="273"/>
      <c r="S237" s="274" t="s">
        <v>73</v>
      </c>
      <c r="T237" s="274"/>
      <c r="U237" s="275"/>
      <c r="V237" s="275"/>
      <c r="W237" s="275"/>
      <c r="X237" s="275"/>
      <c r="Y237" s="276"/>
      <c r="Z237" s="277"/>
      <c r="AA237" s="278"/>
      <c r="AB237" s="298"/>
      <c r="AC237" s="277"/>
      <c r="AD237" s="277"/>
      <c r="AE237" s="222"/>
      <c r="AF237" s="222"/>
      <c r="AG237" s="222"/>
      <c r="AH237" s="222"/>
      <c r="AI237" s="222"/>
      <c r="AJ237" s="222"/>
      <c r="AK237" s="279"/>
      <c r="AL237" s="279"/>
      <c r="AM237" s="279"/>
      <c r="AN237" s="279"/>
      <c r="AO237" s="279"/>
      <c r="AP237" s="279"/>
      <c r="AQ237" s="286"/>
      <c r="AR237" s="280"/>
      <c r="AS237" s="280"/>
      <c r="AT237" s="315"/>
      <c r="AU237" s="315"/>
      <c r="AV237" s="281"/>
      <c r="AW237" s="281"/>
      <c r="AX237" s="281"/>
      <c r="AY237" s="282"/>
      <c r="AZ237" s="282"/>
      <c r="BA237" s="282"/>
      <c r="BB237" s="283"/>
      <c r="BC237" s="283"/>
      <c r="BD237" s="283"/>
      <c r="BE237" s="1"/>
    </row>
    <row r="238" ht="15.75" hidden="1" customHeight="1">
      <c r="A238" s="74">
        <v>2025237.0</v>
      </c>
      <c r="B238" s="82" t="s">
        <v>3538</v>
      </c>
      <c r="C238" s="80" t="s">
        <v>7688</v>
      </c>
      <c r="D238" s="50" t="s">
        <v>99</v>
      </c>
      <c r="E238" s="82" t="s">
        <v>53</v>
      </c>
      <c r="F238" s="80" t="s">
        <v>4</v>
      </c>
      <c r="G238" s="269" t="str">
        <f>VLOOKUP(A238,'High School'!A:AW,49,FALSE)</f>
        <v>S/A</v>
      </c>
      <c r="H238" s="270" t="str">
        <f>VLOOKUP(A238,'High School'!A:AX,50,FALSE)</f>
        <v/>
      </c>
      <c r="I238" s="270" t="str">
        <f>VLOOKUP(A238,'High School'!A:AY,51,FALSE)</f>
        <v/>
      </c>
      <c r="J238" s="270" t="str">
        <f>VLOOKUP(A238,'High School'!A:AZ,52,FALSE)</f>
        <v/>
      </c>
      <c r="K238" s="270" t="str">
        <f>VLOOKUP(A238,'High School'!A:BA,53,FALSE)</f>
        <v/>
      </c>
      <c r="L238" s="270" t="str">
        <f>VLOOKUP(A238,'High School'!A:BB,54,FALSE)</f>
        <v/>
      </c>
      <c r="M238" s="271" t="s">
        <v>73</v>
      </c>
      <c r="N238" s="271"/>
      <c r="O238" s="271"/>
      <c r="P238" s="273"/>
      <c r="Q238" s="273"/>
      <c r="R238" s="273"/>
      <c r="S238" s="274" t="s">
        <v>73</v>
      </c>
      <c r="T238" s="274"/>
      <c r="U238" s="275"/>
      <c r="V238" s="275"/>
      <c r="W238" s="275"/>
      <c r="X238" s="275"/>
      <c r="Y238" s="276"/>
      <c r="Z238" s="277"/>
      <c r="AA238" s="278"/>
      <c r="AB238" s="298"/>
      <c r="AC238" s="277"/>
      <c r="AD238" s="277"/>
      <c r="AE238" s="222"/>
      <c r="AF238" s="222"/>
      <c r="AG238" s="222"/>
      <c r="AH238" s="222"/>
      <c r="AI238" s="222"/>
      <c r="AJ238" s="222"/>
      <c r="AK238" s="279"/>
      <c r="AL238" s="279"/>
      <c r="AM238" s="279"/>
      <c r="AN238" s="279"/>
      <c r="AO238" s="279"/>
      <c r="AP238" s="279"/>
      <c r="AQ238" s="286"/>
      <c r="AR238" s="280"/>
      <c r="AS238" s="280"/>
      <c r="AT238" s="315"/>
      <c r="AU238" s="315"/>
      <c r="AV238" s="315"/>
      <c r="AW238" s="315"/>
      <c r="AX238" s="315"/>
      <c r="AY238" s="282"/>
      <c r="AZ238" s="316"/>
      <c r="BA238" s="316"/>
      <c r="BB238" s="283"/>
      <c r="BC238" s="317"/>
      <c r="BD238" s="317"/>
      <c r="BE238" s="287"/>
    </row>
    <row r="239" ht="15.75" hidden="1" customHeight="1">
      <c r="A239" s="74">
        <v>2025238.0</v>
      </c>
      <c r="B239" s="82" t="s">
        <v>1243</v>
      </c>
      <c r="C239" s="80" t="s">
        <v>7688</v>
      </c>
      <c r="D239" s="50" t="s">
        <v>99</v>
      </c>
      <c r="E239" s="82" t="s">
        <v>53</v>
      </c>
      <c r="F239" s="80" t="s">
        <v>4</v>
      </c>
      <c r="G239" s="269" t="str">
        <f>VLOOKUP(A239,'High School'!A:AW,49,FALSE)</f>
        <v>S/A</v>
      </c>
      <c r="H239" s="270" t="str">
        <f>VLOOKUP(A239,'High School'!A:AX,50,FALSE)</f>
        <v/>
      </c>
      <c r="I239" s="270" t="str">
        <f>VLOOKUP(A239,'High School'!A:AY,51,FALSE)</f>
        <v/>
      </c>
      <c r="J239" s="270" t="str">
        <f>VLOOKUP(A239,'High School'!A:AZ,52,FALSE)</f>
        <v/>
      </c>
      <c r="K239" s="270" t="str">
        <f>VLOOKUP(A239,'High School'!A:BA,53,FALSE)</f>
        <v/>
      </c>
      <c r="L239" s="270" t="str">
        <f>VLOOKUP(A239,'High School'!A:BB,54,FALSE)</f>
        <v/>
      </c>
      <c r="M239" s="272" t="s">
        <v>232</v>
      </c>
      <c r="N239" s="272"/>
      <c r="O239" s="272"/>
      <c r="P239" s="299"/>
      <c r="Q239" s="273"/>
      <c r="R239" s="273"/>
      <c r="S239" s="274" t="s">
        <v>73</v>
      </c>
      <c r="T239" s="274"/>
      <c r="U239" s="275"/>
      <c r="V239" s="275"/>
      <c r="W239" s="275"/>
      <c r="X239" s="275"/>
      <c r="Y239" s="276"/>
      <c r="Z239" s="277"/>
      <c r="AA239" s="278"/>
      <c r="AB239" s="298"/>
      <c r="AC239" s="277"/>
      <c r="AD239" s="277"/>
      <c r="AE239" s="222"/>
      <c r="AF239" s="222"/>
      <c r="AG239" s="222"/>
      <c r="AH239" s="222"/>
      <c r="AI239" s="222"/>
      <c r="AJ239" s="222"/>
      <c r="AK239" s="279"/>
      <c r="AL239" s="279"/>
      <c r="AM239" s="279"/>
      <c r="AN239" s="279"/>
      <c r="AO239" s="279"/>
      <c r="AP239" s="279"/>
      <c r="AQ239" s="286"/>
      <c r="AR239" s="280"/>
      <c r="AS239" s="280"/>
      <c r="AT239" s="315"/>
      <c r="AU239" s="315"/>
      <c r="AV239" s="315"/>
      <c r="AW239" s="315"/>
      <c r="AX239" s="315"/>
      <c r="AY239" s="282"/>
      <c r="AZ239" s="316"/>
      <c r="BA239" s="316"/>
      <c r="BB239" s="283"/>
      <c r="BC239" s="317"/>
      <c r="BD239" s="317"/>
      <c r="BE239" s="287"/>
    </row>
    <row r="240" ht="15.75" hidden="1" customHeight="1">
      <c r="A240" s="74">
        <v>2025239.0</v>
      </c>
      <c r="B240" s="82" t="s">
        <v>1024</v>
      </c>
      <c r="C240" s="80" t="s">
        <v>7688</v>
      </c>
      <c r="D240" s="50" t="s">
        <v>99</v>
      </c>
      <c r="E240" s="82" t="s">
        <v>53</v>
      </c>
      <c r="F240" s="80" t="s">
        <v>4</v>
      </c>
      <c r="G240" s="269" t="str">
        <f>VLOOKUP(A240,'High School'!A:AW,49,FALSE)</f>
        <v>Yes</v>
      </c>
      <c r="H240" s="270" t="str">
        <f>VLOOKUP(A240,'High School'!A:AX,50,FALSE)</f>
        <v/>
      </c>
      <c r="I240" s="270">
        <f>VLOOKUP(A240,'High School'!A:AY,51,FALSE)</f>
        <v>231293496</v>
      </c>
      <c r="J240" s="270">
        <f>VLOOKUP(A240,'High School'!A:AZ,52,FALSE)</f>
        <v>64197</v>
      </c>
      <c r="K240" s="270" t="str">
        <f>VLOOKUP(A240,'High School'!A:BA,53,FALSE)</f>
        <v>Dip (Logistics) Extended Programme</v>
      </c>
      <c r="L240" s="270" t="str">
        <f>VLOOKUP(A240,'High School'!A:BB,54,FALSE)</f>
        <v>`Provisionally Accepted</v>
      </c>
      <c r="M240" s="271" t="s">
        <v>73</v>
      </c>
      <c r="N240" s="271"/>
      <c r="O240" s="271"/>
      <c r="P240" s="273"/>
      <c r="Q240" s="273"/>
      <c r="R240" s="273"/>
      <c r="S240" s="274" t="s">
        <v>73</v>
      </c>
      <c r="T240" s="274"/>
      <c r="U240" s="275"/>
      <c r="V240" s="275"/>
      <c r="W240" s="275"/>
      <c r="X240" s="275"/>
      <c r="Y240" s="276"/>
      <c r="Z240" s="277"/>
      <c r="AA240" s="278"/>
      <c r="AB240" s="298"/>
      <c r="AC240" s="277"/>
      <c r="AD240" s="277"/>
      <c r="AE240" s="222"/>
      <c r="AF240" s="222"/>
      <c r="AG240" s="222"/>
      <c r="AH240" s="222"/>
      <c r="AI240" s="222"/>
      <c r="AJ240" s="222"/>
      <c r="AK240" s="279"/>
      <c r="AL240" s="279"/>
      <c r="AM240" s="279"/>
      <c r="AN240" s="279"/>
      <c r="AO240" s="279"/>
      <c r="AP240" s="279"/>
      <c r="AQ240" s="286"/>
      <c r="AR240" s="280"/>
      <c r="AS240" s="280"/>
      <c r="AT240" s="315"/>
      <c r="AU240" s="315"/>
      <c r="AV240" s="315"/>
      <c r="AW240" s="315"/>
      <c r="AX240" s="315"/>
      <c r="AY240" s="282"/>
      <c r="AZ240" s="316"/>
      <c r="BA240" s="316"/>
      <c r="BB240" s="283"/>
      <c r="BC240" s="317"/>
      <c r="BD240" s="317"/>
      <c r="BE240" s="1"/>
    </row>
    <row r="241" ht="15.75" hidden="1" customHeight="1">
      <c r="A241" s="74">
        <v>2025240.0</v>
      </c>
      <c r="B241" s="82" t="s">
        <v>984</v>
      </c>
      <c r="C241" s="80" t="s">
        <v>7688</v>
      </c>
      <c r="D241" s="50" t="s">
        <v>99</v>
      </c>
      <c r="E241" s="82" t="s">
        <v>53</v>
      </c>
      <c r="F241" s="80" t="s">
        <v>4</v>
      </c>
      <c r="G241" s="269" t="str">
        <f>VLOOKUP(A241,'High School'!A:AW,49,FALSE)</f>
        <v>Yes</v>
      </c>
      <c r="H241" s="270" t="str">
        <f>VLOOKUP(A241,'High School'!A:AX,50,FALSE)</f>
        <v/>
      </c>
      <c r="I241" s="270">
        <f>VLOOKUP(A241,'High School'!A:AY,51,FALSE)</f>
        <v>231294220</v>
      </c>
      <c r="J241" s="270">
        <f>VLOOKUP(A241,'High School'!A:AZ,52,FALSE)</f>
        <v>72378</v>
      </c>
      <c r="K241" s="270" t="str">
        <f>VLOOKUP(A241,'High School'!A:BA,53,FALSE)</f>
        <v>Dip (Tourism Management)</v>
      </c>
      <c r="L241" s="270" t="str">
        <f>VLOOKUP(A241,'High School'!A:BB,54,FALSE)</f>
        <v>`Provisionally Accepted</v>
      </c>
      <c r="M241" s="272" t="s">
        <v>73</v>
      </c>
      <c r="N241" s="272"/>
      <c r="O241" s="272"/>
      <c r="P241" s="299"/>
      <c r="Q241" s="273"/>
      <c r="R241" s="273"/>
      <c r="S241" s="274" t="s">
        <v>73</v>
      </c>
      <c r="T241" s="274"/>
      <c r="U241" s="275"/>
      <c r="V241" s="275"/>
      <c r="W241" s="275"/>
      <c r="X241" s="275"/>
      <c r="Y241" s="276"/>
      <c r="Z241" s="277"/>
      <c r="AA241" s="278"/>
      <c r="AB241" s="298"/>
      <c r="AC241" s="277"/>
      <c r="AD241" s="277"/>
      <c r="AE241" s="222"/>
      <c r="AF241" s="222"/>
      <c r="AG241" s="222"/>
      <c r="AH241" s="222"/>
      <c r="AI241" s="222"/>
      <c r="AJ241" s="222"/>
      <c r="AK241" s="279"/>
      <c r="AL241" s="279"/>
      <c r="AM241" s="279"/>
      <c r="AN241" s="279"/>
      <c r="AO241" s="279"/>
      <c r="AP241" s="279"/>
      <c r="AQ241" s="286"/>
      <c r="AR241" s="280"/>
      <c r="AS241" s="280"/>
      <c r="AT241" s="315"/>
      <c r="AU241" s="315"/>
      <c r="AV241" s="315"/>
      <c r="AW241" s="315"/>
      <c r="AX241" s="315"/>
      <c r="AY241" s="282"/>
      <c r="AZ241" s="316"/>
      <c r="BA241" s="316"/>
      <c r="BB241" s="283"/>
      <c r="BC241" s="317"/>
      <c r="BD241" s="317"/>
      <c r="BE241" s="287"/>
    </row>
    <row r="242" ht="15.75" hidden="1" customHeight="1">
      <c r="A242" s="74">
        <v>2025241.0</v>
      </c>
      <c r="B242" s="82" t="s">
        <v>2025</v>
      </c>
      <c r="C242" s="80" t="s">
        <v>7688</v>
      </c>
      <c r="D242" s="50" t="s">
        <v>99</v>
      </c>
      <c r="E242" s="82" t="s">
        <v>53</v>
      </c>
      <c r="F242" s="80" t="s">
        <v>4</v>
      </c>
      <c r="G242" s="269" t="str">
        <f>VLOOKUP(A242,'High School'!A:AW,49,FALSE)</f>
        <v>Yes</v>
      </c>
      <c r="H242" s="270" t="str">
        <f>VLOOKUP(A242,'High School'!A:AX,50,FALSE)</f>
        <v/>
      </c>
      <c r="I242" s="270">
        <f>VLOOKUP(A242,'High School'!A:AY,51,FALSE)</f>
        <v>231293666</v>
      </c>
      <c r="J242" s="270">
        <f>VLOOKUP(A242,'High School'!A:AZ,52,FALSE)</f>
        <v>46103</v>
      </c>
      <c r="K242" s="270" t="str">
        <f>VLOOKUP(A242,'High School'!A:BA,53,FALSE)</f>
        <v>BHms</v>
      </c>
      <c r="L242" s="270" t="str">
        <f>VLOOKUP(A242,'High School'!A:BB,54,FALSE)</f>
        <v>Rejected</v>
      </c>
      <c r="M242" s="271" t="s">
        <v>73</v>
      </c>
      <c r="N242" s="271" t="str">
        <f>CLEAN(O242)</f>
        <v/>
      </c>
      <c r="O242" s="271"/>
      <c r="P242" s="273"/>
      <c r="Q242" s="273"/>
      <c r="R242" s="273"/>
      <c r="S242" s="274" t="s">
        <v>73</v>
      </c>
      <c r="T242" s="274"/>
      <c r="U242" s="275"/>
      <c r="V242" s="275"/>
      <c r="W242" s="275"/>
      <c r="X242" s="275"/>
      <c r="Y242" s="276"/>
      <c r="Z242" s="277"/>
      <c r="AA242" s="278"/>
      <c r="AB242" s="298"/>
      <c r="AC242" s="277"/>
      <c r="AD242" s="277"/>
      <c r="AE242" s="222"/>
      <c r="AF242" s="222"/>
      <c r="AG242" s="339"/>
      <c r="AH242" s="222"/>
      <c r="AI242" s="222"/>
      <c r="AJ242" s="222"/>
      <c r="AK242" s="279"/>
      <c r="AL242" s="279"/>
      <c r="AM242" s="279"/>
      <c r="AN242" s="279"/>
      <c r="AO242" s="279"/>
      <c r="AP242" s="279"/>
      <c r="AQ242" s="286"/>
      <c r="AR242" s="280"/>
      <c r="AS242" s="280"/>
      <c r="AT242" s="315"/>
      <c r="AU242" s="315"/>
      <c r="AV242" s="315"/>
      <c r="AW242" s="315"/>
      <c r="AX242" s="315"/>
      <c r="AY242" s="282"/>
      <c r="AZ242" s="316"/>
      <c r="BA242" s="316"/>
      <c r="BB242" s="283"/>
      <c r="BC242" s="317"/>
      <c r="BD242" s="317"/>
      <c r="BE242" s="1"/>
    </row>
    <row r="243" ht="15.75" hidden="1" customHeight="1">
      <c r="A243" s="74">
        <v>2025242.0</v>
      </c>
      <c r="B243" s="82" t="s">
        <v>3673</v>
      </c>
      <c r="C243" s="80" t="s">
        <v>7688</v>
      </c>
      <c r="D243" s="50" t="s">
        <v>99</v>
      </c>
      <c r="E243" s="82" t="s">
        <v>53</v>
      </c>
      <c r="F243" s="80" t="s">
        <v>4</v>
      </c>
      <c r="G243" s="269" t="str">
        <f>VLOOKUP(A243,'High School'!A:AW,49,FALSE)</f>
        <v>S/A</v>
      </c>
      <c r="H243" s="270" t="str">
        <f>VLOOKUP(A243,'High School'!A:AX,50,FALSE)</f>
        <v/>
      </c>
      <c r="I243" s="270" t="str">
        <f>VLOOKUP(A243,'High School'!A:AY,51,FALSE)</f>
        <v/>
      </c>
      <c r="J243" s="270" t="str">
        <f>VLOOKUP(A243,'High School'!A:AZ,52,FALSE)</f>
        <v/>
      </c>
      <c r="K243" s="270" t="str">
        <f>VLOOKUP(A243,'High School'!A:BA,53,FALSE)</f>
        <v/>
      </c>
      <c r="L243" s="270" t="str">
        <f>VLOOKUP(A243,'High School'!A:BB,54,FALSE)</f>
        <v/>
      </c>
      <c r="M243" s="271" t="s">
        <v>73</v>
      </c>
      <c r="N243" s="271"/>
      <c r="O243" s="271"/>
      <c r="P243" s="308"/>
      <c r="Q243" s="273"/>
      <c r="R243" s="273"/>
      <c r="S243" s="274" t="s">
        <v>73</v>
      </c>
      <c r="T243" s="274"/>
      <c r="U243" s="275"/>
      <c r="V243" s="275"/>
      <c r="W243" s="275"/>
      <c r="X243" s="275"/>
      <c r="Y243" s="276"/>
      <c r="Z243" s="277"/>
      <c r="AA243" s="278"/>
      <c r="AB243" s="298"/>
      <c r="AC243" s="277"/>
      <c r="AD243" s="277"/>
      <c r="AE243" s="222"/>
      <c r="AF243" s="222"/>
      <c r="AG243" s="222"/>
      <c r="AH243" s="222"/>
      <c r="AI243" s="222"/>
      <c r="AJ243" s="222"/>
      <c r="AK243" s="279"/>
      <c r="AL243" s="279"/>
      <c r="AM243" s="279"/>
      <c r="AN243" s="279"/>
      <c r="AO243" s="279"/>
      <c r="AP243" s="279"/>
      <c r="AQ243" s="286"/>
      <c r="AR243" s="280"/>
      <c r="AS243" s="280"/>
      <c r="AT243" s="315"/>
      <c r="AU243" s="315"/>
      <c r="AV243" s="315"/>
      <c r="AW243" s="315"/>
      <c r="AX243" s="315"/>
      <c r="AY243" s="282"/>
      <c r="AZ243" s="316"/>
      <c r="BA243" s="316"/>
      <c r="BB243" s="283"/>
      <c r="BC243" s="317"/>
      <c r="BD243" s="317"/>
      <c r="BE243" s="287"/>
    </row>
    <row r="244" ht="15.75" hidden="1" customHeight="1">
      <c r="A244" s="74">
        <v>2025243.0</v>
      </c>
      <c r="B244" s="82" t="s">
        <v>1076</v>
      </c>
      <c r="C244" s="80" t="s">
        <v>7688</v>
      </c>
      <c r="D244" s="50" t="s">
        <v>99</v>
      </c>
      <c r="E244" s="82" t="s">
        <v>53</v>
      </c>
      <c r="F244" s="80" t="s">
        <v>4</v>
      </c>
      <c r="G244" s="269" t="str">
        <f>VLOOKUP(A244,'High School'!A:AW,49,FALSE)</f>
        <v>Yes</v>
      </c>
      <c r="H244" s="270" t="str">
        <f>VLOOKUP(A244,'High School'!A:AX,50,FALSE)</f>
        <v/>
      </c>
      <c r="I244" s="270">
        <f>VLOOKUP(A244,'High School'!A:AY,51,FALSE)</f>
        <v>231293607</v>
      </c>
      <c r="J244" s="270">
        <f>VLOOKUP(A244,'High School'!A:AZ,52,FALSE)</f>
        <v>32173</v>
      </c>
      <c r="K244" s="270" t="str">
        <f>VLOOKUP(A244,'High School'!A:BA,53,FALSE)</f>
        <v>BAdmin</v>
      </c>
      <c r="L244" s="270" t="str">
        <f>VLOOKUP(A244,'High School'!A:BB,54,FALSE)</f>
        <v>`Provisionally Accepted</v>
      </c>
      <c r="M244" s="272" t="s">
        <v>73</v>
      </c>
      <c r="N244" s="272"/>
      <c r="O244" s="272"/>
      <c r="P244" s="299"/>
      <c r="Q244" s="273"/>
      <c r="R244" s="273"/>
      <c r="S244" s="274" t="s">
        <v>73</v>
      </c>
      <c r="T244" s="274"/>
      <c r="U244" s="275"/>
      <c r="V244" s="275"/>
      <c r="W244" s="275"/>
      <c r="X244" s="275"/>
      <c r="Y244" s="276"/>
      <c r="Z244" s="277"/>
      <c r="AA244" s="278"/>
      <c r="AB244" s="298"/>
      <c r="AC244" s="277"/>
      <c r="AD244" s="277"/>
      <c r="AE244" s="222"/>
      <c r="AF244" s="222"/>
      <c r="AG244" s="222"/>
      <c r="AH244" s="222"/>
      <c r="AI244" s="222"/>
      <c r="AJ244" s="222"/>
      <c r="AK244" s="279"/>
      <c r="AL244" s="279"/>
      <c r="AM244" s="279"/>
      <c r="AN244" s="279"/>
      <c r="AO244" s="279"/>
      <c r="AP244" s="279"/>
      <c r="AQ244" s="286"/>
      <c r="AR244" s="280"/>
      <c r="AS244" s="280"/>
      <c r="AT244" s="315"/>
      <c r="AU244" s="315"/>
      <c r="AV244" s="315"/>
      <c r="AW244" s="315"/>
      <c r="AX244" s="315"/>
      <c r="AY244" s="282"/>
      <c r="AZ244" s="316"/>
      <c r="BA244" s="316"/>
      <c r="BB244" s="283"/>
      <c r="BC244" s="317"/>
      <c r="BD244" s="317"/>
      <c r="BE244" s="287"/>
    </row>
    <row r="245" ht="15.75" hidden="1" customHeight="1">
      <c r="A245" s="74">
        <v>2025244.0</v>
      </c>
      <c r="B245" s="82" t="s">
        <v>775</v>
      </c>
      <c r="C245" s="80" t="s">
        <v>7688</v>
      </c>
      <c r="D245" s="50" t="s">
        <v>99</v>
      </c>
      <c r="E245" s="82" t="s">
        <v>53</v>
      </c>
      <c r="F245" s="80" t="s">
        <v>4</v>
      </c>
      <c r="G245" s="269" t="str">
        <f>VLOOKUP(A245,'High School'!A:AW,49,FALSE)</f>
        <v>Yes</v>
      </c>
      <c r="H245" s="270" t="str">
        <f>VLOOKUP(A245,'High School'!A:AX,50,FALSE)</f>
        <v/>
      </c>
      <c r="I245" s="270">
        <f>VLOOKUP(A245,'High School'!A:AY,51,FALSE)</f>
        <v>231293801</v>
      </c>
      <c r="J245" s="270">
        <f>VLOOKUP(A245,'High School'!A:AZ,52,FALSE)</f>
        <v>59272</v>
      </c>
      <c r="K245" s="270" t="str">
        <f>VLOOKUP(A245,'High School'!A:BA,53,FALSE)</f>
        <v>Bachelor of Education in IP Teaching</v>
      </c>
      <c r="L245" s="270" t="str">
        <f>VLOOKUP(A245,'High School'!A:BB,54,FALSE)</f>
        <v>`Provisionally Accepted</v>
      </c>
      <c r="M245" s="271" t="s">
        <v>73</v>
      </c>
      <c r="N245" s="271" t="str">
        <f t="shared" ref="N245:N246" si="11">CLEAN(O245)</f>
        <v/>
      </c>
      <c r="O245" s="271"/>
      <c r="P245" s="273"/>
      <c r="Q245" s="273"/>
      <c r="R245" s="273"/>
      <c r="S245" s="274" t="s">
        <v>73</v>
      </c>
      <c r="T245" s="274"/>
      <c r="U245" s="275"/>
      <c r="V245" s="275"/>
      <c r="W245" s="275"/>
      <c r="X245" s="275"/>
      <c r="Y245" s="276"/>
      <c r="Z245" s="277"/>
      <c r="AA245" s="278"/>
      <c r="AB245" s="298"/>
      <c r="AC245" s="277"/>
      <c r="AD245" s="277"/>
      <c r="AE245" s="222"/>
      <c r="AF245" s="222"/>
      <c r="AG245" s="222"/>
      <c r="AH245" s="222"/>
      <c r="AI245" s="222"/>
      <c r="AJ245" s="222"/>
      <c r="AK245" s="279"/>
      <c r="AL245" s="279"/>
      <c r="AM245" s="279"/>
      <c r="AN245" s="279"/>
      <c r="AO245" s="279"/>
      <c r="AP245" s="279"/>
      <c r="AQ245" s="286"/>
      <c r="AR245" s="280"/>
      <c r="AS245" s="280"/>
      <c r="AT245" s="315"/>
      <c r="AU245" s="315"/>
      <c r="AV245" s="315"/>
      <c r="AW245" s="315"/>
      <c r="AX245" s="315"/>
      <c r="AY245" s="316"/>
      <c r="AZ245" s="316"/>
      <c r="BA245" s="316"/>
      <c r="BB245" s="317"/>
      <c r="BC245" s="317"/>
      <c r="BD245" s="317"/>
      <c r="BE245" s="287"/>
    </row>
    <row r="246" ht="15.75" hidden="1" customHeight="1">
      <c r="A246" s="74">
        <v>2025245.0</v>
      </c>
      <c r="B246" s="82" t="s">
        <v>724</v>
      </c>
      <c r="C246" s="80" t="s">
        <v>7688</v>
      </c>
      <c r="D246" s="50" t="s">
        <v>99</v>
      </c>
      <c r="E246" s="82" t="s">
        <v>53</v>
      </c>
      <c r="F246" s="80" t="s">
        <v>4</v>
      </c>
      <c r="G246" s="269" t="str">
        <f>VLOOKUP(A246,'High School'!A:AW,49,FALSE)</f>
        <v>Yes</v>
      </c>
      <c r="H246" s="270" t="str">
        <f>VLOOKUP(A246,'High School'!A:AX,50,FALSE)</f>
        <v/>
      </c>
      <c r="I246" s="270">
        <f>VLOOKUP(A246,'High School'!A:AY,51,FALSE)</f>
        <v>231294573</v>
      </c>
      <c r="J246" s="270">
        <f>VLOOKUP(A246,'High School'!A:AZ,52,FALSE)</f>
        <v>98657</v>
      </c>
      <c r="K246" s="270" t="str">
        <f>VLOOKUP(A246,'High School'!A:BA,53,FALSE)</f>
        <v>Dip (Logistics)</v>
      </c>
      <c r="L246" s="270" t="str">
        <f>VLOOKUP(A246,'High School'!A:BB,54,FALSE)</f>
        <v>`Provisionally Accepted</v>
      </c>
      <c r="M246" s="271" t="s">
        <v>73</v>
      </c>
      <c r="N246" s="271" t="str">
        <f t="shared" si="11"/>
        <v/>
      </c>
      <c r="O246" s="271"/>
      <c r="P246" s="273"/>
      <c r="Q246" s="273"/>
      <c r="R246" s="273"/>
      <c r="S246" s="274" t="s">
        <v>73</v>
      </c>
      <c r="T246" s="274"/>
      <c r="U246" s="275"/>
      <c r="V246" s="275"/>
      <c r="W246" s="275"/>
      <c r="X246" s="275"/>
      <c r="Y246" s="276"/>
      <c r="Z246" s="277"/>
      <c r="AA246" s="278"/>
      <c r="AB246" s="298"/>
      <c r="AC246" s="277"/>
      <c r="AD246" s="277"/>
      <c r="AE246" s="222"/>
      <c r="AF246" s="222"/>
      <c r="AG246" s="222"/>
      <c r="AH246" s="222"/>
      <c r="AI246" s="222"/>
      <c r="AJ246" s="222"/>
      <c r="AK246" s="279"/>
      <c r="AL246" s="279"/>
      <c r="AM246" s="279"/>
      <c r="AN246" s="279"/>
      <c r="AO246" s="279"/>
      <c r="AP246" s="279"/>
      <c r="AQ246" s="286"/>
      <c r="AR246" s="280"/>
      <c r="AS246" s="280"/>
      <c r="AT246" s="315"/>
      <c r="AU246" s="315"/>
      <c r="AV246" s="315"/>
      <c r="AW246" s="315"/>
      <c r="AX246" s="315"/>
      <c r="AY246" s="282"/>
      <c r="AZ246" s="316"/>
      <c r="BA246" s="316"/>
      <c r="BB246" s="283"/>
      <c r="BC246" s="317"/>
      <c r="BD246" s="317"/>
      <c r="BE246" s="287"/>
    </row>
    <row r="247" ht="15.75" hidden="1" customHeight="1">
      <c r="A247" s="74">
        <v>2025246.0</v>
      </c>
      <c r="B247" s="82" t="s">
        <v>858</v>
      </c>
      <c r="C247" s="80" t="s">
        <v>7688</v>
      </c>
      <c r="D247" s="50" t="s">
        <v>99</v>
      </c>
      <c r="E247" s="82" t="s">
        <v>53</v>
      </c>
      <c r="F247" s="80" t="s">
        <v>4</v>
      </c>
      <c r="G247" s="269" t="str">
        <f>VLOOKUP(A247,'High School'!A:AW,49,FALSE)</f>
        <v>S/A</v>
      </c>
      <c r="H247" s="270" t="str">
        <f>VLOOKUP(A247,'High School'!A:AX,50,FALSE)</f>
        <v/>
      </c>
      <c r="I247" s="270" t="str">
        <f>VLOOKUP(A247,'High School'!A:AY,51,FALSE)</f>
        <v/>
      </c>
      <c r="J247" s="270" t="str">
        <f>VLOOKUP(A247,'High School'!A:AZ,52,FALSE)</f>
        <v/>
      </c>
      <c r="K247" s="270" t="str">
        <f>VLOOKUP(A247,'High School'!A:BA,53,FALSE)</f>
        <v/>
      </c>
      <c r="L247" s="270" t="str">
        <f>VLOOKUP(A247,'High School'!A:BB,54,FALSE)</f>
        <v/>
      </c>
      <c r="M247" s="272" t="s">
        <v>73</v>
      </c>
      <c r="N247" s="272"/>
      <c r="O247" s="272"/>
      <c r="P247" s="299"/>
      <c r="Q247" s="273"/>
      <c r="R247" s="273"/>
      <c r="S247" s="274" t="s">
        <v>73</v>
      </c>
      <c r="T247" s="274"/>
      <c r="U247" s="275"/>
      <c r="V247" s="275"/>
      <c r="W247" s="275"/>
      <c r="X247" s="275"/>
      <c r="Y247" s="276"/>
      <c r="Z247" s="277"/>
      <c r="AA247" s="278"/>
      <c r="AB247" s="298"/>
      <c r="AC247" s="277"/>
      <c r="AD247" s="277"/>
      <c r="AE247" s="222"/>
      <c r="AF247" s="222"/>
      <c r="AG247" s="222"/>
      <c r="AH247" s="222"/>
      <c r="AI247" s="222"/>
      <c r="AJ247" s="222"/>
      <c r="AK247" s="279"/>
      <c r="AL247" s="279"/>
      <c r="AM247" s="279"/>
      <c r="AN247" s="279"/>
      <c r="AO247" s="279"/>
      <c r="AP247" s="279"/>
      <c r="AQ247" s="286"/>
      <c r="AR247" s="280"/>
      <c r="AS247" s="280"/>
      <c r="AT247" s="315"/>
      <c r="AU247" s="315"/>
      <c r="AV247" s="315"/>
      <c r="AW247" s="315"/>
      <c r="AX247" s="315"/>
      <c r="AY247" s="282"/>
      <c r="AZ247" s="316"/>
      <c r="BA247" s="316"/>
      <c r="BB247" s="283"/>
      <c r="BC247" s="317"/>
      <c r="BD247" s="317"/>
      <c r="BE247" s="287"/>
    </row>
    <row r="248" ht="15.75" hidden="1" customHeight="1">
      <c r="A248" s="74">
        <v>2025247.0</v>
      </c>
      <c r="B248" s="82" t="s">
        <v>3233</v>
      </c>
      <c r="C248" s="80" t="s">
        <v>7688</v>
      </c>
      <c r="D248" s="50" t="s">
        <v>99</v>
      </c>
      <c r="E248" s="82" t="s">
        <v>53</v>
      </c>
      <c r="F248" s="80" t="s">
        <v>4</v>
      </c>
      <c r="G248" s="269" t="str">
        <f>VLOOKUP(A248,'High School'!A:AW,49,FALSE)</f>
        <v>Yes</v>
      </c>
      <c r="H248" s="270" t="str">
        <f>VLOOKUP(A248,'High School'!A:AX,50,FALSE)</f>
        <v/>
      </c>
      <c r="I248" s="270">
        <f>VLOOKUP(A248,'High School'!A:AY,51,FALSE)</f>
        <v>231111886</v>
      </c>
      <c r="J248" s="270">
        <f>VLOOKUP(A248,'High School'!A:AZ,52,FALSE)</f>
        <v>74246</v>
      </c>
      <c r="K248" s="270" t="str">
        <f>VLOOKUP(A248,'High School'!A:BA,53,FALSE)</f>
        <v>Dip (Law Enforcement)</v>
      </c>
      <c r="L248" s="270" t="str">
        <f>VLOOKUP(A248,'High School'!A:BB,54,FALSE)</f>
        <v>Application Submitted</v>
      </c>
      <c r="M248" s="271" t="s">
        <v>73</v>
      </c>
      <c r="N248" s="271"/>
      <c r="O248" s="271"/>
      <c r="P248" s="308"/>
      <c r="Q248" s="273"/>
      <c r="R248" s="273"/>
      <c r="S248" s="274" t="s">
        <v>73</v>
      </c>
      <c r="T248" s="274"/>
      <c r="U248" s="357"/>
      <c r="V248" s="318"/>
      <c r="W248" s="338"/>
      <c r="X248" s="325"/>
      <c r="Y248" s="276"/>
      <c r="Z248" s="277"/>
      <c r="AA248" s="278"/>
      <c r="AB248" s="298"/>
      <c r="AC248" s="334"/>
      <c r="AD248" s="326"/>
      <c r="AE248" s="327"/>
      <c r="AF248" s="327"/>
      <c r="AG248" s="327"/>
      <c r="AH248" s="327"/>
      <c r="AI248" s="327"/>
      <c r="AJ248" s="327"/>
      <c r="AK248" s="328"/>
      <c r="AL248" s="328"/>
      <c r="AM248" s="328"/>
      <c r="AN248" s="328"/>
      <c r="AO248" s="328"/>
      <c r="AP248" s="328"/>
      <c r="AQ248" s="329"/>
      <c r="AR248" s="280"/>
      <c r="AS248" s="280"/>
      <c r="AT248" s="331"/>
      <c r="AU248" s="331"/>
      <c r="AV248" s="330"/>
      <c r="AW248" s="331"/>
      <c r="AX248" s="331"/>
      <c r="AY248" s="282"/>
      <c r="AZ248" s="332"/>
      <c r="BA248" s="332"/>
      <c r="BB248" s="283"/>
      <c r="BC248" s="333"/>
      <c r="BD248" s="333"/>
      <c r="BE248" s="1"/>
    </row>
    <row r="249" ht="15.75" hidden="1" customHeight="1">
      <c r="A249" s="74">
        <v>2025248.0</v>
      </c>
      <c r="B249" s="82" t="s">
        <v>3313</v>
      </c>
      <c r="C249" s="80" t="s">
        <v>7688</v>
      </c>
      <c r="D249" s="50" t="s">
        <v>99</v>
      </c>
      <c r="E249" s="82" t="s">
        <v>53</v>
      </c>
      <c r="F249" s="80" t="s">
        <v>4</v>
      </c>
      <c r="G249" s="269" t="str">
        <f>VLOOKUP(A249,'High School'!A:AW,49,FALSE)</f>
        <v>Yes</v>
      </c>
      <c r="H249" s="270" t="str">
        <f>VLOOKUP(A249,'High School'!A:AX,50,FALSE)</f>
        <v/>
      </c>
      <c r="I249" s="270">
        <f>VLOOKUP(A249,'High School'!A:AY,51,FALSE)</f>
        <v>231296509</v>
      </c>
      <c r="J249" s="270">
        <f>VLOOKUP(A249,'High School'!A:AZ,52,FALSE)</f>
        <v>23983</v>
      </c>
      <c r="K249" s="270" t="str">
        <f>VLOOKUP(A249,'High School'!A:BA,53,FALSE)</f>
        <v>BR (Diagnostics)</v>
      </c>
      <c r="L249" s="270" t="str">
        <f>VLOOKUP(A249,'High School'!A:BB,54,FALSE)</f>
        <v>Rejected</v>
      </c>
      <c r="M249" s="272" t="s">
        <v>73</v>
      </c>
      <c r="N249" s="272"/>
      <c r="O249" s="272"/>
      <c r="P249" s="299"/>
      <c r="Q249" s="273"/>
      <c r="R249" s="273"/>
      <c r="S249" s="274" t="s">
        <v>73</v>
      </c>
      <c r="T249" s="274"/>
      <c r="U249" s="275"/>
      <c r="V249" s="275"/>
      <c r="W249" s="275"/>
      <c r="X249" s="275"/>
      <c r="Y249" s="276"/>
      <c r="Z249" s="277"/>
      <c r="AA249" s="278"/>
      <c r="AB249" s="298"/>
      <c r="AC249" s="358"/>
      <c r="AD249" s="277"/>
      <c r="AE249" s="222"/>
      <c r="AF249" s="222"/>
      <c r="AG249" s="222"/>
      <c r="AH249" s="222"/>
      <c r="AI249" s="222"/>
      <c r="AJ249" s="222"/>
      <c r="AK249" s="279"/>
      <c r="AL249" s="279"/>
      <c r="AM249" s="279"/>
      <c r="AN249" s="279"/>
      <c r="AO249" s="279"/>
      <c r="AP249" s="279"/>
      <c r="AQ249" s="286"/>
      <c r="AR249" s="280"/>
      <c r="AS249" s="280"/>
      <c r="AT249" s="315"/>
      <c r="AU249" s="315"/>
      <c r="AV249" s="315"/>
      <c r="AW249" s="315"/>
      <c r="AX249" s="315"/>
      <c r="AY249" s="282"/>
      <c r="AZ249" s="316"/>
      <c r="BA249" s="316"/>
      <c r="BB249" s="283"/>
      <c r="BC249" s="317"/>
      <c r="BD249" s="317"/>
      <c r="BE249" s="287"/>
    </row>
    <row r="250" ht="15.75" hidden="1" customHeight="1">
      <c r="A250" s="74">
        <v>2025249.0</v>
      </c>
      <c r="B250" s="82" t="s">
        <v>1121</v>
      </c>
      <c r="C250" s="80" t="s">
        <v>7688</v>
      </c>
      <c r="D250" s="50" t="s">
        <v>99</v>
      </c>
      <c r="E250" s="82" t="s">
        <v>53</v>
      </c>
      <c r="F250" s="80" t="s">
        <v>4</v>
      </c>
      <c r="G250" s="269" t="str">
        <f>VLOOKUP(A250,'High School'!A:AW,49,FALSE)</f>
        <v>Yes</v>
      </c>
      <c r="H250" s="270" t="str">
        <f>VLOOKUP(A250,'High School'!A:AX,50,FALSE)</f>
        <v/>
      </c>
      <c r="I250" s="270">
        <f>VLOOKUP(A250,'High School'!A:AY,51,FALSE)</f>
        <v>231293860</v>
      </c>
      <c r="J250" s="270">
        <f>VLOOKUP(A250,'High School'!A:AZ,52,FALSE)</f>
        <v>54232</v>
      </c>
      <c r="K250" s="270" t="str">
        <f>VLOOKUP(A250,'High School'!A:BA,53,FALSE)</f>
        <v>MBChB</v>
      </c>
      <c r="L250" s="270" t="str">
        <f>VLOOKUP(A250,'High School'!A:BB,54,FALSE)</f>
        <v>Rejected</v>
      </c>
      <c r="M250" s="271" t="s">
        <v>73</v>
      </c>
      <c r="N250" s="271"/>
      <c r="O250" s="271"/>
      <c r="P250" s="308"/>
      <c r="Q250" s="273"/>
      <c r="R250" s="273"/>
      <c r="S250" s="274" t="s">
        <v>73</v>
      </c>
      <c r="T250" s="274"/>
      <c r="U250" s="275"/>
      <c r="V250" s="275"/>
      <c r="W250" s="275"/>
      <c r="X250" s="275"/>
      <c r="Y250" s="276"/>
      <c r="Z250" s="277"/>
      <c r="AA250" s="278"/>
      <c r="AB250" s="298"/>
      <c r="AC250" s="277"/>
      <c r="AD250" s="277"/>
      <c r="AE250" s="222"/>
      <c r="AF250" s="222"/>
      <c r="AG250" s="222"/>
      <c r="AH250" s="222"/>
      <c r="AI250" s="222"/>
      <c r="AJ250" s="222"/>
      <c r="AK250" s="279"/>
      <c r="AL250" s="279"/>
      <c r="AM250" s="279"/>
      <c r="AN250" s="279"/>
      <c r="AO250" s="279"/>
      <c r="AP250" s="279"/>
      <c r="AQ250" s="286"/>
      <c r="AR250" s="280"/>
      <c r="AS250" s="280"/>
      <c r="AT250" s="315"/>
      <c r="AU250" s="315"/>
      <c r="AV250" s="315"/>
      <c r="AW250" s="315"/>
      <c r="AX250" s="315"/>
      <c r="AY250" s="282"/>
      <c r="AZ250" s="316"/>
      <c r="BA250" s="316"/>
      <c r="BB250" s="283"/>
      <c r="BC250" s="317"/>
      <c r="BD250" s="317"/>
      <c r="BE250" s="284"/>
    </row>
    <row r="251" ht="15.75" hidden="1" customHeight="1">
      <c r="A251" s="74">
        <v>2025250.0</v>
      </c>
      <c r="B251" s="82" t="s">
        <v>6214</v>
      </c>
      <c r="C251" s="80" t="s">
        <v>7688</v>
      </c>
      <c r="D251" s="50" t="s">
        <v>99</v>
      </c>
      <c r="E251" s="82" t="s">
        <v>53</v>
      </c>
      <c r="F251" s="80" t="s">
        <v>4</v>
      </c>
      <c r="G251" s="269" t="str">
        <f>VLOOKUP(A251,'High School'!A:AW,49,FALSE)</f>
        <v>Yes</v>
      </c>
      <c r="H251" s="270" t="str">
        <f>VLOOKUP(A251,'High School'!A:AX,50,FALSE)</f>
        <v/>
      </c>
      <c r="I251" s="270">
        <f>VLOOKUP(A251,'High School'!A:AY,51,FALSE)</f>
        <v>231294271</v>
      </c>
      <c r="J251" s="270">
        <f>VLOOKUP(A251,'High School'!A:AZ,52,FALSE)</f>
        <v>97873</v>
      </c>
      <c r="K251" s="270" t="str">
        <f>VLOOKUP(A251,'High School'!A:BA,53,FALSE)</f>
        <v>BAdmin</v>
      </c>
      <c r="L251" s="270" t="str">
        <f>VLOOKUP(A251,'High School'!A:BB,54,FALSE)</f>
        <v>`Provisionally Accepted</v>
      </c>
      <c r="M251" s="271" t="s">
        <v>73</v>
      </c>
      <c r="N251" s="271"/>
      <c r="O251" s="271"/>
      <c r="P251" s="273"/>
      <c r="Q251" s="273"/>
      <c r="R251" s="273"/>
      <c r="S251" s="274" t="s">
        <v>73</v>
      </c>
      <c r="T251" s="274"/>
      <c r="U251" s="275"/>
      <c r="V251" s="275"/>
      <c r="W251" s="275"/>
      <c r="X251" s="275"/>
      <c r="Y251" s="276"/>
      <c r="Z251" s="277"/>
      <c r="AA251" s="278"/>
      <c r="AB251" s="298"/>
      <c r="AC251" s="277"/>
      <c r="AD251" s="277"/>
      <c r="AE251" s="222"/>
      <c r="AF251" s="222"/>
      <c r="AG251" s="222"/>
      <c r="AH251" s="222"/>
      <c r="AI251" s="222"/>
      <c r="AJ251" s="222"/>
      <c r="AK251" s="279"/>
      <c r="AL251" s="279"/>
      <c r="AM251" s="279"/>
      <c r="AN251" s="279"/>
      <c r="AO251" s="279"/>
      <c r="AP251" s="279"/>
      <c r="AQ251" s="286"/>
      <c r="AR251" s="280"/>
      <c r="AS251" s="280"/>
      <c r="AT251" s="315"/>
      <c r="AU251" s="315"/>
      <c r="AV251" s="315"/>
      <c r="AW251" s="315"/>
      <c r="AX251" s="315"/>
      <c r="AY251" s="282"/>
      <c r="AZ251" s="316"/>
      <c r="BA251" s="316"/>
      <c r="BB251" s="317"/>
      <c r="BC251" s="317"/>
      <c r="BD251" s="317"/>
      <c r="BE251" s="287"/>
    </row>
    <row r="252" ht="15.75" hidden="1" customHeight="1">
      <c r="A252" s="74">
        <v>2025251.0</v>
      </c>
      <c r="B252" s="82" t="s">
        <v>3601</v>
      </c>
      <c r="C252" s="80" t="s">
        <v>7688</v>
      </c>
      <c r="D252" s="50" t="s">
        <v>99</v>
      </c>
      <c r="E252" s="82" t="s">
        <v>53</v>
      </c>
      <c r="F252" s="80" t="s">
        <v>4</v>
      </c>
      <c r="G252" s="269" t="str">
        <f>VLOOKUP(A252,'High School'!A:AW,49,FALSE)</f>
        <v>Yes</v>
      </c>
      <c r="H252" s="270" t="str">
        <f>VLOOKUP(A252,'High School'!A:AX,50,FALSE)</f>
        <v/>
      </c>
      <c r="I252" s="270">
        <f>VLOOKUP(A252,'High School'!A:AY,51,FALSE)</f>
        <v>231296339</v>
      </c>
      <c r="J252" s="270">
        <f>VLOOKUP(A252,'High School'!A:AZ,52,FALSE)</f>
        <v>63272</v>
      </c>
      <c r="K252" s="270" t="str">
        <f>VLOOKUP(A252,'High School'!A:BA,53,FALSE)</f>
        <v>BR (Diagnostics)</v>
      </c>
      <c r="L252" s="270" t="str">
        <f>VLOOKUP(A252,'High School'!A:BB,54,FALSE)</f>
        <v>Rejected</v>
      </c>
      <c r="M252" s="271" t="s">
        <v>73</v>
      </c>
      <c r="N252" s="271"/>
      <c r="O252" s="271"/>
      <c r="P252" s="273"/>
      <c r="Q252" s="273"/>
      <c r="R252" s="273"/>
      <c r="S252" s="274" t="s">
        <v>73</v>
      </c>
      <c r="T252" s="274"/>
      <c r="U252" s="275"/>
      <c r="V252" s="275"/>
      <c r="W252" s="275"/>
      <c r="X252" s="275"/>
      <c r="Y252" s="276"/>
      <c r="Z252" s="277"/>
      <c r="AA252" s="278"/>
      <c r="AB252" s="298"/>
      <c r="AC252" s="277"/>
      <c r="AD252" s="277"/>
      <c r="AE252" s="222"/>
      <c r="AF252" s="222"/>
      <c r="AG252" s="339"/>
      <c r="AH252" s="222"/>
      <c r="AI252" s="222"/>
      <c r="AJ252" s="222"/>
      <c r="AK252" s="279"/>
      <c r="AL252" s="279"/>
      <c r="AM252" s="279"/>
      <c r="AN252" s="279"/>
      <c r="AO252" s="279"/>
      <c r="AP252" s="279"/>
      <c r="AQ252" s="286"/>
      <c r="AR252" s="280"/>
      <c r="AS252" s="280"/>
      <c r="AT252" s="315"/>
      <c r="AU252" s="315"/>
      <c r="AV252" s="315"/>
      <c r="AW252" s="315"/>
      <c r="AX252" s="315"/>
      <c r="AY252" s="282"/>
      <c r="AZ252" s="316"/>
      <c r="BA252" s="316"/>
      <c r="BB252" s="283"/>
      <c r="BC252" s="317"/>
      <c r="BD252" s="317"/>
      <c r="BE252" s="1"/>
    </row>
    <row r="253" ht="15.75" hidden="1" customHeight="1">
      <c r="A253" s="74">
        <v>2025252.0</v>
      </c>
      <c r="B253" s="82" t="s">
        <v>2060</v>
      </c>
      <c r="C253" s="80" t="s">
        <v>7688</v>
      </c>
      <c r="D253" s="50" t="s">
        <v>99</v>
      </c>
      <c r="E253" s="82" t="s">
        <v>53</v>
      </c>
      <c r="F253" s="80" t="s">
        <v>4</v>
      </c>
      <c r="G253" s="269" t="str">
        <f>VLOOKUP(A253,'High School'!A:AW,49,FALSE)</f>
        <v>Yes</v>
      </c>
      <c r="H253" s="270" t="str">
        <f>VLOOKUP(A253,'High School'!A:AX,50,FALSE)</f>
        <v/>
      </c>
      <c r="I253" s="270">
        <f>VLOOKUP(A253,'High School'!A:AY,51,FALSE)</f>
        <v>231294751</v>
      </c>
      <c r="J253" s="270">
        <f>VLOOKUP(A253,'High School'!A:AZ,52,FALSE)</f>
        <v>83479</v>
      </c>
      <c r="K253" s="270" t="str">
        <f>VLOOKUP(A253,'High School'!A:BA,53,FALSE)</f>
        <v>BNurs</v>
      </c>
      <c r="L253" s="270" t="str">
        <f>VLOOKUP(A253,'High School'!A:BB,54,FALSE)</f>
        <v>Rejected</v>
      </c>
      <c r="M253" s="271" t="s">
        <v>73</v>
      </c>
      <c r="N253" s="271" t="str">
        <f t="shared" ref="N253:N254" si="12">CLEAN(O253)</f>
        <v/>
      </c>
      <c r="O253" s="271"/>
      <c r="P253" s="273"/>
      <c r="Q253" s="273"/>
      <c r="R253" s="273"/>
      <c r="S253" s="274" t="s">
        <v>73</v>
      </c>
      <c r="T253" s="274"/>
      <c r="U253" s="275"/>
      <c r="V253" s="275"/>
      <c r="W253" s="275"/>
      <c r="X253" s="275"/>
      <c r="Y253" s="276"/>
      <c r="Z253" s="277"/>
      <c r="AA253" s="278"/>
      <c r="AB253" s="298"/>
      <c r="AC253" s="277"/>
      <c r="AD253" s="277"/>
      <c r="AE253" s="222"/>
      <c r="AF253" s="222"/>
      <c r="AG253" s="222"/>
      <c r="AH253" s="222"/>
      <c r="AI253" s="222"/>
      <c r="AJ253" s="222"/>
      <c r="AK253" s="279"/>
      <c r="AL253" s="279"/>
      <c r="AM253" s="279"/>
      <c r="AN253" s="279"/>
      <c r="AO253" s="279"/>
      <c r="AP253" s="279"/>
      <c r="AQ253" s="286"/>
      <c r="AR253" s="280"/>
      <c r="AS253" s="280"/>
      <c r="AT253" s="315"/>
      <c r="AU253" s="315"/>
      <c r="AV253" s="315"/>
      <c r="AW253" s="315"/>
      <c r="AX253" s="315"/>
      <c r="AY253" s="282"/>
      <c r="AZ253" s="316"/>
      <c r="BA253" s="316"/>
      <c r="BB253" s="283"/>
      <c r="BC253" s="317"/>
      <c r="BD253" s="317"/>
      <c r="BE253" s="1"/>
    </row>
    <row r="254" ht="15.75" hidden="1" customHeight="1">
      <c r="A254" s="74">
        <v>2025253.0</v>
      </c>
      <c r="B254" s="82" t="s">
        <v>2035</v>
      </c>
      <c r="C254" s="80" t="s">
        <v>7688</v>
      </c>
      <c r="D254" s="50" t="s">
        <v>99</v>
      </c>
      <c r="E254" s="82" t="s">
        <v>53</v>
      </c>
      <c r="F254" s="80" t="s">
        <v>4</v>
      </c>
      <c r="G254" s="269" t="str">
        <f>VLOOKUP(A254,'High School'!A:AW,49,FALSE)</f>
        <v>S/A</v>
      </c>
      <c r="H254" s="270" t="str">
        <f>VLOOKUP(A254,'High School'!A:AX,50,FALSE)</f>
        <v/>
      </c>
      <c r="I254" s="270" t="str">
        <f>VLOOKUP(A254,'High School'!A:AY,51,FALSE)</f>
        <v/>
      </c>
      <c r="J254" s="270" t="str">
        <f>VLOOKUP(A254,'High School'!A:AZ,52,FALSE)</f>
        <v/>
      </c>
      <c r="K254" s="270" t="str">
        <f>VLOOKUP(A254,'High School'!A:BA,53,FALSE)</f>
        <v/>
      </c>
      <c r="L254" s="270" t="str">
        <f>VLOOKUP(A254,'High School'!A:BB,54,FALSE)</f>
        <v/>
      </c>
      <c r="M254" s="271" t="s">
        <v>73</v>
      </c>
      <c r="N254" s="271" t="str">
        <f t="shared" si="12"/>
        <v/>
      </c>
      <c r="O254" s="271"/>
      <c r="P254" s="273"/>
      <c r="Q254" s="273"/>
      <c r="R254" s="273"/>
      <c r="S254" s="274" t="s">
        <v>73</v>
      </c>
      <c r="T254" s="274"/>
      <c r="U254" s="275"/>
      <c r="V254" s="275"/>
      <c r="W254" s="275"/>
      <c r="X254" s="275"/>
      <c r="Y254" s="276"/>
      <c r="Z254" s="277"/>
      <c r="AA254" s="278"/>
      <c r="AB254" s="298"/>
      <c r="AC254" s="277"/>
      <c r="AD254" s="277"/>
      <c r="AE254" s="222"/>
      <c r="AF254" s="222"/>
      <c r="AG254" s="222"/>
      <c r="AH254" s="222"/>
      <c r="AI254" s="222"/>
      <c r="AJ254" s="222"/>
      <c r="AK254" s="279"/>
      <c r="AL254" s="279"/>
      <c r="AM254" s="279"/>
      <c r="AN254" s="279"/>
      <c r="AO254" s="279"/>
      <c r="AP254" s="279"/>
      <c r="AQ254" s="286"/>
      <c r="AR254" s="280"/>
      <c r="AS254" s="280"/>
      <c r="AT254" s="315"/>
      <c r="AU254" s="315"/>
      <c r="AV254" s="315"/>
      <c r="AW254" s="315"/>
      <c r="AX254" s="315"/>
      <c r="AY254" s="282"/>
      <c r="AZ254" s="316"/>
      <c r="BA254" s="316"/>
      <c r="BB254" s="283"/>
      <c r="BC254" s="317"/>
      <c r="BD254" s="317"/>
      <c r="BE254" s="287"/>
    </row>
    <row r="255" ht="15.75" hidden="1" customHeight="1">
      <c r="A255" s="74">
        <v>2025254.0</v>
      </c>
      <c r="B255" s="82" t="s">
        <v>3271</v>
      </c>
      <c r="C255" s="80" t="s">
        <v>7688</v>
      </c>
      <c r="D255" s="50" t="s">
        <v>99</v>
      </c>
      <c r="E255" s="82" t="s">
        <v>53</v>
      </c>
      <c r="F255" s="80" t="s">
        <v>4</v>
      </c>
      <c r="G255" s="269" t="str">
        <f>VLOOKUP(A255,'High School'!A:AW,49,FALSE)</f>
        <v>S/A</v>
      </c>
      <c r="H255" s="270" t="str">
        <f>VLOOKUP(A255,'High School'!A:AX,50,FALSE)</f>
        <v/>
      </c>
      <c r="I255" s="270" t="str">
        <f>VLOOKUP(A255,'High School'!A:AY,51,FALSE)</f>
        <v/>
      </c>
      <c r="J255" s="270" t="str">
        <f>VLOOKUP(A255,'High School'!A:AZ,52,FALSE)</f>
        <v/>
      </c>
      <c r="K255" s="270" t="str">
        <f>VLOOKUP(A255,'High School'!A:BA,53,FALSE)</f>
        <v/>
      </c>
      <c r="L255" s="270" t="str">
        <f>VLOOKUP(A255,'High School'!A:BB,54,FALSE)</f>
        <v/>
      </c>
      <c r="M255" s="272" t="s">
        <v>232</v>
      </c>
      <c r="N255" s="272"/>
      <c r="O255" s="272"/>
      <c r="P255" s="299"/>
      <c r="Q255" s="273"/>
      <c r="R255" s="273"/>
      <c r="S255" s="274" t="s">
        <v>73</v>
      </c>
      <c r="T255" s="274"/>
      <c r="U255" s="275"/>
      <c r="V255" s="275"/>
      <c r="W255" s="275"/>
      <c r="X255" s="275"/>
      <c r="Y255" s="276"/>
      <c r="Z255" s="277"/>
      <c r="AA255" s="278"/>
      <c r="AB255" s="298"/>
      <c r="AC255" s="277"/>
      <c r="AD255" s="277"/>
      <c r="AE255" s="222"/>
      <c r="AF255" s="222"/>
      <c r="AG255" s="222"/>
      <c r="AH255" s="222"/>
      <c r="AI255" s="222"/>
      <c r="AJ255" s="222"/>
      <c r="AK255" s="279"/>
      <c r="AL255" s="279"/>
      <c r="AM255" s="279"/>
      <c r="AN255" s="279"/>
      <c r="AO255" s="279"/>
      <c r="AP255" s="279"/>
      <c r="AQ255" s="286"/>
      <c r="AR255" s="323" t="s">
        <v>232</v>
      </c>
      <c r="AS255" s="280"/>
      <c r="AT255" s="359" t="s">
        <v>7729</v>
      </c>
      <c r="AU255" s="315">
        <v>2.0061207E7</v>
      </c>
      <c r="AV255" s="315"/>
      <c r="AW255" s="315"/>
      <c r="AX255" s="315"/>
      <c r="AY255" s="282"/>
      <c r="AZ255" s="316"/>
      <c r="BA255" s="316"/>
      <c r="BB255" s="283" t="s">
        <v>232</v>
      </c>
      <c r="BC255" s="317" t="s">
        <v>7730</v>
      </c>
      <c r="BD255" s="317" t="s">
        <v>7731</v>
      </c>
      <c r="BE255" s="287"/>
    </row>
    <row r="256" hidden="1">
      <c r="A256" s="74">
        <v>2025255.0</v>
      </c>
      <c r="B256" s="82" t="s">
        <v>2938</v>
      </c>
      <c r="C256" s="80" t="s">
        <v>7688</v>
      </c>
      <c r="D256" s="50" t="s">
        <v>99</v>
      </c>
      <c r="E256" s="82" t="s">
        <v>53</v>
      </c>
      <c r="F256" s="80" t="s">
        <v>4</v>
      </c>
      <c r="G256" s="269" t="str">
        <f>VLOOKUP(A256,'High School'!A:AW,49,FALSE)</f>
        <v>Yes</v>
      </c>
      <c r="H256" s="270" t="str">
        <f>VLOOKUP(A256,'High School'!A:AX,50,FALSE)</f>
        <v/>
      </c>
      <c r="I256" s="270">
        <f>VLOOKUP(A256,'High School'!A:AY,51,FALSE)</f>
        <v>231294409</v>
      </c>
      <c r="J256" s="270">
        <f>VLOOKUP(A256,'High School'!A:AZ,52,FALSE)</f>
        <v>37843</v>
      </c>
      <c r="K256" s="270" t="str">
        <f>VLOOKUP(A256,'High School'!A:BA,53,FALSE)</f>
        <v>Dip (Logistics) Extended Programme</v>
      </c>
      <c r="L256" s="270" t="str">
        <f>VLOOKUP(A256,'High School'!A:BB,54,FALSE)</f>
        <v>`Provisionally Accepted</v>
      </c>
      <c r="M256" s="272" t="s">
        <v>73</v>
      </c>
      <c r="N256" s="272"/>
      <c r="O256" s="272"/>
      <c r="P256" s="299"/>
      <c r="Q256" s="273"/>
      <c r="R256" s="273"/>
      <c r="S256" s="274" t="s">
        <v>73</v>
      </c>
      <c r="T256" s="274"/>
      <c r="U256" s="318"/>
      <c r="V256" s="318"/>
      <c r="W256" s="325"/>
      <c r="X256" s="325"/>
      <c r="Y256" s="276"/>
      <c r="Z256" s="277"/>
      <c r="AA256" s="278"/>
      <c r="AB256" s="298"/>
      <c r="AC256" s="334"/>
      <c r="AD256" s="326"/>
      <c r="AE256" s="327"/>
      <c r="AF256" s="327"/>
      <c r="AG256" s="327"/>
      <c r="AH256" s="327"/>
      <c r="AI256" s="327"/>
      <c r="AJ256" s="327"/>
      <c r="AK256" s="328"/>
      <c r="AL256" s="328"/>
      <c r="AM256" s="328"/>
      <c r="AN256" s="328"/>
      <c r="AO256" s="328"/>
      <c r="AP256" s="328"/>
      <c r="AQ256" s="329"/>
      <c r="AR256" s="280"/>
      <c r="AS256" s="280"/>
      <c r="AT256" s="331"/>
      <c r="AU256" s="331"/>
      <c r="AV256" s="335"/>
      <c r="AW256" s="360"/>
      <c r="AX256" s="331"/>
      <c r="AY256" s="282"/>
      <c r="AZ256" s="332"/>
      <c r="BA256" s="332"/>
      <c r="BB256" s="283"/>
      <c r="BC256" s="333"/>
      <c r="BD256" s="333"/>
      <c r="BE256" s="287"/>
    </row>
    <row r="257" ht="15.75" hidden="1" customHeight="1">
      <c r="A257" s="74">
        <v>2025256.0</v>
      </c>
      <c r="B257" s="82" t="s">
        <v>943</v>
      </c>
      <c r="C257" s="80" t="s">
        <v>7688</v>
      </c>
      <c r="D257" s="50" t="s">
        <v>99</v>
      </c>
      <c r="E257" s="82" t="s">
        <v>53</v>
      </c>
      <c r="F257" s="80" t="s">
        <v>4</v>
      </c>
      <c r="G257" s="269" t="str">
        <f>VLOOKUP(A257,'High School'!A:AW,49,FALSE)</f>
        <v>Yes</v>
      </c>
      <c r="H257" s="270" t="str">
        <f>VLOOKUP(A257,'High School'!A:AX,50,FALSE)</f>
        <v/>
      </c>
      <c r="I257" s="270">
        <f>VLOOKUP(A257,'High School'!A:AY,51,FALSE)</f>
        <v>231294891</v>
      </c>
      <c r="J257" s="270">
        <f>VLOOKUP(A257,'High School'!A:AZ,52,FALSE)</f>
        <v>89672</v>
      </c>
      <c r="K257" s="270" t="str">
        <f>VLOOKUP(A257,'High School'!A:BA,53,FALSE)</f>
        <v>BR (Diagnostics)</v>
      </c>
      <c r="L257" s="270" t="str">
        <f>VLOOKUP(A257,'High School'!A:BB,54,FALSE)</f>
        <v>Rejected</v>
      </c>
      <c r="M257" s="271" t="s">
        <v>73</v>
      </c>
      <c r="N257" s="271"/>
      <c r="O257" s="271"/>
      <c r="P257" s="273"/>
      <c r="Q257" s="273"/>
      <c r="R257" s="273"/>
      <c r="S257" s="274" t="s">
        <v>73</v>
      </c>
      <c r="T257" s="274"/>
      <c r="U257" s="275"/>
      <c r="V257" s="275"/>
      <c r="W257" s="275"/>
      <c r="X257" s="275"/>
      <c r="Y257" s="276"/>
      <c r="Z257" s="277"/>
      <c r="AA257" s="278"/>
      <c r="AB257" s="298"/>
      <c r="AC257" s="277"/>
      <c r="AD257" s="277"/>
      <c r="AE257" s="222"/>
      <c r="AF257" s="222"/>
      <c r="AG257" s="222"/>
      <c r="AH257" s="222"/>
      <c r="AI257" s="222"/>
      <c r="AJ257" s="222"/>
      <c r="AK257" s="279"/>
      <c r="AL257" s="279"/>
      <c r="AM257" s="279"/>
      <c r="AN257" s="279"/>
      <c r="AO257" s="279"/>
      <c r="AP257" s="279"/>
      <c r="AQ257" s="286"/>
      <c r="AR257" s="280"/>
      <c r="AS257" s="280"/>
      <c r="AT257" s="315"/>
      <c r="AU257" s="315"/>
      <c r="AV257" s="315"/>
      <c r="AW257" s="315"/>
      <c r="AX257" s="315"/>
      <c r="AY257" s="282"/>
      <c r="AZ257" s="316"/>
      <c r="BA257" s="316"/>
      <c r="BB257" s="283"/>
      <c r="BC257" s="317"/>
      <c r="BD257" s="317"/>
      <c r="BE257" s="287"/>
    </row>
    <row r="258" ht="15.75" hidden="1" customHeight="1">
      <c r="A258" s="74">
        <v>2025257.0</v>
      </c>
      <c r="B258" s="82" t="s">
        <v>1879</v>
      </c>
      <c r="C258" s="80" t="s">
        <v>7688</v>
      </c>
      <c r="D258" s="50" t="s">
        <v>99</v>
      </c>
      <c r="E258" s="82" t="s">
        <v>53</v>
      </c>
      <c r="F258" s="80" t="s">
        <v>4</v>
      </c>
      <c r="G258" s="269" t="str">
        <f>VLOOKUP(A258,'High School'!A:AW,49,FALSE)</f>
        <v>Yes</v>
      </c>
      <c r="H258" s="270" t="str">
        <f>VLOOKUP(A258,'High School'!A:AX,50,FALSE)</f>
        <v/>
      </c>
      <c r="I258" s="270">
        <f>VLOOKUP(A258,'High School'!A:AY,51,FALSE)</f>
        <v>231294093</v>
      </c>
      <c r="J258" s="270">
        <f>VLOOKUP(A258,'High School'!A:AZ,52,FALSE)</f>
        <v>58479</v>
      </c>
      <c r="K258" s="270" t="str">
        <f>VLOOKUP(A258,'High School'!A:BA,53,FALSE)</f>
        <v>BCom (Accounting)</v>
      </c>
      <c r="L258" s="270" t="str">
        <f>VLOOKUP(A258,'High School'!A:BB,54,FALSE)</f>
        <v>Application Submitted</v>
      </c>
      <c r="M258" s="272" t="s">
        <v>73</v>
      </c>
      <c r="N258" s="271" t="str">
        <f>CLEAN(O258)</f>
        <v/>
      </c>
      <c r="O258" s="272"/>
      <c r="P258" s="299"/>
      <c r="Q258" s="273"/>
      <c r="R258" s="273"/>
      <c r="S258" s="274" t="s">
        <v>73</v>
      </c>
      <c r="T258" s="274"/>
      <c r="U258" s="275">
        <v>2.25143667E8</v>
      </c>
      <c r="V258" s="275">
        <v>10724.0</v>
      </c>
      <c r="W258" s="275"/>
      <c r="X258" s="275"/>
      <c r="Y258" s="276"/>
      <c r="Z258" s="277"/>
      <c r="AA258" s="278"/>
      <c r="AB258" s="298"/>
      <c r="AC258" s="277"/>
      <c r="AD258" s="277"/>
      <c r="AE258" s="222"/>
      <c r="AF258" s="222"/>
      <c r="AG258" s="222"/>
      <c r="AH258" s="222"/>
      <c r="AI258" s="222"/>
      <c r="AJ258" s="222"/>
      <c r="AK258" s="279"/>
      <c r="AL258" s="279"/>
      <c r="AM258" s="279"/>
      <c r="AN258" s="279"/>
      <c r="AO258" s="279"/>
      <c r="AP258" s="279"/>
      <c r="AQ258" s="286"/>
      <c r="AR258" s="280"/>
      <c r="AS258" s="280"/>
      <c r="AT258" s="315"/>
      <c r="AU258" s="315"/>
      <c r="AV258" s="315"/>
      <c r="AW258" s="315"/>
      <c r="AX258" s="315"/>
      <c r="AY258" s="282"/>
      <c r="AZ258" s="316"/>
      <c r="BA258" s="316"/>
      <c r="BB258" s="283"/>
      <c r="BC258" s="317"/>
      <c r="BD258" s="317"/>
      <c r="BE258" s="287"/>
    </row>
    <row r="259" ht="15.75" hidden="1" customHeight="1">
      <c r="A259" s="74">
        <v>2025258.0</v>
      </c>
      <c r="B259" s="82" t="s">
        <v>3245</v>
      </c>
      <c r="C259" s="80" t="s">
        <v>7688</v>
      </c>
      <c r="D259" s="50" t="s">
        <v>99</v>
      </c>
      <c r="E259" s="82" t="s">
        <v>53</v>
      </c>
      <c r="F259" s="80" t="s">
        <v>4</v>
      </c>
      <c r="G259" s="269" t="str">
        <f>VLOOKUP(A259,'High School'!A:AW,49,FALSE)</f>
        <v>S/A</v>
      </c>
      <c r="H259" s="270" t="str">
        <f>VLOOKUP(A259,'High School'!A:AX,50,FALSE)</f>
        <v/>
      </c>
      <c r="I259" s="270" t="str">
        <f>VLOOKUP(A259,'High School'!A:AY,51,FALSE)</f>
        <v/>
      </c>
      <c r="J259" s="270" t="str">
        <f>VLOOKUP(A259,'High School'!A:AZ,52,FALSE)</f>
        <v/>
      </c>
      <c r="K259" s="270" t="str">
        <f>VLOOKUP(A259,'High School'!A:BA,53,FALSE)</f>
        <v/>
      </c>
      <c r="L259" s="270" t="str">
        <f>VLOOKUP(A259,'High School'!A:BB,54,FALSE)</f>
        <v/>
      </c>
      <c r="M259" s="271" t="s">
        <v>73</v>
      </c>
      <c r="N259" s="271"/>
      <c r="O259" s="271"/>
      <c r="P259" s="273"/>
      <c r="Q259" s="273"/>
      <c r="R259" s="273"/>
      <c r="S259" s="274" t="s">
        <v>73</v>
      </c>
      <c r="T259" s="274"/>
      <c r="U259" s="275"/>
      <c r="V259" s="275"/>
      <c r="W259" s="275"/>
      <c r="X259" s="275"/>
      <c r="Y259" s="276"/>
      <c r="Z259" s="277"/>
      <c r="AA259" s="278"/>
      <c r="AB259" s="298"/>
      <c r="AC259" s="277"/>
      <c r="AD259" s="277"/>
      <c r="AE259" s="222"/>
      <c r="AF259" s="222"/>
      <c r="AG259" s="222"/>
      <c r="AH259" s="222"/>
      <c r="AI259" s="222"/>
      <c r="AJ259" s="222"/>
      <c r="AK259" s="279"/>
      <c r="AL259" s="279"/>
      <c r="AM259" s="279"/>
      <c r="AN259" s="279"/>
      <c r="AO259" s="279"/>
      <c r="AP259" s="279"/>
      <c r="AQ259" s="286"/>
      <c r="AR259" s="280"/>
      <c r="AS259" s="280"/>
      <c r="AT259" s="315"/>
      <c r="AU259" s="315"/>
      <c r="AV259" s="315"/>
      <c r="AW259" s="315"/>
      <c r="AX259" s="315"/>
      <c r="AY259" s="282"/>
      <c r="AZ259" s="316"/>
      <c r="BA259" s="316"/>
      <c r="BB259" s="283"/>
      <c r="BC259" s="317"/>
      <c r="BD259" s="317"/>
      <c r="BE259" s="1"/>
    </row>
    <row r="260" ht="15.75" hidden="1" customHeight="1">
      <c r="A260" s="74">
        <v>2025259.0</v>
      </c>
      <c r="B260" s="82" t="s">
        <v>898</v>
      </c>
      <c r="C260" s="80" t="s">
        <v>7688</v>
      </c>
      <c r="D260" s="50" t="s">
        <v>99</v>
      </c>
      <c r="E260" s="82" t="s">
        <v>53</v>
      </c>
      <c r="F260" s="80" t="s">
        <v>4</v>
      </c>
      <c r="G260" s="269" t="str">
        <f>VLOOKUP(A260,'High School'!A:AW,49,FALSE)</f>
        <v>Yes</v>
      </c>
      <c r="H260" s="270" t="str">
        <f>VLOOKUP(A260,'High School'!A:AX,50,FALSE)</f>
        <v/>
      </c>
      <c r="I260" s="270">
        <f>VLOOKUP(A260,'High School'!A:AY,51,FALSE)</f>
        <v>231111053</v>
      </c>
      <c r="J260" s="270">
        <f>VLOOKUP(A260,'High School'!A:AZ,52,FALSE)</f>
        <v>35415</v>
      </c>
      <c r="K260" s="270" t="str">
        <f>VLOOKUP(A260,'High School'!A:BA,53,FALSE)</f>
        <v>BCom (General Accounting) Extended</v>
      </c>
      <c r="L260" s="270" t="str">
        <f>VLOOKUP(A260,'High School'!A:BB,54,FALSE)</f>
        <v>`Provisionally Accepted</v>
      </c>
      <c r="M260" s="272" t="s">
        <v>73</v>
      </c>
      <c r="N260" s="272"/>
      <c r="O260" s="272"/>
      <c r="P260" s="299"/>
      <c r="Q260" s="273"/>
      <c r="R260" s="273"/>
      <c r="S260" s="274" t="s">
        <v>73</v>
      </c>
      <c r="T260" s="274"/>
      <c r="U260" s="275"/>
      <c r="V260" s="275"/>
      <c r="W260" s="275"/>
      <c r="X260" s="275"/>
      <c r="Y260" s="276"/>
      <c r="Z260" s="277"/>
      <c r="AA260" s="278"/>
      <c r="AB260" s="298"/>
      <c r="AC260" s="277"/>
      <c r="AD260" s="277"/>
      <c r="AE260" s="222"/>
      <c r="AF260" s="222"/>
      <c r="AG260" s="339"/>
      <c r="AH260" s="222"/>
      <c r="AI260" s="222"/>
      <c r="AJ260" s="222"/>
      <c r="AK260" s="279"/>
      <c r="AL260" s="279"/>
      <c r="AM260" s="279"/>
      <c r="AN260" s="279"/>
      <c r="AO260" s="279"/>
      <c r="AP260" s="279"/>
      <c r="AQ260" s="286"/>
      <c r="AR260" s="280"/>
      <c r="AS260" s="280"/>
      <c r="AT260" s="315"/>
      <c r="AU260" s="315"/>
      <c r="AV260" s="315"/>
      <c r="AW260" s="315"/>
      <c r="AX260" s="315"/>
      <c r="AY260" s="282"/>
      <c r="AZ260" s="316"/>
      <c r="BA260" s="316"/>
      <c r="BB260" s="283"/>
      <c r="BC260" s="317"/>
      <c r="BD260" s="317"/>
      <c r="BE260" s="287"/>
    </row>
    <row r="261" ht="15.75" hidden="1" customHeight="1">
      <c r="A261" s="74">
        <v>2025260.0</v>
      </c>
      <c r="B261" s="82" t="s">
        <v>6200</v>
      </c>
      <c r="C261" s="80" t="s">
        <v>7688</v>
      </c>
      <c r="D261" s="50" t="s">
        <v>83</v>
      </c>
      <c r="E261" s="82" t="s">
        <v>57</v>
      </c>
      <c r="F261" s="80" t="s">
        <v>4</v>
      </c>
      <c r="G261" s="269" t="str">
        <f>VLOOKUP(A261,'High School'!A:AW,49,FALSE)</f>
        <v>Yes</v>
      </c>
      <c r="H261" s="270" t="str">
        <f>VLOOKUP(A261,'High School'!A:AX,50,FALSE)</f>
        <v/>
      </c>
      <c r="I261" s="270">
        <f>VLOOKUP(A261,'High School'!A:AY,51,FALSE)</f>
        <v>231282273</v>
      </c>
      <c r="J261" s="270">
        <f>VLOOKUP(A261,'High School'!A:AZ,52,FALSE)</f>
        <v>23946</v>
      </c>
      <c r="K261" s="270" t="str">
        <f>VLOOKUP(A261,'High School'!A:BA,53,FALSE)</f>
        <v>BCom (General Accounting) Extended</v>
      </c>
      <c r="L261" s="270" t="str">
        <f>VLOOKUP(A261,'High School'!A:BB,54,FALSE)</f>
        <v>`Provisionally Accepted</v>
      </c>
      <c r="M261" s="271" t="s">
        <v>73</v>
      </c>
      <c r="N261" s="271"/>
      <c r="O261" s="271"/>
      <c r="P261" s="308"/>
      <c r="Q261" s="273"/>
      <c r="R261" s="273"/>
      <c r="S261" s="274" t="s">
        <v>73</v>
      </c>
      <c r="T261" s="274"/>
      <c r="U261" s="275"/>
      <c r="V261" s="275"/>
      <c r="W261" s="275"/>
      <c r="X261" s="275"/>
      <c r="Y261" s="276"/>
      <c r="Z261" s="277"/>
      <c r="AA261" s="278"/>
      <c r="AB261" s="298"/>
      <c r="AC261" s="277"/>
      <c r="AD261" s="277"/>
      <c r="AE261" s="222"/>
      <c r="AF261" s="222"/>
      <c r="AG261" s="222"/>
      <c r="AH261" s="222"/>
      <c r="AI261" s="222"/>
      <c r="AJ261" s="222"/>
      <c r="AK261" s="279"/>
      <c r="AL261" s="279"/>
      <c r="AM261" s="279"/>
      <c r="AN261" s="279"/>
      <c r="AO261" s="279"/>
      <c r="AP261" s="279"/>
      <c r="AQ261" s="286"/>
      <c r="AR261" s="280"/>
      <c r="AS261" s="280"/>
      <c r="AT261" s="281"/>
      <c r="AU261" s="281"/>
      <c r="AV261" s="281"/>
      <c r="AW261" s="281"/>
      <c r="AX261" s="281"/>
      <c r="AY261" s="282"/>
      <c r="AZ261" s="282"/>
      <c r="BA261" s="282"/>
      <c r="BB261" s="283"/>
      <c r="BC261" s="283"/>
      <c r="BD261" s="283"/>
      <c r="BE261" s="287"/>
    </row>
    <row r="262" ht="15.75" hidden="1" customHeight="1">
      <c r="A262" s="74">
        <v>2025261.0</v>
      </c>
      <c r="B262" s="82" t="s">
        <v>3494</v>
      </c>
      <c r="C262" s="80" t="s">
        <v>7688</v>
      </c>
      <c r="D262" s="50" t="s">
        <v>83</v>
      </c>
      <c r="E262" s="82" t="s">
        <v>57</v>
      </c>
      <c r="F262" s="80" t="s">
        <v>4</v>
      </c>
      <c r="G262" s="269" t="str">
        <f>VLOOKUP(A262,'High School'!A:AW,49,FALSE)</f>
        <v>Yes</v>
      </c>
      <c r="H262" s="270" t="str">
        <f>VLOOKUP(A262,'High School'!A:AX,50,FALSE)</f>
        <v/>
      </c>
      <c r="I262" s="270">
        <f>VLOOKUP(A262,'High School'!A:AY,51,FALSE)</f>
        <v>231281692</v>
      </c>
      <c r="J262" s="270">
        <f>VLOOKUP(A262,'High School'!A:AZ,52,FALSE)</f>
        <v>40828</v>
      </c>
      <c r="K262" s="270" t="str">
        <f>VLOOKUP(A262,'High School'!A:BA,53,FALSE)</f>
        <v>BCom (Accounting)</v>
      </c>
      <c r="L262" s="270" t="str">
        <f>VLOOKUP(A262,'High School'!A:BB,54,FALSE)</f>
        <v>Application Submitted</v>
      </c>
      <c r="M262" s="271" t="s">
        <v>73</v>
      </c>
      <c r="N262" s="271"/>
      <c r="O262" s="271"/>
      <c r="P262" s="308"/>
      <c r="Q262" s="273"/>
      <c r="R262" s="273"/>
      <c r="S262" s="274" t="s">
        <v>73</v>
      </c>
      <c r="T262" s="274"/>
      <c r="U262" s="318"/>
      <c r="V262" s="318"/>
      <c r="W262" s="325"/>
      <c r="X262" s="325"/>
      <c r="Y262" s="276"/>
      <c r="Z262" s="277"/>
      <c r="AA262" s="278"/>
      <c r="AB262" s="298"/>
      <c r="AC262" s="334"/>
      <c r="AD262" s="326"/>
      <c r="AE262" s="327"/>
      <c r="AF262" s="327"/>
      <c r="AG262" s="327"/>
      <c r="AH262" s="327"/>
      <c r="AI262" s="327"/>
      <c r="AJ262" s="327"/>
      <c r="AK262" s="328"/>
      <c r="AL262" s="328"/>
      <c r="AM262" s="328"/>
      <c r="AN262" s="328"/>
      <c r="AO262" s="328"/>
      <c r="AP262" s="328"/>
      <c r="AQ262" s="329"/>
      <c r="AR262" s="280"/>
      <c r="AS262" s="280"/>
      <c r="AT262" s="331"/>
      <c r="AU262" s="331"/>
      <c r="AV262" s="335"/>
      <c r="AW262" s="331"/>
      <c r="AX262" s="331"/>
      <c r="AY262" s="282"/>
      <c r="AZ262" s="332"/>
      <c r="BA262" s="332"/>
      <c r="BB262" s="283"/>
      <c r="BC262" s="333"/>
      <c r="BD262" s="333"/>
      <c r="BE262" s="1"/>
    </row>
    <row r="263" ht="15.75" hidden="1" customHeight="1">
      <c r="A263" s="74">
        <v>2025262.0</v>
      </c>
      <c r="B263" s="82" t="s">
        <v>1803</v>
      </c>
      <c r="C263" s="80" t="s">
        <v>7688</v>
      </c>
      <c r="D263" s="50" t="s">
        <v>83</v>
      </c>
      <c r="E263" s="82" t="s">
        <v>57</v>
      </c>
      <c r="F263" s="80" t="s">
        <v>4</v>
      </c>
      <c r="G263" s="269" t="str">
        <f>VLOOKUP(A263,'High School'!A:AW,49,FALSE)</f>
        <v>Yes</v>
      </c>
      <c r="H263" s="270" t="str">
        <f>VLOOKUP(A263,'High School'!A:AX,50,FALSE)</f>
        <v/>
      </c>
      <c r="I263" s="270">
        <f>VLOOKUP(A263,'High School'!A:AY,51,FALSE)</f>
        <v>231287097</v>
      </c>
      <c r="J263" s="270">
        <f>VLOOKUP(A263,'High School'!A:AZ,52,FALSE)</f>
        <v>59252</v>
      </c>
      <c r="K263" s="270" t="str">
        <f>VLOOKUP(A263,'High School'!A:BA,53,FALSE)</f>
        <v>Dip (Sport Management)</v>
      </c>
      <c r="L263" s="270" t="str">
        <f>VLOOKUP(A263,'High School'!A:BB,54,FALSE)</f>
        <v>Application Submitted</v>
      </c>
      <c r="M263" s="271" t="s">
        <v>73</v>
      </c>
      <c r="N263" s="271" t="str">
        <f>CLEAN(O263)</f>
        <v/>
      </c>
      <c r="O263" s="271"/>
      <c r="P263" s="308"/>
      <c r="Q263" s="273"/>
      <c r="R263" s="273"/>
      <c r="S263" s="274" t="s">
        <v>73</v>
      </c>
      <c r="T263" s="274"/>
      <c r="U263" s="275"/>
      <c r="V263" s="275"/>
      <c r="W263" s="275"/>
      <c r="X263" s="275"/>
      <c r="Y263" s="276"/>
      <c r="Z263" s="277"/>
      <c r="AA263" s="278"/>
      <c r="AB263" s="298"/>
      <c r="AC263" s="277"/>
      <c r="AD263" s="277"/>
      <c r="AE263" s="222"/>
      <c r="AF263" s="222"/>
      <c r="AG263" s="222"/>
      <c r="AH263" s="222"/>
      <c r="AI263" s="222"/>
      <c r="AJ263" s="222"/>
      <c r="AK263" s="279"/>
      <c r="AL263" s="279"/>
      <c r="AM263" s="279"/>
      <c r="AN263" s="279"/>
      <c r="AO263" s="279"/>
      <c r="AP263" s="279"/>
      <c r="AQ263" s="286"/>
      <c r="AR263" s="280"/>
      <c r="AS263" s="280"/>
      <c r="AT263" s="315"/>
      <c r="AU263" s="315"/>
      <c r="AV263" s="281"/>
      <c r="AW263" s="281"/>
      <c r="AX263" s="281"/>
      <c r="AY263" s="282"/>
      <c r="AZ263" s="282"/>
      <c r="BA263" s="282"/>
      <c r="BB263" s="283"/>
      <c r="BC263" s="283"/>
      <c r="BD263" s="283"/>
      <c r="BE263" s="287"/>
    </row>
    <row r="264" ht="15.75" hidden="1" customHeight="1">
      <c r="A264" s="74">
        <v>2025263.0</v>
      </c>
      <c r="B264" s="82" t="s">
        <v>2178</v>
      </c>
      <c r="C264" s="80" t="s">
        <v>7688</v>
      </c>
      <c r="D264" s="50" t="s">
        <v>83</v>
      </c>
      <c r="E264" s="82" t="s">
        <v>57</v>
      </c>
      <c r="F264" s="80" t="s">
        <v>4</v>
      </c>
      <c r="G264" s="269" t="str">
        <f>VLOOKUP(A264,'High School'!A:AW,49,FALSE)</f>
        <v>Yes</v>
      </c>
      <c r="H264" s="270" t="str">
        <f>VLOOKUP(A264,'High School'!A:AX,50,FALSE)</f>
        <v/>
      </c>
      <c r="I264" s="270">
        <f>VLOOKUP(A264,'High School'!A:AY,51,FALSE)</f>
        <v>231284004</v>
      </c>
      <c r="J264" s="270">
        <f>VLOOKUP(A264,'High School'!A:AZ,52,FALSE)</f>
        <v>85964</v>
      </c>
      <c r="K264" s="270" t="str">
        <f>VLOOKUP(A264,'High School'!A:BA,53,FALSE)</f>
        <v>Dip (Marketing) Extended Programme</v>
      </c>
      <c r="L264" s="270" t="str">
        <f>VLOOKUP(A264,'High School'!A:BB,54,FALSE)</f>
        <v>`Provisionally Accepted</v>
      </c>
      <c r="M264" s="272" t="s">
        <v>73</v>
      </c>
      <c r="N264" s="272"/>
      <c r="O264" s="272"/>
      <c r="P264" s="299"/>
      <c r="Q264" s="273"/>
      <c r="R264" s="273"/>
      <c r="S264" s="274" t="s">
        <v>73</v>
      </c>
      <c r="T264" s="274"/>
      <c r="U264" s="275"/>
      <c r="V264" s="275"/>
      <c r="W264" s="275"/>
      <c r="X264" s="275"/>
      <c r="Y264" s="276"/>
      <c r="Z264" s="277"/>
      <c r="AA264" s="278"/>
      <c r="AB264" s="298"/>
      <c r="AC264" s="277"/>
      <c r="AD264" s="277"/>
      <c r="AE264" s="222"/>
      <c r="AF264" s="222"/>
      <c r="AG264" s="222"/>
      <c r="AH264" s="222"/>
      <c r="AI264" s="222"/>
      <c r="AJ264" s="222"/>
      <c r="AK264" s="279"/>
      <c r="AL264" s="279"/>
      <c r="AM264" s="279"/>
      <c r="AN264" s="279"/>
      <c r="AO264" s="279"/>
      <c r="AP264" s="279"/>
      <c r="AQ264" s="286"/>
      <c r="AR264" s="280"/>
      <c r="AS264" s="280"/>
      <c r="AT264" s="315"/>
      <c r="AU264" s="315"/>
      <c r="AV264" s="315"/>
      <c r="AW264" s="315"/>
      <c r="AX264" s="315"/>
      <c r="AY264" s="282"/>
      <c r="AZ264" s="316"/>
      <c r="BA264" s="316"/>
      <c r="BB264" s="283"/>
      <c r="BC264" s="317"/>
      <c r="BD264" s="317"/>
      <c r="BE264" s="287"/>
    </row>
    <row r="265" ht="15.75" hidden="1" customHeight="1">
      <c r="A265" s="74">
        <v>2025264.0</v>
      </c>
      <c r="B265" s="82" t="s">
        <v>6268</v>
      </c>
      <c r="C265" s="80" t="s">
        <v>7688</v>
      </c>
      <c r="D265" s="50" t="s">
        <v>83</v>
      </c>
      <c r="E265" s="82" t="s">
        <v>57</v>
      </c>
      <c r="F265" s="80" t="s">
        <v>4</v>
      </c>
      <c r="G265" s="269" t="str">
        <f>VLOOKUP(A265,'High School'!A:AW,49,FALSE)</f>
        <v>Yes</v>
      </c>
      <c r="H265" s="270" t="str">
        <f>VLOOKUP(A265,'High School'!A:AX,50,FALSE)</f>
        <v/>
      </c>
      <c r="I265" s="270">
        <f>VLOOKUP(A265,'High School'!A:AY,51,FALSE)</f>
        <v>231282737</v>
      </c>
      <c r="J265" s="270">
        <f>VLOOKUP(A265,'High School'!A:AZ,52,FALSE)</f>
        <v>59154</v>
      </c>
      <c r="K265" s="270" t="str">
        <f>VLOOKUP(A265,'High School'!A:BA,53,FALSE)</f>
        <v>BHms</v>
      </c>
      <c r="L265" s="270" t="str">
        <f>VLOOKUP(A265,'High School'!A:BB,54,FALSE)</f>
        <v>Rejected</v>
      </c>
      <c r="M265" s="271" t="s">
        <v>73</v>
      </c>
      <c r="N265" s="271"/>
      <c r="O265" s="271"/>
      <c r="P265" s="273"/>
      <c r="Q265" s="273"/>
      <c r="R265" s="273"/>
      <c r="S265" s="274" t="s">
        <v>73</v>
      </c>
      <c r="T265" s="274"/>
      <c r="U265" s="275"/>
      <c r="V265" s="275"/>
      <c r="W265" s="275"/>
      <c r="X265" s="275"/>
      <c r="Y265" s="276"/>
      <c r="Z265" s="277"/>
      <c r="AA265" s="278"/>
      <c r="AB265" s="298"/>
      <c r="AC265" s="277"/>
      <c r="AD265" s="277"/>
      <c r="AE265" s="222"/>
      <c r="AF265" s="222"/>
      <c r="AG265" s="222"/>
      <c r="AH265" s="222"/>
      <c r="AI265" s="222"/>
      <c r="AJ265" s="222"/>
      <c r="AK265" s="279"/>
      <c r="AL265" s="279"/>
      <c r="AM265" s="279"/>
      <c r="AN265" s="279"/>
      <c r="AO265" s="279"/>
      <c r="AP265" s="279"/>
      <c r="AQ265" s="286"/>
      <c r="AR265" s="280"/>
      <c r="AS265" s="280"/>
      <c r="AT265" s="315"/>
      <c r="AU265" s="315"/>
      <c r="AV265" s="315"/>
      <c r="AW265" s="315"/>
      <c r="AX265" s="315"/>
      <c r="AY265" s="282"/>
      <c r="AZ265" s="316"/>
      <c r="BA265" s="316"/>
      <c r="BB265" s="283"/>
      <c r="BC265" s="317"/>
      <c r="BD265" s="317"/>
      <c r="BE265" s="287"/>
    </row>
    <row r="266" ht="15.75" hidden="1" customHeight="1">
      <c r="A266" s="74">
        <v>2025265.0</v>
      </c>
      <c r="B266" s="82" t="s">
        <v>6257</v>
      </c>
      <c r="C266" s="80" t="s">
        <v>7688</v>
      </c>
      <c r="D266" s="50" t="s">
        <v>83</v>
      </c>
      <c r="E266" s="82" t="s">
        <v>57</v>
      </c>
      <c r="F266" s="80" t="s">
        <v>4</v>
      </c>
      <c r="G266" s="269" t="str">
        <f>VLOOKUP(A266,'High School'!A:AW,49,FALSE)</f>
        <v>Yes</v>
      </c>
      <c r="H266" s="270" t="str">
        <f>VLOOKUP(A266,'High School'!A:AX,50,FALSE)</f>
        <v/>
      </c>
      <c r="I266" s="270">
        <f>VLOOKUP(A266,'High School'!A:AY,51,FALSE)</f>
        <v>231283644</v>
      </c>
      <c r="J266" s="270">
        <f>VLOOKUP(A266,'High School'!A:AZ,52,FALSE)</f>
        <v>72679</v>
      </c>
      <c r="K266" s="270" t="str">
        <f>VLOOKUP(A266,'High School'!A:BA,53,FALSE)</f>
        <v>Dip (Management)</v>
      </c>
      <c r="L266" s="270" t="str">
        <f>VLOOKUP(A266,'High School'!A:BB,54,FALSE)</f>
        <v>`Provisionally Accepted</v>
      </c>
      <c r="M266" s="271" t="s">
        <v>73</v>
      </c>
      <c r="N266" s="271"/>
      <c r="O266" s="271"/>
      <c r="P266" s="273"/>
      <c r="Q266" s="273"/>
      <c r="R266" s="273"/>
      <c r="S266" s="274" t="s">
        <v>73</v>
      </c>
      <c r="T266" s="274"/>
      <c r="U266" s="275"/>
      <c r="V266" s="275"/>
      <c r="W266" s="275"/>
      <c r="X266" s="275"/>
      <c r="Y266" s="276"/>
      <c r="Z266" s="277"/>
      <c r="AA266" s="278"/>
      <c r="AB266" s="298"/>
      <c r="AC266" s="276"/>
      <c r="AD266" s="277"/>
      <c r="AE266" s="222"/>
      <c r="AF266" s="222"/>
      <c r="AG266" s="222"/>
      <c r="AH266" s="222"/>
      <c r="AI266" s="222"/>
      <c r="AJ266" s="222"/>
      <c r="AK266" s="279"/>
      <c r="AL266" s="279"/>
      <c r="AM266" s="279"/>
      <c r="AN266" s="279"/>
      <c r="AO266" s="279"/>
      <c r="AP266" s="279"/>
      <c r="AQ266" s="286"/>
      <c r="AR266" s="280"/>
      <c r="AS266" s="280"/>
      <c r="AT266" s="315"/>
      <c r="AU266" s="315"/>
      <c r="AV266" s="315"/>
      <c r="AW266" s="315"/>
      <c r="AX266" s="315"/>
      <c r="AY266" s="282"/>
      <c r="AZ266" s="316"/>
      <c r="BA266" s="316"/>
      <c r="BB266" s="283"/>
      <c r="BC266" s="317"/>
      <c r="BD266" s="317"/>
      <c r="BE266" s="284"/>
    </row>
    <row r="267" ht="15.75" hidden="1" customHeight="1">
      <c r="A267" s="74">
        <v>2025266.0</v>
      </c>
      <c r="B267" s="82" t="s">
        <v>2113</v>
      </c>
      <c r="C267" s="80" t="s">
        <v>7688</v>
      </c>
      <c r="D267" s="50" t="s">
        <v>83</v>
      </c>
      <c r="E267" s="82" t="s">
        <v>57</v>
      </c>
      <c r="F267" s="80" t="s">
        <v>4</v>
      </c>
      <c r="G267" s="269" t="str">
        <f>VLOOKUP(A267,'High School'!A:AW,49,FALSE)</f>
        <v>Yes</v>
      </c>
      <c r="H267" s="270" t="str">
        <f>VLOOKUP(A267,'High School'!A:AX,50,FALSE)</f>
        <v/>
      </c>
      <c r="I267" s="270">
        <f>VLOOKUP(A267,'High School'!A:AY,51,FALSE)</f>
        <v>231284233</v>
      </c>
      <c r="J267" s="270">
        <f>VLOOKUP(A267,'High School'!A:AZ,52,FALSE)</f>
        <v>27635</v>
      </c>
      <c r="K267" s="270" t="str">
        <f>VLOOKUP(A267,'High School'!A:BA,53,FALSE)</f>
        <v>Dip (Law Enforcement)</v>
      </c>
      <c r="L267" s="270" t="str">
        <f>VLOOKUP(A267,'High School'!A:BB,54,FALSE)</f>
        <v>Application Submitted</v>
      </c>
      <c r="M267" s="271" t="s">
        <v>73</v>
      </c>
      <c r="N267" s="271" t="str">
        <f t="shared" ref="N267:N269" si="13">CLEAN(O267)</f>
        <v/>
      </c>
      <c r="O267" s="271"/>
      <c r="P267" s="273"/>
      <c r="Q267" s="273"/>
      <c r="R267" s="273"/>
      <c r="S267" s="274" t="s">
        <v>73</v>
      </c>
      <c r="T267" s="274"/>
      <c r="U267" s="275"/>
      <c r="V267" s="275"/>
      <c r="W267" s="275"/>
      <c r="X267" s="275"/>
      <c r="Y267" s="276"/>
      <c r="Z267" s="277"/>
      <c r="AA267" s="278"/>
      <c r="AB267" s="298"/>
      <c r="AC267" s="277"/>
      <c r="AD267" s="277"/>
      <c r="AE267" s="222"/>
      <c r="AF267" s="222"/>
      <c r="AG267" s="222"/>
      <c r="AH267" s="222"/>
      <c r="AI267" s="222"/>
      <c r="AJ267" s="222"/>
      <c r="AK267" s="279"/>
      <c r="AL267" s="279"/>
      <c r="AM267" s="279"/>
      <c r="AN267" s="279"/>
      <c r="AO267" s="279"/>
      <c r="AP267" s="279"/>
      <c r="AQ267" s="286"/>
      <c r="AR267" s="280"/>
      <c r="AS267" s="280"/>
      <c r="AT267" s="315"/>
      <c r="AU267" s="315"/>
      <c r="AV267" s="315"/>
      <c r="AW267" s="315"/>
      <c r="AX267" s="315"/>
      <c r="AY267" s="282"/>
      <c r="AZ267" s="316"/>
      <c r="BA267" s="316"/>
      <c r="BB267" s="283"/>
      <c r="BC267" s="317"/>
      <c r="BD267" s="317"/>
      <c r="BE267" s="287"/>
    </row>
    <row r="268" ht="15.75" hidden="1" customHeight="1">
      <c r="A268" s="74">
        <v>2025267.0</v>
      </c>
      <c r="B268" s="82" t="s">
        <v>2092</v>
      </c>
      <c r="C268" s="80" t="s">
        <v>7688</v>
      </c>
      <c r="D268" s="50" t="s">
        <v>83</v>
      </c>
      <c r="E268" s="82" t="s">
        <v>57</v>
      </c>
      <c r="F268" s="80" t="s">
        <v>4</v>
      </c>
      <c r="G268" s="269" t="str">
        <f>VLOOKUP(A268,'High School'!A:AW,49,FALSE)</f>
        <v>Yes</v>
      </c>
      <c r="H268" s="270" t="str">
        <f>VLOOKUP(A268,'High School'!A:AX,50,FALSE)</f>
        <v/>
      </c>
      <c r="I268" s="270">
        <f>VLOOKUP(A268,'High School'!A:AY,51,FALSE)</f>
        <v>231284632</v>
      </c>
      <c r="J268" s="270">
        <f>VLOOKUP(A268,'High School'!A:AZ,52,FALSE)</f>
        <v>61895</v>
      </c>
      <c r="K268" s="270" t="str">
        <f>VLOOKUP(A268,'High School'!A:BA,53,FALSE)</f>
        <v>Dip (Management)</v>
      </c>
      <c r="L268" s="270" t="str">
        <f>VLOOKUP(A268,'High School'!A:BB,54,FALSE)</f>
        <v>`Provisionally Accepted</v>
      </c>
      <c r="M268" s="272" t="s">
        <v>73</v>
      </c>
      <c r="N268" s="271" t="str">
        <f t="shared" si="13"/>
        <v/>
      </c>
      <c r="O268" s="272"/>
      <c r="P268" s="299"/>
      <c r="Q268" s="273"/>
      <c r="R268" s="273"/>
      <c r="S268" s="274" t="s">
        <v>73</v>
      </c>
      <c r="T268" s="274"/>
      <c r="U268" s="275"/>
      <c r="V268" s="275"/>
      <c r="W268" s="275"/>
      <c r="X268" s="275"/>
      <c r="Y268" s="276"/>
      <c r="Z268" s="277"/>
      <c r="AA268" s="278"/>
      <c r="AB268" s="298"/>
      <c r="AC268" s="277"/>
      <c r="AD268" s="277"/>
      <c r="AE268" s="222"/>
      <c r="AF268" s="222"/>
      <c r="AG268" s="222"/>
      <c r="AH268" s="222"/>
      <c r="AI268" s="222"/>
      <c r="AJ268" s="222"/>
      <c r="AK268" s="279"/>
      <c r="AL268" s="279"/>
      <c r="AM268" s="279"/>
      <c r="AN268" s="279"/>
      <c r="AO268" s="279"/>
      <c r="AP268" s="279"/>
      <c r="AQ268" s="286"/>
      <c r="AR268" s="280"/>
      <c r="AS268" s="280"/>
      <c r="AT268" s="315"/>
      <c r="AU268" s="315"/>
      <c r="AV268" s="315"/>
      <c r="AW268" s="315"/>
      <c r="AX268" s="315"/>
      <c r="AY268" s="282"/>
      <c r="AZ268" s="316"/>
      <c r="BA268" s="316"/>
      <c r="BB268" s="283"/>
      <c r="BC268" s="317"/>
      <c r="BD268" s="317"/>
      <c r="BE268" s="287"/>
    </row>
    <row r="269" ht="15.75" hidden="1" customHeight="1">
      <c r="A269" s="74">
        <v>2025268.0</v>
      </c>
      <c r="B269" s="82" t="s">
        <v>2005</v>
      </c>
      <c r="C269" s="80" t="s">
        <v>7688</v>
      </c>
      <c r="D269" s="50" t="s">
        <v>83</v>
      </c>
      <c r="E269" s="82" t="s">
        <v>57</v>
      </c>
      <c r="F269" s="82" t="s">
        <v>4</v>
      </c>
      <c r="G269" s="269" t="str">
        <f>VLOOKUP(A269,'High School'!A:AW,49,FALSE)</f>
        <v>S/A</v>
      </c>
      <c r="H269" s="270" t="str">
        <f>VLOOKUP(A269,'High School'!A:AX,50,FALSE)</f>
        <v/>
      </c>
      <c r="I269" s="270" t="str">
        <f>VLOOKUP(A269,'High School'!A:AY,51,FALSE)</f>
        <v/>
      </c>
      <c r="J269" s="270" t="str">
        <f>VLOOKUP(A269,'High School'!A:AZ,52,FALSE)</f>
        <v/>
      </c>
      <c r="K269" s="270" t="str">
        <f>VLOOKUP(A269,'High School'!A:BA,53,FALSE)</f>
        <v/>
      </c>
      <c r="L269" s="270" t="str">
        <f>VLOOKUP(A269,'High School'!A:BB,54,FALSE)</f>
        <v/>
      </c>
      <c r="M269" s="271" t="s">
        <v>73</v>
      </c>
      <c r="N269" s="271" t="str">
        <f t="shared" si="13"/>
        <v/>
      </c>
      <c r="O269" s="272"/>
      <c r="P269" s="273"/>
      <c r="Q269" s="273"/>
      <c r="R269" s="273"/>
      <c r="S269" s="274" t="s">
        <v>73</v>
      </c>
      <c r="T269" s="274"/>
      <c r="U269" s="285"/>
      <c r="V269" s="285"/>
      <c r="W269" s="275"/>
      <c r="X269" s="275"/>
      <c r="Y269" s="276"/>
      <c r="Z269" s="277"/>
      <c r="AA269" s="278"/>
      <c r="AB269" s="278"/>
      <c r="AC269" s="276"/>
      <c r="AD269" s="276"/>
      <c r="AE269" s="222"/>
      <c r="AF269" s="222"/>
      <c r="AG269" s="222"/>
      <c r="AH269" s="222"/>
      <c r="AI269" s="222"/>
      <c r="AJ269" s="222"/>
      <c r="AK269" s="279"/>
      <c r="AL269" s="279"/>
      <c r="AM269" s="279"/>
      <c r="AN269" s="279"/>
      <c r="AO269" s="279"/>
      <c r="AP269" s="279"/>
      <c r="AQ269" s="286"/>
      <c r="AR269" s="280"/>
      <c r="AS269" s="280"/>
      <c r="AT269" s="281"/>
      <c r="AU269" s="281"/>
      <c r="AV269" s="281"/>
      <c r="AW269" s="281"/>
      <c r="AX269" s="281"/>
      <c r="AY269" s="282"/>
      <c r="AZ269" s="282"/>
      <c r="BA269" s="282"/>
      <c r="BB269" s="283"/>
      <c r="BC269" s="283"/>
      <c r="BD269" s="283"/>
      <c r="BE269" s="287"/>
    </row>
    <row r="270" ht="15.75" hidden="1" customHeight="1">
      <c r="A270" s="74">
        <v>2025269.0</v>
      </c>
      <c r="B270" s="82" t="s">
        <v>320</v>
      </c>
      <c r="C270" s="80" t="s">
        <v>7688</v>
      </c>
      <c r="D270" s="50" t="s">
        <v>83</v>
      </c>
      <c r="E270" s="82" t="s">
        <v>57</v>
      </c>
      <c r="F270" s="82" t="s">
        <v>4</v>
      </c>
      <c r="G270" s="269" t="str">
        <f>VLOOKUP(A270,'High School'!A:AW,49,FALSE)</f>
        <v>Yes</v>
      </c>
      <c r="H270" s="270" t="str">
        <f>VLOOKUP(A270,'High School'!A:AX,50,FALSE)</f>
        <v/>
      </c>
      <c r="I270" s="270">
        <f>VLOOKUP(A270,'High School'!A:AY,51,FALSE)</f>
        <v>231277075</v>
      </c>
      <c r="J270" s="270">
        <f>VLOOKUP(A270,'High School'!A:AZ,52,FALSE)</f>
        <v>19415</v>
      </c>
      <c r="K270" s="270" t="str">
        <f>VLOOKUP(A270,'High School'!A:BA,53,FALSE)</f>
        <v>Dip (Marketing) Extended Programme</v>
      </c>
      <c r="L270" s="270" t="str">
        <f>VLOOKUP(A270,'High School'!A:BB,54,FALSE)</f>
        <v>`Provisionally Accepted</v>
      </c>
      <c r="M270" s="271" t="s">
        <v>73</v>
      </c>
      <c r="N270" s="272"/>
      <c r="O270" s="272"/>
      <c r="P270" s="273"/>
      <c r="Q270" s="273"/>
      <c r="R270" s="273"/>
      <c r="S270" s="274" t="s">
        <v>73</v>
      </c>
      <c r="T270" s="274"/>
      <c r="U270" s="285"/>
      <c r="V270" s="285"/>
      <c r="W270" s="275"/>
      <c r="X270" s="275"/>
      <c r="Y270" s="276"/>
      <c r="Z270" s="277"/>
      <c r="AA270" s="278"/>
      <c r="AB270" s="278"/>
      <c r="AC270" s="276"/>
      <c r="AD270" s="276"/>
      <c r="AE270" s="222"/>
      <c r="AF270" s="222"/>
      <c r="AG270" s="222"/>
      <c r="AH270" s="222"/>
      <c r="AI270" s="222"/>
      <c r="AJ270" s="222"/>
      <c r="AK270" s="279"/>
      <c r="AL270" s="279"/>
      <c r="AM270" s="279"/>
      <c r="AN270" s="279"/>
      <c r="AO270" s="279"/>
      <c r="AP270" s="279"/>
      <c r="AQ270" s="286"/>
      <c r="AR270" s="280"/>
      <c r="AS270" s="280"/>
      <c r="AT270" s="281"/>
      <c r="AU270" s="281"/>
      <c r="AV270" s="281"/>
      <c r="AW270" s="281"/>
      <c r="AX270" s="281"/>
      <c r="AY270" s="282"/>
      <c r="AZ270" s="282"/>
      <c r="BA270" s="282"/>
      <c r="BB270" s="283"/>
      <c r="BC270" s="283"/>
      <c r="BD270" s="283"/>
      <c r="BE270" s="287"/>
    </row>
    <row r="271" ht="15.75" hidden="1" customHeight="1">
      <c r="A271" s="74">
        <v>2025270.0</v>
      </c>
      <c r="B271" s="82" t="s">
        <v>6127</v>
      </c>
      <c r="C271" s="80" t="s">
        <v>7688</v>
      </c>
      <c r="D271" s="50" t="s">
        <v>83</v>
      </c>
      <c r="E271" s="82" t="s">
        <v>57</v>
      </c>
      <c r="F271" s="80" t="s">
        <v>49</v>
      </c>
      <c r="G271" s="269" t="str">
        <f>VLOOKUP(A271,'High School'!A:AW,49,FALSE)</f>
        <v>Yes</v>
      </c>
      <c r="H271" s="270" t="str">
        <f>VLOOKUP(A271,'High School'!A:AX,50,FALSE)</f>
        <v/>
      </c>
      <c r="I271" s="270">
        <f>VLOOKUP(A271,'High School'!A:AY,51,FALSE)</f>
        <v>231285647</v>
      </c>
      <c r="J271" s="270">
        <f>VLOOKUP(A271,'High School'!A:AZ,52,FALSE)</f>
        <v>52019</v>
      </c>
      <c r="K271" s="270" t="str">
        <f>VLOOKUP(A271,'High School'!A:BA,53,FALSE)</f>
        <v>BHms</v>
      </c>
      <c r="L271" s="270" t="str">
        <f>VLOOKUP(A271,'High School'!A:BB,54,FALSE)</f>
        <v>Rejected</v>
      </c>
      <c r="M271" s="310" t="s">
        <v>73</v>
      </c>
      <c r="N271" s="310"/>
      <c r="O271" s="310"/>
      <c r="P271" s="311"/>
      <c r="Q271" s="273"/>
      <c r="R271" s="273"/>
      <c r="S271" s="274" t="s">
        <v>73</v>
      </c>
      <c r="T271" s="274"/>
      <c r="U271" s="275"/>
      <c r="V271" s="275"/>
      <c r="W271" s="275"/>
      <c r="X271" s="275"/>
      <c r="Y271" s="276"/>
      <c r="Z271" s="277"/>
      <c r="AA271" s="278"/>
      <c r="AB271" s="298"/>
      <c r="AC271" s="277"/>
      <c r="AD271" s="277"/>
      <c r="AE271" s="222"/>
      <c r="AF271" s="222"/>
      <c r="AG271" s="347"/>
      <c r="AH271" s="348"/>
      <c r="AI271" s="222"/>
      <c r="AJ271" s="222"/>
      <c r="AK271" s="279"/>
      <c r="AL271" s="279"/>
      <c r="AM271" s="279"/>
      <c r="AN271" s="279"/>
      <c r="AO271" s="279"/>
      <c r="AP271" s="279"/>
      <c r="AQ271" s="286"/>
      <c r="AR271" s="280"/>
      <c r="AS271" s="280"/>
      <c r="AT271" s="315"/>
      <c r="AU271" s="315"/>
      <c r="AV271" s="315"/>
      <c r="AW271" s="315"/>
      <c r="AX271" s="315"/>
      <c r="AY271" s="282"/>
      <c r="AZ271" s="316"/>
      <c r="BA271" s="316"/>
      <c r="BB271" s="283"/>
      <c r="BC271" s="317"/>
      <c r="BD271" s="317"/>
      <c r="BE271" s="287"/>
    </row>
    <row r="272" ht="15.75" hidden="1" customHeight="1">
      <c r="A272" s="74">
        <v>2025271.0</v>
      </c>
      <c r="B272" s="82" t="s">
        <v>2251</v>
      </c>
      <c r="C272" s="80" t="s">
        <v>7688</v>
      </c>
      <c r="D272" s="50" t="s">
        <v>83</v>
      </c>
      <c r="E272" s="82" t="s">
        <v>57</v>
      </c>
      <c r="F272" s="80" t="s">
        <v>49</v>
      </c>
      <c r="G272" s="269" t="str">
        <f>VLOOKUP(A272,'High School'!A:AW,49,FALSE)</f>
        <v>Yes</v>
      </c>
      <c r="H272" s="270" t="str">
        <f>VLOOKUP(A272,'High School'!A:AX,50,FALSE)</f>
        <v/>
      </c>
      <c r="I272" s="270">
        <f>VLOOKUP(A272,'High School'!A:AY,51,FALSE)</f>
        <v>231282168</v>
      </c>
      <c r="J272" s="270">
        <f>VLOOKUP(A272,'High School'!A:AZ,52,FALSE)</f>
        <v>23714</v>
      </c>
      <c r="K272" s="270" t="str">
        <f>VLOOKUP(A272,'High School'!A:BA,53,FALSE)</f>
        <v>Bachelor of Education in IP Teaching</v>
      </c>
      <c r="L272" s="270" t="str">
        <f>VLOOKUP(A272,'High School'!A:BB,54,FALSE)</f>
        <v>`Provisionally Accepted</v>
      </c>
      <c r="M272" s="272" t="s">
        <v>73</v>
      </c>
      <c r="N272" s="272"/>
      <c r="O272" s="272"/>
      <c r="P272" s="299"/>
      <c r="Q272" s="273"/>
      <c r="R272" s="273"/>
      <c r="S272" s="274" t="s">
        <v>73</v>
      </c>
      <c r="T272" s="274"/>
      <c r="U272" s="275"/>
      <c r="V272" s="275"/>
      <c r="W272" s="275"/>
      <c r="X272" s="275"/>
      <c r="Y272" s="276"/>
      <c r="Z272" s="277"/>
      <c r="AA272" s="278"/>
      <c r="AB272" s="298"/>
      <c r="AC272" s="361"/>
      <c r="AD272" s="277"/>
      <c r="AE272" s="222"/>
      <c r="AF272" s="222"/>
      <c r="AG272" s="222"/>
      <c r="AH272" s="222"/>
      <c r="AI272" s="222"/>
      <c r="AJ272" s="222"/>
      <c r="AK272" s="279"/>
      <c r="AL272" s="279"/>
      <c r="AM272" s="279"/>
      <c r="AN272" s="279"/>
      <c r="AO272" s="279"/>
      <c r="AP272" s="279"/>
      <c r="AQ272" s="286"/>
      <c r="AR272" s="280"/>
      <c r="AS272" s="280"/>
      <c r="AT272" s="315"/>
      <c r="AU272" s="315"/>
      <c r="AV272" s="315"/>
      <c r="AW272" s="315"/>
      <c r="AX272" s="315"/>
      <c r="AY272" s="282"/>
      <c r="AZ272" s="316"/>
      <c r="BA272" s="316"/>
      <c r="BB272" s="283"/>
      <c r="BC272" s="317"/>
      <c r="BD272" s="317"/>
      <c r="BE272" s="99"/>
    </row>
    <row r="273" ht="15.75" hidden="1" customHeight="1">
      <c r="A273" s="74">
        <v>2025272.0</v>
      </c>
      <c r="B273" s="82" t="s">
        <v>3282</v>
      </c>
      <c r="C273" s="80" t="s">
        <v>7688</v>
      </c>
      <c r="D273" s="50" t="s">
        <v>88</v>
      </c>
      <c r="E273" s="82" t="s">
        <v>53</v>
      </c>
      <c r="F273" s="80" t="s">
        <v>49</v>
      </c>
      <c r="G273" s="269" t="str">
        <f>VLOOKUP(A273,'High School'!A:AW,49,FALSE)</f>
        <v>Yes</v>
      </c>
      <c r="H273" s="270" t="str">
        <f>VLOOKUP(A273,'High School'!A:AX,50,FALSE)</f>
        <v/>
      </c>
      <c r="I273" s="270">
        <f>VLOOKUP(A273,'High School'!A:AY,51,FALSE)</f>
        <v>231296959</v>
      </c>
      <c r="J273" s="270">
        <f>VLOOKUP(A273,'High School'!A:AZ,52,FALSE)</f>
        <v>43147</v>
      </c>
      <c r="K273" s="270" t="str">
        <f>VLOOKUP(A273,'High School'!A:BA,53,FALSE)</f>
        <v>BIT</v>
      </c>
      <c r="L273" s="270" t="str">
        <f>VLOOKUP(A273,'High School'!A:BB,54,FALSE)</f>
        <v>`Provisionally Accepted</v>
      </c>
      <c r="M273" s="271" t="s">
        <v>73</v>
      </c>
      <c r="N273" s="271"/>
      <c r="O273" s="271"/>
      <c r="P273" s="273"/>
      <c r="Q273" s="273"/>
      <c r="R273" s="273"/>
      <c r="S273" s="274" t="s">
        <v>73</v>
      </c>
      <c r="T273" s="274"/>
      <c r="U273" s="275"/>
      <c r="V273" s="275"/>
      <c r="W273" s="275"/>
      <c r="X273" s="275"/>
      <c r="Y273" s="276"/>
      <c r="Z273" s="277"/>
      <c r="AA273" s="278"/>
      <c r="AB273" s="298"/>
      <c r="AC273" s="277"/>
      <c r="AD273" s="277"/>
      <c r="AE273" s="222"/>
      <c r="AF273" s="222"/>
      <c r="AG273" s="222"/>
      <c r="AH273" s="222"/>
      <c r="AI273" s="222"/>
      <c r="AJ273" s="222"/>
      <c r="AK273" s="279"/>
      <c r="AL273" s="279"/>
      <c r="AM273" s="279"/>
      <c r="AN273" s="279"/>
      <c r="AO273" s="279"/>
      <c r="AP273" s="279"/>
      <c r="AQ273" s="286"/>
      <c r="AR273" s="280"/>
      <c r="AS273" s="280"/>
      <c r="AT273" s="315"/>
      <c r="AU273" s="315"/>
      <c r="AV273" s="315"/>
      <c r="AW273" s="315"/>
      <c r="AX273" s="315"/>
      <c r="AY273" s="282"/>
      <c r="AZ273" s="316"/>
      <c r="BA273" s="316"/>
      <c r="BB273" s="283"/>
      <c r="BC273" s="317"/>
      <c r="BD273" s="317"/>
      <c r="BE273" s="287"/>
    </row>
    <row r="274" ht="15.75" hidden="1" customHeight="1">
      <c r="A274" s="74">
        <v>2025273.0</v>
      </c>
      <c r="B274" s="82" t="s">
        <v>2597</v>
      </c>
      <c r="C274" s="80" t="s">
        <v>7688</v>
      </c>
      <c r="D274" s="50" t="s">
        <v>88</v>
      </c>
      <c r="E274" s="82" t="s">
        <v>53</v>
      </c>
      <c r="F274" s="80" t="s">
        <v>49</v>
      </c>
      <c r="G274" s="269" t="str">
        <f>VLOOKUP(A274,'High School'!A:AW,49,FALSE)</f>
        <v>S/A</v>
      </c>
      <c r="H274" s="270" t="str">
        <f>VLOOKUP(A274,'High School'!A:AX,50,FALSE)</f>
        <v/>
      </c>
      <c r="I274" s="270" t="str">
        <f>VLOOKUP(A274,'High School'!A:AY,51,FALSE)</f>
        <v/>
      </c>
      <c r="J274" s="270" t="str">
        <f>VLOOKUP(A274,'High School'!A:AZ,52,FALSE)</f>
        <v/>
      </c>
      <c r="K274" s="270" t="str">
        <f>VLOOKUP(A274,'High School'!A:BA,53,FALSE)</f>
        <v/>
      </c>
      <c r="L274" s="270" t="str">
        <f>VLOOKUP(A274,'High School'!A:BB,54,FALSE)</f>
        <v/>
      </c>
      <c r="M274" s="271" t="s">
        <v>73</v>
      </c>
      <c r="N274" s="271"/>
      <c r="O274" s="271"/>
      <c r="P274" s="273"/>
      <c r="Q274" s="273"/>
      <c r="R274" s="273"/>
      <c r="S274" s="274" t="s">
        <v>73</v>
      </c>
      <c r="T274" s="274"/>
      <c r="U274" s="275"/>
      <c r="V274" s="275"/>
      <c r="W274" s="275"/>
      <c r="X274" s="275"/>
      <c r="Y274" s="276"/>
      <c r="Z274" s="277"/>
      <c r="AA274" s="278"/>
      <c r="AB274" s="298"/>
      <c r="AC274" s="277"/>
      <c r="AD274" s="277"/>
      <c r="AE274" s="222"/>
      <c r="AF274" s="222"/>
      <c r="AG274" s="222"/>
      <c r="AH274" s="222"/>
      <c r="AI274" s="222"/>
      <c r="AJ274" s="222"/>
      <c r="AK274" s="279"/>
      <c r="AL274" s="279"/>
      <c r="AM274" s="279"/>
      <c r="AN274" s="279"/>
      <c r="AO274" s="279"/>
      <c r="AP274" s="279"/>
      <c r="AQ274" s="286"/>
      <c r="AR274" s="280"/>
      <c r="AS274" s="280"/>
      <c r="AT274" s="315"/>
      <c r="AU274" s="315"/>
      <c r="AV274" s="315"/>
      <c r="AW274" s="315"/>
      <c r="AX274" s="315"/>
      <c r="AY274" s="282"/>
      <c r="AZ274" s="316"/>
      <c r="BA274" s="316"/>
      <c r="BB274" s="283"/>
      <c r="BC274" s="317"/>
      <c r="BD274" s="317"/>
      <c r="BE274" s="287"/>
    </row>
    <row r="275" ht="15.75" hidden="1" customHeight="1">
      <c r="A275" s="74">
        <v>2025274.0</v>
      </c>
      <c r="B275" s="82" t="s">
        <v>3656</v>
      </c>
      <c r="C275" s="80" t="s">
        <v>7688</v>
      </c>
      <c r="D275" s="50" t="s">
        <v>88</v>
      </c>
      <c r="E275" s="82" t="s">
        <v>53</v>
      </c>
      <c r="F275" s="80" t="s">
        <v>49</v>
      </c>
      <c r="G275" s="269" t="str">
        <f>VLOOKUP(A275,'High School'!A:AW,49,FALSE)</f>
        <v>S/A</v>
      </c>
      <c r="H275" s="270" t="str">
        <f>VLOOKUP(A275,'High School'!A:AX,50,FALSE)</f>
        <v/>
      </c>
      <c r="I275" s="270" t="str">
        <f>VLOOKUP(A275,'High School'!A:AY,51,FALSE)</f>
        <v/>
      </c>
      <c r="J275" s="270" t="str">
        <f>VLOOKUP(A275,'High School'!A:AZ,52,FALSE)</f>
        <v/>
      </c>
      <c r="K275" s="270" t="str">
        <f>VLOOKUP(A275,'High School'!A:BA,53,FALSE)</f>
        <v/>
      </c>
      <c r="L275" s="270" t="str">
        <f>VLOOKUP(A275,'High School'!A:BB,54,FALSE)</f>
        <v/>
      </c>
      <c r="M275" s="271" t="s">
        <v>73</v>
      </c>
      <c r="N275" s="271"/>
      <c r="O275" s="271"/>
      <c r="P275" s="273"/>
      <c r="Q275" s="273"/>
      <c r="R275" s="273"/>
      <c r="S275" s="274" t="s">
        <v>73</v>
      </c>
      <c r="T275" s="274"/>
      <c r="U275" s="275"/>
      <c r="V275" s="275"/>
      <c r="W275" s="275"/>
      <c r="X275" s="275"/>
      <c r="Y275" s="276"/>
      <c r="Z275" s="277"/>
      <c r="AA275" s="278"/>
      <c r="AB275" s="298"/>
      <c r="AC275" s="277"/>
      <c r="AD275" s="277"/>
      <c r="AE275" s="222"/>
      <c r="AF275" s="222"/>
      <c r="AG275" s="222"/>
      <c r="AH275" s="222"/>
      <c r="AI275" s="222"/>
      <c r="AJ275" s="222"/>
      <c r="AK275" s="279"/>
      <c r="AL275" s="279"/>
      <c r="AM275" s="279"/>
      <c r="AN275" s="279"/>
      <c r="AO275" s="279"/>
      <c r="AP275" s="279"/>
      <c r="AQ275" s="286"/>
      <c r="AR275" s="280"/>
      <c r="AS275" s="280"/>
      <c r="AT275" s="315"/>
      <c r="AU275" s="315"/>
      <c r="AV275" s="315"/>
      <c r="AW275" s="315"/>
      <c r="AX275" s="315"/>
      <c r="AY275" s="282"/>
      <c r="AZ275" s="316"/>
      <c r="BA275" s="316"/>
      <c r="BB275" s="283"/>
      <c r="BC275" s="317"/>
      <c r="BD275" s="317"/>
      <c r="BE275" s="287"/>
    </row>
    <row r="276" ht="15.75" hidden="1" customHeight="1">
      <c r="A276" s="74">
        <v>2025275.0</v>
      </c>
      <c r="B276" s="82" t="s">
        <v>3011</v>
      </c>
      <c r="C276" s="80" t="s">
        <v>7688</v>
      </c>
      <c r="D276" s="50" t="s">
        <v>88</v>
      </c>
      <c r="E276" s="82" t="s">
        <v>53</v>
      </c>
      <c r="F276" s="80" t="s">
        <v>49</v>
      </c>
      <c r="G276" s="269" t="str">
        <f>VLOOKUP(A276,'High School'!A:AW,49,FALSE)</f>
        <v>S/A</v>
      </c>
      <c r="H276" s="270" t="str">
        <f>VLOOKUP(A276,'High School'!A:AX,50,FALSE)</f>
        <v/>
      </c>
      <c r="I276" s="270" t="str">
        <f>VLOOKUP(A276,'High School'!A:AY,51,FALSE)</f>
        <v/>
      </c>
      <c r="J276" s="270" t="str">
        <f>VLOOKUP(A276,'High School'!A:AZ,52,FALSE)</f>
        <v/>
      </c>
      <c r="K276" s="270" t="str">
        <f>VLOOKUP(A276,'High School'!A:BA,53,FALSE)</f>
        <v/>
      </c>
      <c r="L276" s="270" t="str">
        <f>VLOOKUP(A276,'High School'!A:BB,54,FALSE)</f>
        <v/>
      </c>
      <c r="M276" s="271" t="s">
        <v>73</v>
      </c>
      <c r="N276" s="271"/>
      <c r="O276" s="271"/>
      <c r="P276" s="273"/>
      <c r="Q276" s="273"/>
      <c r="R276" s="273"/>
      <c r="S276" s="274" t="s">
        <v>73</v>
      </c>
      <c r="T276" s="274"/>
      <c r="U276" s="275"/>
      <c r="V276" s="275"/>
      <c r="W276" s="275"/>
      <c r="X276" s="275"/>
      <c r="Y276" s="276"/>
      <c r="Z276" s="277"/>
      <c r="AA276" s="278"/>
      <c r="AB276" s="298"/>
      <c r="AC276" s="277"/>
      <c r="AD276" s="277"/>
      <c r="AE276" s="222"/>
      <c r="AF276" s="222"/>
      <c r="AG276" s="222"/>
      <c r="AH276" s="222"/>
      <c r="AI276" s="222"/>
      <c r="AJ276" s="222"/>
      <c r="AK276" s="279"/>
      <c r="AL276" s="279"/>
      <c r="AM276" s="279"/>
      <c r="AN276" s="279"/>
      <c r="AO276" s="279"/>
      <c r="AP276" s="279"/>
      <c r="AQ276" s="286"/>
      <c r="AR276" s="280"/>
      <c r="AS276" s="280"/>
      <c r="AT276" s="315"/>
      <c r="AU276" s="315"/>
      <c r="AV276" s="315"/>
      <c r="AW276" s="315"/>
      <c r="AX276" s="315"/>
      <c r="AY276" s="282"/>
      <c r="AZ276" s="316"/>
      <c r="BA276" s="316"/>
      <c r="BB276" s="283"/>
      <c r="BC276" s="317"/>
      <c r="BD276" s="317"/>
      <c r="BE276" s="287"/>
    </row>
    <row r="277" ht="15.75" hidden="1" customHeight="1">
      <c r="A277" s="74">
        <v>2025276.0</v>
      </c>
      <c r="B277" s="82" t="s">
        <v>2740</v>
      </c>
      <c r="C277" s="80" t="s">
        <v>7688</v>
      </c>
      <c r="D277" s="50" t="s">
        <v>88</v>
      </c>
      <c r="E277" s="82" t="s">
        <v>53</v>
      </c>
      <c r="F277" s="80" t="s">
        <v>49</v>
      </c>
      <c r="G277" s="269" t="str">
        <f>VLOOKUP(A277,'High School'!A:AW,49,FALSE)</f>
        <v>Yes</v>
      </c>
      <c r="H277" s="270" t="str">
        <f>VLOOKUP(A277,'High School'!A:AX,50,FALSE)</f>
        <v/>
      </c>
      <c r="I277" s="270">
        <f>VLOOKUP(A277,'High School'!A:AY,51,FALSE)</f>
        <v>231297351</v>
      </c>
      <c r="J277" s="270">
        <f>VLOOKUP(A277,'High School'!A:AZ,52,FALSE)</f>
        <v>36846</v>
      </c>
      <c r="K277" s="270" t="str">
        <f>VLOOKUP(A277,'High School'!A:BA,53,FALSE)</f>
        <v>BEngTech (Mechanical Engineering)</v>
      </c>
      <c r="L277" s="270" t="str">
        <f>VLOOKUP(A277,'High School'!A:BB,54,FALSE)</f>
        <v>`Provisionally Accepted</v>
      </c>
      <c r="M277" s="272" t="s">
        <v>73</v>
      </c>
      <c r="N277" s="272"/>
      <c r="O277" s="272"/>
      <c r="P277" s="299"/>
      <c r="Q277" s="273"/>
      <c r="R277" s="273"/>
      <c r="S277" s="274" t="s">
        <v>73</v>
      </c>
      <c r="T277" s="274"/>
      <c r="U277" s="275"/>
      <c r="V277" s="275"/>
      <c r="W277" s="275"/>
      <c r="X277" s="275"/>
      <c r="Y277" s="276"/>
      <c r="Z277" s="277"/>
      <c r="AA277" s="298"/>
      <c r="AB277" s="298"/>
      <c r="AC277" s="277"/>
      <c r="AD277" s="277"/>
      <c r="AE277" s="222"/>
      <c r="AF277" s="222"/>
      <c r="AG277" s="222"/>
      <c r="AH277" s="222"/>
      <c r="AI277" s="222"/>
      <c r="AJ277" s="222"/>
      <c r="AK277" s="279"/>
      <c r="AL277" s="279"/>
      <c r="AM277" s="279"/>
      <c r="AN277" s="279"/>
      <c r="AO277" s="279"/>
      <c r="AP277" s="279"/>
      <c r="AQ277" s="286"/>
      <c r="AR277" s="280"/>
      <c r="AS277" s="280"/>
      <c r="AT277" s="315"/>
      <c r="AU277" s="315"/>
      <c r="AV277" s="315"/>
      <c r="AW277" s="315"/>
      <c r="AX277" s="315"/>
      <c r="AY277" s="282"/>
      <c r="AZ277" s="316"/>
      <c r="BA277" s="316"/>
      <c r="BB277" s="317"/>
      <c r="BC277" s="317"/>
      <c r="BD277" s="317"/>
      <c r="BE277" s="287"/>
    </row>
    <row r="278" ht="15.75" hidden="1" customHeight="1">
      <c r="A278" s="74">
        <v>2025277.0</v>
      </c>
      <c r="B278" s="82" t="s">
        <v>3000</v>
      </c>
      <c r="C278" s="80" t="s">
        <v>7688</v>
      </c>
      <c r="D278" s="50" t="s">
        <v>88</v>
      </c>
      <c r="E278" s="82" t="s">
        <v>53</v>
      </c>
      <c r="F278" s="80" t="s">
        <v>49</v>
      </c>
      <c r="G278" s="269" t="str">
        <f>VLOOKUP(A278,'High School'!A:AW,49,FALSE)</f>
        <v>S/A</v>
      </c>
      <c r="H278" s="270" t="str">
        <f>VLOOKUP(A278,'High School'!A:AX,50,FALSE)</f>
        <v/>
      </c>
      <c r="I278" s="270" t="str">
        <f>VLOOKUP(A278,'High School'!A:AY,51,FALSE)</f>
        <v/>
      </c>
      <c r="J278" s="270" t="str">
        <f>VLOOKUP(A278,'High School'!A:AZ,52,FALSE)</f>
        <v/>
      </c>
      <c r="K278" s="270" t="str">
        <f>VLOOKUP(A278,'High School'!A:BA,53,FALSE)</f>
        <v/>
      </c>
      <c r="L278" s="270" t="str">
        <f>VLOOKUP(A278,'High School'!A:BB,54,FALSE)</f>
        <v>Application Submitted</v>
      </c>
      <c r="M278" s="271" t="s">
        <v>73</v>
      </c>
      <c r="N278" s="271"/>
      <c r="O278" s="271"/>
      <c r="P278" s="273"/>
      <c r="Q278" s="273"/>
      <c r="R278" s="273"/>
      <c r="S278" s="274" t="s">
        <v>73</v>
      </c>
      <c r="T278" s="274"/>
      <c r="U278" s="275"/>
      <c r="V278" s="275"/>
      <c r="W278" s="275"/>
      <c r="X278" s="275"/>
      <c r="Y278" s="276"/>
      <c r="Z278" s="277"/>
      <c r="AA278" s="278"/>
      <c r="AB278" s="298"/>
      <c r="AC278" s="277"/>
      <c r="AD278" s="277"/>
      <c r="AE278" s="222"/>
      <c r="AF278" s="222"/>
      <c r="AG278" s="222"/>
      <c r="AH278" s="222"/>
      <c r="AI278" s="222"/>
      <c r="AJ278" s="222"/>
      <c r="AK278" s="279"/>
      <c r="AL278" s="279"/>
      <c r="AM278" s="279"/>
      <c r="AN278" s="279"/>
      <c r="AO278" s="279"/>
      <c r="AP278" s="279"/>
      <c r="AQ278" s="286"/>
      <c r="AR278" s="280"/>
      <c r="AS278" s="280"/>
      <c r="AT278" s="315"/>
      <c r="AU278" s="315"/>
      <c r="AV278" s="315"/>
      <c r="AW278" s="315"/>
      <c r="AX278" s="315"/>
      <c r="AY278" s="282"/>
      <c r="AZ278" s="316"/>
      <c r="BA278" s="316"/>
      <c r="BB278" s="317"/>
      <c r="BC278" s="317"/>
      <c r="BD278" s="317"/>
      <c r="BE278" s="1"/>
    </row>
    <row r="279" ht="15.75" hidden="1" customHeight="1">
      <c r="A279" s="74">
        <v>2025278.0</v>
      </c>
      <c r="B279" s="82" t="s">
        <v>2241</v>
      </c>
      <c r="C279" s="80" t="s">
        <v>7688</v>
      </c>
      <c r="D279" s="50" t="s">
        <v>88</v>
      </c>
      <c r="E279" s="82" t="s">
        <v>53</v>
      </c>
      <c r="F279" s="80" t="s">
        <v>49</v>
      </c>
      <c r="G279" s="269" t="str">
        <f>VLOOKUP(A279,'High School'!A:AW,49,FALSE)</f>
        <v>Yes</v>
      </c>
      <c r="H279" s="270" t="str">
        <f>VLOOKUP(A279,'High School'!A:AX,50,FALSE)</f>
        <v/>
      </c>
      <c r="I279" s="270">
        <f>VLOOKUP(A279,'High School'!A:AY,51,FALSE)</f>
        <v>231312393</v>
      </c>
      <c r="J279" s="270">
        <f>VLOOKUP(A279,'High School'!A:AZ,52,FALSE)</f>
        <v>56876</v>
      </c>
      <c r="K279" s="270" t="str">
        <f>VLOOKUP(A279,'High School'!A:BA,53,FALSE)</f>
        <v>BEngTech (Electrical Engineering)</v>
      </c>
      <c r="L279" s="270" t="str">
        <f>VLOOKUP(A279,'High School'!A:BB,54,FALSE)</f>
        <v>Application Submitted</v>
      </c>
      <c r="M279" s="272" t="s">
        <v>73</v>
      </c>
      <c r="N279" s="272"/>
      <c r="O279" s="272"/>
      <c r="P279" s="299"/>
      <c r="Q279" s="273"/>
      <c r="R279" s="273"/>
      <c r="S279" s="274" t="s">
        <v>73</v>
      </c>
      <c r="T279" s="274"/>
      <c r="U279" s="275"/>
      <c r="V279" s="275"/>
      <c r="W279" s="275"/>
      <c r="X279" s="275"/>
      <c r="Y279" s="276"/>
      <c r="Z279" s="277"/>
      <c r="AA279" s="278"/>
      <c r="AB279" s="298"/>
      <c r="AC279" s="277"/>
      <c r="AD279" s="277"/>
      <c r="AE279" s="222"/>
      <c r="AF279" s="222"/>
      <c r="AG279" s="222"/>
      <c r="AH279" s="222"/>
      <c r="AI279" s="222"/>
      <c r="AJ279" s="222"/>
      <c r="AK279" s="279"/>
      <c r="AL279" s="279"/>
      <c r="AM279" s="279"/>
      <c r="AN279" s="279"/>
      <c r="AO279" s="279"/>
      <c r="AP279" s="279"/>
      <c r="AQ279" s="286"/>
      <c r="AR279" s="280"/>
      <c r="AS279" s="280"/>
      <c r="AT279" s="315"/>
      <c r="AU279" s="315"/>
      <c r="AV279" s="315"/>
      <c r="AW279" s="315"/>
      <c r="AX279" s="315"/>
      <c r="AY279" s="282"/>
      <c r="AZ279" s="316"/>
      <c r="BA279" s="316"/>
      <c r="BB279" s="283"/>
      <c r="BC279" s="317"/>
      <c r="BD279" s="317"/>
      <c r="BE279" s="287"/>
    </row>
    <row r="280" ht="15.75" hidden="1" customHeight="1">
      <c r="A280" s="74">
        <v>2025279.0</v>
      </c>
      <c r="B280" s="82" t="s">
        <v>6165</v>
      </c>
      <c r="C280" s="80" t="s">
        <v>7688</v>
      </c>
      <c r="D280" s="50" t="s">
        <v>88</v>
      </c>
      <c r="E280" s="82" t="s">
        <v>53</v>
      </c>
      <c r="F280" s="80" t="s">
        <v>49</v>
      </c>
      <c r="G280" s="269" t="str">
        <f>VLOOKUP(A280,'High School'!A:AW,49,FALSE)</f>
        <v>Yes</v>
      </c>
      <c r="H280" s="270" t="str">
        <f>VLOOKUP(A280,'High School'!A:AX,50,FALSE)</f>
        <v/>
      </c>
      <c r="I280" s="270">
        <f>VLOOKUP(A280,'High School'!A:AY,51,FALSE)</f>
        <v>231297122</v>
      </c>
      <c r="J280" s="270">
        <f>VLOOKUP(A280,'High School'!A:AZ,52,FALSE)</f>
        <v>90719</v>
      </c>
      <c r="K280" s="270" t="str">
        <f>VLOOKUP(A280,'High School'!A:BA,53,FALSE)</f>
        <v/>
      </c>
      <c r="L280" s="270" t="str">
        <f>VLOOKUP(A280,'High School'!A:BB,54,FALSE)</f>
        <v/>
      </c>
      <c r="M280" s="271" t="s">
        <v>73</v>
      </c>
      <c r="N280" s="271"/>
      <c r="O280" s="271"/>
      <c r="P280" s="273"/>
      <c r="Q280" s="273"/>
      <c r="R280" s="273"/>
      <c r="S280" s="274" t="s">
        <v>73</v>
      </c>
      <c r="T280" s="274"/>
      <c r="U280" s="275"/>
      <c r="V280" s="275"/>
      <c r="W280" s="275"/>
      <c r="X280" s="275"/>
      <c r="Y280" s="276"/>
      <c r="Z280" s="277"/>
      <c r="AA280" s="278"/>
      <c r="AB280" s="298"/>
      <c r="AC280" s="277"/>
      <c r="AD280" s="277"/>
      <c r="AE280" s="222"/>
      <c r="AF280" s="222"/>
      <c r="AG280" s="339"/>
      <c r="AH280" s="222"/>
      <c r="AI280" s="222"/>
      <c r="AJ280" s="222"/>
      <c r="AK280" s="279"/>
      <c r="AL280" s="279"/>
      <c r="AM280" s="279"/>
      <c r="AN280" s="279"/>
      <c r="AO280" s="279"/>
      <c r="AP280" s="279"/>
      <c r="AQ280" s="286"/>
      <c r="AR280" s="280"/>
      <c r="AS280" s="280"/>
      <c r="AT280" s="315"/>
      <c r="AU280" s="315"/>
      <c r="AV280" s="315"/>
      <c r="AW280" s="315"/>
      <c r="AX280" s="315"/>
      <c r="AY280" s="282"/>
      <c r="AZ280" s="316"/>
      <c r="BA280" s="316"/>
      <c r="BB280" s="283"/>
      <c r="BC280" s="317"/>
      <c r="BD280" s="317"/>
      <c r="BE280" s="287"/>
    </row>
    <row r="281" ht="15.75" hidden="1" customHeight="1">
      <c r="A281" s="74">
        <v>2025280.0</v>
      </c>
      <c r="B281" s="82" t="s">
        <v>3369</v>
      </c>
      <c r="C281" s="80" t="s">
        <v>7688</v>
      </c>
      <c r="D281" s="50" t="s">
        <v>88</v>
      </c>
      <c r="E281" s="82" t="s">
        <v>53</v>
      </c>
      <c r="F281" s="80" t="s">
        <v>49</v>
      </c>
      <c r="G281" s="269" t="str">
        <f>VLOOKUP(A281,'High School'!A:AW,49,FALSE)</f>
        <v>Yes</v>
      </c>
      <c r="H281" s="270" t="str">
        <f>VLOOKUP(A281,'High School'!A:AX,50,FALSE)</f>
        <v/>
      </c>
      <c r="I281" s="270">
        <f>VLOOKUP(A281,'High School'!A:AY,51,FALSE)</f>
        <v>231296665</v>
      </c>
      <c r="J281" s="270">
        <f>VLOOKUP(A281,'High School'!A:AZ,52,FALSE)</f>
        <v>81325</v>
      </c>
      <c r="K281" s="270" t="str">
        <f>VLOOKUP(A281,'High School'!A:BA,53,FALSE)</f>
        <v>Dip (Architectural Technology)</v>
      </c>
      <c r="L281" s="270" t="str">
        <f>VLOOKUP(A281,'High School'!A:BB,54,FALSE)</f>
        <v>Departmental Selection</v>
      </c>
      <c r="M281" s="271" t="s">
        <v>73</v>
      </c>
      <c r="N281" s="271"/>
      <c r="O281" s="271"/>
      <c r="P281" s="273"/>
      <c r="Q281" s="273"/>
      <c r="R281" s="273"/>
      <c r="S281" s="274" t="s">
        <v>73</v>
      </c>
      <c r="T281" s="274"/>
      <c r="U281" s="275"/>
      <c r="V281" s="275"/>
      <c r="W281" s="275"/>
      <c r="X281" s="275"/>
      <c r="Y281" s="276"/>
      <c r="Z281" s="277"/>
      <c r="AA281" s="278"/>
      <c r="AB281" s="298"/>
      <c r="AC281" s="277"/>
      <c r="AD281" s="277"/>
      <c r="AE281" s="222"/>
      <c r="AF281" s="222"/>
      <c r="AG281" s="339"/>
      <c r="AH281" s="222"/>
      <c r="AI281" s="222"/>
      <c r="AJ281" s="222"/>
      <c r="AK281" s="279"/>
      <c r="AL281" s="279"/>
      <c r="AM281" s="279"/>
      <c r="AN281" s="279"/>
      <c r="AO281" s="279"/>
      <c r="AP281" s="279"/>
      <c r="AQ281" s="286"/>
      <c r="AR281" s="280"/>
      <c r="AS281" s="280"/>
      <c r="AT281" s="315"/>
      <c r="AU281" s="315"/>
      <c r="AV281" s="315"/>
      <c r="AW281" s="315"/>
      <c r="AX281" s="315"/>
      <c r="AY281" s="282"/>
      <c r="AZ281" s="316"/>
      <c r="BA281" s="316"/>
      <c r="BB281" s="317"/>
      <c r="BC281" s="317"/>
      <c r="BD281" s="317"/>
      <c r="BE281" s="287"/>
    </row>
    <row r="282" ht="15.75" hidden="1" customHeight="1">
      <c r="A282" s="74">
        <v>2025281.0</v>
      </c>
      <c r="B282" s="82" t="s">
        <v>218</v>
      </c>
      <c r="C282" s="80" t="s">
        <v>7688</v>
      </c>
      <c r="D282" s="50" t="s">
        <v>84</v>
      </c>
      <c r="E282" s="82" t="s">
        <v>53</v>
      </c>
      <c r="F282" s="80" t="s">
        <v>49</v>
      </c>
      <c r="G282" s="269" t="str">
        <f>VLOOKUP(A282,'High School'!A:AW,49,FALSE)</f>
        <v>S/A</v>
      </c>
      <c r="H282" s="270" t="str">
        <f>VLOOKUP(A282,'High School'!A:AX,50,FALSE)</f>
        <v/>
      </c>
      <c r="I282" s="270" t="str">
        <f>VLOOKUP(A282,'High School'!A:AY,51,FALSE)</f>
        <v/>
      </c>
      <c r="J282" s="270" t="str">
        <f>VLOOKUP(A282,'High School'!A:AZ,52,FALSE)</f>
        <v/>
      </c>
      <c r="K282" s="270" t="str">
        <f>VLOOKUP(A282,'High School'!A:BA,53,FALSE)</f>
        <v/>
      </c>
      <c r="L282" s="270" t="str">
        <f>VLOOKUP(A282,'High School'!A:BB,54,FALSE)</f>
        <v/>
      </c>
      <c r="M282" s="271" t="s">
        <v>73</v>
      </c>
      <c r="N282" s="271"/>
      <c r="O282" s="271"/>
      <c r="P282" s="308"/>
      <c r="Q282" s="273"/>
      <c r="R282" s="273"/>
      <c r="S282" s="274" t="s">
        <v>73</v>
      </c>
      <c r="T282" s="274"/>
      <c r="U282" s="275"/>
      <c r="V282" s="275"/>
      <c r="W282" s="275"/>
      <c r="X282" s="275"/>
      <c r="Y282" s="276"/>
      <c r="Z282" s="277"/>
      <c r="AA282" s="278"/>
      <c r="AB282" s="298"/>
      <c r="AC282" s="277"/>
      <c r="AD282" s="277"/>
      <c r="AE282" s="222"/>
      <c r="AF282" s="222"/>
      <c r="AG282" s="222"/>
      <c r="AH282" s="222"/>
      <c r="AI282" s="222"/>
      <c r="AJ282" s="222"/>
      <c r="AK282" s="279"/>
      <c r="AL282" s="279"/>
      <c r="AM282" s="279"/>
      <c r="AN282" s="279"/>
      <c r="AO282" s="279"/>
      <c r="AP282" s="279"/>
      <c r="AQ282" s="286"/>
      <c r="AR282" s="280"/>
      <c r="AS282" s="280"/>
      <c r="AT282" s="315"/>
      <c r="AU282" s="315"/>
      <c r="AV282" s="315"/>
      <c r="AW282" s="315"/>
      <c r="AX282" s="315"/>
      <c r="AY282" s="282"/>
      <c r="AZ282" s="316"/>
      <c r="BA282" s="316"/>
      <c r="BB282" s="283"/>
      <c r="BC282" s="317"/>
      <c r="BD282" s="317"/>
      <c r="BE282" s="287"/>
    </row>
    <row r="283" ht="15.75" hidden="1" customHeight="1">
      <c r="A283" s="74">
        <v>2025282.0</v>
      </c>
      <c r="B283" s="82" t="s">
        <v>1033</v>
      </c>
      <c r="C283" s="80" t="s">
        <v>7688</v>
      </c>
      <c r="D283" s="50" t="s">
        <v>119</v>
      </c>
      <c r="E283" s="82" t="s">
        <v>53</v>
      </c>
      <c r="F283" s="80" t="s">
        <v>4</v>
      </c>
      <c r="G283" s="269" t="str">
        <f>VLOOKUP(A283,'High School'!A:AW,49,FALSE)</f>
        <v>Yes</v>
      </c>
      <c r="H283" s="270" t="str">
        <f>VLOOKUP(A283,'High School'!A:AX,50,FALSE)</f>
        <v/>
      </c>
      <c r="I283" s="270">
        <f>VLOOKUP(A283,'High School'!A:AY,51,FALSE)</f>
        <v>231009739</v>
      </c>
      <c r="J283" s="270">
        <f>VLOOKUP(A283,'High School'!A:AZ,52,FALSE)</f>
        <v>85327</v>
      </c>
      <c r="K283" s="270" t="str">
        <f>VLOOKUP(A283,'High School'!A:BA,53,FALSE)</f>
        <v>BR (Diagnostics)</v>
      </c>
      <c r="L283" s="270" t="str">
        <f>VLOOKUP(A283,'High School'!A:BB,54,FALSE)</f>
        <v>Rejected</v>
      </c>
      <c r="M283" s="271" t="s">
        <v>73</v>
      </c>
      <c r="N283" s="271"/>
      <c r="O283" s="272"/>
      <c r="P283" s="273"/>
      <c r="Q283" s="273"/>
      <c r="R283" s="273"/>
      <c r="S283" s="274" t="s">
        <v>232</v>
      </c>
      <c r="T283" s="274"/>
      <c r="U283" s="275"/>
      <c r="V283" s="275"/>
      <c r="W283" s="275"/>
      <c r="X283" s="275"/>
      <c r="Y283" s="276"/>
      <c r="Z283" s="277"/>
      <c r="AA283" s="298"/>
      <c r="AB283" s="298"/>
      <c r="AC283" s="276"/>
      <c r="AD283" s="276"/>
      <c r="AE283" s="222"/>
      <c r="AF283" s="222"/>
      <c r="AG283" s="222"/>
      <c r="AH283" s="222"/>
      <c r="AI283" s="222"/>
      <c r="AJ283" s="222"/>
      <c r="AK283" s="279"/>
      <c r="AL283" s="279"/>
      <c r="AM283" s="279"/>
      <c r="AN283" s="279"/>
      <c r="AO283" s="279"/>
      <c r="AP283" s="279"/>
      <c r="AQ283" s="286"/>
      <c r="AR283" s="280"/>
      <c r="AS283" s="280"/>
      <c r="AT283" s="281"/>
      <c r="AU283" s="281"/>
      <c r="AV283" s="281"/>
      <c r="AW283" s="281"/>
      <c r="AX283" s="281"/>
      <c r="AY283" s="282"/>
      <c r="AZ283" s="282"/>
      <c r="BA283" s="282"/>
      <c r="BB283" s="283"/>
      <c r="BC283" s="283"/>
      <c r="BD283" s="283"/>
      <c r="BE283" s="287"/>
    </row>
    <row r="284" ht="15.75" hidden="1" customHeight="1">
      <c r="A284" s="74">
        <v>2025283.0</v>
      </c>
      <c r="B284" s="82" t="s">
        <v>347</v>
      </c>
      <c r="C284" s="80" t="s">
        <v>7688</v>
      </c>
      <c r="D284" s="50" t="s">
        <v>119</v>
      </c>
      <c r="E284" s="82" t="s">
        <v>53</v>
      </c>
      <c r="F284" s="80" t="s">
        <v>4</v>
      </c>
      <c r="G284" s="269" t="str">
        <f>VLOOKUP(A284,'High School'!A:AW,49,FALSE)</f>
        <v>Yes</v>
      </c>
      <c r="H284" s="270" t="str">
        <f>VLOOKUP(A284,'High School'!A:AX,50,FALSE)</f>
        <v/>
      </c>
      <c r="I284" s="270">
        <f>VLOOKUP(A284,'High School'!A:AY,51,FALSE)</f>
        <v>231009291</v>
      </c>
      <c r="J284" s="270">
        <f>VLOOKUP(A284,'High School'!A:AZ,52,FALSE)</f>
        <v>23937</v>
      </c>
      <c r="K284" s="270" t="str">
        <f>VLOOKUP(A284,'High School'!A:BA,53,FALSE)</f>
        <v>BEngTech (Civil Engineering)</v>
      </c>
      <c r="L284" s="270" t="str">
        <f>VLOOKUP(A284,'High School'!A:BB,54,FALSE)</f>
        <v>`Provisionally Accepted</v>
      </c>
      <c r="M284" s="271" t="s">
        <v>232</v>
      </c>
      <c r="N284" s="271"/>
      <c r="O284" s="271"/>
      <c r="P284" s="273"/>
      <c r="Q284" s="273"/>
      <c r="R284" s="273"/>
      <c r="S284" s="274" t="s">
        <v>232</v>
      </c>
      <c r="T284" s="274"/>
      <c r="U284" s="275"/>
      <c r="V284" s="275"/>
      <c r="W284" s="275"/>
      <c r="X284" s="275"/>
      <c r="Y284" s="276"/>
      <c r="Z284" s="277"/>
      <c r="AA284" s="298"/>
      <c r="AB284" s="298"/>
      <c r="AC284" s="276"/>
      <c r="AD284" s="277"/>
      <c r="AE284" s="222"/>
      <c r="AF284" s="222"/>
      <c r="AG284" s="222"/>
      <c r="AH284" s="222"/>
      <c r="AI284" s="222"/>
      <c r="AJ284" s="222"/>
      <c r="AK284" s="279"/>
      <c r="AL284" s="279"/>
      <c r="AM284" s="279"/>
      <c r="AN284" s="279"/>
      <c r="AO284" s="279"/>
      <c r="AP284" s="279"/>
      <c r="AQ284" s="286"/>
      <c r="AR284" s="280"/>
      <c r="AS284" s="280"/>
      <c r="AT284" s="281"/>
      <c r="AU284" s="281"/>
      <c r="AV284" s="281"/>
      <c r="AW284" s="281"/>
      <c r="AX284" s="281"/>
      <c r="AY284" s="282"/>
      <c r="AZ284" s="282"/>
      <c r="BA284" s="282"/>
      <c r="BB284" s="283"/>
      <c r="BC284" s="283"/>
      <c r="BD284" s="283"/>
      <c r="BE284" s="287"/>
    </row>
    <row r="285" ht="15.75" hidden="1" customHeight="1">
      <c r="A285" s="74">
        <v>2025284.0</v>
      </c>
      <c r="B285" s="82" t="s">
        <v>1285</v>
      </c>
      <c r="C285" s="80" t="s">
        <v>7688</v>
      </c>
      <c r="D285" s="50" t="s">
        <v>119</v>
      </c>
      <c r="E285" s="82" t="s">
        <v>53</v>
      </c>
      <c r="F285" s="80" t="s">
        <v>49</v>
      </c>
      <c r="G285" s="269" t="str">
        <f>VLOOKUP(A285,'High School'!A:AW,49,FALSE)</f>
        <v>Yes</v>
      </c>
      <c r="H285" s="270" t="str">
        <f>VLOOKUP(A285,'High School'!A:AX,50,FALSE)</f>
        <v/>
      </c>
      <c r="I285" s="270">
        <f>VLOOKUP(A285,'High School'!A:AY,51,FALSE)</f>
        <v>231007892</v>
      </c>
      <c r="J285" s="270">
        <f>VLOOKUP(A285,'High School'!A:AZ,52,FALSE)</f>
        <v>81076</v>
      </c>
      <c r="K285" s="270" t="str">
        <f>VLOOKUP(A285,'High School'!A:BA,53,FALSE)</f>
        <v>BEngTech (Civil Engineering)</v>
      </c>
      <c r="L285" s="270" t="str">
        <f>VLOOKUP(A285,'High School'!A:BB,54,FALSE)</f>
        <v>`Provisionally Accepted</v>
      </c>
      <c r="M285" s="271" t="s">
        <v>232</v>
      </c>
      <c r="N285" s="271"/>
      <c r="O285" s="271"/>
      <c r="P285" s="273"/>
      <c r="Q285" s="273"/>
      <c r="R285" s="273"/>
      <c r="S285" s="274" t="s">
        <v>232</v>
      </c>
      <c r="T285" s="274"/>
      <c r="U285" s="275"/>
      <c r="V285" s="318"/>
      <c r="W285" s="275"/>
      <c r="X285" s="275"/>
      <c r="Y285" s="276"/>
      <c r="Z285" s="277"/>
      <c r="AA285" s="298"/>
      <c r="AB285" s="298"/>
      <c r="AC285" s="276"/>
      <c r="AD285" s="276"/>
      <c r="AE285" s="222"/>
      <c r="AF285" s="222"/>
      <c r="AG285" s="222"/>
      <c r="AH285" s="222"/>
      <c r="AI285" s="222"/>
      <c r="AJ285" s="222"/>
      <c r="AK285" s="279"/>
      <c r="AL285" s="279"/>
      <c r="AM285" s="279"/>
      <c r="AN285" s="279"/>
      <c r="AO285" s="279"/>
      <c r="AP285" s="279"/>
      <c r="AQ285" s="286"/>
      <c r="AR285" s="280"/>
      <c r="AS285" s="280"/>
      <c r="AT285" s="281"/>
      <c r="AU285" s="281"/>
      <c r="AV285" s="281"/>
      <c r="AW285" s="281"/>
      <c r="AX285" s="281"/>
      <c r="AY285" s="282"/>
      <c r="AZ285" s="282"/>
      <c r="BA285" s="282"/>
      <c r="BB285" s="283"/>
      <c r="BC285" s="283"/>
      <c r="BD285" s="283"/>
      <c r="BE285" s="287"/>
    </row>
    <row r="286" ht="15.75" hidden="1" customHeight="1">
      <c r="A286" s="74">
        <v>2025285.0</v>
      </c>
      <c r="B286" s="82" t="s">
        <v>374</v>
      </c>
      <c r="C286" s="80" t="s">
        <v>7688</v>
      </c>
      <c r="D286" s="50" t="s">
        <v>119</v>
      </c>
      <c r="E286" s="82" t="s">
        <v>53</v>
      </c>
      <c r="F286" s="80" t="s">
        <v>49</v>
      </c>
      <c r="G286" s="269" t="str">
        <f>VLOOKUP(A286,'High School'!A:AW,49,FALSE)</f>
        <v>Yes</v>
      </c>
      <c r="H286" s="270" t="str">
        <f>VLOOKUP(A286,'High School'!A:AX,50,FALSE)</f>
        <v/>
      </c>
      <c r="I286" s="270">
        <f>VLOOKUP(A286,'High School'!A:AY,51,FALSE)</f>
        <v>231010869</v>
      </c>
      <c r="J286" s="270">
        <f>VLOOKUP(A286,'High School'!A:AZ,52,FALSE)</f>
        <v>35605</v>
      </c>
      <c r="K286" s="270" t="str">
        <f>VLOOKUP(A286,'High School'!A:BA,53,FALSE)</f>
        <v>MBChB</v>
      </c>
      <c r="L286" s="270" t="str">
        <f>VLOOKUP(A286,'High School'!A:BB,54,FALSE)</f>
        <v>Rejected</v>
      </c>
      <c r="M286" s="271" t="s">
        <v>73</v>
      </c>
      <c r="N286" s="271"/>
      <c r="O286" s="271"/>
      <c r="P286" s="273"/>
      <c r="Q286" s="273"/>
      <c r="R286" s="273"/>
      <c r="S286" s="274" t="s">
        <v>73</v>
      </c>
      <c r="T286" s="274"/>
      <c r="U286" s="275"/>
      <c r="V286" s="275"/>
      <c r="W286" s="275"/>
      <c r="X286" s="275"/>
      <c r="Y286" s="276"/>
      <c r="Z286" s="277"/>
      <c r="AA286" s="278"/>
      <c r="AB286" s="298"/>
      <c r="AC286" s="277"/>
      <c r="AD286" s="277"/>
      <c r="AE286" s="222"/>
      <c r="AF286" s="222"/>
      <c r="AG286" s="339"/>
      <c r="AH286" s="222"/>
      <c r="AI286" s="222"/>
      <c r="AJ286" s="222"/>
      <c r="AK286" s="279"/>
      <c r="AL286" s="279"/>
      <c r="AM286" s="279"/>
      <c r="AN286" s="279"/>
      <c r="AO286" s="279"/>
      <c r="AP286" s="279"/>
      <c r="AQ286" s="286"/>
      <c r="AR286" s="280"/>
      <c r="AS286" s="280"/>
      <c r="AT286" s="315"/>
      <c r="AU286" s="315"/>
      <c r="AV286" s="315"/>
      <c r="AW286" s="315"/>
      <c r="AX286" s="315"/>
      <c r="AY286" s="282"/>
      <c r="AZ286" s="316"/>
      <c r="BA286" s="316"/>
      <c r="BB286" s="317"/>
      <c r="BC286" s="317"/>
      <c r="BD286" s="317"/>
      <c r="BE286" s="1"/>
    </row>
    <row r="287" ht="15.75" customHeight="1">
      <c r="A287" s="74">
        <v>2025286.0</v>
      </c>
      <c r="B287" s="50" t="s">
        <v>7409</v>
      </c>
      <c r="C287" s="50" t="s">
        <v>430</v>
      </c>
      <c r="D287" s="50" t="s">
        <v>116</v>
      </c>
      <c r="E287" s="82" t="s">
        <v>53</v>
      </c>
      <c r="F287" s="50" t="s">
        <v>49</v>
      </c>
      <c r="G287" s="269" t="str">
        <f>VLOOKUP(A287,'High School'!A:AW,49,FALSE)</f>
        <v/>
      </c>
      <c r="H287" s="270" t="str">
        <f>VLOOKUP(A287,'High School'!A:AX,50,FALSE)</f>
        <v/>
      </c>
      <c r="I287" s="270" t="str">
        <f>VLOOKUP(A287,'High School'!A:AY,51,FALSE)</f>
        <v/>
      </c>
      <c r="J287" s="270" t="str">
        <f>VLOOKUP(A287,'High School'!A:AZ,52,FALSE)</f>
        <v/>
      </c>
      <c r="K287" s="270" t="str">
        <f>VLOOKUP(A287,'High School'!A:BA,53,FALSE)</f>
        <v/>
      </c>
      <c r="L287" s="270" t="str">
        <f>VLOOKUP(A287,'High School'!A:BB,54,FALSE)</f>
        <v/>
      </c>
      <c r="M287" s="301" t="s">
        <v>225</v>
      </c>
      <c r="N287" s="301" t="s">
        <v>26</v>
      </c>
      <c r="O287" s="271"/>
      <c r="P287" s="273"/>
      <c r="Q287" s="273"/>
      <c r="R287" s="273"/>
      <c r="S287" s="275"/>
      <c r="T287" s="275"/>
      <c r="U287" s="275"/>
      <c r="V287" s="275"/>
      <c r="W287" s="275"/>
      <c r="X287" s="275"/>
      <c r="Y287" s="304" t="s">
        <v>225</v>
      </c>
      <c r="Z287" s="304" t="s">
        <v>26</v>
      </c>
      <c r="AA287" s="276"/>
      <c r="AB287" s="276"/>
      <c r="AC287" s="276"/>
      <c r="AD287" s="276"/>
      <c r="AE287" s="222"/>
      <c r="AF287" s="222"/>
      <c r="AG287" s="222"/>
      <c r="AH287" s="222"/>
      <c r="AI287" s="222"/>
      <c r="AJ287" s="222"/>
      <c r="AK287" s="279"/>
      <c r="AL287" s="279"/>
      <c r="AM287" s="279"/>
      <c r="AN287" s="279"/>
      <c r="AO287" s="292"/>
      <c r="AP287" s="292"/>
      <c r="AQ287" s="292"/>
      <c r="AR287" s="362"/>
      <c r="AS287" s="362"/>
      <c r="AT287" s="281"/>
      <c r="AU287" s="281"/>
      <c r="AV287" s="294"/>
      <c r="AW287" s="294"/>
      <c r="AX287" s="294"/>
      <c r="AY287" s="295"/>
      <c r="AZ287" s="295"/>
      <c r="BA287" s="295"/>
      <c r="BB287" s="296"/>
      <c r="BC287" s="296"/>
      <c r="BD287" s="296"/>
      <c r="BE287" s="99"/>
    </row>
    <row r="288" ht="15.75" customHeight="1">
      <c r="A288" s="74">
        <v>2025287.0</v>
      </c>
      <c r="B288" s="50" t="s">
        <v>7391</v>
      </c>
      <c r="C288" s="50" t="s">
        <v>430</v>
      </c>
      <c r="D288" s="50" t="s">
        <v>116</v>
      </c>
      <c r="E288" s="82" t="s">
        <v>53</v>
      </c>
      <c r="F288" s="50" t="s">
        <v>49</v>
      </c>
      <c r="G288" s="269" t="str">
        <f>VLOOKUP(A288,'High School'!A:AW,49,FALSE)</f>
        <v/>
      </c>
      <c r="H288" s="270" t="str">
        <f>VLOOKUP(A288,'High School'!A:AX,50,FALSE)</f>
        <v/>
      </c>
      <c r="I288" s="270" t="str">
        <f>VLOOKUP(A288,'High School'!A:AY,51,FALSE)</f>
        <v/>
      </c>
      <c r="J288" s="270" t="str">
        <f>VLOOKUP(A288,'High School'!A:AZ,52,FALSE)</f>
        <v/>
      </c>
      <c r="K288" s="270" t="str">
        <f>VLOOKUP(A288,'High School'!A:BA,53,FALSE)</f>
        <v/>
      </c>
      <c r="L288" s="270" t="str">
        <f>VLOOKUP(A288,'High School'!A:BB,54,FALSE)</f>
        <v/>
      </c>
      <c r="M288" s="301" t="s">
        <v>225</v>
      </c>
      <c r="N288" s="301" t="s">
        <v>26</v>
      </c>
      <c r="O288" s="271"/>
      <c r="P288" s="273"/>
      <c r="Q288" s="288"/>
      <c r="R288" s="288"/>
      <c r="S288" s="275"/>
      <c r="T288" s="275"/>
      <c r="U288" s="275"/>
      <c r="V288" s="275"/>
      <c r="W288" s="275"/>
      <c r="X288" s="289"/>
      <c r="Y288" s="304" t="s">
        <v>225</v>
      </c>
      <c r="Z288" s="304" t="s">
        <v>26</v>
      </c>
      <c r="AA288" s="276"/>
      <c r="AB288" s="276"/>
      <c r="AC288" s="290"/>
      <c r="AD288" s="290"/>
      <c r="AE288" s="291"/>
      <c r="AF288" s="291"/>
      <c r="AG288" s="291"/>
      <c r="AH288" s="291"/>
      <c r="AI288" s="291"/>
      <c r="AJ288" s="291"/>
      <c r="AK288" s="279"/>
      <c r="AL288" s="279"/>
      <c r="AM288" s="279"/>
      <c r="AN288" s="279"/>
      <c r="AO288" s="292"/>
      <c r="AP288" s="292"/>
      <c r="AQ288" s="292"/>
      <c r="AR288" s="362"/>
      <c r="AS288" s="362"/>
      <c r="AT288" s="281"/>
      <c r="AU288" s="281"/>
      <c r="AV288" s="294"/>
      <c r="AW288" s="294"/>
      <c r="AX288" s="294"/>
      <c r="AY288" s="295"/>
      <c r="AZ288" s="295"/>
      <c r="BA288" s="295"/>
      <c r="BB288" s="296"/>
      <c r="BC288" s="296"/>
      <c r="BD288" s="296"/>
      <c r="BE288" s="99"/>
    </row>
    <row r="289" ht="15.75" customHeight="1">
      <c r="A289" s="74">
        <v>2025288.0</v>
      </c>
      <c r="B289" s="50" t="s">
        <v>7333</v>
      </c>
      <c r="C289" s="50" t="s">
        <v>430</v>
      </c>
      <c r="D289" s="50" t="s">
        <v>116</v>
      </c>
      <c r="E289" s="82" t="s">
        <v>53</v>
      </c>
      <c r="F289" s="50" t="s">
        <v>49</v>
      </c>
      <c r="G289" s="269" t="str">
        <f>VLOOKUP(A289,'High School'!A:AW,49,FALSE)</f>
        <v/>
      </c>
      <c r="H289" s="270" t="str">
        <f>VLOOKUP(A289,'High School'!A:AX,50,FALSE)</f>
        <v/>
      </c>
      <c r="I289" s="270" t="str">
        <f>VLOOKUP(A289,'High School'!A:AY,51,FALSE)</f>
        <v/>
      </c>
      <c r="J289" s="270" t="str">
        <f>VLOOKUP(A289,'High School'!A:AZ,52,FALSE)</f>
        <v/>
      </c>
      <c r="K289" s="270" t="str">
        <f>VLOOKUP(A289,'High School'!A:BA,53,FALSE)</f>
        <v/>
      </c>
      <c r="L289" s="270" t="str">
        <f>VLOOKUP(A289,'High School'!A:BB,54,FALSE)</f>
        <v/>
      </c>
      <c r="M289" s="301" t="s">
        <v>225</v>
      </c>
      <c r="N289" s="301" t="s">
        <v>26</v>
      </c>
      <c r="O289" s="271"/>
      <c r="P289" s="273"/>
      <c r="Q289" s="288"/>
      <c r="R289" s="288"/>
      <c r="S289" s="275"/>
      <c r="T289" s="275"/>
      <c r="U289" s="275"/>
      <c r="V289" s="275"/>
      <c r="W289" s="275"/>
      <c r="X289" s="289"/>
      <c r="Y289" s="304" t="s">
        <v>225</v>
      </c>
      <c r="Z289" s="304" t="s">
        <v>26</v>
      </c>
      <c r="AA289" s="276"/>
      <c r="AB289" s="276"/>
      <c r="AC289" s="290"/>
      <c r="AD289" s="290"/>
      <c r="AE289" s="291"/>
      <c r="AF289" s="291"/>
      <c r="AG289" s="291"/>
      <c r="AH289" s="291"/>
      <c r="AI289" s="291"/>
      <c r="AJ289" s="291"/>
      <c r="AK289" s="279"/>
      <c r="AL289" s="279"/>
      <c r="AM289" s="279"/>
      <c r="AN289" s="279"/>
      <c r="AO289" s="292"/>
      <c r="AP289" s="292"/>
      <c r="AQ289" s="292"/>
      <c r="AR289" s="362"/>
      <c r="AS289" s="362"/>
      <c r="AT289" s="281"/>
      <c r="AU289" s="281"/>
      <c r="AV289" s="294"/>
      <c r="AW289" s="294"/>
      <c r="AX289" s="294"/>
      <c r="AY289" s="295"/>
      <c r="AZ289" s="295"/>
      <c r="BA289" s="295"/>
      <c r="BB289" s="296"/>
      <c r="BC289" s="296"/>
      <c r="BD289" s="296"/>
      <c r="BE289" s="99"/>
    </row>
    <row r="290" ht="15.75" hidden="1" customHeight="1">
      <c r="A290" s="74">
        <v>2025289.0</v>
      </c>
      <c r="B290" s="82" t="s">
        <v>2208</v>
      </c>
      <c r="C290" s="80" t="s">
        <v>7688</v>
      </c>
      <c r="D290" s="50" t="s">
        <v>105</v>
      </c>
      <c r="E290" s="82" t="s">
        <v>53</v>
      </c>
      <c r="F290" s="80" t="s">
        <v>49</v>
      </c>
      <c r="G290" s="269" t="str">
        <f>VLOOKUP(A290,'High School'!A:AW,49,FALSE)</f>
        <v>S/A</v>
      </c>
      <c r="H290" s="270" t="str">
        <f>VLOOKUP(A290,'High School'!A:AX,50,FALSE)</f>
        <v/>
      </c>
      <c r="I290" s="270" t="str">
        <f>VLOOKUP(A290,'High School'!A:AY,51,FALSE)</f>
        <v/>
      </c>
      <c r="J290" s="270" t="str">
        <f>VLOOKUP(A290,'High School'!A:AZ,52,FALSE)</f>
        <v/>
      </c>
      <c r="K290" s="270" t="str">
        <f>VLOOKUP(A290,'High School'!A:BA,53,FALSE)</f>
        <v/>
      </c>
      <c r="L290" s="270" t="str">
        <f>VLOOKUP(A290,'High School'!A:BB,54,FALSE)</f>
        <v/>
      </c>
      <c r="M290" s="272" t="s">
        <v>73</v>
      </c>
      <c r="N290" s="272"/>
      <c r="O290" s="272"/>
      <c r="P290" s="299"/>
      <c r="Q290" s="273"/>
      <c r="R290" s="273"/>
      <c r="S290" s="274" t="s">
        <v>73</v>
      </c>
      <c r="T290" s="274"/>
      <c r="U290" s="275"/>
      <c r="V290" s="275"/>
      <c r="W290" s="275"/>
      <c r="X290" s="275"/>
      <c r="Y290" s="276"/>
      <c r="Z290" s="277"/>
      <c r="AA290" s="278"/>
      <c r="AB290" s="298"/>
      <c r="AC290" s="277"/>
      <c r="AD290" s="277"/>
      <c r="AE290" s="222"/>
      <c r="AF290" s="222"/>
      <c r="AG290" s="222"/>
      <c r="AH290" s="222"/>
      <c r="AI290" s="222"/>
      <c r="AJ290" s="222"/>
      <c r="AK290" s="279"/>
      <c r="AL290" s="279"/>
      <c r="AM290" s="279"/>
      <c r="AN290" s="279"/>
      <c r="AO290" s="279"/>
      <c r="AP290" s="279"/>
      <c r="AQ290" s="286"/>
      <c r="AR290" s="280"/>
      <c r="AS290" s="280"/>
      <c r="AT290" s="315"/>
      <c r="AU290" s="315"/>
      <c r="AV290" s="315"/>
      <c r="AW290" s="315"/>
      <c r="AX290" s="315"/>
      <c r="AY290" s="282"/>
      <c r="AZ290" s="316"/>
      <c r="BA290" s="316"/>
      <c r="BB290" s="317"/>
      <c r="BC290" s="317"/>
      <c r="BD290" s="317"/>
      <c r="BE290" s="1"/>
    </row>
    <row r="291" ht="15.75" hidden="1" customHeight="1">
      <c r="A291" s="74">
        <v>2025290.0</v>
      </c>
      <c r="B291" s="82" t="s">
        <v>3508</v>
      </c>
      <c r="C291" s="80" t="s">
        <v>7688</v>
      </c>
      <c r="D291" s="50" t="s">
        <v>87</v>
      </c>
      <c r="E291" s="82" t="s">
        <v>53</v>
      </c>
      <c r="F291" s="80" t="s">
        <v>49</v>
      </c>
      <c r="G291" s="269" t="str">
        <f>VLOOKUP(A291,'High School'!A:AW,49,FALSE)</f>
        <v>No</v>
      </c>
      <c r="H291" s="270" t="str">
        <f>VLOOKUP(A291,'High School'!A:AX,50,FALSE)</f>
        <v>Missing Documents</v>
      </c>
      <c r="I291" s="270" t="str">
        <f>VLOOKUP(A291,'High School'!A:AY,51,FALSE)</f>
        <v/>
      </c>
      <c r="J291" s="270" t="str">
        <f>VLOOKUP(A291,'High School'!A:AZ,52,FALSE)</f>
        <v/>
      </c>
      <c r="K291" s="270" t="str">
        <f>VLOOKUP(A291,'High School'!A:BA,53,FALSE)</f>
        <v/>
      </c>
      <c r="L291" s="270" t="str">
        <f>VLOOKUP(A291,'High School'!A:BB,54,FALSE)</f>
        <v/>
      </c>
      <c r="M291" s="272" t="s">
        <v>73</v>
      </c>
      <c r="N291" s="272"/>
      <c r="O291" s="272"/>
      <c r="P291" s="299"/>
      <c r="Q291" s="273"/>
      <c r="R291" s="273"/>
      <c r="S291" s="274" t="s">
        <v>73</v>
      </c>
      <c r="T291" s="274"/>
      <c r="U291" s="275"/>
      <c r="V291" s="275"/>
      <c r="W291" s="275"/>
      <c r="X291" s="275"/>
      <c r="Y291" s="276"/>
      <c r="Z291" s="277"/>
      <c r="AA291" s="278"/>
      <c r="AB291" s="298"/>
      <c r="AC291" s="277"/>
      <c r="AD291" s="277"/>
      <c r="AE291" s="222"/>
      <c r="AF291" s="222"/>
      <c r="AG291" s="222"/>
      <c r="AH291" s="222"/>
      <c r="AI291" s="222"/>
      <c r="AJ291" s="222"/>
      <c r="AK291" s="279"/>
      <c r="AL291" s="279"/>
      <c r="AM291" s="279"/>
      <c r="AN291" s="279"/>
      <c r="AO291" s="279"/>
      <c r="AP291" s="279"/>
      <c r="AQ291" s="286"/>
      <c r="AR291" s="280"/>
      <c r="AS291" s="280"/>
      <c r="AT291" s="315"/>
      <c r="AU291" s="315"/>
      <c r="AV291" s="315"/>
      <c r="AW291" s="315"/>
      <c r="AX291" s="315"/>
      <c r="AY291" s="282"/>
      <c r="AZ291" s="316"/>
      <c r="BA291" s="316"/>
      <c r="BB291" s="317"/>
      <c r="BC291" s="317"/>
      <c r="BD291" s="317"/>
      <c r="BE291" s="99"/>
    </row>
    <row r="292" ht="15.75" hidden="1" customHeight="1">
      <c r="A292" s="74">
        <v>2025291.0</v>
      </c>
      <c r="B292" s="82" t="s">
        <v>1066</v>
      </c>
      <c r="C292" s="80" t="s">
        <v>7688</v>
      </c>
      <c r="D292" s="50" t="s">
        <v>81</v>
      </c>
      <c r="E292" s="82" t="s">
        <v>53</v>
      </c>
      <c r="F292" s="80" t="s">
        <v>49</v>
      </c>
      <c r="G292" s="269" t="str">
        <f>VLOOKUP(A292,'High School'!A:AW,49,FALSE)</f>
        <v>S/A</v>
      </c>
      <c r="H292" s="270" t="str">
        <f>VLOOKUP(A292,'High School'!A:AX,50,FALSE)</f>
        <v/>
      </c>
      <c r="I292" s="270" t="str">
        <f>VLOOKUP(A292,'High School'!A:AY,51,FALSE)</f>
        <v/>
      </c>
      <c r="J292" s="270" t="str">
        <f>VLOOKUP(A292,'High School'!A:AZ,52,FALSE)</f>
        <v/>
      </c>
      <c r="K292" s="270" t="str">
        <f>VLOOKUP(A292,'High School'!A:BA,53,FALSE)</f>
        <v/>
      </c>
      <c r="L292" s="270" t="str">
        <f>VLOOKUP(A292,'High School'!A:BB,54,FALSE)</f>
        <v/>
      </c>
      <c r="M292" s="271" t="s">
        <v>73</v>
      </c>
      <c r="N292" s="271"/>
      <c r="O292" s="310"/>
      <c r="P292" s="273"/>
      <c r="Q292" s="273"/>
      <c r="R292" s="273"/>
      <c r="S292" s="274" t="s">
        <v>73</v>
      </c>
      <c r="T292" s="274"/>
      <c r="U292" s="275"/>
      <c r="V292" s="275"/>
      <c r="W292" s="275"/>
      <c r="X292" s="275"/>
      <c r="Y292" s="276"/>
      <c r="Z292" s="277"/>
      <c r="AA292" s="298"/>
      <c r="AB292" s="298"/>
      <c r="AC292" s="276"/>
      <c r="AD292" s="276"/>
      <c r="AE292" s="222"/>
      <c r="AF292" s="222"/>
      <c r="AG292" s="222"/>
      <c r="AH292" s="222"/>
      <c r="AI292" s="222"/>
      <c r="AJ292" s="222"/>
      <c r="AK292" s="279"/>
      <c r="AL292" s="279"/>
      <c r="AM292" s="279"/>
      <c r="AN292" s="279"/>
      <c r="AO292" s="279"/>
      <c r="AP292" s="279"/>
      <c r="AQ292" s="286"/>
      <c r="AR292" s="280"/>
      <c r="AS292" s="280"/>
      <c r="AT292" s="281"/>
      <c r="AU292" s="281"/>
      <c r="AV292" s="281"/>
      <c r="AW292" s="281"/>
      <c r="AX292" s="281"/>
      <c r="AY292" s="282"/>
      <c r="AZ292" s="282"/>
      <c r="BA292" s="282"/>
      <c r="BB292" s="283"/>
      <c r="BC292" s="283"/>
      <c r="BD292" s="283"/>
      <c r="BE292" s="99"/>
    </row>
    <row r="293" ht="15.75" hidden="1" customHeight="1">
      <c r="A293" s="74">
        <v>2025292.0</v>
      </c>
      <c r="B293" s="82" t="s">
        <v>2900</v>
      </c>
      <c r="C293" s="80" t="s">
        <v>7688</v>
      </c>
      <c r="D293" s="50" t="s">
        <v>81</v>
      </c>
      <c r="E293" s="82" t="s">
        <v>53</v>
      </c>
      <c r="F293" s="80" t="s">
        <v>4</v>
      </c>
      <c r="G293" s="269" t="str">
        <f>VLOOKUP(A293,'High School'!A:AW,49,FALSE)</f>
        <v>S/A</v>
      </c>
      <c r="H293" s="270" t="str">
        <f>VLOOKUP(A293,'High School'!A:AX,50,FALSE)</f>
        <v/>
      </c>
      <c r="I293" s="270" t="str">
        <f>VLOOKUP(A293,'High School'!A:AY,51,FALSE)</f>
        <v/>
      </c>
      <c r="J293" s="270" t="str">
        <f>VLOOKUP(A293,'High School'!A:AZ,52,FALSE)</f>
        <v/>
      </c>
      <c r="K293" s="270" t="str">
        <f>VLOOKUP(A293,'High School'!A:BA,53,FALSE)</f>
        <v/>
      </c>
      <c r="L293" s="270" t="str">
        <f>VLOOKUP(A293,'High School'!A:BB,54,FALSE)</f>
        <v/>
      </c>
      <c r="M293" s="271" t="s">
        <v>73</v>
      </c>
      <c r="N293" s="271"/>
      <c r="O293" s="271"/>
      <c r="P293" s="273"/>
      <c r="Q293" s="273"/>
      <c r="R293" s="273"/>
      <c r="S293" s="274" t="s">
        <v>232</v>
      </c>
      <c r="T293" s="274"/>
      <c r="U293" s="275"/>
      <c r="V293" s="318"/>
      <c r="W293" s="275"/>
      <c r="X293" s="275"/>
      <c r="Y293" s="276"/>
      <c r="Z293" s="277"/>
      <c r="AA293" s="298"/>
      <c r="AB293" s="298"/>
      <c r="AC293" s="276"/>
      <c r="AD293" s="276"/>
      <c r="AE293" s="222"/>
      <c r="AF293" s="222"/>
      <c r="AG293" s="222"/>
      <c r="AH293" s="222"/>
      <c r="AI293" s="222"/>
      <c r="AJ293" s="222"/>
      <c r="AK293" s="279"/>
      <c r="AL293" s="279"/>
      <c r="AM293" s="279"/>
      <c r="AN293" s="279"/>
      <c r="AO293" s="279"/>
      <c r="AP293" s="279"/>
      <c r="AQ293" s="286"/>
      <c r="AR293" s="280"/>
      <c r="AS293" s="280"/>
      <c r="AT293" s="281"/>
      <c r="AU293" s="281"/>
      <c r="AV293" s="281"/>
      <c r="AW293" s="281"/>
      <c r="AX293" s="281"/>
      <c r="AY293" s="282"/>
      <c r="AZ293" s="282"/>
      <c r="BA293" s="282"/>
      <c r="BB293" s="283"/>
      <c r="BC293" s="283"/>
      <c r="BD293" s="283"/>
      <c r="BE293" s="287"/>
    </row>
    <row r="294" ht="15.75" hidden="1" customHeight="1">
      <c r="A294" s="74">
        <v>2025293.0</v>
      </c>
      <c r="B294" s="82" t="s">
        <v>916</v>
      </c>
      <c r="C294" s="80" t="s">
        <v>7688</v>
      </c>
      <c r="D294" s="50" t="s">
        <v>81</v>
      </c>
      <c r="E294" s="82" t="s">
        <v>53</v>
      </c>
      <c r="F294" s="80" t="s">
        <v>4</v>
      </c>
      <c r="G294" s="269" t="str">
        <f>VLOOKUP(A294,'High School'!A:AW,49,FALSE)</f>
        <v>S/A</v>
      </c>
      <c r="H294" s="270" t="str">
        <f>VLOOKUP(A294,'High School'!A:AX,50,FALSE)</f>
        <v/>
      </c>
      <c r="I294" s="270" t="str">
        <f>VLOOKUP(A294,'High School'!A:AY,51,FALSE)</f>
        <v/>
      </c>
      <c r="J294" s="270" t="str">
        <f>VLOOKUP(A294,'High School'!A:AZ,52,FALSE)</f>
        <v/>
      </c>
      <c r="K294" s="270" t="str">
        <f>VLOOKUP(A294,'High School'!A:BA,53,FALSE)</f>
        <v/>
      </c>
      <c r="L294" s="270" t="str">
        <f>VLOOKUP(A294,'High School'!A:BB,54,FALSE)</f>
        <v/>
      </c>
      <c r="M294" s="271" t="s">
        <v>73</v>
      </c>
      <c r="N294" s="271"/>
      <c r="O294" s="271"/>
      <c r="P294" s="273"/>
      <c r="Q294" s="273"/>
      <c r="R294" s="273"/>
      <c r="S294" s="274" t="s">
        <v>73</v>
      </c>
      <c r="T294" s="274"/>
      <c r="U294" s="275"/>
      <c r="V294" s="275"/>
      <c r="W294" s="275"/>
      <c r="X294" s="275"/>
      <c r="Y294" s="276"/>
      <c r="Z294" s="277"/>
      <c r="AA294" s="278"/>
      <c r="AB294" s="298"/>
      <c r="AC294" s="277"/>
      <c r="AD294" s="277"/>
      <c r="AE294" s="222"/>
      <c r="AF294" s="222"/>
      <c r="AG294" s="222"/>
      <c r="AH294" s="222"/>
      <c r="AI294" s="222"/>
      <c r="AJ294" s="222"/>
      <c r="AK294" s="279"/>
      <c r="AL294" s="279"/>
      <c r="AM294" s="279"/>
      <c r="AN294" s="279"/>
      <c r="AO294" s="279"/>
      <c r="AP294" s="279"/>
      <c r="AQ294" s="286"/>
      <c r="AR294" s="280"/>
      <c r="AS294" s="280"/>
      <c r="AT294" s="315"/>
      <c r="AU294" s="315"/>
      <c r="AV294" s="315"/>
      <c r="AW294" s="315"/>
      <c r="AX294" s="315"/>
      <c r="AY294" s="316"/>
      <c r="AZ294" s="316"/>
      <c r="BA294" s="316"/>
      <c r="BB294" s="317"/>
      <c r="BC294" s="317"/>
      <c r="BD294" s="317"/>
      <c r="BE294" s="287"/>
    </row>
    <row r="295" ht="15.75" hidden="1" customHeight="1">
      <c r="A295" s="74">
        <v>2025294.0</v>
      </c>
      <c r="B295" s="82" t="s">
        <v>3264</v>
      </c>
      <c r="C295" s="80" t="s">
        <v>7688</v>
      </c>
      <c r="D295" s="50" t="s">
        <v>81</v>
      </c>
      <c r="E295" s="82" t="s">
        <v>53</v>
      </c>
      <c r="F295" s="80" t="s">
        <v>4</v>
      </c>
      <c r="G295" s="269" t="str">
        <f>VLOOKUP(A295,'High School'!A:AW,49,FALSE)</f>
        <v>S/A</v>
      </c>
      <c r="H295" s="270" t="str">
        <f>VLOOKUP(A295,'High School'!A:AX,50,FALSE)</f>
        <v/>
      </c>
      <c r="I295" s="270" t="str">
        <f>VLOOKUP(A295,'High School'!A:AY,51,FALSE)</f>
        <v/>
      </c>
      <c r="J295" s="270" t="str">
        <f>VLOOKUP(A295,'High School'!A:AZ,52,FALSE)</f>
        <v/>
      </c>
      <c r="K295" s="270" t="str">
        <f>VLOOKUP(A295,'High School'!A:BA,53,FALSE)</f>
        <v/>
      </c>
      <c r="L295" s="270" t="str">
        <f>VLOOKUP(A295,'High School'!A:BB,54,FALSE)</f>
        <v/>
      </c>
      <c r="M295" s="271" t="s">
        <v>73</v>
      </c>
      <c r="N295" s="271" t="s">
        <v>7711</v>
      </c>
      <c r="O295" s="271"/>
      <c r="P295" s="273"/>
      <c r="Q295" s="273"/>
      <c r="R295" s="273"/>
      <c r="S295" s="274" t="s">
        <v>73</v>
      </c>
      <c r="T295" s="274" t="s">
        <v>7711</v>
      </c>
      <c r="U295" s="275"/>
      <c r="V295" s="275"/>
      <c r="W295" s="275"/>
      <c r="X295" s="275"/>
      <c r="Y295" s="276"/>
      <c r="Z295" s="277"/>
      <c r="AA295" s="298"/>
      <c r="AB295" s="298"/>
      <c r="AC295" s="276"/>
      <c r="AD295" s="276"/>
      <c r="AE295" s="222"/>
      <c r="AF295" s="222"/>
      <c r="AG295" s="222"/>
      <c r="AH295" s="222"/>
      <c r="AI295" s="222"/>
      <c r="AJ295" s="222"/>
      <c r="AK295" s="279"/>
      <c r="AL295" s="279"/>
      <c r="AM295" s="279"/>
      <c r="AN295" s="279"/>
      <c r="AO295" s="279"/>
      <c r="AP295" s="279"/>
      <c r="AQ295" s="286"/>
      <c r="AR295" s="280"/>
      <c r="AS295" s="280"/>
      <c r="AT295" s="281"/>
      <c r="AU295" s="281"/>
      <c r="AV295" s="281"/>
      <c r="AW295" s="281"/>
      <c r="AX295" s="281"/>
      <c r="AY295" s="282"/>
      <c r="AZ295" s="282"/>
      <c r="BA295" s="282"/>
      <c r="BB295" s="283"/>
      <c r="BC295" s="283"/>
      <c r="BD295" s="283"/>
      <c r="BE295" s="287"/>
    </row>
    <row r="296" ht="15.75" hidden="1" customHeight="1">
      <c r="A296" s="74">
        <v>2025295.0</v>
      </c>
      <c r="B296" s="82" t="s">
        <v>6307</v>
      </c>
      <c r="C296" s="80" t="s">
        <v>7688</v>
      </c>
      <c r="D296" s="50" t="s">
        <v>81</v>
      </c>
      <c r="E296" s="82" t="s">
        <v>53</v>
      </c>
      <c r="F296" s="80" t="s">
        <v>4</v>
      </c>
      <c r="G296" s="269" t="str">
        <f>VLOOKUP(A296,'High School'!A:AW,49,FALSE)</f>
        <v>S/A</v>
      </c>
      <c r="H296" s="270" t="str">
        <f>VLOOKUP(A296,'High School'!A:AX,50,FALSE)</f>
        <v/>
      </c>
      <c r="I296" s="270" t="str">
        <f>VLOOKUP(A296,'High School'!A:AY,51,FALSE)</f>
        <v/>
      </c>
      <c r="J296" s="270" t="str">
        <f>VLOOKUP(A296,'High School'!A:AZ,52,FALSE)</f>
        <v/>
      </c>
      <c r="K296" s="270" t="str">
        <f>VLOOKUP(A296,'High School'!A:BA,53,FALSE)</f>
        <v/>
      </c>
      <c r="L296" s="270" t="str">
        <f>VLOOKUP(A296,'High School'!A:BB,54,FALSE)</f>
        <v/>
      </c>
      <c r="M296" s="271" t="s">
        <v>73</v>
      </c>
      <c r="N296" s="271" t="s">
        <v>7711</v>
      </c>
      <c r="O296" s="271"/>
      <c r="P296" s="273"/>
      <c r="Q296" s="273"/>
      <c r="R296" s="273"/>
      <c r="S296" s="274" t="s">
        <v>73</v>
      </c>
      <c r="T296" s="274"/>
      <c r="U296" s="275"/>
      <c r="V296" s="275"/>
      <c r="W296" s="275"/>
      <c r="X296" s="275"/>
      <c r="Y296" s="276"/>
      <c r="Z296" s="277"/>
      <c r="AA296" s="278"/>
      <c r="AB296" s="298"/>
      <c r="AC296" s="277"/>
      <c r="AD296" s="277"/>
      <c r="AE296" s="222"/>
      <c r="AF296" s="222"/>
      <c r="AG296" s="222"/>
      <c r="AH296" s="222"/>
      <c r="AI296" s="222"/>
      <c r="AJ296" s="222"/>
      <c r="AK296" s="279"/>
      <c r="AL296" s="279"/>
      <c r="AM296" s="279"/>
      <c r="AN296" s="279"/>
      <c r="AO296" s="279"/>
      <c r="AP296" s="279"/>
      <c r="AQ296" s="286"/>
      <c r="AR296" s="280"/>
      <c r="AS296" s="280"/>
      <c r="AT296" s="315"/>
      <c r="AU296" s="315"/>
      <c r="AV296" s="315"/>
      <c r="AW296" s="315"/>
      <c r="AX296" s="315"/>
      <c r="AY296" s="282"/>
      <c r="AZ296" s="316"/>
      <c r="BA296" s="316"/>
      <c r="BB296" s="317"/>
      <c r="BC296" s="317"/>
      <c r="BD296" s="317"/>
      <c r="BE296" s="287"/>
    </row>
    <row r="297" ht="15.75" hidden="1" customHeight="1">
      <c r="A297" s="74">
        <v>2025296.0</v>
      </c>
      <c r="B297" s="82" t="s">
        <v>871</v>
      </c>
      <c r="C297" s="80" t="s">
        <v>7688</v>
      </c>
      <c r="D297" s="50" t="s">
        <v>91</v>
      </c>
      <c r="E297" s="82" t="s">
        <v>57</v>
      </c>
      <c r="F297" s="80" t="s">
        <v>4</v>
      </c>
      <c r="G297" s="269" t="str">
        <f>VLOOKUP(A297,'High School'!A:AW,49,FALSE)</f>
        <v>No</v>
      </c>
      <c r="H297" s="270" t="str">
        <f>VLOOKUP(A297,'High School'!A:AX,50,FALSE)</f>
        <v>Did not Submit Form</v>
      </c>
      <c r="I297" s="270" t="str">
        <f>VLOOKUP(A297,'High School'!A:AY,51,FALSE)</f>
        <v/>
      </c>
      <c r="J297" s="270" t="str">
        <f>VLOOKUP(A297,'High School'!A:AZ,52,FALSE)</f>
        <v/>
      </c>
      <c r="K297" s="270" t="str">
        <f>VLOOKUP(A297,'High School'!A:BA,53,FALSE)</f>
        <v/>
      </c>
      <c r="L297" s="270" t="str">
        <f>VLOOKUP(A297,'High School'!A:BB,54,FALSE)</f>
        <v/>
      </c>
      <c r="M297" s="271" t="s">
        <v>73</v>
      </c>
      <c r="N297" s="271"/>
      <c r="O297" s="271"/>
      <c r="P297" s="273"/>
      <c r="Q297" s="273"/>
      <c r="R297" s="273"/>
      <c r="S297" s="274" t="s">
        <v>73</v>
      </c>
      <c r="T297" s="274"/>
      <c r="U297" s="275"/>
      <c r="V297" s="318"/>
      <c r="W297" s="275"/>
      <c r="X297" s="275"/>
      <c r="Y297" s="276"/>
      <c r="Z297" s="277"/>
      <c r="AA297" s="298"/>
      <c r="AB297" s="298"/>
      <c r="AC297" s="276"/>
      <c r="AD297" s="276"/>
      <c r="AE297" s="222"/>
      <c r="AF297" s="222"/>
      <c r="AG297" s="222"/>
      <c r="AH297" s="222"/>
      <c r="AI297" s="222"/>
      <c r="AJ297" s="222"/>
      <c r="AK297" s="279"/>
      <c r="AL297" s="279"/>
      <c r="AM297" s="279"/>
      <c r="AN297" s="279"/>
      <c r="AO297" s="279"/>
      <c r="AP297" s="279"/>
      <c r="AQ297" s="286"/>
      <c r="AR297" s="280"/>
      <c r="AS297" s="280"/>
      <c r="AT297" s="281"/>
      <c r="AU297" s="281"/>
      <c r="AV297" s="281"/>
      <c r="AW297" s="281"/>
      <c r="AX297" s="281"/>
      <c r="AY297" s="282"/>
      <c r="AZ297" s="282"/>
      <c r="BA297" s="282"/>
      <c r="BB297" s="283"/>
      <c r="BC297" s="283"/>
      <c r="BD297" s="283"/>
      <c r="BE297" s="287"/>
    </row>
    <row r="298" ht="15.75" hidden="1" customHeight="1">
      <c r="A298" s="74">
        <v>2025297.0</v>
      </c>
      <c r="B298" s="82" t="s">
        <v>6155</v>
      </c>
      <c r="C298" s="80" t="s">
        <v>7688</v>
      </c>
      <c r="D298" s="50" t="s">
        <v>91</v>
      </c>
      <c r="E298" s="82" t="s">
        <v>57</v>
      </c>
      <c r="F298" s="80" t="s">
        <v>4</v>
      </c>
      <c r="G298" s="269" t="str">
        <f>VLOOKUP(A298,'High School'!A:AW,49,FALSE)</f>
        <v>Yes</v>
      </c>
      <c r="H298" s="270" t="str">
        <f>VLOOKUP(A298,'High School'!A:AX,50,FALSE)</f>
        <v/>
      </c>
      <c r="I298" s="270">
        <f>VLOOKUP(A298,'High School'!A:AY,51,FALSE)</f>
        <v>231271328</v>
      </c>
      <c r="J298" s="270">
        <f>VLOOKUP(A298,'High School'!A:AZ,52,FALSE)</f>
        <v>36245</v>
      </c>
      <c r="K298" s="270" t="str">
        <f>VLOOKUP(A298,'High School'!A:BA,53,FALSE)</f>
        <v>Dip (Operations Management)</v>
      </c>
      <c r="L298" s="270" t="str">
        <f>VLOOKUP(A298,'High School'!A:BB,54,FALSE)</f>
        <v>Rejected</v>
      </c>
      <c r="M298" s="271" t="s">
        <v>73</v>
      </c>
      <c r="N298" s="271"/>
      <c r="O298" s="271"/>
      <c r="P298" s="273"/>
      <c r="Q298" s="273"/>
      <c r="R298" s="273"/>
      <c r="S298" s="274" t="s">
        <v>73</v>
      </c>
      <c r="T298" s="274"/>
      <c r="U298" s="275"/>
      <c r="V298" s="275"/>
      <c r="W298" s="275"/>
      <c r="X298" s="275"/>
      <c r="Y298" s="276"/>
      <c r="Z298" s="277"/>
      <c r="AA298" s="278"/>
      <c r="AB298" s="298"/>
      <c r="AC298" s="277"/>
      <c r="AD298" s="277"/>
      <c r="AE298" s="222"/>
      <c r="AF298" s="222"/>
      <c r="AG298" s="222"/>
      <c r="AH298" s="222"/>
      <c r="AI298" s="222"/>
      <c r="AJ298" s="222"/>
      <c r="AK298" s="279"/>
      <c r="AL298" s="279"/>
      <c r="AM298" s="279"/>
      <c r="AN298" s="279"/>
      <c r="AO298" s="279"/>
      <c r="AP298" s="279"/>
      <c r="AQ298" s="286"/>
      <c r="AR298" s="280"/>
      <c r="AS298" s="280"/>
      <c r="AT298" s="315"/>
      <c r="AU298" s="315"/>
      <c r="AV298" s="315"/>
      <c r="AW298" s="315"/>
      <c r="AX298" s="315"/>
      <c r="AY298" s="316"/>
      <c r="AZ298" s="316"/>
      <c r="BA298" s="316"/>
      <c r="BB298" s="317"/>
      <c r="BC298" s="317"/>
      <c r="BD298" s="317"/>
      <c r="BE298" s="287"/>
    </row>
    <row r="299" ht="15.75" hidden="1" customHeight="1">
      <c r="A299" s="74">
        <v>2025298.0</v>
      </c>
      <c r="B299" s="82" t="s">
        <v>1943</v>
      </c>
      <c r="C299" s="80" t="s">
        <v>7688</v>
      </c>
      <c r="D299" s="50" t="s">
        <v>91</v>
      </c>
      <c r="E299" s="82" t="s">
        <v>57</v>
      </c>
      <c r="F299" s="80" t="s">
        <v>4</v>
      </c>
      <c r="G299" s="269" t="str">
        <f>VLOOKUP(A299,'High School'!A:AW,49,FALSE)</f>
        <v>Yes</v>
      </c>
      <c r="H299" s="270" t="str">
        <f>VLOOKUP(A299,'High School'!A:AX,50,FALSE)</f>
        <v/>
      </c>
      <c r="I299" s="270">
        <f>VLOOKUP(A299,'High School'!A:AY,51,FALSE)</f>
        <v>231271794</v>
      </c>
      <c r="J299" s="270">
        <f>VLOOKUP(A299,'High School'!A:AZ,52,FALSE)</f>
        <v>39471</v>
      </c>
      <c r="K299" s="270" t="str">
        <f>VLOOKUP(A299,'High School'!A:BA,53,FALSE)</f>
        <v>Dip (Architectural Technology)</v>
      </c>
      <c r="L299" s="270" t="str">
        <f>VLOOKUP(A299,'High School'!A:BB,54,FALSE)</f>
        <v>Departmental Selection</v>
      </c>
      <c r="M299" s="271" t="s">
        <v>73</v>
      </c>
      <c r="N299" s="271" t="str">
        <f>CLEAN(O299)</f>
        <v/>
      </c>
      <c r="O299" s="271"/>
      <c r="P299" s="273"/>
      <c r="Q299" s="273"/>
      <c r="R299" s="273"/>
      <c r="S299" s="274" t="s">
        <v>73</v>
      </c>
      <c r="T299" s="274"/>
      <c r="U299" s="275"/>
      <c r="V299" s="285"/>
      <c r="W299" s="274"/>
      <c r="X299" s="275"/>
      <c r="Y299" s="276"/>
      <c r="Z299" s="277"/>
      <c r="AA299" s="278"/>
      <c r="AB299" s="345"/>
      <c r="AC299" s="277"/>
      <c r="AD299" s="277"/>
      <c r="AE299" s="222"/>
      <c r="AF299" s="222"/>
      <c r="AG299" s="222"/>
      <c r="AH299" s="222"/>
      <c r="AI299" s="222"/>
      <c r="AJ299" s="222"/>
      <c r="AK299" s="279"/>
      <c r="AL299" s="279"/>
      <c r="AM299" s="279"/>
      <c r="AN299" s="279"/>
      <c r="AO299" s="279"/>
      <c r="AP299" s="279"/>
      <c r="AQ299" s="286"/>
      <c r="AR299" s="280"/>
      <c r="AS299" s="280"/>
      <c r="AT299" s="315"/>
      <c r="AU299" s="315"/>
      <c r="AV299" s="315"/>
      <c r="AW299" s="315"/>
      <c r="AX299" s="315"/>
      <c r="AY299" s="316"/>
      <c r="AZ299" s="316"/>
      <c r="BA299" s="316"/>
      <c r="BB299" s="317"/>
      <c r="BC299" s="317"/>
      <c r="BD299" s="317"/>
      <c r="BE299" s="55"/>
    </row>
    <row r="300" ht="15.75" hidden="1" customHeight="1">
      <c r="A300" s="74">
        <v>2025299.0</v>
      </c>
      <c r="B300" s="82" t="s">
        <v>296</v>
      </c>
      <c r="C300" s="80" t="s">
        <v>7688</v>
      </c>
      <c r="D300" s="50" t="s">
        <v>91</v>
      </c>
      <c r="E300" s="82" t="s">
        <v>57</v>
      </c>
      <c r="F300" s="80" t="s">
        <v>4</v>
      </c>
      <c r="G300" s="269" t="str">
        <f>VLOOKUP(A300,'High School'!A:AW,49,FALSE)</f>
        <v>Yes</v>
      </c>
      <c r="H300" s="270" t="str">
        <f>VLOOKUP(A300,'High School'!A:AX,50,FALSE)</f>
        <v/>
      </c>
      <c r="I300" s="270">
        <f>VLOOKUP(A300,'High School'!A:AY,51,FALSE)</f>
        <v>231233329</v>
      </c>
      <c r="J300" s="270">
        <f>VLOOKUP(A300,'High School'!A:AZ,52,FALSE)</f>
        <v>86036</v>
      </c>
      <c r="K300" s="270" t="str">
        <f>VLOOKUP(A300,'High School'!A:BA,53,FALSE)</f>
        <v/>
      </c>
      <c r="L300" s="270" t="str">
        <f>VLOOKUP(A300,'High School'!A:BB,54,FALSE)</f>
        <v/>
      </c>
      <c r="M300" s="271" t="s">
        <v>73</v>
      </c>
      <c r="N300" s="271" t="s">
        <v>7711</v>
      </c>
      <c r="O300" s="271"/>
      <c r="P300" s="273"/>
      <c r="Q300" s="273"/>
      <c r="R300" s="273"/>
      <c r="S300" s="274" t="s">
        <v>73</v>
      </c>
      <c r="T300" s="274" t="s">
        <v>7711</v>
      </c>
      <c r="U300" s="275"/>
      <c r="V300" s="318"/>
      <c r="W300" s="275"/>
      <c r="X300" s="275"/>
      <c r="Y300" s="276"/>
      <c r="Z300" s="277"/>
      <c r="AA300" s="278"/>
      <c r="AB300" s="298"/>
      <c r="AC300" s="277"/>
      <c r="AD300" s="277"/>
      <c r="AE300" s="222"/>
      <c r="AF300" s="222"/>
      <c r="AG300" s="222"/>
      <c r="AH300" s="222"/>
      <c r="AI300" s="222"/>
      <c r="AJ300" s="222"/>
      <c r="AK300" s="279"/>
      <c r="AL300" s="279"/>
      <c r="AM300" s="279"/>
      <c r="AN300" s="279"/>
      <c r="AO300" s="279"/>
      <c r="AP300" s="279"/>
      <c r="AQ300" s="286"/>
      <c r="AR300" s="280"/>
      <c r="AS300" s="280"/>
      <c r="AT300" s="315"/>
      <c r="AU300" s="315"/>
      <c r="AV300" s="315"/>
      <c r="AW300" s="315"/>
      <c r="AX300" s="315"/>
      <c r="AY300" s="316"/>
      <c r="AZ300" s="316"/>
      <c r="BA300" s="316"/>
      <c r="BB300" s="317"/>
      <c r="BC300" s="317"/>
      <c r="BD300" s="317"/>
      <c r="BE300" s="55"/>
    </row>
    <row r="301" ht="15.75" hidden="1" customHeight="1">
      <c r="A301" s="74">
        <v>2025300.0</v>
      </c>
      <c r="B301" s="82" t="s">
        <v>2394</v>
      </c>
      <c r="C301" s="80" t="s">
        <v>7688</v>
      </c>
      <c r="D301" s="50" t="s">
        <v>91</v>
      </c>
      <c r="E301" s="82" t="s">
        <v>57</v>
      </c>
      <c r="F301" s="80" t="s">
        <v>4</v>
      </c>
      <c r="G301" s="269" t="str">
        <f>VLOOKUP(A301,'High School'!A:AW,49,FALSE)</f>
        <v>Yes</v>
      </c>
      <c r="H301" s="270" t="str">
        <f>VLOOKUP(A301,'High School'!A:AX,50,FALSE)</f>
        <v/>
      </c>
      <c r="I301" s="270">
        <f>VLOOKUP(A301,'High School'!A:AY,51,FALSE)</f>
        <v>231271980</v>
      </c>
      <c r="J301" s="270">
        <f>VLOOKUP(A301,'High School'!A:AZ,52,FALSE)</f>
        <v>40281</v>
      </c>
      <c r="K301" s="270" t="str">
        <f>VLOOKUP(A301,'High School'!A:BA,53,FALSE)</f>
        <v>BNurs Ext</v>
      </c>
      <c r="L301" s="270" t="str">
        <f>VLOOKUP(A301,'High School'!A:BB,54,FALSE)</f>
        <v>Departmental Selection</v>
      </c>
      <c r="M301" s="271" t="s">
        <v>232</v>
      </c>
      <c r="N301" s="271"/>
      <c r="O301" s="271"/>
      <c r="P301" s="273"/>
      <c r="Q301" s="273"/>
      <c r="R301" s="273"/>
      <c r="S301" s="274" t="s">
        <v>232</v>
      </c>
      <c r="T301" s="274"/>
      <c r="U301" s="275"/>
      <c r="V301" s="318"/>
      <c r="W301" s="275"/>
      <c r="X301" s="275"/>
      <c r="Y301" s="276"/>
      <c r="Z301" s="277"/>
      <c r="AA301" s="278"/>
      <c r="AB301" s="298"/>
      <c r="AC301" s="277"/>
      <c r="AD301" s="277"/>
      <c r="AE301" s="222"/>
      <c r="AF301" s="222"/>
      <c r="AG301" s="222"/>
      <c r="AH301" s="222"/>
      <c r="AI301" s="222"/>
      <c r="AJ301" s="222"/>
      <c r="AK301" s="279"/>
      <c r="AL301" s="279"/>
      <c r="AM301" s="279"/>
      <c r="AN301" s="279"/>
      <c r="AO301" s="279"/>
      <c r="AP301" s="279"/>
      <c r="AQ301" s="286"/>
      <c r="AR301" s="280"/>
      <c r="AS301" s="280"/>
      <c r="AT301" s="315"/>
      <c r="AU301" s="315"/>
      <c r="AV301" s="315"/>
      <c r="AW301" s="315"/>
      <c r="AX301" s="315"/>
      <c r="AY301" s="316"/>
      <c r="AZ301" s="316"/>
      <c r="BA301" s="316"/>
      <c r="BB301" s="317"/>
      <c r="BC301" s="317"/>
      <c r="BD301" s="317"/>
      <c r="BE301" s="353"/>
    </row>
    <row r="302" ht="15.75" hidden="1" customHeight="1">
      <c r="A302" s="74">
        <v>2025301.0</v>
      </c>
      <c r="B302" s="82" t="s">
        <v>3390</v>
      </c>
      <c r="C302" s="80" t="s">
        <v>7688</v>
      </c>
      <c r="D302" s="50" t="s">
        <v>2568</v>
      </c>
      <c r="E302" s="82" t="s">
        <v>53</v>
      </c>
      <c r="F302" s="80" t="s">
        <v>4</v>
      </c>
      <c r="G302" s="269" t="str">
        <f>VLOOKUP(A302,'High School'!A:AW,49,FALSE)</f>
        <v>S/A</v>
      </c>
      <c r="H302" s="270" t="str">
        <f>VLOOKUP(A302,'High School'!A:AX,50,FALSE)</f>
        <v/>
      </c>
      <c r="I302" s="270" t="str">
        <f>VLOOKUP(A302,'High School'!A:AY,51,FALSE)</f>
        <v/>
      </c>
      <c r="J302" s="270" t="str">
        <f>VLOOKUP(A302,'High School'!A:AZ,52,FALSE)</f>
        <v/>
      </c>
      <c r="K302" s="270" t="str">
        <f>VLOOKUP(A302,'High School'!A:BA,53,FALSE)</f>
        <v/>
      </c>
      <c r="L302" s="270" t="str">
        <f>VLOOKUP(A302,'High School'!A:BB,54,FALSE)</f>
        <v/>
      </c>
      <c r="M302" s="271" t="s">
        <v>73</v>
      </c>
      <c r="N302" s="271"/>
      <c r="O302" s="271"/>
      <c r="P302" s="273"/>
      <c r="Q302" s="273"/>
      <c r="R302" s="273"/>
      <c r="S302" s="274" t="s">
        <v>73</v>
      </c>
      <c r="T302" s="274"/>
      <c r="U302" s="275"/>
      <c r="V302" s="318"/>
      <c r="W302" s="275"/>
      <c r="X302" s="275"/>
      <c r="Y302" s="276"/>
      <c r="Z302" s="277"/>
      <c r="AA302" s="278"/>
      <c r="AB302" s="298"/>
      <c r="AC302" s="277"/>
      <c r="AD302" s="277"/>
      <c r="AE302" s="222"/>
      <c r="AF302" s="222"/>
      <c r="AG302" s="222"/>
      <c r="AH302" s="222"/>
      <c r="AI302" s="222"/>
      <c r="AJ302" s="222"/>
      <c r="AK302" s="279"/>
      <c r="AL302" s="279"/>
      <c r="AM302" s="279"/>
      <c r="AN302" s="279"/>
      <c r="AO302" s="279"/>
      <c r="AP302" s="279"/>
      <c r="AQ302" s="286"/>
      <c r="AR302" s="280"/>
      <c r="AS302" s="280"/>
      <c r="AT302" s="315"/>
      <c r="AU302" s="315"/>
      <c r="AV302" s="315"/>
      <c r="AW302" s="315"/>
      <c r="AX302" s="315"/>
      <c r="AY302" s="316"/>
      <c r="AZ302" s="316"/>
      <c r="BA302" s="316"/>
      <c r="BB302" s="317"/>
      <c r="BC302" s="317"/>
      <c r="BD302" s="317"/>
      <c r="BE302" s="353"/>
    </row>
    <row r="303" ht="15.75" hidden="1" customHeight="1">
      <c r="A303" s="74">
        <v>2025302.0</v>
      </c>
      <c r="B303" s="82" t="s">
        <v>6289</v>
      </c>
      <c r="C303" s="80" t="s">
        <v>7688</v>
      </c>
      <c r="D303" s="50" t="s">
        <v>101</v>
      </c>
      <c r="E303" s="82" t="s">
        <v>53</v>
      </c>
      <c r="F303" s="80" t="s">
        <v>4</v>
      </c>
      <c r="G303" s="269" t="str">
        <f>VLOOKUP(A303,'High School'!A:AW,49,FALSE)</f>
        <v>S/A</v>
      </c>
      <c r="H303" s="270" t="str">
        <f>VLOOKUP(A303,'High School'!A:AX,50,FALSE)</f>
        <v/>
      </c>
      <c r="I303" s="270" t="str">
        <f>VLOOKUP(A303,'High School'!A:AY,51,FALSE)</f>
        <v/>
      </c>
      <c r="J303" s="270" t="str">
        <f>VLOOKUP(A303,'High School'!A:AZ,52,FALSE)</f>
        <v/>
      </c>
      <c r="K303" s="270" t="str">
        <f>VLOOKUP(A303,'High School'!A:BA,53,FALSE)</f>
        <v/>
      </c>
      <c r="L303" s="270" t="str">
        <f>VLOOKUP(A303,'High School'!A:BB,54,FALSE)</f>
        <v/>
      </c>
      <c r="M303" s="271" t="s">
        <v>73</v>
      </c>
      <c r="N303" s="271"/>
      <c r="O303" s="271"/>
      <c r="P303" s="273"/>
      <c r="Q303" s="273"/>
      <c r="R303" s="273"/>
      <c r="S303" s="274" t="s">
        <v>73</v>
      </c>
      <c r="T303" s="274"/>
      <c r="U303" s="275"/>
      <c r="V303" s="318"/>
      <c r="W303" s="275"/>
      <c r="X303" s="275"/>
      <c r="Y303" s="276"/>
      <c r="Z303" s="277"/>
      <c r="AA303" s="278"/>
      <c r="AB303" s="298"/>
      <c r="AC303" s="277"/>
      <c r="AD303" s="277"/>
      <c r="AE303" s="222"/>
      <c r="AF303" s="222"/>
      <c r="AG303" s="222"/>
      <c r="AH303" s="222"/>
      <c r="AI303" s="222"/>
      <c r="AJ303" s="222"/>
      <c r="AK303" s="279"/>
      <c r="AL303" s="279"/>
      <c r="AM303" s="279"/>
      <c r="AN303" s="279"/>
      <c r="AO303" s="279"/>
      <c r="AP303" s="279"/>
      <c r="AQ303" s="286"/>
      <c r="AR303" s="280"/>
      <c r="AS303" s="280"/>
      <c r="AT303" s="315"/>
      <c r="AU303" s="315"/>
      <c r="AV303" s="315"/>
      <c r="AW303" s="315"/>
      <c r="AX303" s="315"/>
      <c r="AY303" s="316"/>
      <c r="AZ303" s="316"/>
      <c r="BA303" s="316"/>
      <c r="BB303" s="317"/>
      <c r="BC303" s="317"/>
      <c r="BD303" s="317"/>
      <c r="BE303" s="353"/>
    </row>
    <row r="304" ht="15.75" hidden="1" customHeight="1">
      <c r="A304" s="74">
        <v>2025303.0</v>
      </c>
      <c r="B304" s="82" t="s">
        <v>3049</v>
      </c>
      <c r="C304" s="80" t="s">
        <v>7688</v>
      </c>
      <c r="D304" s="50" t="s">
        <v>78</v>
      </c>
      <c r="E304" s="82" t="s">
        <v>53</v>
      </c>
      <c r="F304" s="80" t="s">
        <v>4</v>
      </c>
      <c r="G304" s="269" t="str">
        <f>VLOOKUP(A304,'High School'!A:AW,49,FALSE)</f>
        <v>Yes</v>
      </c>
      <c r="H304" s="270" t="str">
        <f>VLOOKUP(A304,'High School'!A:AX,50,FALSE)</f>
        <v/>
      </c>
      <c r="I304" s="270">
        <f>VLOOKUP(A304,'High School'!A:AY,51,FALSE)</f>
        <v>231025645</v>
      </c>
      <c r="J304" s="270">
        <f>VLOOKUP(A304,'High School'!A:AZ,52,FALSE)</f>
        <v>35431</v>
      </c>
      <c r="K304" s="270" t="str">
        <f>VLOOKUP(A304,'High School'!A:BA,53,FALSE)</f>
        <v>MBChB</v>
      </c>
      <c r="L304" s="270" t="str">
        <f>VLOOKUP(A304,'High School'!A:BB,54,FALSE)</f>
        <v>Departmental Selection</v>
      </c>
      <c r="M304" s="271" t="s">
        <v>73</v>
      </c>
      <c r="N304" s="271"/>
      <c r="O304" s="271"/>
      <c r="P304" s="273"/>
      <c r="Q304" s="273"/>
      <c r="R304" s="273"/>
      <c r="S304" s="274" t="s">
        <v>73</v>
      </c>
      <c r="T304" s="274"/>
      <c r="U304" s="275"/>
      <c r="V304" s="318"/>
      <c r="W304" s="275"/>
      <c r="X304" s="275"/>
      <c r="Y304" s="276"/>
      <c r="Z304" s="277"/>
      <c r="AA304" s="278"/>
      <c r="AB304" s="298"/>
      <c r="AC304" s="277"/>
      <c r="AD304" s="277"/>
      <c r="AE304" s="222"/>
      <c r="AF304" s="222"/>
      <c r="AG304" s="222"/>
      <c r="AH304" s="222"/>
      <c r="AI304" s="222"/>
      <c r="AJ304" s="222"/>
      <c r="AK304" s="279"/>
      <c r="AL304" s="279"/>
      <c r="AM304" s="279"/>
      <c r="AN304" s="279"/>
      <c r="AO304" s="279"/>
      <c r="AP304" s="279"/>
      <c r="AQ304" s="286"/>
      <c r="AR304" s="280"/>
      <c r="AS304" s="280"/>
      <c r="AT304" s="315"/>
      <c r="AU304" s="315"/>
      <c r="AV304" s="315"/>
      <c r="AW304" s="315"/>
      <c r="AX304" s="315"/>
      <c r="AY304" s="316"/>
      <c r="AZ304" s="316"/>
      <c r="BA304" s="316"/>
      <c r="BB304" s="317"/>
      <c r="BC304" s="317"/>
      <c r="BD304" s="317"/>
      <c r="BE304" s="353"/>
    </row>
    <row r="305" ht="15.75" hidden="1" customHeight="1">
      <c r="A305" s="74">
        <v>2025304.0</v>
      </c>
      <c r="B305" s="82" t="s">
        <v>3114</v>
      </c>
      <c r="C305" s="80" t="s">
        <v>7688</v>
      </c>
      <c r="D305" s="50" t="s">
        <v>78</v>
      </c>
      <c r="E305" s="82" t="s">
        <v>53</v>
      </c>
      <c r="F305" s="80" t="s">
        <v>4</v>
      </c>
      <c r="G305" s="269" t="str">
        <f>VLOOKUP(A305,'High School'!A:AW,49,FALSE)</f>
        <v>Yes</v>
      </c>
      <c r="H305" s="270" t="str">
        <f>VLOOKUP(A305,'High School'!A:AX,50,FALSE)</f>
        <v/>
      </c>
      <c r="I305" s="270">
        <f>VLOOKUP(A305,'High School'!A:AY,51,FALSE)</f>
        <v>231026463</v>
      </c>
      <c r="J305" s="270">
        <f>VLOOKUP(A305,'High School'!A:AZ,52,FALSE)</f>
        <v>69453</v>
      </c>
      <c r="K305" s="270" t="str">
        <f>VLOOKUP(A305,'High School'!A:BA,53,FALSE)</f>
        <v>Dip (Law Enforcement)</v>
      </c>
      <c r="L305" s="270" t="str">
        <f>VLOOKUP(A305,'High School'!A:BB,54,FALSE)</f>
        <v>Rejected</v>
      </c>
      <c r="M305" s="271" t="s">
        <v>73</v>
      </c>
      <c r="N305" s="271" t="s">
        <v>7711</v>
      </c>
      <c r="O305" s="271"/>
      <c r="P305" s="273"/>
      <c r="Q305" s="273"/>
      <c r="R305" s="273"/>
      <c r="S305" s="274" t="s">
        <v>73</v>
      </c>
      <c r="T305" s="274" t="s">
        <v>7711</v>
      </c>
      <c r="U305" s="275"/>
      <c r="V305" s="275"/>
      <c r="W305" s="275"/>
      <c r="X305" s="275"/>
      <c r="Y305" s="276"/>
      <c r="Z305" s="277"/>
      <c r="AA305" s="298"/>
      <c r="AB305" s="298"/>
      <c r="AC305" s="276"/>
      <c r="AD305" s="276"/>
      <c r="AE305" s="222"/>
      <c r="AF305" s="222"/>
      <c r="AG305" s="222"/>
      <c r="AH305" s="222"/>
      <c r="AI305" s="222"/>
      <c r="AJ305" s="222"/>
      <c r="AK305" s="279"/>
      <c r="AL305" s="279"/>
      <c r="AM305" s="279"/>
      <c r="AN305" s="279"/>
      <c r="AO305" s="279"/>
      <c r="AP305" s="279"/>
      <c r="AQ305" s="286"/>
      <c r="AR305" s="280"/>
      <c r="AS305" s="280"/>
      <c r="AT305" s="281"/>
      <c r="AU305" s="281"/>
      <c r="AV305" s="281"/>
      <c r="AW305" s="281"/>
      <c r="AX305" s="281"/>
      <c r="AY305" s="282"/>
      <c r="AZ305" s="282"/>
      <c r="BA305" s="282"/>
      <c r="BB305" s="283"/>
      <c r="BC305" s="283"/>
      <c r="BD305" s="283"/>
      <c r="BE305" s="353"/>
    </row>
    <row r="306" ht="15.75" hidden="1" customHeight="1">
      <c r="A306" s="74">
        <v>2025305.0</v>
      </c>
      <c r="B306" s="82" t="s">
        <v>2285</v>
      </c>
      <c r="C306" s="80" t="s">
        <v>7688</v>
      </c>
      <c r="D306" s="50" t="s">
        <v>78</v>
      </c>
      <c r="E306" s="82" t="s">
        <v>53</v>
      </c>
      <c r="F306" s="80" t="s">
        <v>4</v>
      </c>
      <c r="G306" s="269" t="str">
        <f>VLOOKUP(A306,'High School'!A:AW,49,FALSE)</f>
        <v>S/A</v>
      </c>
      <c r="H306" s="270" t="str">
        <f>VLOOKUP(A306,'High School'!A:AX,50,FALSE)</f>
        <v/>
      </c>
      <c r="I306" s="270" t="str">
        <f>VLOOKUP(A306,'High School'!A:AY,51,FALSE)</f>
        <v/>
      </c>
      <c r="J306" s="270" t="str">
        <f>VLOOKUP(A306,'High School'!A:AZ,52,FALSE)</f>
        <v/>
      </c>
      <c r="K306" s="270" t="str">
        <f>VLOOKUP(A306,'High School'!A:BA,53,FALSE)</f>
        <v/>
      </c>
      <c r="L306" s="270" t="str">
        <f>VLOOKUP(A306,'High School'!A:BB,54,FALSE)</f>
        <v/>
      </c>
      <c r="M306" s="271" t="s">
        <v>73</v>
      </c>
      <c r="N306" s="271" t="s">
        <v>7711</v>
      </c>
      <c r="O306" s="271"/>
      <c r="P306" s="273"/>
      <c r="Q306" s="273"/>
      <c r="R306" s="273"/>
      <c r="S306" s="274" t="s">
        <v>73</v>
      </c>
      <c r="T306" s="274"/>
      <c r="U306" s="275"/>
      <c r="V306" s="318"/>
      <c r="W306" s="275"/>
      <c r="X306" s="275"/>
      <c r="Y306" s="276"/>
      <c r="Z306" s="277"/>
      <c r="AA306" s="298"/>
      <c r="AB306" s="298"/>
      <c r="AC306" s="276"/>
      <c r="AD306" s="276"/>
      <c r="AE306" s="222"/>
      <c r="AF306" s="222"/>
      <c r="AG306" s="222"/>
      <c r="AH306" s="222"/>
      <c r="AI306" s="222"/>
      <c r="AJ306" s="222"/>
      <c r="AK306" s="279"/>
      <c r="AL306" s="279"/>
      <c r="AM306" s="279"/>
      <c r="AN306" s="279"/>
      <c r="AO306" s="279"/>
      <c r="AP306" s="279"/>
      <c r="AQ306" s="286"/>
      <c r="AR306" s="280"/>
      <c r="AS306" s="280"/>
      <c r="AT306" s="281"/>
      <c r="AU306" s="281"/>
      <c r="AV306" s="281"/>
      <c r="AW306" s="281"/>
      <c r="AX306" s="281"/>
      <c r="AY306" s="282"/>
      <c r="AZ306" s="282"/>
      <c r="BA306" s="282"/>
      <c r="BB306" s="283"/>
      <c r="BC306" s="283"/>
      <c r="BD306" s="283"/>
      <c r="BE306" s="353"/>
    </row>
    <row r="307" ht="15.75" hidden="1" customHeight="1">
      <c r="A307" s="74">
        <v>2025306.0</v>
      </c>
      <c r="B307" s="82" t="s">
        <v>6771</v>
      </c>
      <c r="C307" s="80" t="s">
        <v>7688</v>
      </c>
      <c r="D307" s="50" t="s">
        <v>78</v>
      </c>
      <c r="E307" s="82" t="s">
        <v>53</v>
      </c>
      <c r="F307" s="80" t="s">
        <v>4</v>
      </c>
      <c r="G307" s="269" t="str">
        <f>VLOOKUP(A307,'High School'!A:AW,49,FALSE)</f>
        <v>S/A</v>
      </c>
      <c r="H307" s="270" t="str">
        <f>VLOOKUP(A307,'High School'!A:AX,50,FALSE)</f>
        <v/>
      </c>
      <c r="I307" s="270" t="str">
        <f>VLOOKUP(A307,'High School'!A:AY,51,FALSE)</f>
        <v/>
      </c>
      <c r="J307" s="270" t="str">
        <f>VLOOKUP(A307,'High School'!A:AZ,52,FALSE)</f>
        <v/>
      </c>
      <c r="K307" s="270" t="str">
        <f>VLOOKUP(A307,'High School'!A:BA,53,FALSE)</f>
        <v/>
      </c>
      <c r="L307" s="270" t="str">
        <f>VLOOKUP(A307,'High School'!A:BB,54,FALSE)</f>
        <v/>
      </c>
      <c r="M307" s="271" t="s">
        <v>73</v>
      </c>
      <c r="N307" s="271"/>
      <c r="O307" s="271"/>
      <c r="P307" s="273"/>
      <c r="Q307" s="273"/>
      <c r="R307" s="273"/>
      <c r="S307" s="274" t="s">
        <v>73</v>
      </c>
      <c r="T307" s="274"/>
      <c r="U307" s="275"/>
      <c r="V307" s="275"/>
      <c r="W307" s="275"/>
      <c r="X307" s="275"/>
      <c r="Y307" s="276"/>
      <c r="Z307" s="277"/>
      <c r="AA307" s="298"/>
      <c r="AB307" s="298"/>
      <c r="AC307" s="276"/>
      <c r="AD307" s="276"/>
      <c r="AE307" s="222"/>
      <c r="AF307" s="222"/>
      <c r="AG307" s="222"/>
      <c r="AH307" s="222"/>
      <c r="AI307" s="222"/>
      <c r="AJ307" s="222"/>
      <c r="AK307" s="279"/>
      <c r="AL307" s="279"/>
      <c r="AM307" s="279"/>
      <c r="AN307" s="279"/>
      <c r="AO307" s="279"/>
      <c r="AP307" s="279"/>
      <c r="AQ307" s="286"/>
      <c r="AR307" s="280"/>
      <c r="AS307" s="280"/>
      <c r="AT307" s="281"/>
      <c r="AU307" s="281"/>
      <c r="AV307" s="281"/>
      <c r="AW307" s="281"/>
      <c r="AX307" s="281"/>
      <c r="AY307" s="282"/>
      <c r="AZ307" s="282"/>
      <c r="BA307" s="282"/>
      <c r="BB307" s="283"/>
      <c r="BC307" s="283"/>
      <c r="BD307" s="283"/>
      <c r="BE307" s="353"/>
    </row>
    <row r="308" ht="15.75" customHeight="1">
      <c r="A308" s="74">
        <v>2025333.0</v>
      </c>
      <c r="B308" s="50" t="s">
        <v>5947</v>
      </c>
      <c r="C308" s="50" t="s">
        <v>430</v>
      </c>
      <c r="D308" s="50" t="s">
        <v>83</v>
      </c>
      <c r="E308" s="82" t="s">
        <v>57</v>
      </c>
      <c r="F308" s="50" t="s">
        <v>49</v>
      </c>
      <c r="G308" s="363" t="s">
        <v>225</v>
      </c>
      <c r="H308" s="364" t="s">
        <v>685</v>
      </c>
      <c r="I308" s="270" t="str">
        <f>VLOOKUP(A308,'High School'!A:AY,51,FALSE)</f>
        <v/>
      </c>
      <c r="J308" s="270" t="str">
        <f>VLOOKUP(A308,'High School'!A:AZ,52,FALSE)</f>
        <v/>
      </c>
      <c r="K308" s="270" t="str">
        <f>VLOOKUP(A308,'High School'!A:BA,53,FALSE)</f>
        <v/>
      </c>
      <c r="L308" s="270" t="str">
        <f>VLOOKUP(A308,'High School'!A:BB,54,FALSE)</f>
        <v/>
      </c>
      <c r="M308" s="301" t="s">
        <v>225</v>
      </c>
      <c r="N308" s="301" t="s">
        <v>26</v>
      </c>
      <c r="O308" s="271"/>
      <c r="P308" s="273"/>
      <c r="Q308" s="288"/>
      <c r="R308" s="288"/>
      <c r="S308" s="275"/>
      <c r="T308" s="275"/>
      <c r="U308" s="275"/>
      <c r="V308" s="275"/>
      <c r="W308" s="275"/>
      <c r="X308" s="275"/>
      <c r="Y308" s="304" t="s">
        <v>225</v>
      </c>
      <c r="Z308" s="304" t="s">
        <v>26</v>
      </c>
      <c r="AA308" s="276"/>
      <c r="AB308" s="276"/>
      <c r="AC308" s="290"/>
      <c r="AD308" s="290"/>
      <c r="AE308" s="291"/>
      <c r="AF308" s="291"/>
      <c r="AG308" s="291"/>
      <c r="AH308" s="291"/>
      <c r="AI308" s="291"/>
      <c r="AJ308" s="291"/>
      <c r="AK308" s="279"/>
      <c r="AL308" s="279"/>
      <c r="AM308" s="279"/>
      <c r="AN308" s="279"/>
      <c r="AO308" s="292"/>
      <c r="AP308" s="292"/>
      <c r="AQ308" s="293"/>
      <c r="AR308" s="362"/>
      <c r="AS308" s="362"/>
      <c r="AT308" s="281"/>
      <c r="AU308" s="281"/>
      <c r="AV308" s="294"/>
      <c r="AW308" s="294"/>
      <c r="AX308" s="294"/>
      <c r="AY308" s="295"/>
      <c r="AZ308" s="295"/>
      <c r="BA308" s="295"/>
      <c r="BB308" s="296"/>
      <c r="BC308" s="296"/>
      <c r="BD308" s="296"/>
      <c r="BE308" s="353"/>
    </row>
    <row r="309" ht="15.75" customHeight="1">
      <c r="A309" s="74">
        <v>2025334.0</v>
      </c>
      <c r="B309" s="50" t="s">
        <v>6435</v>
      </c>
      <c r="C309" s="50" t="s">
        <v>430</v>
      </c>
      <c r="D309" s="50" t="s">
        <v>83</v>
      </c>
      <c r="E309" s="82" t="s">
        <v>57</v>
      </c>
      <c r="F309" s="50" t="s">
        <v>49</v>
      </c>
      <c r="G309" s="269" t="str">
        <f>VLOOKUP(A309,'High School'!A:AW,49,FALSE)</f>
        <v>S/A</v>
      </c>
      <c r="H309" s="270" t="str">
        <f>VLOOKUP(A309,'High School'!A:AX,50,FALSE)</f>
        <v/>
      </c>
      <c r="I309" s="270">
        <f>VLOOKUP(A309,'High School'!A:AY,51,FALSE)</f>
        <v>231681674</v>
      </c>
      <c r="J309" s="270">
        <f>VLOOKUP(A309,'High School'!A:AZ,52,FALSE)</f>
        <v>23429</v>
      </c>
      <c r="K309" s="270" t="str">
        <f>VLOOKUP(A309,'High School'!A:BA,53,FALSE)</f>
        <v/>
      </c>
      <c r="L309" s="270" t="str">
        <f>VLOOKUP(A309,'High School'!A:BB,54,FALSE)</f>
        <v/>
      </c>
      <c r="M309" s="301" t="s">
        <v>73</v>
      </c>
      <c r="N309" s="271"/>
      <c r="O309" s="301" t="s">
        <v>7732</v>
      </c>
      <c r="P309" s="273"/>
      <c r="Q309" s="288"/>
      <c r="R309" s="288"/>
      <c r="S309" s="306" t="s">
        <v>232</v>
      </c>
      <c r="T309" s="274"/>
      <c r="U309" s="303">
        <v>2.25126885E8</v>
      </c>
      <c r="V309" s="275"/>
      <c r="W309" s="275"/>
      <c r="X309" s="289"/>
      <c r="Y309" s="304" t="s">
        <v>73</v>
      </c>
      <c r="Z309" s="277"/>
      <c r="AA309" s="304">
        <v>2.51426114E8</v>
      </c>
      <c r="AB309" s="304">
        <v>98627.0</v>
      </c>
      <c r="AC309" s="290"/>
      <c r="AD309" s="290"/>
      <c r="AE309" s="291"/>
      <c r="AF309" s="291"/>
      <c r="AG309" s="291"/>
      <c r="AH309" s="291"/>
      <c r="AI309" s="291"/>
      <c r="AJ309" s="291"/>
      <c r="AK309" s="279"/>
      <c r="AL309" s="279"/>
      <c r="AM309" s="279"/>
      <c r="AN309" s="279"/>
      <c r="AO309" s="292"/>
      <c r="AP309" s="292"/>
      <c r="AQ309" s="293"/>
      <c r="AR309" s="280"/>
      <c r="AS309" s="280"/>
      <c r="AT309" s="281"/>
      <c r="AU309" s="281"/>
      <c r="AV309" s="294"/>
      <c r="AW309" s="294"/>
      <c r="AX309" s="294"/>
      <c r="AY309" s="295"/>
      <c r="AZ309" s="295"/>
      <c r="BA309" s="295"/>
      <c r="BB309" s="296"/>
      <c r="BC309" s="296"/>
      <c r="BD309" s="296"/>
      <c r="BE309" s="353"/>
    </row>
    <row r="310" ht="15.75" customHeight="1">
      <c r="A310" s="74">
        <v>2025335.0</v>
      </c>
      <c r="B310" s="50" t="s">
        <v>5995</v>
      </c>
      <c r="C310" s="50" t="s">
        <v>430</v>
      </c>
      <c r="D310" s="50" t="s">
        <v>83</v>
      </c>
      <c r="E310" s="82" t="s">
        <v>57</v>
      </c>
      <c r="F310" s="50" t="s">
        <v>49</v>
      </c>
      <c r="G310" s="269" t="str">
        <f>VLOOKUP(A310,'High School'!A:AW,49,FALSE)</f>
        <v>S/A</v>
      </c>
      <c r="H310" s="270" t="str">
        <f>VLOOKUP(A310,'High School'!A:AX,50,FALSE)</f>
        <v/>
      </c>
      <c r="I310" s="270">
        <f>VLOOKUP(A310,'High School'!A:AY,51,FALSE)</f>
        <v>231574568</v>
      </c>
      <c r="J310" s="270">
        <f>VLOOKUP(A310,'High School'!A:AZ,52,FALSE)</f>
        <v>40904</v>
      </c>
      <c r="K310" s="270" t="str">
        <f>VLOOKUP(A310,'High School'!A:BA,53,FALSE)</f>
        <v>BAdmin</v>
      </c>
      <c r="L310" s="270" t="str">
        <f>VLOOKUP(A310,'High School'!A:BB,54,FALSE)</f>
        <v>`Provisionally Accepted</v>
      </c>
      <c r="M310" s="301" t="s">
        <v>232</v>
      </c>
      <c r="N310" s="271"/>
      <c r="O310" s="271" t="s">
        <v>7733</v>
      </c>
      <c r="P310" s="273"/>
      <c r="Q310" s="273"/>
      <c r="R310" s="273"/>
      <c r="S310" s="303" t="s">
        <v>73</v>
      </c>
      <c r="T310" s="275"/>
      <c r="U310" s="303">
        <v>2.25216913E8</v>
      </c>
      <c r="V310" s="303">
        <v>85101.0</v>
      </c>
      <c r="W310" s="275"/>
      <c r="X310" s="275"/>
      <c r="Y310" s="304" t="s">
        <v>232</v>
      </c>
      <c r="Z310" s="276"/>
      <c r="AA310" s="276">
        <v>2.50615177E8</v>
      </c>
      <c r="AB310" s="276">
        <v>85101.0</v>
      </c>
      <c r="AC310" s="276"/>
      <c r="AD310" s="276"/>
      <c r="AE310" s="222"/>
      <c r="AF310" s="222"/>
      <c r="AG310" s="222"/>
      <c r="AH310" s="222"/>
      <c r="AI310" s="222"/>
      <c r="AJ310" s="222"/>
      <c r="AK310" s="279"/>
      <c r="AL310" s="279"/>
      <c r="AM310" s="279"/>
      <c r="AN310" s="279"/>
      <c r="AO310" s="292"/>
      <c r="AP310" s="292"/>
      <c r="AQ310" s="292"/>
      <c r="AR310" s="362"/>
      <c r="AS310" s="362"/>
      <c r="AT310" s="281"/>
      <c r="AU310" s="281"/>
      <c r="AV310" s="294"/>
      <c r="AW310" s="294"/>
      <c r="AX310" s="294"/>
      <c r="AY310" s="295"/>
      <c r="AZ310" s="295"/>
      <c r="BA310" s="295"/>
      <c r="BB310" s="296"/>
      <c r="BC310" s="296"/>
      <c r="BD310" s="296"/>
      <c r="BE310" s="353"/>
    </row>
    <row r="311" ht="15.75" customHeight="1">
      <c r="A311" s="74">
        <v>2025336.0</v>
      </c>
      <c r="B311" s="50" t="s">
        <v>4345</v>
      </c>
      <c r="C311" s="50" t="s">
        <v>430</v>
      </c>
      <c r="D311" s="50" t="s">
        <v>83</v>
      </c>
      <c r="E311" s="82" t="s">
        <v>57</v>
      </c>
      <c r="F311" s="50" t="s">
        <v>49</v>
      </c>
      <c r="G311" s="269" t="str">
        <f>VLOOKUP(A311,'High School'!A:AW,49,FALSE)</f>
        <v>Yes</v>
      </c>
      <c r="H311" s="270" t="str">
        <f>VLOOKUP(A311,'High School'!A:AX,50,FALSE)</f>
        <v/>
      </c>
      <c r="I311" s="270">
        <f>VLOOKUP(A311,'High School'!A:AY,51,FALSE)</f>
        <v>232048231</v>
      </c>
      <c r="J311" s="270">
        <f>VLOOKUP(A311,'High School'!A:AZ,52,FALSE)</f>
        <v>91831</v>
      </c>
      <c r="K311" s="270" t="str">
        <f>VLOOKUP(A311,'High School'!A:BA,53,FALSE)</f>
        <v/>
      </c>
      <c r="L311" s="270" t="str">
        <f>VLOOKUP(A311,'High School'!A:BB,54,FALSE)</f>
        <v/>
      </c>
      <c r="M311" s="301" t="s">
        <v>73</v>
      </c>
      <c r="N311" s="271"/>
      <c r="O311" s="301" t="s">
        <v>7734</v>
      </c>
      <c r="P311" s="273"/>
      <c r="Q311" s="288"/>
      <c r="R311" s="288"/>
      <c r="S311" s="303" t="s">
        <v>73</v>
      </c>
      <c r="T311" s="275"/>
      <c r="U311" s="303">
        <v>2.25215817E8</v>
      </c>
      <c r="V311" s="303">
        <v>83192.0</v>
      </c>
      <c r="W311" s="275"/>
      <c r="X311" s="289"/>
      <c r="Y311" s="276" t="s">
        <v>73</v>
      </c>
      <c r="Z311" s="276"/>
      <c r="AA311" s="276">
        <v>2.51371999E8</v>
      </c>
      <c r="AB311" s="276">
        <v>15089.0</v>
      </c>
      <c r="AC311" s="290"/>
      <c r="AD311" s="290"/>
      <c r="AE311" s="291"/>
      <c r="AF311" s="291"/>
      <c r="AG311" s="291"/>
      <c r="AH311" s="291"/>
      <c r="AI311" s="291"/>
      <c r="AJ311" s="291"/>
      <c r="AK311" s="279"/>
      <c r="AL311" s="279"/>
      <c r="AM311" s="279"/>
      <c r="AN311" s="279"/>
      <c r="AO311" s="292"/>
      <c r="AP311" s="292"/>
      <c r="AQ311" s="292"/>
      <c r="AR311" s="362"/>
      <c r="AS311" s="362"/>
      <c r="AT311" s="281"/>
      <c r="AU311" s="281"/>
      <c r="AV311" s="294"/>
      <c r="AW311" s="294"/>
      <c r="AX311" s="294"/>
      <c r="AY311" s="295"/>
      <c r="AZ311" s="295"/>
      <c r="BA311" s="295"/>
      <c r="BB311" s="296"/>
      <c r="BC311" s="296"/>
      <c r="BD311" s="296"/>
      <c r="BE311" s="353"/>
    </row>
    <row r="312" ht="15.75" customHeight="1">
      <c r="A312" s="74">
        <v>2025337.0</v>
      </c>
      <c r="B312" s="50" t="s">
        <v>5542</v>
      </c>
      <c r="C312" s="50" t="s">
        <v>430</v>
      </c>
      <c r="D312" s="50" t="s">
        <v>83</v>
      </c>
      <c r="E312" s="82" t="s">
        <v>57</v>
      </c>
      <c r="F312" s="50" t="s">
        <v>49</v>
      </c>
      <c r="G312" s="363" t="s">
        <v>225</v>
      </c>
      <c r="H312" s="364" t="s">
        <v>685</v>
      </c>
      <c r="I312" s="270" t="str">
        <f>VLOOKUP(A312,'High School'!A:AY,51,FALSE)</f>
        <v/>
      </c>
      <c r="J312" s="270" t="str">
        <f>VLOOKUP(A312,'High School'!A:AZ,52,FALSE)</f>
        <v/>
      </c>
      <c r="K312" s="270" t="str">
        <f>VLOOKUP(A312,'High School'!A:BA,53,FALSE)</f>
        <v/>
      </c>
      <c r="L312" s="270" t="str">
        <f>VLOOKUP(A312,'High School'!A:BB,54,FALSE)</f>
        <v/>
      </c>
      <c r="M312" s="301" t="s">
        <v>225</v>
      </c>
      <c r="N312" s="301" t="s">
        <v>26</v>
      </c>
      <c r="O312" s="271"/>
      <c r="P312" s="273"/>
      <c r="Q312" s="288"/>
      <c r="R312" s="288"/>
      <c r="S312" s="275"/>
      <c r="T312" s="275"/>
      <c r="U312" s="275"/>
      <c r="V312" s="275"/>
      <c r="W312" s="275"/>
      <c r="X312" s="289"/>
      <c r="Y312" s="304" t="s">
        <v>225</v>
      </c>
      <c r="Z312" s="304" t="s">
        <v>26</v>
      </c>
      <c r="AA312" s="276"/>
      <c r="AB312" s="276"/>
      <c r="AC312" s="290"/>
      <c r="AD312" s="290"/>
      <c r="AE312" s="291"/>
      <c r="AF312" s="291"/>
      <c r="AG312" s="291"/>
      <c r="AH312" s="291"/>
      <c r="AI312" s="291"/>
      <c r="AJ312" s="291"/>
      <c r="AK312" s="279"/>
      <c r="AL312" s="279"/>
      <c r="AM312" s="279"/>
      <c r="AN312" s="279"/>
      <c r="AO312" s="292"/>
      <c r="AP312" s="292"/>
      <c r="AQ312" s="292"/>
      <c r="AR312" s="362"/>
      <c r="AS312" s="362"/>
      <c r="AT312" s="281"/>
      <c r="AU312" s="281"/>
      <c r="AV312" s="294"/>
      <c r="AW312" s="294"/>
      <c r="AX312" s="294"/>
      <c r="AY312" s="295"/>
      <c r="AZ312" s="295"/>
      <c r="BA312" s="295"/>
      <c r="BB312" s="296"/>
      <c r="BC312" s="296"/>
      <c r="BD312" s="296"/>
      <c r="BE312" s="353"/>
    </row>
    <row r="313" ht="15.75" customHeight="1">
      <c r="A313" s="74">
        <v>2025338.0</v>
      </c>
      <c r="B313" s="50" t="s">
        <v>4437</v>
      </c>
      <c r="C313" s="50" t="s">
        <v>430</v>
      </c>
      <c r="D313" s="50" t="s">
        <v>114</v>
      </c>
      <c r="E313" s="82" t="s">
        <v>57</v>
      </c>
      <c r="F313" s="50" t="s">
        <v>4</v>
      </c>
      <c r="G313" s="363" t="s">
        <v>225</v>
      </c>
      <c r="H313" s="364" t="s">
        <v>7735</v>
      </c>
      <c r="I313" s="270" t="str">
        <f>VLOOKUP(A313,'High School'!A:AY,51,FALSE)</f>
        <v/>
      </c>
      <c r="J313" s="270" t="str">
        <f>VLOOKUP(A313,'High School'!A:AZ,52,FALSE)</f>
        <v/>
      </c>
      <c r="K313" s="270" t="str">
        <f>VLOOKUP(A313,'High School'!A:BA,53,FALSE)</f>
        <v/>
      </c>
      <c r="L313" s="270" t="str">
        <f>VLOOKUP(A313,'High School'!A:BB,54,FALSE)</f>
        <v/>
      </c>
      <c r="M313" s="301" t="s">
        <v>225</v>
      </c>
      <c r="N313" s="301" t="s">
        <v>26</v>
      </c>
      <c r="O313" s="271"/>
      <c r="P313" s="273"/>
      <c r="Q313" s="273"/>
      <c r="R313" s="273"/>
      <c r="S313" s="275"/>
      <c r="T313" s="275"/>
      <c r="U313" s="275"/>
      <c r="V313" s="275"/>
      <c r="W313" s="275"/>
      <c r="X313" s="275"/>
      <c r="Y313" s="304" t="s">
        <v>225</v>
      </c>
      <c r="Z313" s="304" t="s">
        <v>26</v>
      </c>
      <c r="AA313" s="276"/>
      <c r="AB313" s="276"/>
      <c r="AC313" s="276"/>
      <c r="AD313" s="276"/>
      <c r="AE313" s="222"/>
      <c r="AF313" s="222"/>
      <c r="AG313" s="222"/>
      <c r="AH313" s="222"/>
      <c r="AI313" s="222"/>
      <c r="AJ313" s="222"/>
      <c r="AK313" s="279"/>
      <c r="AL313" s="279"/>
      <c r="AM313" s="279"/>
      <c r="AN313" s="279"/>
      <c r="AO313" s="365"/>
      <c r="AP313" s="365"/>
      <c r="AQ313" s="366"/>
      <c r="AR313" s="367"/>
      <c r="AS313" s="367"/>
      <c r="AT313" s="281"/>
      <c r="AU313" s="281"/>
      <c r="AV313" s="294"/>
      <c r="AW313" s="294"/>
      <c r="AX313" s="294"/>
      <c r="AY313" s="295"/>
      <c r="AZ313" s="295"/>
      <c r="BA313" s="295"/>
      <c r="BB313" s="296"/>
      <c r="BC313" s="296"/>
      <c r="BD313" s="296"/>
      <c r="BE313" s="353"/>
    </row>
    <row r="314" ht="15.75" customHeight="1">
      <c r="A314" s="74">
        <v>2025339.0</v>
      </c>
      <c r="B314" s="50" t="s">
        <v>6498</v>
      </c>
      <c r="C314" s="50" t="s">
        <v>430</v>
      </c>
      <c r="D314" s="50" t="s">
        <v>114</v>
      </c>
      <c r="E314" s="82" t="s">
        <v>57</v>
      </c>
      <c r="F314" s="50" t="s">
        <v>4</v>
      </c>
      <c r="G314" s="363" t="s">
        <v>225</v>
      </c>
      <c r="H314" s="364" t="s">
        <v>7735</v>
      </c>
      <c r="I314" s="270" t="str">
        <f>VLOOKUP(A314,'High School'!A:AY,51,FALSE)</f>
        <v/>
      </c>
      <c r="J314" s="270" t="str">
        <f>VLOOKUP(A314,'High School'!A:AZ,52,FALSE)</f>
        <v/>
      </c>
      <c r="K314" s="270" t="str">
        <f>VLOOKUP(A314,'High School'!A:BA,53,FALSE)</f>
        <v/>
      </c>
      <c r="L314" s="270" t="str">
        <f>VLOOKUP(A314,'High School'!A:BB,54,FALSE)</f>
        <v/>
      </c>
      <c r="M314" s="301" t="s">
        <v>225</v>
      </c>
      <c r="N314" s="301" t="s">
        <v>26</v>
      </c>
      <c r="O314" s="271"/>
      <c r="P314" s="273"/>
      <c r="Q314" s="288"/>
      <c r="R314" s="288"/>
      <c r="S314" s="275"/>
      <c r="T314" s="275"/>
      <c r="U314" s="275"/>
      <c r="V314" s="275"/>
      <c r="W314" s="275"/>
      <c r="X314" s="289"/>
      <c r="Y314" s="304" t="s">
        <v>225</v>
      </c>
      <c r="Z314" s="304" t="s">
        <v>26</v>
      </c>
      <c r="AA314" s="276"/>
      <c r="AB314" s="276"/>
      <c r="AC314" s="290"/>
      <c r="AD314" s="290"/>
      <c r="AE314" s="291"/>
      <c r="AF314" s="291"/>
      <c r="AG314" s="291"/>
      <c r="AH314" s="291"/>
      <c r="AI314" s="291"/>
      <c r="AJ314" s="291"/>
      <c r="AK314" s="279"/>
      <c r="AL314" s="279"/>
      <c r="AM314" s="279"/>
      <c r="AN314" s="279"/>
      <c r="AO314" s="292"/>
      <c r="AP314" s="292"/>
      <c r="AQ314" s="292"/>
      <c r="AR314" s="362"/>
      <c r="AS314" s="362"/>
      <c r="AT314" s="281"/>
      <c r="AU314" s="281"/>
      <c r="AV314" s="294"/>
      <c r="AW314" s="294"/>
      <c r="AX314" s="294"/>
      <c r="AY314" s="295"/>
      <c r="AZ314" s="295"/>
      <c r="BA314" s="295"/>
      <c r="BB314" s="296"/>
      <c r="BC314" s="296"/>
      <c r="BD314" s="296"/>
      <c r="BE314" s="353"/>
    </row>
    <row r="315" ht="15.75" customHeight="1">
      <c r="A315" s="74">
        <v>2025340.0</v>
      </c>
      <c r="B315" s="50" t="s">
        <v>3696</v>
      </c>
      <c r="C315" s="50" t="s">
        <v>430</v>
      </c>
      <c r="D315" s="50" t="s">
        <v>114</v>
      </c>
      <c r="E315" s="82" t="s">
        <v>57</v>
      </c>
      <c r="F315" s="50" t="s">
        <v>4</v>
      </c>
      <c r="G315" s="363" t="s">
        <v>225</v>
      </c>
      <c r="H315" s="364" t="s">
        <v>7735</v>
      </c>
      <c r="I315" s="270" t="str">
        <f>VLOOKUP(A315,'High School'!A:AY,51,FALSE)</f>
        <v/>
      </c>
      <c r="J315" s="270" t="str">
        <f>VLOOKUP(A315,'High School'!A:AZ,52,FALSE)</f>
        <v/>
      </c>
      <c r="K315" s="270" t="str">
        <f>VLOOKUP(A315,'High School'!A:BA,53,FALSE)</f>
        <v/>
      </c>
      <c r="L315" s="270" t="str">
        <f>VLOOKUP(A315,'High School'!A:BB,54,FALSE)</f>
        <v/>
      </c>
      <c r="M315" s="301" t="s">
        <v>225</v>
      </c>
      <c r="N315" s="301" t="s">
        <v>26</v>
      </c>
      <c r="O315" s="271"/>
      <c r="P315" s="273"/>
      <c r="Q315" s="288"/>
      <c r="R315" s="288"/>
      <c r="S315" s="275"/>
      <c r="T315" s="275"/>
      <c r="U315" s="275"/>
      <c r="V315" s="275"/>
      <c r="W315" s="275"/>
      <c r="X315" s="275"/>
      <c r="Y315" s="304" t="s">
        <v>225</v>
      </c>
      <c r="Z315" s="304" t="s">
        <v>26</v>
      </c>
      <c r="AA315" s="276"/>
      <c r="AB315" s="276"/>
      <c r="AC315" s="276"/>
      <c r="AD315" s="276"/>
      <c r="AE315" s="291"/>
      <c r="AF315" s="291"/>
      <c r="AG315" s="291"/>
      <c r="AH315" s="291"/>
      <c r="AI315" s="291"/>
      <c r="AJ315" s="291"/>
      <c r="AK315" s="279"/>
      <c r="AL315" s="279"/>
      <c r="AM315" s="279"/>
      <c r="AN315" s="279"/>
      <c r="AO315" s="292"/>
      <c r="AP315" s="292"/>
      <c r="AQ315" s="293"/>
      <c r="AR315" s="362"/>
      <c r="AS315" s="362"/>
      <c r="AT315" s="281"/>
      <c r="AU315" s="281"/>
      <c r="AV315" s="294"/>
      <c r="AW315" s="294"/>
      <c r="AX315" s="294"/>
      <c r="AY315" s="295"/>
      <c r="AZ315" s="295"/>
      <c r="BA315" s="295"/>
      <c r="BB315" s="296"/>
      <c r="BC315" s="296"/>
      <c r="BD315" s="296"/>
      <c r="BE315" s="353"/>
    </row>
    <row r="316" ht="15.75" customHeight="1">
      <c r="A316" s="74">
        <v>2025341.0</v>
      </c>
      <c r="B316" s="50" t="s">
        <v>6344</v>
      </c>
      <c r="C316" s="50" t="s">
        <v>430</v>
      </c>
      <c r="D316" s="50" t="s">
        <v>114</v>
      </c>
      <c r="E316" s="82" t="s">
        <v>57</v>
      </c>
      <c r="F316" s="50" t="s">
        <v>4</v>
      </c>
      <c r="G316" s="269" t="str">
        <f>VLOOKUP(A316,'High School'!A:AW,49,FALSE)</f>
        <v>Yes</v>
      </c>
      <c r="H316" s="270" t="str">
        <f>VLOOKUP(A316,'High School'!A:AX,50,FALSE)</f>
        <v/>
      </c>
      <c r="I316" s="270">
        <f>VLOOKUP(A316,'High School'!A:AY,51,FALSE)</f>
        <v>232043132</v>
      </c>
      <c r="J316" s="270">
        <f>VLOOKUP(A316,'High School'!A:AZ,52,FALSE)</f>
        <v>15314</v>
      </c>
      <c r="K316" s="270" t="str">
        <f>VLOOKUP(A316,'High School'!A:BA,53,FALSE)</f>
        <v/>
      </c>
      <c r="L316" s="270" t="str">
        <f>VLOOKUP(A316,'High School'!A:BB,54,FALSE)</f>
        <v/>
      </c>
      <c r="M316" s="271" t="s">
        <v>73</v>
      </c>
      <c r="N316" s="271"/>
      <c r="O316" s="301" t="s">
        <v>7736</v>
      </c>
      <c r="P316" s="273"/>
      <c r="Q316" s="273"/>
      <c r="R316" s="273"/>
      <c r="S316" s="275"/>
      <c r="T316" s="275"/>
      <c r="U316" s="275"/>
      <c r="V316" s="275"/>
      <c r="W316" s="275"/>
      <c r="X316" s="275"/>
      <c r="Y316" s="276" t="s">
        <v>73</v>
      </c>
      <c r="Z316" s="276"/>
      <c r="AA316" s="304">
        <v>2.51405079E8</v>
      </c>
      <c r="AB316" s="304">
        <v>65948.0</v>
      </c>
      <c r="AC316" s="276"/>
      <c r="AD316" s="276"/>
      <c r="AE316" s="222"/>
      <c r="AF316" s="222"/>
      <c r="AG316" s="222"/>
      <c r="AH316" s="222"/>
      <c r="AI316" s="222"/>
      <c r="AJ316" s="222"/>
      <c r="AK316" s="279"/>
      <c r="AL316" s="279"/>
      <c r="AM316" s="279"/>
      <c r="AN316" s="279"/>
      <c r="AO316" s="292"/>
      <c r="AP316" s="292"/>
      <c r="AQ316" s="292"/>
      <c r="AR316" s="362"/>
      <c r="AS316" s="362"/>
      <c r="AT316" s="281"/>
      <c r="AU316" s="281"/>
      <c r="AV316" s="294"/>
      <c r="AW316" s="294"/>
      <c r="AX316" s="294"/>
      <c r="AY316" s="295"/>
      <c r="AZ316" s="295"/>
      <c r="BA316" s="295"/>
      <c r="BB316" s="296"/>
      <c r="BC316" s="296"/>
      <c r="BD316" s="296"/>
      <c r="BE316" s="353"/>
    </row>
    <row r="317" ht="15.75" customHeight="1">
      <c r="A317" s="74">
        <v>2025342.0</v>
      </c>
      <c r="B317" s="50" t="s">
        <v>6577</v>
      </c>
      <c r="C317" s="50" t="s">
        <v>430</v>
      </c>
      <c r="D317" s="50" t="s">
        <v>114</v>
      </c>
      <c r="E317" s="82" t="s">
        <v>57</v>
      </c>
      <c r="F317" s="50" t="s">
        <v>4</v>
      </c>
      <c r="G317" s="269" t="str">
        <f>VLOOKUP(A317,'High School'!A:AW,49,FALSE)</f>
        <v>S/A</v>
      </c>
      <c r="H317" s="270" t="str">
        <f>VLOOKUP(A317,'High School'!A:AX,50,FALSE)</f>
        <v/>
      </c>
      <c r="I317" s="270">
        <f>VLOOKUP(A317,'High School'!A:AY,51,FALSE)</f>
        <v>231660448</v>
      </c>
      <c r="J317" s="270">
        <f>VLOOKUP(A317,'High School'!A:AZ,52,FALSE)</f>
        <v>75453</v>
      </c>
      <c r="K317" s="270" t="str">
        <f>VLOOKUP(A317,'High School'!A:BA,53,FALSE)</f>
        <v/>
      </c>
      <c r="L317" s="270" t="str">
        <f>VLOOKUP(A317,'High School'!A:BB,54,FALSE)</f>
        <v/>
      </c>
      <c r="M317" s="301" t="s">
        <v>232</v>
      </c>
      <c r="N317" s="271"/>
      <c r="O317" s="301" t="s">
        <v>7737</v>
      </c>
      <c r="P317" s="273"/>
      <c r="Q317" s="273"/>
      <c r="R317" s="273"/>
      <c r="S317" s="303" t="s">
        <v>232</v>
      </c>
      <c r="T317" s="275"/>
      <c r="U317" s="303">
        <v>2.25143678E8</v>
      </c>
      <c r="V317" s="275"/>
      <c r="W317" s="275"/>
      <c r="X317" s="275"/>
      <c r="Y317" s="304" t="s">
        <v>232</v>
      </c>
      <c r="Z317" s="276"/>
      <c r="AA317" s="304">
        <v>2.50642107E8</v>
      </c>
      <c r="AB317" s="304">
        <v>46712.0</v>
      </c>
      <c r="AC317" s="276"/>
      <c r="AD317" s="276"/>
      <c r="AE317" s="222"/>
      <c r="AF317" s="222"/>
      <c r="AG317" s="222"/>
      <c r="AH317" s="222"/>
      <c r="AI317" s="222"/>
      <c r="AJ317" s="222"/>
      <c r="AK317" s="279"/>
      <c r="AL317" s="279"/>
      <c r="AM317" s="279"/>
      <c r="AN317" s="279"/>
      <c r="AO317" s="292"/>
      <c r="AP317" s="292"/>
      <c r="AQ317" s="292"/>
      <c r="AR317" s="362"/>
      <c r="AS317" s="362"/>
      <c r="AT317" s="281"/>
      <c r="AU317" s="281"/>
      <c r="AV317" s="294"/>
      <c r="AW317" s="294"/>
      <c r="AX317" s="294"/>
      <c r="AY317" s="295"/>
      <c r="AZ317" s="295"/>
      <c r="BA317" s="295"/>
      <c r="BB317" s="296"/>
      <c r="BC317" s="296"/>
      <c r="BD317" s="296"/>
      <c r="BE317" s="353"/>
    </row>
    <row r="318" ht="15.75" customHeight="1">
      <c r="A318" s="74">
        <v>2025343.0</v>
      </c>
      <c r="B318" s="50" t="s">
        <v>4384</v>
      </c>
      <c r="C318" s="50" t="s">
        <v>430</v>
      </c>
      <c r="D318" s="50" t="s">
        <v>114</v>
      </c>
      <c r="E318" s="82" t="s">
        <v>57</v>
      </c>
      <c r="F318" s="50" t="s">
        <v>4</v>
      </c>
      <c r="G318" s="269" t="str">
        <f>VLOOKUP(A318,'High School'!A:AW,49,FALSE)</f>
        <v>S/A</v>
      </c>
      <c r="H318" s="270" t="str">
        <f>VLOOKUP(A318,'High School'!A:AX,50,FALSE)</f>
        <v/>
      </c>
      <c r="I318" s="270">
        <f>VLOOKUP(A318,'High School'!A:AY,51,FALSE)</f>
        <v>231738374</v>
      </c>
      <c r="J318" s="270">
        <f>VLOOKUP(A318,'High School'!A:AZ,52,FALSE)</f>
        <v>17836</v>
      </c>
      <c r="K318" s="270" t="str">
        <f>VLOOKUP(A318,'High School'!A:BA,53,FALSE)</f>
        <v>B (EMC)</v>
      </c>
      <c r="L318" s="270" t="str">
        <f>VLOOKUP(A318,'High School'!A:BB,54,FALSE)</f>
        <v>Departmental Selection</v>
      </c>
      <c r="M318" s="301" t="s">
        <v>232</v>
      </c>
      <c r="N318" s="271"/>
      <c r="O318" s="301" t="s">
        <v>7738</v>
      </c>
      <c r="P318" s="273"/>
      <c r="Q318" s="273"/>
      <c r="R318" s="273"/>
      <c r="S318" s="303"/>
      <c r="T318" s="275"/>
      <c r="U318" s="303"/>
      <c r="V318" s="303"/>
      <c r="W318" s="275"/>
      <c r="X318" s="275"/>
      <c r="Y318" s="304" t="s">
        <v>232</v>
      </c>
      <c r="Z318" s="276"/>
      <c r="AA318" s="304"/>
      <c r="AB318" s="304"/>
      <c r="AC318" s="276"/>
      <c r="AD318" s="276"/>
      <c r="AE318" s="222"/>
      <c r="AF318" s="222"/>
      <c r="AG318" s="222"/>
      <c r="AH318" s="222"/>
      <c r="AI318" s="222"/>
      <c r="AJ318" s="222"/>
      <c r="AK318" s="279"/>
      <c r="AL318" s="279"/>
      <c r="AM318" s="279"/>
      <c r="AN318" s="279"/>
      <c r="AO318" s="292"/>
      <c r="AP318" s="292"/>
      <c r="AQ318" s="292"/>
      <c r="AR318" s="362"/>
      <c r="AS318" s="362"/>
      <c r="AT318" s="281"/>
      <c r="AU318" s="281"/>
      <c r="AV318" s="294"/>
      <c r="AW318" s="294"/>
      <c r="AX318" s="294"/>
      <c r="AY318" s="295"/>
      <c r="AZ318" s="295"/>
      <c r="BA318" s="295"/>
      <c r="BB318" s="296"/>
      <c r="BC318" s="296"/>
      <c r="BD318" s="296"/>
      <c r="BE318" s="353"/>
    </row>
    <row r="319" ht="15.75" customHeight="1">
      <c r="A319" s="74">
        <v>2025344.0</v>
      </c>
      <c r="B319" s="50" t="s">
        <v>6683</v>
      </c>
      <c r="C319" s="50" t="s">
        <v>430</v>
      </c>
      <c r="D319" s="50" t="s">
        <v>114</v>
      </c>
      <c r="E319" s="82" t="s">
        <v>57</v>
      </c>
      <c r="F319" s="50" t="s">
        <v>4</v>
      </c>
      <c r="G319" s="269" t="str">
        <f>VLOOKUP(A319,'High School'!A:AW,49,FALSE)</f>
        <v>S/A</v>
      </c>
      <c r="H319" s="270" t="str">
        <f>VLOOKUP(A319,'High School'!A:AX,50,FALSE)</f>
        <v/>
      </c>
      <c r="I319" s="270">
        <f>VLOOKUP(A319,'High School'!A:AY,51,FALSE)</f>
        <v>231722354</v>
      </c>
      <c r="J319" s="270">
        <f>VLOOKUP(A319,'High School'!A:AZ,52,FALSE)</f>
        <v>46351</v>
      </c>
      <c r="K319" s="270" t="str">
        <f>VLOOKUP(A319,'High School'!A:BA,53,FALSE)</f>
        <v/>
      </c>
      <c r="L319" s="270" t="str">
        <f>VLOOKUP(A319,'High School'!A:BB,54,FALSE)</f>
        <v/>
      </c>
      <c r="M319" s="271" t="s">
        <v>73</v>
      </c>
      <c r="N319" s="271"/>
      <c r="O319" s="271" t="s">
        <v>7739</v>
      </c>
      <c r="P319" s="273"/>
      <c r="Q319" s="288"/>
      <c r="R319" s="288"/>
      <c r="S319" s="303" t="s">
        <v>73</v>
      </c>
      <c r="T319" s="275"/>
      <c r="U319" s="303">
        <v>2.25214486E8</v>
      </c>
      <c r="V319" s="303">
        <v>81452.0</v>
      </c>
      <c r="W319" s="275"/>
      <c r="X319" s="289"/>
      <c r="Y319" s="276" t="s">
        <v>73</v>
      </c>
      <c r="Z319" s="276"/>
      <c r="AA319" s="276">
        <v>2.51317358E8</v>
      </c>
      <c r="AB319" s="276">
        <v>28145.0</v>
      </c>
      <c r="AC319" s="290"/>
      <c r="AD319" s="290"/>
      <c r="AE319" s="291"/>
      <c r="AF319" s="291"/>
      <c r="AG319" s="291"/>
      <c r="AH319" s="291"/>
      <c r="AI319" s="291"/>
      <c r="AJ319" s="291"/>
      <c r="AK319" s="279"/>
      <c r="AL319" s="279"/>
      <c r="AM319" s="368"/>
      <c r="AN319" s="368"/>
      <c r="AO319" s="292"/>
      <c r="AP319" s="292"/>
      <c r="AQ319" s="292"/>
      <c r="AR319" s="362"/>
      <c r="AS319" s="362"/>
      <c r="AT319" s="281"/>
      <c r="AU319" s="281"/>
      <c r="AV319" s="294"/>
      <c r="AW319" s="294"/>
      <c r="AX319" s="294"/>
      <c r="AY319" s="295"/>
      <c r="AZ319" s="295"/>
      <c r="BA319" s="295"/>
      <c r="BB319" s="296"/>
      <c r="BC319" s="296"/>
      <c r="BD319" s="296"/>
      <c r="BE319" s="353"/>
    </row>
    <row r="320" ht="15.75" customHeight="1">
      <c r="A320" s="74">
        <v>2025345.0</v>
      </c>
      <c r="B320" s="50" t="s">
        <v>4216</v>
      </c>
      <c r="C320" s="50" t="s">
        <v>430</v>
      </c>
      <c r="D320" s="50" t="s">
        <v>114</v>
      </c>
      <c r="E320" s="82" t="s">
        <v>57</v>
      </c>
      <c r="F320" s="50" t="s">
        <v>4</v>
      </c>
      <c r="G320" s="269" t="str">
        <f>VLOOKUP(A320,'High School'!A:AW,49,FALSE)</f>
        <v>S/A</v>
      </c>
      <c r="H320" s="270" t="str">
        <f>VLOOKUP(A320,'High School'!A:AX,50,FALSE)</f>
        <v/>
      </c>
      <c r="I320" s="270">
        <f>VLOOKUP(A320,'High School'!A:AY,51,FALSE)</f>
        <v>231738285</v>
      </c>
      <c r="J320" s="270">
        <f>VLOOKUP(A320,'High School'!A:AZ,52,FALSE)</f>
        <v>68518</v>
      </c>
      <c r="K320" s="270" t="str">
        <f>VLOOKUP(A320,'High School'!A:BA,53,FALSE)</f>
        <v/>
      </c>
      <c r="L320" s="270" t="str">
        <f>VLOOKUP(A320,'High School'!A:BB,54,FALSE)</f>
        <v/>
      </c>
      <c r="M320" s="301" t="s">
        <v>232</v>
      </c>
      <c r="N320" s="271"/>
      <c r="O320" s="271" t="s">
        <v>7740</v>
      </c>
      <c r="P320" s="273"/>
      <c r="Q320" s="288"/>
      <c r="R320" s="288"/>
      <c r="S320" s="275" t="s">
        <v>232</v>
      </c>
      <c r="T320" s="275"/>
      <c r="U320" s="275">
        <v>2.25112062E8</v>
      </c>
      <c r="V320" s="275">
        <v>34082.0</v>
      </c>
      <c r="W320" s="275"/>
      <c r="X320" s="275"/>
      <c r="Y320" s="304" t="s">
        <v>232</v>
      </c>
      <c r="Z320" s="276"/>
      <c r="AA320" s="276">
        <v>2.50566656E8</v>
      </c>
      <c r="AB320" s="276">
        <v>34082.0</v>
      </c>
      <c r="AC320" s="276"/>
      <c r="AD320" s="276"/>
      <c r="AE320" s="291"/>
      <c r="AF320" s="291"/>
      <c r="AG320" s="291"/>
      <c r="AH320" s="291"/>
      <c r="AI320" s="291"/>
      <c r="AJ320" s="291"/>
      <c r="AK320" s="279"/>
      <c r="AL320" s="279"/>
      <c r="AM320" s="279"/>
      <c r="AN320" s="279"/>
      <c r="AO320" s="292"/>
      <c r="AP320" s="292"/>
      <c r="AQ320" s="292"/>
      <c r="AR320" s="362"/>
      <c r="AS320" s="362"/>
      <c r="AT320" s="281"/>
      <c r="AU320" s="281"/>
      <c r="AV320" s="294"/>
      <c r="AW320" s="294"/>
      <c r="AX320" s="294"/>
      <c r="AY320" s="295"/>
      <c r="AZ320" s="295"/>
      <c r="BA320" s="295"/>
      <c r="BB320" s="296"/>
      <c r="BC320" s="296"/>
      <c r="BD320" s="296"/>
      <c r="BE320" s="353"/>
    </row>
    <row r="321" ht="15.75" customHeight="1">
      <c r="A321" s="74">
        <v>2025346.0</v>
      </c>
      <c r="B321" s="50" t="s">
        <v>4665</v>
      </c>
      <c r="C321" s="50" t="s">
        <v>430</v>
      </c>
      <c r="D321" s="50" t="s">
        <v>114</v>
      </c>
      <c r="E321" s="82" t="s">
        <v>57</v>
      </c>
      <c r="F321" s="50" t="s">
        <v>4</v>
      </c>
      <c r="G321" s="269" t="str">
        <f>VLOOKUP(A321,'High School'!A:AW,49,FALSE)</f>
        <v>Yes</v>
      </c>
      <c r="H321" s="270" t="str">
        <f>VLOOKUP(A321,'High School'!A:AX,50,FALSE)</f>
        <v/>
      </c>
      <c r="I321" s="270">
        <f>VLOOKUP(A321,'High School'!A:AY,51,FALSE)</f>
        <v>232047618</v>
      </c>
      <c r="J321" s="270">
        <f>VLOOKUP(A321,'High School'!A:AZ,52,FALSE)</f>
        <v>53738</v>
      </c>
      <c r="K321" s="270" t="str">
        <f>VLOOKUP(A321,'High School'!A:BA,53,FALSE)</f>
        <v/>
      </c>
      <c r="L321" s="270" t="str">
        <f>VLOOKUP(A321,'High School'!A:BB,54,FALSE)</f>
        <v/>
      </c>
      <c r="M321" s="271" t="s">
        <v>73</v>
      </c>
      <c r="N321" s="271"/>
      <c r="O321" s="301" t="s">
        <v>7741</v>
      </c>
      <c r="P321" s="273"/>
      <c r="Q321" s="288"/>
      <c r="R321" s="288"/>
      <c r="S321" s="275" t="s">
        <v>232</v>
      </c>
      <c r="T321" s="275"/>
      <c r="U321" s="275">
        <v>2.25115949E8</v>
      </c>
      <c r="V321" s="275"/>
      <c r="W321" s="275"/>
      <c r="X321" s="289"/>
      <c r="Y321" s="304" t="s">
        <v>232</v>
      </c>
      <c r="Z321" s="276"/>
      <c r="AA321" s="276">
        <v>2.50592665E8</v>
      </c>
      <c r="AB321" s="276"/>
      <c r="AC321" s="290"/>
      <c r="AD321" s="290"/>
      <c r="AE321" s="291"/>
      <c r="AF321" s="291"/>
      <c r="AG321" s="291"/>
      <c r="AH321" s="291"/>
      <c r="AI321" s="291"/>
      <c r="AJ321" s="291"/>
      <c r="AK321" s="279"/>
      <c r="AL321" s="279"/>
      <c r="AM321" s="279"/>
      <c r="AN321" s="279"/>
      <c r="AO321" s="292"/>
      <c r="AP321" s="292"/>
      <c r="AQ321" s="292"/>
      <c r="AR321" s="362"/>
      <c r="AS321" s="362"/>
      <c r="AT321" s="281"/>
      <c r="AU321" s="281"/>
      <c r="AV321" s="294"/>
      <c r="AW321" s="294"/>
      <c r="AX321" s="294"/>
      <c r="AY321" s="295"/>
      <c r="AZ321" s="295"/>
      <c r="BA321" s="295"/>
      <c r="BB321" s="296"/>
      <c r="BC321" s="296"/>
      <c r="BD321" s="296"/>
      <c r="BE321" s="353"/>
    </row>
    <row r="322" ht="15.75" customHeight="1">
      <c r="A322" s="74">
        <v>2025347.0</v>
      </c>
      <c r="B322" s="50" t="s">
        <v>7742</v>
      </c>
      <c r="C322" s="50" t="s">
        <v>430</v>
      </c>
      <c r="D322" s="50" t="s">
        <v>114</v>
      </c>
      <c r="E322" s="82" t="s">
        <v>57</v>
      </c>
      <c r="F322" s="50" t="s">
        <v>4</v>
      </c>
      <c r="G322" s="269" t="str">
        <f>VLOOKUP(A322,'High School'!A:AW,49,FALSE)</f>
        <v>Yes</v>
      </c>
      <c r="H322" s="270" t="str">
        <f>VLOOKUP(A322,'High School'!A:AX,50,FALSE)</f>
        <v/>
      </c>
      <c r="I322" s="270">
        <f>VLOOKUP(A322,'High School'!A:AY,51,FALSE)</f>
        <v>232044422</v>
      </c>
      <c r="J322" s="270">
        <f>VLOOKUP(A322,'High School'!A:AZ,52,FALSE)</f>
        <v>17589</v>
      </c>
      <c r="K322" s="270" t="str">
        <f>VLOOKUP(A322,'High School'!A:BA,53,FALSE)</f>
        <v/>
      </c>
      <c r="L322" s="270" t="str">
        <f>VLOOKUP(A322,'High School'!A:BB,54,FALSE)</f>
        <v/>
      </c>
      <c r="M322" s="271" t="s">
        <v>73</v>
      </c>
      <c r="N322" s="271"/>
      <c r="O322" s="271" t="s">
        <v>7743</v>
      </c>
      <c r="P322" s="273"/>
      <c r="Q322" s="273"/>
      <c r="R322" s="273"/>
      <c r="S322" s="303" t="s">
        <v>225</v>
      </c>
      <c r="T322" s="303" t="s">
        <v>7711</v>
      </c>
      <c r="U322" s="275"/>
      <c r="V322" s="275"/>
      <c r="W322" s="275"/>
      <c r="X322" s="275"/>
      <c r="Y322" s="276" t="s">
        <v>73</v>
      </c>
      <c r="Z322" s="276"/>
      <c r="AA322" s="276">
        <v>2.51404838E8</v>
      </c>
      <c r="AB322" s="276">
        <v>43086.0</v>
      </c>
      <c r="AC322" s="276"/>
      <c r="AD322" s="276"/>
      <c r="AE322" s="222"/>
      <c r="AF322" s="222"/>
      <c r="AG322" s="222"/>
      <c r="AH322" s="222"/>
      <c r="AI322" s="222"/>
      <c r="AJ322" s="222"/>
      <c r="AK322" s="279"/>
      <c r="AL322" s="279"/>
      <c r="AM322" s="279"/>
      <c r="AN322" s="279"/>
      <c r="AO322" s="365"/>
      <c r="AP322" s="365"/>
      <c r="AQ322" s="366"/>
      <c r="AR322" s="367"/>
      <c r="AS322" s="367"/>
      <c r="AT322" s="281"/>
      <c r="AU322" s="281"/>
      <c r="AV322" s="294"/>
      <c r="AW322" s="294"/>
      <c r="AX322" s="294"/>
      <c r="AY322" s="295"/>
      <c r="AZ322" s="295"/>
      <c r="BA322" s="295"/>
      <c r="BB322" s="296"/>
      <c r="BC322" s="296"/>
      <c r="BD322" s="296"/>
      <c r="BE322" s="353"/>
    </row>
    <row r="323" ht="15.75" customHeight="1">
      <c r="A323" s="74">
        <v>2025348.0</v>
      </c>
      <c r="B323" s="50" t="s">
        <v>6482</v>
      </c>
      <c r="C323" s="50" t="s">
        <v>430</v>
      </c>
      <c r="D323" s="50" t="s">
        <v>114</v>
      </c>
      <c r="E323" s="82" t="s">
        <v>57</v>
      </c>
      <c r="F323" s="50" t="s">
        <v>4</v>
      </c>
      <c r="G323" s="363" t="s">
        <v>225</v>
      </c>
      <c r="H323" s="364" t="s">
        <v>7735</v>
      </c>
      <c r="I323" s="270" t="str">
        <f>VLOOKUP(A323,'High School'!A:AY,51,FALSE)</f>
        <v/>
      </c>
      <c r="J323" s="270" t="str">
        <f>VLOOKUP(A323,'High School'!A:AZ,52,FALSE)</f>
        <v/>
      </c>
      <c r="K323" s="270" t="str">
        <f>VLOOKUP(A323,'High School'!A:BA,53,FALSE)</f>
        <v/>
      </c>
      <c r="L323" s="270" t="str">
        <f>VLOOKUP(A323,'High School'!A:BB,54,FALSE)</f>
        <v/>
      </c>
      <c r="M323" s="301" t="s">
        <v>225</v>
      </c>
      <c r="N323" s="301" t="s">
        <v>26</v>
      </c>
      <c r="O323" s="271"/>
      <c r="P323" s="273"/>
      <c r="Q323" s="273"/>
      <c r="R323" s="273"/>
      <c r="S323" s="275"/>
      <c r="T323" s="275"/>
      <c r="U323" s="275"/>
      <c r="V323" s="275"/>
      <c r="W323" s="275"/>
      <c r="X323" s="275"/>
      <c r="Y323" s="304" t="s">
        <v>225</v>
      </c>
      <c r="Z323" s="304" t="s">
        <v>26</v>
      </c>
      <c r="AA323" s="276"/>
      <c r="AB323" s="276"/>
      <c r="AC323" s="276"/>
      <c r="AD323" s="276"/>
      <c r="AE323" s="222"/>
      <c r="AF323" s="222"/>
      <c r="AG323" s="222"/>
      <c r="AH323" s="222"/>
      <c r="AI323" s="222"/>
      <c r="AJ323" s="222"/>
      <c r="AK323" s="279"/>
      <c r="AL323" s="279"/>
      <c r="AM323" s="279"/>
      <c r="AN323" s="279"/>
      <c r="AO323" s="292"/>
      <c r="AP323" s="292"/>
      <c r="AQ323" s="292"/>
      <c r="AR323" s="362"/>
      <c r="AS323" s="362"/>
      <c r="AT323" s="281"/>
      <c r="AU323" s="281"/>
      <c r="AV323" s="294"/>
      <c r="AW323" s="294"/>
      <c r="AX323" s="294"/>
      <c r="AY323" s="295"/>
      <c r="AZ323" s="295"/>
      <c r="BA323" s="295"/>
      <c r="BB323" s="296"/>
      <c r="BC323" s="296"/>
      <c r="BD323" s="296"/>
      <c r="BE323" s="353"/>
    </row>
    <row r="324" ht="15.75" customHeight="1">
      <c r="A324" s="74">
        <v>2025349.0</v>
      </c>
      <c r="B324" s="50" t="s">
        <v>4870</v>
      </c>
      <c r="C324" s="50" t="s">
        <v>430</v>
      </c>
      <c r="D324" s="50" t="s">
        <v>114</v>
      </c>
      <c r="E324" s="82" t="s">
        <v>57</v>
      </c>
      <c r="F324" s="50" t="s">
        <v>4</v>
      </c>
      <c r="G324" s="269" t="str">
        <f>VLOOKUP(A324,'High School'!A:AW,49,FALSE)</f>
        <v>Yes</v>
      </c>
      <c r="H324" s="270" t="str">
        <f>VLOOKUP(A324,'High School'!A:AX,50,FALSE)</f>
        <v/>
      </c>
      <c r="I324" s="270">
        <f>VLOOKUP(A324,'High School'!A:AY,51,FALSE)</f>
        <v>232055904</v>
      </c>
      <c r="J324" s="270">
        <f>VLOOKUP(A324,'High School'!A:AZ,52,FALSE)</f>
        <v>94971</v>
      </c>
      <c r="K324" s="270" t="str">
        <f>VLOOKUP(A324,'High School'!A:BA,53,FALSE)</f>
        <v/>
      </c>
      <c r="L324" s="270" t="str">
        <f>VLOOKUP(A324,'High School'!A:BB,54,FALSE)</f>
        <v/>
      </c>
      <c r="M324" s="301" t="s">
        <v>232</v>
      </c>
      <c r="N324" s="271"/>
      <c r="O324" s="301" t="s">
        <v>7744</v>
      </c>
      <c r="P324" s="369">
        <v>13076.0</v>
      </c>
      <c r="Q324" s="288"/>
      <c r="R324" s="288"/>
      <c r="S324" s="303" t="s">
        <v>232</v>
      </c>
      <c r="T324" s="275"/>
      <c r="U324" s="303">
        <v>2.25108866E8</v>
      </c>
      <c r="V324" s="303">
        <v>13076.0</v>
      </c>
      <c r="W324" s="275"/>
      <c r="X324" s="275"/>
      <c r="Y324" s="304" t="s">
        <v>232</v>
      </c>
      <c r="Z324" s="276"/>
      <c r="AA324" s="304">
        <v>2.50517515E8</v>
      </c>
      <c r="AB324" s="304">
        <v>13076.0</v>
      </c>
      <c r="AC324" s="276"/>
      <c r="AD324" s="276"/>
      <c r="AE324" s="291"/>
      <c r="AF324" s="291"/>
      <c r="AG324" s="291"/>
      <c r="AH324" s="291"/>
      <c r="AI324" s="291"/>
      <c r="AJ324" s="291"/>
      <c r="AK324" s="279"/>
      <c r="AL324" s="279"/>
      <c r="AM324" s="279"/>
      <c r="AN324" s="279"/>
      <c r="AO324" s="292"/>
      <c r="AP324" s="292"/>
      <c r="AQ324" s="292"/>
      <c r="AR324" s="362"/>
      <c r="AS324" s="362"/>
      <c r="AT324" s="281"/>
      <c r="AU324" s="281"/>
      <c r="AV324" s="294"/>
      <c r="AW324" s="294"/>
      <c r="AX324" s="294"/>
      <c r="AY324" s="295"/>
      <c r="AZ324" s="295"/>
      <c r="BA324" s="295"/>
      <c r="BB324" s="296"/>
      <c r="BC324" s="296"/>
      <c r="BD324" s="296"/>
      <c r="BE324" s="353"/>
    </row>
    <row r="325" ht="15.75" customHeight="1">
      <c r="A325" s="74">
        <v>2025350.0</v>
      </c>
      <c r="B325" s="50" t="s">
        <v>3837</v>
      </c>
      <c r="C325" s="50" t="s">
        <v>430</v>
      </c>
      <c r="D325" s="50" t="s">
        <v>114</v>
      </c>
      <c r="E325" s="82" t="s">
        <v>57</v>
      </c>
      <c r="F325" s="50" t="s">
        <v>4</v>
      </c>
      <c r="G325" s="269" t="str">
        <f>VLOOKUP(A325,'High School'!A:AW,49,FALSE)</f>
        <v>S/A</v>
      </c>
      <c r="H325" s="270" t="str">
        <f>VLOOKUP(A325,'High School'!A:AX,50,FALSE)</f>
        <v/>
      </c>
      <c r="I325" s="270">
        <f>VLOOKUP(A325,'High School'!A:AY,51,FALSE)</f>
        <v>231643969</v>
      </c>
      <c r="J325" s="270">
        <f>VLOOKUP(A325,'High School'!A:AZ,52,FALSE)</f>
        <v>71472</v>
      </c>
      <c r="K325" s="270" t="str">
        <f>VLOOKUP(A325,'High School'!A:BA,53,FALSE)</f>
        <v/>
      </c>
      <c r="L325" s="270" t="str">
        <f>VLOOKUP(A325,'High School'!A:BB,54,FALSE)</f>
        <v/>
      </c>
      <c r="M325" s="301" t="s">
        <v>232</v>
      </c>
      <c r="N325" s="271"/>
      <c r="O325" s="271" t="s">
        <v>7745</v>
      </c>
      <c r="P325" s="273"/>
      <c r="Q325" s="273"/>
      <c r="R325" s="273"/>
      <c r="S325" s="303" t="s">
        <v>73</v>
      </c>
      <c r="T325" s="275"/>
      <c r="U325" s="303">
        <v>2.2521485E8</v>
      </c>
      <c r="V325" s="303">
        <v>71472.0</v>
      </c>
      <c r="W325" s="275"/>
      <c r="X325" s="275"/>
      <c r="Y325" s="304" t="s">
        <v>232</v>
      </c>
      <c r="Z325" s="276"/>
      <c r="AA325" s="276">
        <v>2.50600013E8</v>
      </c>
      <c r="AB325" s="276">
        <v>19603.0</v>
      </c>
      <c r="AC325" s="276"/>
      <c r="AD325" s="276"/>
      <c r="AE325" s="291"/>
      <c r="AF325" s="291"/>
      <c r="AG325" s="291"/>
      <c r="AH325" s="291"/>
      <c r="AI325" s="291"/>
      <c r="AJ325" s="291"/>
      <c r="AK325" s="279"/>
      <c r="AL325" s="279"/>
      <c r="AM325" s="279"/>
      <c r="AN325" s="279"/>
      <c r="AO325" s="292"/>
      <c r="AP325" s="292"/>
      <c r="AQ325" s="292"/>
      <c r="AR325" s="362"/>
      <c r="AS325" s="362"/>
      <c r="AT325" s="281"/>
      <c r="AU325" s="281"/>
      <c r="AV325" s="294"/>
      <c r="AW325" s="294"/>
      <c r="AX325" s="294"/>
      <c r="AY325" s="295"/>
      <c r="AZ325" s="295"/>
      <c r="BA325" s="295"/>
      <c r="BB325" s="296"/>
      <c r="BC325" s="296"/>
      <c r="BD325" s="296"/>
      <c r="BE325" s="353"/>
    </row>
    <row r="326" ht="15.75" customHeight="1">
      <c r="A326" s="74">
        <v>2025351.0</v>
      </c>
      <c r="B326" s="50" t="s">
        <v>1712</v>
      </c>
      <c r="C326" s="50" t="s">
        <v>430</v>
      </c>
      <c r="D326" s="50" t="s">
        <v>114</v>
      </c>
      <c r="E326" s="82" t="s">
        <v>57</v>
      </c>
      <c r="F326" s="50" t="s">
        <v>4</v>
      </c>
      <c r="G326" s="363" t="s">
        <v>225</v>
      </c>
      <c r="H326" s="364" t="s">
        <v>7735</v>
      </c>
      <c r="I326" s="270" t="str">
        <f>VLOOKUP(A326,'High School'!A:AY,51,FALSE)</f>
        <v/>
      </c>
      <c r="J326" s="270" t="str">
        <f>VLOOKUP(A326,'High School'!A:AZ,52,FALSE)</f>
        <v/>
      </c>
      <c r="K326" s="270" t="str">
        <f>VLOOKUP(A326,'High School'!A:BA,53,FALSE)</f>
        <v/>
      </c>
      <c r="L326" s="270" t="str">
        <f>VLOOKUP(A326,'High School'!A:BB,54,FALSE)</f>
        <v/>
      </c>
      <c r="M326" s="301" t="s">
        <v>225</v>
      </c>
      <c r="N326" s="301" t="s">
        <v>26</v>
      </c>
      <c r="O326" s="271"/>
      <c r="P326" s="273"/>
      <c r="Q326" s="273"/>
      <c r="R326" s="273"/>
      <c r="S326" s="275"/>
      <c r="T326" s="275"/>
      <c r="U326" s="275"/>
      <c r="V326" s="275"/>
      <c r="W326" s="275"/>
      <c r="X326" s="275"/>
      <c r="Y326" s="304" t="s">
        <v>225</v>
      </c>
      <c r="Z326" s="304" t="s">
        <v>26</v>
      </c>
      <c r="AA326" s="276"/>
      <c r="AB326" s="276"/>
      <c r="AC326" s="276"/>
      <c r="AD326" s="276"/>
      <c r="AE326" s="222"/>
      <c r="AF326" s="222"/>
      <c r="AG326" s="222"/>
      <c r="AH326" s="222"/>
      <c r="AI326" s="222"/>
      <c r="AJ326" s="222"/>
      <c r="AK326" s="279"/>
      <c r="AL326" s="279"/>
      <c r="AM326" s="279"/>
      <c r="AN326" s="279"/>
      <c r="AO326" s="365"/>
      <c r="AP326" s="365"/>
      <c r="AQ326" s="366"/>
      <c r="AR326" s="367"/>
      <c r="AS326" s="367"/>
      <c r="AT326" s="281"/>
      <c r="AU326" s="281"/>
      <c r="AV326" s="294"/>
      <c r="AW326" s="294"/>
      <c r="AX326" s="294"/>
      <c r="AY326" s="295"/>
      <c r="AZ326" s="295"/>
      <c r="BA326" s="295"/>
      <c r="BB326" s="296"/>
      <c r="BC326" s="296"/>
      <c r="BD326" s="296"/>
      <c r="BE326" s="353"/>
    </row>
    <row r="327" ht="15.75" customHeight="1">
      <c r="A327" s="74">
        <v>2025352.0</v>
      </c>
      <c r="B327" s="50" t="s">
        <v>4914</v>
      </c>
      <c r="C327" s="50" t="s">
        <v>430</v>
      </c>
      <c r="D327" s="50" t="s">
        <v>114</v>
      </c>
      <c r="E327" s="82" t="s">
        <v>57</v>
      </c>
      <c r="F327" s="50" t="s">
        <v>4</v>
      </c>
      <c r="G327" s="363" t="s">
        <v>232</v>
      </c>
      <c r="H327" s="270" t="str">
        <f>VLOOKUP(A327,'High School'!A:AX,50,FALSE)</f>
        <v/>
      </c>
      <c r="I327" s="270" t="str">
        <f>VLOOKUP(A327,'High School'!A:AY,51,FALSE)</f>
        <v/>
      </c>
      <c r="J327" s="270" t="str">
        <f>VLOOKUP(A327,'High School'!A:AZ,52,FALSE)</f>
        <v/>
      </c>
      <c r="K327" s="270" t="str">
        <f>VLOOKUP(A327,'High School'!A:BA,53,FALSE)</f>
        <v/>
      </c>
      <c r="L327" s="270" t="str">
        <f>VLOOKUP(A327,'High School'!A:BB,54,FALSE)</f>
        <v/>
      </c>
      <c r="M327" s="271" t="s">
        <v>73</v>
      </c>
      <c r="N327" s="271"/>
      <c r="O327" s="271" t="s">
        <v>7746</v>
      </c>
      <c r="P327" s="273"/>
      <c r="Q327" s="273"/>
      <c r="R327" s="273"/>
      <c r="S327" s="303" t="s">
        <v>232</v>
      </c>
      <c r="T327" s="275"/>
      <c r="U327" s="303">
        <v>2.25129391E8</v>
      </c>
      <c r="V327" s="303">
        <v>97532.0</v>
      </c>
      <c r="W327" s="275"/>
      <c r="X327" s="275"/>
      <c r="Y327" s="276" t="s">
        <v>73</v>
      </c>
      <c r="Z327" s="276"/>
      <c r="AA327" s="276">
        <v>2.51350924E8</v>
      </c>
      <c r="AB327" s="276">
        <v>73089.0</v>
      </c>
      <c r="AC327" s="276"/>
      <c r="AD327" s="276"/>
      <c r="AE327" s="222"/>
      <c r="AF327" s="222"/>
      <c r="AG327" s="222"/>
      <c r="AH327" s="222"/>
      <c r="AI327" s="222"/>
      <c r="AJ327" s="222"/>
      <c r="AK327" s="279"/>
      <c r="AL327" s="279"/>
      <c r="AM327" s="279"/>
      <c r="AN327" s="279"/>
      <c r="AO327" s="365"/>
      <c r="AP327" s="365"/>
      <c r="AQ327" s="366"/>
      <c r="AR327" s="367"/>
      <c r="AS327" s="367"/>
      <c r="AT327" s="281"/>
      <c r="AU327" s="281"/>
      <c r="AV327" s="294"/>
      <c r="AW327" s="294"/>
      <c r="AX327" s="294"/>
      <c r="AY327" s="295"/>
      <c r="AZ327" s="295"/>
      <c r="BA327" s="295"/>
      <c r="BB327" s="296"/>
      <c r="BC327" s="296"/>
      <c r="BD327" s="296"/>
      <c r="BE327" s="353"/>
    </row>
    <row r="328" ht="15.75" customHeight="1">
      <c r="A328" s="74">
        <v>2025353.0</v>
      </c>
      <c r="B328" s="50" t="s">
        <v>3826</v>
      </c>
      <c r="C328" s="50" t="s">
        <v>430</v>
      </c>
      <c r="D328" s="50" t="s">
        <v>114</v>
      </c>
      <c r="E328" s="82" t="s">
        <v>57</v>
      </c>
      <c r="F328" s="50" t="s">
        <v>4</v>
      </c>
      <c r="G328" s="269" t="str">
        <f>VLOOKUP(A328,'High School'!A:AW,49,FALSE)</f>
        <v>S/A</v>
      </c>
      <c r="H328" s="270" t="str">
        <f>VLOOKUP(A328,'High School'!A:AX,50,FALSE)</f>
        <v/>
      </c>
      <c r="I328" s="270">
        <f>VLOOKUP(A328,'High School'!A:AY,51,FALSE)</f>
        <v>231320965</v>
      </c>
      <c r="J328" s="270">
        <f>VLOOKUP(A328,'High School'!A:AZ,52,FALSE)</f>
        <v>69824</v>
      </c>
      <c r="K328" s="270" t="str">
        <f>VLOOKUP(A328,'High School'!A:BA,53,FALSE)</f>
        <v/>
      </c>
      <c r="L328" s="270" t="str">
        <f>VLOOKUP(A328,'High School'!A:BB,54,FALSE)</f>
        <v/>
      </c>
      <c r="M328" s="271" t="s">
        <v>73</v>
      </c>
      <c r="N328" s="271"/>
      <c r="O328" s="271" t="s">
        <v>7747</v>
      </c>
      <c r="P328" s="273"/>
      <c r="Q328" s="288"/>
      <c r="R328" s="288"/>
      <c r="S328" s="303" t="s">
        <v>73</v>
      </c>
      <c r="T328" s="275"/>
      <c r="U328" s="303">
        <v>2.25214768E8</v>
      </c>
      <c r="V328" s="303">
        <v>73084.0</v>
      </c>
      <c r="W328" s="275"/>
      <c r="X328" s="275"/>
      <c r="Y328" s="276" t="s">
        <v>73</v>
      </c>
      <c r="Z328" s="276"/>
      <c r="AA328" s="276">
        <v>2.51350207E8</v>
      </c>
      <c r="AB328" s="276">
        <v>73084.0</v>
      </c>
      <c r="AC328" s="370"/>
      <c r="AD328" s="290"/>
      <c r="AE328" s="291"/>
      <c r="AF328" s="291"/>
      <c r="AG328" s="291"/>
      <c r="AH328" s="291"/>
      <c r="AI328" s="291"/>
      <c r="AJ328" s="291"/>
      <c r="AK328" s="279"/>
      <c r="AL328" s="279"/>
      <c r="AM328" s="279"/>
      <c r="AN328" s="279"/>
      <c r="AO328" s="292"/>
      <c r="AP328" s="292"/>
      <c r="AQ328" s="293"/>
      <c r="AR328" s="362"/>
      <c r="AS328" s="362"/>
      <c r="AT328" s="281"/>
      <c r="AU328" s="281"/>
      <c r="AV328" s="294"/>
      <c r="AW328" s="294"/>
      <c r="AX328" s="294"/>
      <c r="AY328" s="295"/>
      <c r="AZ328" s="295"/>
      <c r="BA328" s="295"/>
      <c r="BB328" s="296"/>
      <c r="BC328" s="296"/>
      <c r="BD328" s="296"/>
      <c r="BE328" s="353"/>
    </row>
    <row r="329" ht="15.75" customHeight="1">
      <c r="A329" s="74">
        <v>2025354.0</v>
      </c>
      <c r="B329" s="50" t="s">
        <v>4850</v>
      </c>
      <c r="C329" s="50" t="s">
        <v>430</v>
      </c>
      <c r="D329" s="50" t="s">
        <v>114</v>
      </c>
      <c r="E329" s="82" t="s">
        <v>57</v>
      </c>
      <c r="F329" s="50" t="s">
        <v>4</v>
      </c>
      <c r="G329" s="363" t="s">
        <v>225</v>
      </c>
      <c r="H329" s="270" t="str">
        <f>VLOOKUP(A329,'High School'!A:AX,50,FALSE)</f>
        <v/>
      </c>
      <c r="I329" s="270" t="str">
        <f>VLOOKUP(A329,'High School'!A:AY,51,FALSE)</f>
        <v/>
      </c>
      <c r="J329" s="270" t="str">
        <f>VLOOKUP(A329,'High School'!A:AZ,52,FALSE)</f>
        <v/>
      </c>
      <c r="K329" s="270" t="str">
        <f>VLOOKUP(A329,'High School'!A:BA,53,FALSE)</f>
        <v/>
      </c>
      <c r="L329" s="270" t="str">
        <f>VLOOKUP(A329,'High School'!A:BB,54,FALSE)</f>
        <v/>
      </c>
      <c r="M329" s="301" t="s">
        <v>232</v>
      </c>
      <c r="N329" s="271"/>
      <c r="O329" s="271" t="s">
        <v>7748</v>
      </c>
      <c r="P329" s="273"/>
      <c r="Q329" s="273"/>
      <c r="R329" s="273"/>
      <c r="S329" s="303" t="s">
        <v>73</v>
      </c>
      <c r="T329" s="275"/>
      <c r="U329" s="303">
        <v>2.25213529E8</v>
      </c>
      <c r="V329" s="303">
        <v>75086.0</v>
      </c>
      <c r="W329" s="275"/>
      <c r="X329" s="275"/>
      <c r="Y329" s="304" t="s">
        <v>232</v>
      </c>
      <c r="Z329" s="276"/>
      <c r="AA329" s="276">
        <v>2.50367017E8</v>
      </c>
      <c r="AB329" s="276"/>
      <c r="AC329" s="276"/>
      <c r="AD329" s="276"/>
      <c r="AE329" s="222"/>
      <c r="AF329" s="222"/>
      <c r="AG329" s="222"/>
      <c r="AH329" s="222"/>
      <c r="AI329" s="222"/>
      <c r="AJ329" s="222"/>
      <c r="AK329" s="279"/>
      <c r="AL329" s="279"/>
      <c r="AM329" s="279"/>
      <c r="AN329" s="279"/>
      <c r="AO329" s="292"/>
      <c r="AP329" s="292"/>
      <c r="AQ329" s="292"/>
      <c r="AR329" s="362"/>
      <c r="AS329" s="362"/>
      <c r="AT329" s="281"/>
      <c r="AU329" s="281"/>
      <c r="AV329" s="294"/>
      <c r="AW329" s="294"/>
      <c r="AX329" s="294"/>
      <c r="AY329" s="295"/>
      <c r="AZ329" s="295"/>
      <c r="BA329" s="295"/>
      <c r="BB329" s="296"/>
      <c r="BC329" s="296"/>
      <c r="BD329" s="296"/>
      <c r="BE329" s="353"/>
    </row>
    <row r="330" ht="15.75" customHeight="1">
      <c r="A330" s="74">
        <v>2025355.0</v>
      </c>
      <c r="B330" s="50" t="s">
        <v>5513</v>
      </c>
      <c r="C330" s="50" t="s">
        <v>430</v>
      </c>
      <c r="D330" s="50" t="s">
        <v>114</v>
      </c>
      <c r="E330" s="82" t="s">
        <v>57</v>
      </c>
      <c r="F330" s="50" t="s">
        <v>4</v>
      </c>
      <c r="G330" s="269" t="str">
        <f>VLOOKUP(A330,'High School'!A:AW,49,FALSE)</f>
        <v>S/A</v>
      </c>
      <c r="H330" s="270" t="str">
        <f>VLOOKUP(A330,'High School'!A:AX,50,FALSE)</f>
        <v/>
      </c>
      <c r="I330" s="270">
        <f>VLOOKUP(A330,'High School'!A:AY,51,FALSE)</f>
        <v>231612702</v>
      </c>
      <c r="J330" s="270">
        <f>VLOOKUP(A330,'High School'!A:AZ,52,FALSE)</f>
        <v>80365</v>
      </c>
      <c r="K330" s="270" t="str">
        <f>VLOOKUP(A330,'High School'!A:BA,53,FALSE)</f>
        <v/>
      </c>
      <c r="L330" s="270" t="str">
        <f>VLOOKUP(A330,'High School'!A:BB,54,FALSE)</f>
        <v/>
      </c>
      <c r="M330" s="271" t="s">
        <v>73</v>
      </c>
      <c r="N330" s="271"/>
      <c r="O330" s="271" t="s">
        <v>7749</v>
      </c>
      <c r="P330" s="273"/>
      <c r="Q330" s="273"/>
      <c r="R330" s="273"/>
      <c r="S330" s="275"/>
      <c r="T330" s="275"/>
      <c r="U330" s="275"/>
      <c r="V330" s="275"/>
      <c r="W330" s="275"/>
      <c r="X330" s="275"/>
      <c r="Y330" s="304" t="s">
        <v>232</v>
      </c>
      <c r="Z330" s="276"/>
      <c r="AA330" s="276">
        <v>2.50587556E8</v>
      </c>
      <c r="AB330" s="276">
        <v>28304.0</v>
      </c>
      <c r="AC330" s="276"/>
      <c r="AD330" s="276"/>
      <c r="AE330" s="222"/>
      <c r="AF330" s="222"/>
      <c r="AG330" s="222"/>
      <c r="AH330" s="222"/>
      <c r="AI330" s="222"/>
      <c r="AJ330" s="222"/>
      <c r="AK330" s="279"/>
      <c r="AL330" s="279"/>
      <c r="AM330" s="279"/>
      <c r="AN330" s="279"/>
      <c r="AO330" s="365"/>
      <c r="AP330" s="365"/>
      <c r="AQ330" s="366"/>
      <c r="AR330" s="367"/>
      <c r="AS330" s="367"/>
      <c r="AT330" s="281"/>
      <c r="AU330" s="281"/>
      <c r="AV330" s="294"/>
      <c r="AW330" s="294"/>
      <c r="AX330" s="294"/>
      <c r="AY330" s="295"/>
      <c r="AZ330" s="295"/>
      <c r="BA330" s="295"/>
      <c r="BB330" s="296"/>
      <c r="BC330" s="296"/>
      <c r="BD330" s="296"/>
      <c r="BE330" s="353"/>
    </row>
    <row r="331" ht="15.75" customHeight="1">
      <c r="A331" s="74">
        <v>2025356.0</v>
      </c>
      <c r="B331" s="50" t="s">
        <v>508</v>
      </c>
      <c r="C331" s="50" t="s">
        <v>430</v>
      </c>
      <c r="D331" s="50" t="s">
        <v>114</v>
      </c>
      <c r="E331" s="82" t="s">
        <v>57</v>
      </c>
      <c r="F331" s="50" t="s">
        <v>4</v>
      </c>
      <c r="G331" s="269" t="str">
        <f>VLOOKUP(A331,'High School'!A:AW,49,FALSE)</f>
        <v>S/A</v>
      </c>
      <c r="H331" s="270" t="str">
        <f>VLOOKUP(A331,'High School'!A:AX,50,FALSE)</f>
        <v/>
      </c>
      <c r="I331" s="270">
        <f>VLOOKUP(A331,'High School'!A:AY,51,FALSE)</f>
        <v>231643977</v>
      </c>
      <c r="J331" s="270">
        <f>VLOOKUP(A331,'High School'!A:AZ,52,FALSE)</f>
        <v>10849</v>
      </c>
      <c r="K331" s="270" t="str">
        <f>VLOOKUP(A331,'High School'!A:BA,53,FALSE)</f>
        <v/>
      </c>
      <c r="L331" s="270" t="str">
        <f>VLOOKUP(A331,'High School'!A:BB,54,FALSE)</f>
        <v/>
      </c>
      <c r="M331" s="271" t="s">
        <v>73</v>
      </c>
      <c r="N331" s="271"/>
      <c r="O331" s="271" t="s">
        <v>7750</v>
      </c>
      <c r="P331" s="273"/>
      <c r="Q331" s="288"/>
      <c r="R331" s="288"/>
      <c r="S331" s="306" t="s">
        <v>232</v>
      </c>
      <c r="T331" s="274"/>
      <c r="U331" s="303">
        <v>2.2511882E7</v>
      </c>
      <c r="V331" s="275"/>
      <c r="W331" s="275"/>
      <c r="X331" s="289"/>
      <c r="Y331" s="304" t="s">
        <v>232</v>
      </c>
      <c r="Z331" s="276"/>
      <c r="AA331" s="276">
        <v>2.5057738E8</v>
      </c>
      <c r="AB331" s="276">
        <v>19831.0</v>
      </c>
      <c r="AC331" s="290"/>
      <c r="AD331" s="290"/>
      <c r="AE331" s="291"/>
      <c r="AF331" s="291"/>
      <c r="AG331" s="291"/>
      <c r="AH331" s="291"/>
      <c r="AI331" s="291"/>
      <c r="AJ331" s="291"/>
      <c r="AK331" s="279"/>
      <c r="AL331" s="279"/>
      <c r="AM331" s="279"/>
      <c r="AN331" s="279"/>
      <c r="AO331" s="292"/>
      <c r="AP331" s="292"/>
      <c r="AQ331" s="293"/>
      <c r="AR331" s="280" t="s">
        <v>73</v>
      </c>
      <c r="AS331" s="280"/>
      <c r="AT331" s="281">
        <v>2.50896907E8</v>
      </c>
      <c r="AU331" s="281"/>
      <c r="AV331" s="294"/>
      <c r="AW331" s="294"/>
      <c r="AX331" s="294"/>
      <c r="AY331" s="295"/>
      <c r="AZ331" s="295"/>
      <c r="BA331" s="295"/>
      <c r="BB331" s="296"/>
      <c r="BC331" s="296"/>
      <c r="BD331" s="296"/>
      <c r="BE331" s="353"/>
    </row>
    <row r="332" ht="15.75" customHeight="1">
      <c r="A332" s="74">
        <v>2025357.0</v>
      </c>
      <c r="B332" s="50" t="s">
        <v>5233</v>
      </c>
      <c r="C332" s="50" t="s">
        <v>430</v>
      </c>
      <c r="D332" s="50" t="s">
        <v>114</v>
      </c>
      <c r="E332" s="82" t="s">
        <v>57</v>
      </c>
      <c r="F332" s="50" t="s">
        <v>4</v>
      </c>
      <c r="G332" s="269" t="str">
        <f>VLOOKUP(A332,'High School'!A:AW,49,FALSE)</f>
        <v>S/A</v>
      </c>
      <c r="H332" s="270" t="str">
        <f>VLOOKUP(A332,'High School'!A:AX,50,FALSE)</f>
        <v/>
      </c>
      <c r="I332" s="270">
        <f>VLOOKUP(A332,'High School'!A:AY,51,FALSE)</f>
        <v>231738358</v>
      </c>
      <c r="J332" s="270">
        <f>VLOOKUP(A332,'High School'!A:AZ,52,FALSE)</f>
        <v>65301</v>
      </c>
      <c r="K332" s="270" t="str">
        <f>VLOOKUP(A332,'High School'!A:BA,53,FALSE)</f>
        <v/>
      </c>
      <c r="L332" s="270" t="str">
        <f>VLOOKUP(A332,'High School'!A:BB,54,FALSE)</f>
        <v/>
      </c>
      <c r="M332" s="301" t="s">
        <v>232</v>
      </c>
      <c r="N332" s="271"/>
      <c r="O332" s="271" t="s">
        <v>7751</v>
      </c>
      <c r="P332" s="273"/>
      <c r="Q332" s="288"/>
      <c r="R332" s="288"/>
      <c r="S332" s="274" t="s">
        <v>232</v>
      </c>
      <c r="T332" s="274"/>
      <c r="U332" s="275">
        <v>2.25131647E8</v>
      </c>
      <c r="V332" s="303">
        <v>32107.0</v>
      </c>
      <c r="W332" s="275"/>
      <c r="X332" s="289"/>
      <c r="Y332" s="304" t="s">
        <v>232</v>
      </c>
      <c r="Z332" s="276" t="str">
        <f>CLEAN(TRIM(AA332))</f>
        <v/>
      </c>
      <c r="AA332" s="276"/>
      <c r="AB332" s="276"/>
      <c r="AC332" s="290"/>
      <c r="AD332" s="290"/>
      <c r="AE332" s="291"/>
      <c r="AF332" s="291"/>
      <c r="AG332" s="291"/>
      <c r="AH332" s="291"/>
      <c r="AI332" s="291"/>
      <c r="AJ332" s="291"/>
      <c r="AK332" s="279"/>
      <c r="AL332" s="279"/>
      <c r="AM332" s="279"/>
      <c r="AN332" s="279"/>
      <c r="AO332" s="292"/>
      <c r="AP332" s="292"/>
      <c r="AQ332" s="293"/>
      <c r="AR332" s="280"/>
      <c r="AS332" s="280"/>
      <c r="AT332" s="281"/>
      <c r="AU332" s="281"/>
      <c r="AV332" s="294"/>
      <c r="AW332" s="294"/>
      <c r="AX332" s="294"/>
      <c r="AY332" s="295"/>
      <c r="AZ332" s="295"/>
      <c r="BA332" s="295"/>
      <c r="BB332" s="296"/>
      <c r="BC332" s="296"/>
      <c r="BD332" s="296"/>
      <c r="BE332" s="353"/>
    </row>
    <row r="333" ht="15.75" customHeight="1">
      <c r="A333" s="74">
        <v>2025359.0</v>
      </c>
      <c r="B333" s="50" t="s">
        <v>7506</v>
      </c>
      <c r="C333" s="50" t="s">
        <v>430</v>
      </c>
      <c r="D333" s="50" t="s">
        <v>114</v>
      </c>
      <c r="E333" s="82" t="s">
        <v>57</v>
      </c>
      <c r="F333" s="50" t="s">
        <v>4</v>
      </c>
      <c r="G333" s="269" t="str">
        <f>VLOOKUP(A333,'High School'!A:AW,49,FALSE)</f>
        <v/>
      </c>
      <c r="H333" s="270" t="str">
        <f>VLOOKUP(A333,'High School'!A:AX,50,FALSE)</f>
        <v/>
      </c>
      <c r="I333" s="270" t="str">
        <f>VLOOKUP(A333,'High School'!A:AY,51,FALSE)</f>
        <v/>
      </c>
      <c r="J333" s="270" t="str">
        <f>VLOOKUP(A333,'High School'!A:AZ,52,FALSE)</f>
        <v/>
      </c>
      <c r="K333" s="270" t="str">
        <f>VLOOKUP(A333,'High School'!A:BA,53,FALSE)</f>
        <v/>
      </c>
      <c r="L333" s="270" t="str">
        <f>VLOOKUP(A333,'High School'!A:BB,54,FALSE)</f>
        <v/>
      </c>
      <c r="M333" s="301" t="s">
        <v>225</v>
      </c>
      <c r="N333" s="301" t="s">
        <v>26</v>
      </c>
      <c r="O333" s="271"/>
      <c r="P333" s="273"/>
      <c r="Q333" s="288"/>
      <c r="R333" s="288"/>
      <c r="S333" s="274"/>
      <c r="T333" s="274"/>
      <c r="U333" s="275"/>
      <c r="V333" s="275"/>
      <c r="W333" s="275"/>
      <c r="X333" s="289"/>
      <c r="Y333" s="304" t="s">
        <v>225</v>
      </c>
      <c r="Z333" s="304" t="s">
        <v>26</v>
      </c>
      <c r="AA333" s="276"/>
      <c r="AB333" s="276"/>
      <c r="AC333" s="290"/>
      <c r="AD333" s="290"/>
      <c r="AE333" s="291"/>
      <c r="AF333" s="291"/>
      <c r="AG333" s="291"/>
      <c r="AH333" s="291"/>
      <c r="AI333" s="291"/>
      <c r="AJ333" s="291"/>
      <c r="AK333" s="279" t="s">
        <v>152</v>
      </c>
      <c r="AL333" s="279"/>
      <c r="AM333" s="279"/>
      <c r="AN333" s="279"/>
      <c r="AO333" s="292"/>
      <c r="AP333" s="292"/>
      <c r="AQ333" s="293"/>
      <c r="AR333" s="280"/>
      <c r="AS333" s="280"/>
      <c r="AT333" s="281"/>
      <c r="AU333" s="281"/>
      <c r="AV333" s="294"/>
      <c r="AW333" s="294"/>
      <c r="AX333" s="294"/>
      <c r="AY333" s="295"/>
      <c r="AZ333" s="295"/>
      <c r="BA333" s="295"/>
      <c r="BB333" s="296"/>
      <c r="BC333" s="296"/>
      <c r="BD333" s="296"/>
      <c r="BE333" s="353"/>
    </row>
    <row r="334" ht="15.75" customHeight="1">
      <c r="A334" s="74">
        <v>2025360.0</v>
      </c>
      <c r="B334" s="50" t="s">
        <v>5637</v>
      </c>
      <c r="C334" s="50" t="s">
        <v>430</v>
      </c>
      <c r="D334" s="50" t="s">
        <v>114</v>
      </c>
      <c r="E334" s="82" t="s">
        <v>57</v>
      </c>
      <c r="F334" s="50" t="s">
        <v>4</v>
      </c>
      <c r="G334" s="269" t="str">
        <f>VLOOKUP(A334,'High School'!A:AW,49,FALSE)</f>
        <v>Yes</v>
      </c>
      <c r="H334" s="270" t="str">
        <f>VLOOKUP(A334,'High School'!A:AX,50,FALSE)</f>
        <v/>
      </c>
      <c r="I334" s="270">
        <f>VLOOKUP(A334,'High School'!A:AY,51,FALSE)</f>
        <v>232043043</v>
      </c>
      <c r="J334" s="270">
        <f>VLOOKUP(A334,'High School'!A:AZ,52,FALSE)</f>
        <v>23219</v>
      </c>
      <c r="K334" s="270" t="str">
        <f>VLOOKUP(A334,'High School'!A:BA,53,FALSE)</f>
        <v/>
      </c>
      <c r="L334" s="270" t="str">
        <f>VLOOKUP(A334,'High School'!A:BB,54,FALSE)</f>
        <v/>
      </c>
      <c r="M334" s="301" t="s">
        <v>73</v>
      </c>
      <c r="N334" s="271"/>
      <c r="O334" s="301" t="s">
        <v>7752</v>
      </c>
      <c r="P334" s="273"/>
      <c r="Q334" s="288"/>
      <c r="R334" s="288"/>
      <c r="S334" s="306" t="s">
        <v>73</v>
      </c>
      <c r="T334" s="274"/>
      <c r="U334" s="303">
        <v>2.25221192E8</v>
      </c>
      <c r="V334" s="303">
        <v>76812.0</v>
      </c>
      <c r="W334" s="275"/>
      <c r="X334" s="289"/>
      <c r="Y334" s="276" t="s">
        <v>73</v>
      </c>
      <c r="Z334" s="276"/>
      <c r="AA334" s="304">
        <v>2.51404672E8</v>
      </c>
      <c r="AB334" s="304">
        <v>21768.0</v>
      </c>
      <c r="AC334" s="290"/>
      <c r="AD334" s="290"/>
      <c r="AE334" s="291"/>
      <c r="AF334" s="291"/>
      <c r="AG334" s="291"/>
      <c r="AH334" s="291"/>
      <c r="AI334" s="291"/>
      <c r="AJ334" s="291"/>
      <c r="AK334" s="279"/>
      <c r="AL334" s="279"/>
      <c r="AM334" s="279"/>
      <c r="AN334" s="279"/>
      <c r="AO334" s="292"/>
      <c r="AP334" s="292"/>
      <c r="AQ334" s="293"/>
      <c r="AR334" s="280"/>
      <c r="AS334" s="280"/>
      <c r="AT334" s="281"/>
      <c r="AU334" s="281"/>
      <c r="AV334" s="294"/>
      <c r="AW334" s="294"/>
      <c r="AX334" s="294"/>
      <c r="AY334" s="295"/>
      <c r="AZ334" s="295"/>
      <c r="BA334" s="295"/>
      <c r="BB334" s="296"/>
      <c r="BC334" s="296"/>
      <c r="BD334" s="296"/>
      <c r="BE334" s="353"/>
    </row>
    <row r="335" ht="15.75" customHeight="1">
      <c r="A335" s="74">
        <v>2025361.0</v>
      </c>
      <c r="B335" s="50" t="s">
        <v>5532</v>
      </c>
      <c r="C335" s="50" t="s">
        <v>430</v>
      </c>
      <c r="D335" s="50" t="s">
        <v>114</v>
      </c>
      <c r="E335" s="82" t="s">
        <v>57</v>
      </c>
      <c r="F335" s="50" t="s">
        <v>4</v>
      </c>
      <c r="G335" s="269" t="str">
        <f>VLOOKUP(A335,'High School'!A:AW,49,FALSE)</f>
        <v>Yes</v>
      </c>
      <c r="H335" s="270" t="str">
        <f>VLOOKUP(A335,'High School'!A:AX,50,FALSE)</f>
        <v/>
      </c>
      <c r="I335" s="270">
        <f>VLOOKUP(A335,'High School'!A:AY,51,FALSE)</f>
        <v>232043264</v>
      </c>
      <c r="J335" s="270">
        <f>VLOOKUP(A335,'High School'!A:AZ,52,FALSE)</f>
        <v>64362</v>
      </c>
      <c r="K335" s="270" t="str">
        <f>VLOOKUP(A335,'High School'!A:BA,53,FALSE)</f>
        <v/>
      </c>
      <c r="L335" s="270" t="str">
        <f>VLOOKUP(A335,'High School'!A:BB,54,FALSE)</f>
        <v/>
      </c>
      <c r="M335" s="301" t="s">
        <v>73</v>
      </c>
      <c r="N335" s="271"/>
      <c r="O335" s="301" t="s">
        <v>7753</v>
      </c>
      <c r="P335" s="273"/>
      <c r="Q335" s="288"/>
      <c r="R335" s="288"/>
      <c r="S335" s="306" t="s">
        <v>73</v>
      </c>
      <c r="T335" s="274"/>
      <c r="U335" s="303">
        <v>2.25213593E8</v>
      </c>
      <c r="V335" s="303">
        <v>68243.0</v>
      </c>
      <c r="W335" s="275"/>
      <c r="X335" s="289"/>
      <c r="Y335" s="276" t="s">
        <v>73</v>
      </c>
      <c r="Z335" s="276"/>
      <c r="AA335" s="304">
        <v>2.51371093E8</v>
      </c>
      <c r="AB335" s="304">
        <v>68243.0</v>
      </c>
      <c r="AC335" s="290"/>
      <c r="AD335" s="290"/>
      <c r="AE335" s="291"/>
      <c r="AF335" s="291"/>
      <c r="AG335" s="291"/>
      <c r="AH335" s="291"/>
      <c r="AI335" s="291"/>
      <c r="AJ335" s="291"/>
      <c r="AK335" s="279"/>
      <c r="AL335" s="279"/>
      <c r="AM335" s="279"/>
      <c r="AN335" s="279"/>
      <c r="AO335" s="292"/>
      <c r="AP335" s="292"/>
      <c r="AQ335" s="293"/>
      <c r="AR335" s="280"/>
      <c r="AS335" s="280"/>
      <c r="AT335" s="281"/>
      <c r="AU335" s="281"/>
      <c r="AV335" s="294"/>
      <c r="AW335" s="294"/>
      <c r="AX335" s="294"/>
      <c r="AY335" s="295"/>
      <c r="AZ335" s="295"/>
      <c r="BA335" s="295"/>
      <c r="BB335" s="296"/>
      <c r="BC335" s="296"/>
      <c r="BD335" s="296"/>
      <c r="BE335" s="353"/>
    </row>
    <row r="336" ht="15.75" customHeight="1">
      <c r="A336" s="74">
        <v>2025362.0</v>
      </c>
      <c r="B336" s="50" t="s">
        <v>5423</v>
      </c>
      <c r="C336" s="50" t="s">
        <v>430</v>
      </c>
      <c r="D336" s="50" t="s">
        <v>114</v>
      </c>
      <c r="E336" s="82" t="s">
        <v>57</v>
      </c>
      <c r="F336" s="50" t="s">
        <v>4</v>
      </c>
      <c r="G336" s="269" t="str">
        <f>VLOOKUP(A336,'High School'!A:AW,49,FALSE)</f>
        <v>S/A</v>
      </c>
      <c r="H336" s="270" t="str">
        <f>VLOOKUP(A336,'High School'!A:AX,50,FALSE)</f>
        <v/>
      </c>
      <c r="I336" s="270">
        <f>VLOOKUP(A336,'High School'!A:AY,51,FALSE)</f>
        <v>231738250</v>
      </c>
      <c r="J336" s="270">
        <f>VLOOKUP(A336,'High School'!A:AZ,52,FALSE)</f>
        <v>53267</v>
      </c>
      <c r="K336" s="270" t="str">
        <f>VLOOKUP(A336,'High School'!A:BA,53,FALSE)</f>
        <v/>
      </c>
      <c r="L336" s="270" t="str">
        <f>VLOOKUP(A336,'High School'!A:BB,54,FALSE)</f>
        <v/>
      </c>
      <c r="M336" s="301" t="s">
        <v>232</v>
      </c>
      <c r="N336" s="271"/>
      <c r="O336" s="301" t="s">
        <v>7754</v>
      </c>
      <c r="P336" s="273"/>
      <c r="Q336" s="288"/>
      <c r="R336" s="288"/>
      <c r="S336" s="306" t="s">
        <v>73</v>
      </c>
      <c r="T336" s="274"/>
      <c r="U336" s="303">
        <v>2.25214557E8</v>
      </c>
      <c r="V336" s="303">
        <v>61421.0</v>
      </c>
      <c r="W336" s="275"/>
      <c r="X336" s="289"/>
      <c r="Y336" s="304" t="s">
        <v>73</v>
      </c>
      <c r="Z336" s="276"/>
      <c r="AA336" s="304">
        <v>2.25214557E8</v>
      </c>
      <c r="AB336" s="304">
        <v>61421.0</v>
      </c>
      <c r="AC336" s="290"/>
      <c r="AD336" s="290"/>
      <c r="AE336" s="291"/>
      <c r="AF336" s="291"/>
      <c r="AG336" s="291"/>
      <c r="AH336" s="291"/>
      <c r="AI336" s="291"/>
      <c r="AJ336" s="291"/>
      <c r="AK336" s="279"/>
      <c r="AL336" s="279"/>
      <c r="AM336" s="279"/>
      <c r="AN336" s="279"/>
      <c r="AO336" s="292"/>
      <c r="AP336" s="292"/>
      <c r="AQ336" s="293"/>
      <c r="AR336" s="280"/>
      <c r="AS336" s="280"/>
      <c r="AT336" s="281"/>
      <c r="AU336" s="281"/>
      <c r="AV336" s="294"/>
      <c r="AW336" s="294"/>
      <c r="AX336" s="294"/>
      <c r="AY336" s="295"/>
      <c r="AZ336" s="295"/>
      <c r="BA336" s="295"/>
      <c r="BB336" s="296"/>
      <c r="BC336" s="296"/>
      <c r="BD336" s="296"/>
      <c r="BE336" s="353"/>
    </row>
    <row r="337" ht="15.75" customHeight="1">
      <c r="A337" s="74">
        <v>2025363.0</v>
      </c>
      <c r="B337" s="50" t="s">
        <v>6517</v>
      </c>
      <c r="C337" s="50" t="s">
        <v>430</v>
      </c>
      <c r="D337" s="50" t="s">
        <v>114</v>
      </c>
      <c r="E337" s="82" t="s">
        <v>57</v>
      </c>
      <c r="F337" s="50" t="s">
        <v>4</v>
      </c>
      <c r="G337" s="269" t="str">
        <f>VLOOKUP(A337,'High School'!A:AW,49,FALSE)</f>
        <v>S/A</v>
      </c>
      <c r="H337" s="270" t="str">
        <f>VLOOKUP(A337,'High School'!A:AX,50,FALSE)</f>
        <v/>
      </c>
      <c r="I337" s="270">
        <f>VLOOKUP(A337,'High School'!A:AY,51,FALSE)</f>
        <v>231402953</v>
      </c>
      <c r="J337" s="270">
        <f>VLOOKUP(A337,'High School'!A:AZ,52,FALSE)</f>
        <v>74938</v>
      </c>
      <c r="K337" s="270" t="str">
        <f>VLOOKUP(A337,'High School'!A:BA,53,FALSE)</f>
        <v/>
      </c>
      <c r="L337" s="270" t="str">
        <f>VLOOKUP(A337,'High School'!A:BB,54,FALSE)</f>
        <v/>
      </c>
      <c r="M337" s="301" t="s">
        <v>232</v>
      </c>
      <c r="N337" s="271"/>
      <c r="O337" s="301" t="s">
        <v>7755</v>
      </c>
      <c r="P337" s="273"/>
      <c r="Q337" s="288"/>
      <c r="R337" s="288"/>
      <c r="S337" s="306" t="s">
        <v>232</v>
      </c>
      <c r="T337" s="274"/>
      <c r="U337" s="303">
        <v>2.2507575E8</v>
      </c>
      <c r="V337" s="275"/>
      <c r="W337" s="275"/>
      <c r="X337" s="289"/>
      <c r="Y337" s="276" t="s">
        <v>73</v>
      </c>
      <c r="Z337" s="276"/>
      <c r="AA337" s="304">
        <v>2.51349802E8</v>
      </c>
      <c r="AB337" s="304">
        <v>75086.0</v>
      </c>
      <c r="AC337" s="290"/>
      <c r="AD337" s="290"/>
      <c r="AE337" s="291"/>
      <c r="AF337" s="291"/>
      <c r="AG337" s="291"/>
      <c r="AH337" s="291"/>
      <c r="AI337" s="291"/>
      <c r="AJ337" s="291"/>
      <c r="AK337" s="279"/>
      <c r="AL337" s="279"/>
      <c r="AM337" s="279"/>
      <c r="AN337" s="279"/>
      <c r="AO337" s="292"/>
      <c r="AP337" s="292"/>
      <c r="AQ337" s="293"/>
      <c r="AR337" s="280"/>
      <c r="AS337" s="280"/>
      <c r="AT337" s="281"/>
      <c r="AU337" s="281"/>
      <c r="AV337" s="294"/>
      <c r="AW337" s="294"/>
      <c r="AX337" s="294"/>
      <c r="AY337" s="295"/>
      <c r="AZ337" s="295"/>
      <c r="BA337" s="295"/>
      <c r="BB337" s="296"/>
      <c r="BC337" s="296"/>
      <c r="BD337" s="296"/>
      <c r="BE337" s="353"/>
    </row>
    <row r="338" ht="15.75" customHeight="1">
      <c r="A338" s="74">
        <v>2025364.0</v>
      </c>
      <c r="B338" s="50" t="s">
        <v>7448</v>
      </c>
      <c r="C338" s="50" t="s">
        <v>430</v>
      </c>
      <c r="D338" s="50" t="s">
        <v>114</v>
      </c>
      <c r="E338" s="82" t="s">
        <v>57</v>
      </c>
      <c r="F338" s="50" t="s">
        <v>4</v>
      </c>
      <c r="G338" s="269" t="str">
        <f>VLOOKUP(A338,'High School'!A:AW,49,FALSE)</f>
        <v>Yes</v>
      </c>
      <c r="H338" s="270" t="str">
        <f>VLOOKUP(A338,'High School'!A:AX,50,FALSE)</f>
        <v/>
      </c>
      <c r="I338" s="270">
        <f>VLOOKUP(A338,'High School'!A:AY,51,FALSE)</f>
        <v>232044147</v>
      </c>
      <c r="J338" s="270">
        <f>VLOOKUP(A338,'High School'!A:AZ,52,FALSE)</f>
        <v>75809</v>
      </c>
      <c r="K338" s="270" t="str">
        <f>VLOOKUP(A338,'High School'!A:BA,53,FALSE)</f>
        <v/>
      </c>
      <c r="L338" s="270" t="str">
        <f>VLOOKUP(A338,'High School'!A:BB,54,FALSE)</f>
        <v/>
      </c>
      <c r="M338" s="271" t="s">
        <v>73</v>
      </c>
      <c r="N338" s="271"/>
      <c r="O338" s="301" t="s">
        <v>7756</v>
      </c>
      <c r="P338" s="273"/>
      <c r="Q338" s="288"/>
      <c r="R338" s="288"/>
      <c r="S338" s="306" t="s">
        <v>73</v>
      </c>
      <c r="T338" s="274"/>
      <c r="U338" s="303">
        <v>2.25214502E8</v>
      </c>
      <c r="V338" s="303">
        <v>80587.0</v>
      </c>
      <c r="W338" s="275"/>
      <c r="X338" s="289"/>
      <c r="Y338" s="276" t="s">
        <v>73</v>
      </c>
      <c r="Z338" s="276"/>
      <c r="AA338" s="304">
        <v>2.51362221E8</v>
      </c>
      <c r="AB338" s="304">
        <v>14587.0</v>
      </c>
      <c r="AC338" s="290"/>
      <c r="AD338" s="290"/>
      <c r="AE338" s="291"/>
      <c r="AF338" s="291"/>
      <c r="AG338" s="291"/>
      <c r="AH338" s="291"/>
      <c r="AI338" s="291"/>
      <c r="AJ338" s="291"/>
      <c r="AK338" s="279"/>
      <c r="AL338" s="279"/>
      <c r="AM338" s="279"/>
      <c r="AN338" s="279"/>
      <c r="AO338" s="292"/>
      <c r="AP338" s="292"/>
      <c r="AQ338" s="293"/>
      <c r="AR338" s="280"/>
      <c r="AS338" s="280"/>
      <c r="AT338" s="281"/>
      <c r="AU338" s="281"/>
      <c r="AV338" s="294"/>
      <c r="AW338" s="294"/>
      <c r="AX338" s="294"/>
      <c r="AY338" s="295"/>
      <c r="AZ338" s="295"/>
      <c r="BA338" s="295"/>
      <c r="BB338" s="296"/>
      <c r="BC338" s="296"/>
      <c r="BD338" s="296"/>
      <c r="BE338" s="353"/>
    </row>
    <row r="339" ht="15.75" customHeight="1">
      <c r="A339" s="74">
        <v>2025365.0</v>
      </c>
      <c r="B339" s="50" t="s">
        <v>471</v>
      </c>
      <c r="C339" s="50" t="s">
        <v>430</v>
      </c>
      <c r="D339" s="50" t="s">
        <v>114</v>
      </c>
      <c r="E339" s="82" t="s">
        <v>57</v>
      </c>
      <c r="F339" s="50" t="s">
        <v>4</v>
      </c>
      <c r="G339" s="269" t="str">
        <f>VLOOKUP(A339,'High School'!A:AW,49,FALSE)</f>
        <v>S/A</v>
      </c>
      <c r="H339" s="270" t="str">
        <f>VLOOKUP(A339,'High School'!A:AX,50,FALSE)</f>
        <v/>
      </c>
      <c r="I339" s="270" t="str">
        <f>VLOOKUP(A339,'High School'!A:AY,51,FALSE)</f>
        <v/>
      </c>
      <c r="J339" s="270" t="str">
        <f>VLOOKUP(A339,'High School'!A:AZ,52,FALSE)</f>
        <v/>
      </c>
      <c r="K339" s="270" t="str">
        <f>VLOOKUP(A339,'High School'!A:BA,53,FALSE)</f>
        <v/>
      </c>
      <c r="L339" s="270" t="str">
        <f>VLOOKUP(A339,'High School'!A:BB,54,FALSE)</f>
        <v/>
      </c>
      <c r="M339" s="301" t="s">
        <v>73</v>
      </c>
      <c r="N339" s="301"/>
      <c r="O339" s="301" t="s">
        <v>7757</v>
      </c>
      <c r="P339" s="273"/>
      <c r="Q339" s="288"/>
      <c r="R339" s="288"/>
      <c r="S339" s="306" t="s">
        <v>232</v>
      </c>
      <c r="T339" s="274"/>
      <c r="U339" s="303">
        <v>2.25169557E8</v>
      </c>
      <c r="V339" s="303">
        <v>20562.0</v>
      </c>
      <c r="W339" s="275"/>
      <c r="X339" s="289"/>
      <c r="Y339" s="304" t="s">
        <v>232</v>
      </c>
      <c r="Z339" s="276"/>
      <c r="AA339" s="304">
        <v>2.50610926E8</v>
      </c>
      <c r="AB339" s="304">
        <v>78132.0</v>
      </c>
      <c r="AC339" s="290"/>
      <c r="AD339" s="290"/>
      <c r="AE339" s="291"/>
      <c r="AF339" s="291"/>
      <c r="AG339" s="291"/>
      <c r="AH339" s="291"/>
      <c r="AI339" s="291"/>
      <c r="AJ339" s="291"/>
      <c r="AK339" s="279"/>
      <c r="AL339" s="279"/>
      <c r="AM339" s="279"/>
      <c r="AN339" s="279"/>
      <c r="AO339" s="292"/>
      <c r="AP339" s="292"/>
      <c r="AQ339" s="293"/>
      <c r="AR339" s="280"/>
      <c r="AS339" s="280"/>
      <c r="AT339" s="281"/>
      <c r="AU339" s="281"/>
      <c r="AV339" s="294"/>
      <c r="AW339" s="294"/>
      <c r="AX339" s="294"/>
      <c r="AY339" s="295"/>
      <c r="AZ339" s="295"/>
      <c r="BA339" s="295"/>
      <c r="BB339" s="296"/>
      <c r="BC339" s="296"/>
      <c r="BD339" s="296"/>
      <c r="BE339" s="353"/>
    </row>
    <row r="340" ht="15.75" customHeight="1">
      <c r="A340" s="74">
        <v>2025366.0</v>
      </c>
      <c r="B340" s="50" t="s">
        <v>4964</v>
      </c>
      <c r="C340" s="50" t="s">
        <v>430</v>
      </c>
      <c r="D340" s="50" t="s">
        <v>114</v>
      </c>
      <c r="E340" s="82" t="s">
        <v>57</v>
      </c>
      <c r="F340" s="50" t="s">
        <v>4</v>
      </c>
      <c r="G340" s="269" t="str">
        <f>VLOOKUP(A340,'High School'!A:AW,49,FALSE)</f>
        <v>S/A</v>
      </c>
      <c r="H340" s="270" t="str">
        <f>VLOOKUP(A340,'High School'!A:AX,50,FALSE)</f>
        <v/>
      </c>
      <c r="I340" s="270">
        <f>VLOOKUP(A340,'High School'!A:AY,51,FALSE)</f>
        <v>231592647</v>
      </c>
      <c r="J340" s="270">
        <f>VLOOKUP(A340,'High School'!A:AZ,52,FALSE)</f>
        <v>80869</v>
      </c>
      <c r="K340" s="270" t="str">
        <f>VLOOKUP(A340,'High School'!A:BA,53,FALSE)</f>
        <v/>
      </c>
      <c r="L340" s="270" t="str">
        <f>VLOOKUP(A340,'High School'!A:BB,54,FALSE)</f>
        <v/>
      </c>
      <c r="M340" s="301" t="s">
        <v>232</v>
      </c>
      <c r="N340" s="271"/>
      <c r="O340" s="301" t="s">
        <v>7758</v>
      </c>
      <c r="P340" s="273"/>
      <c r="Q340" s="288"/>
      <c r="R340" s="288"/>
      <c r="S340" s="306" t="s">
        <v>232</v>
      </c>
      <c r="T340" s="274"/>
      <c r="U340" s="303">
        <v>2.25127754E8</v>
      </c>
      <c r="V340" s="275"/>
      <c r="W340" s="275"/>
      <c r="X340" s="289"/>
      <c r="Y340" s="304" t="s">
        <v>232</v>
      </c>
      <c r="Z340" s="276"/>
      <c r="AA340" s="304">
        <v>2.50901137E8</v>
      </c>
      <c r="AB340" s="304">
        <v>19843.0</v>
      </c>
      <c r="AC340" s="290"/>
      <c r="AD340" s="290"/>
      <c r="AE340" s="291"/>
      <c r="AF340" s="291"/>
      <c r="AG340" s="291"/>
      <c r="AH340" s="291"/>
      <c r="AI340" s="291"/>
      <c r="AJ340" s="291"/>
      <c r="AK340" s="279"/>
      <c r="AL340" s="279"/>
      <c r="AM340" s="279"/>
      <c r="AN340" s="279"/>
      <c r="AO340" s="292"/>
      <c r="AP340" s="292"/>
      <c r="AQ340" s="293"/>
      <c r="AR340" s="280"/>
      <c r="AS340" s="280"/>
      <c r="AT340" s="281"/>
      <c r="AU340" s="281"/>
      <c r="AV340" s="294"/>
      <c r="AW340" s="294"/>
      <c r="AX340" s="294"/>
      <c r="AY340" s="295"/>
      <c r="AZ340" s="295"/>
      <c r="BA340" s="295"/>
      <c r="BB340" s="296"/>
      <c r="BC340" s="296"/>
      <c r="BD340" s="296"/>
      <c r="BE340" s="353"/>
    </row>
    <row r="341" ht="15.75" customHeight="1">
      <c r="A341" s="74">
        <v>2025367.0</v>
      </c>
      <c r="B341" s="50" t="s">
        <v>4334</v>
      </c>
      <c r="C341" s="50" t="s">
        <v>430</v>
      </c>
      <c r="D341" s="50" t="s">
        <v>114</v>
      </c>
      <c r="E341" s="82" t="s">
        <v>57</v>
      </c>
      <c r="F341" s="50" t="s">
        <v>4</v>
      </c>
      <c r="G341" s="363" t="s">
        <v>225</v>
      </c>
      <c r="H341" s="364" t="s">
        <v>7735</v>
      </c>
      <c r="I341" s="270" t="str">
        <f>VLOOKUP(A341,'High School'!A:AY,51,FALSE)</f>
        <v/>
      </c>
      <c r="J341" s="270" t="str">
        <f>VLOOKUP(A341,'High School'!A:AZ,52,FALSE)</f>
        <v/>
      </c>
      <c r="K341" s="270" t="str">
        <f>VLOOKUP(A341,'High School'!A:BA,53,FALSE)</f>
        <v/>
      </c>
      <c r="L341" s="270" t="str">
        <f>VLOOKUP(A341,'High School'!A:BB,54,FALSE)</f>
        <v/>
      </c>
      <c r="M341" s="301" t="s">
        <v>225</v>
      </c>
      <c r="N341" s="301" t="s">
        <v>26</v>
      </c>
      <c r="O341" s="271"/>
      <c r="P341" s="273"/>
      <c r="Q341" s="288"/>
      <c r="R341" s="288"/>
      <c r="S341" s="274"/>
      <c r="T341" s="274"/>
      <c r="U341" s="275"/>
      <c r="V341" s="275"/>
      <c r="W341" s="275"/>
      <c r="X341" s="289"/>
      <c r="Y341" s="304" t="s">
        <v>225</v>
      </c>
      <c r="Z341" s="307" t="s">
        <v>26</v>
      </c>
      <c r="AA341" s="276"/>
      <c r="AB341" s="276"/>
      <c r="AC341" s="290"/>
      <c r="AD341" s="290"/>
      <c r="AE341" s="291"/>
      <c r="AF341" s="291"/>
      <c r="AG341" s="291"/>
      <c r="AH341" s="291"/>
      <c r="AI341" s="291"/>
      <c r="AJ341" s="291"/>
      <c r="AK341" s="279"/>
      <c r="AL341" s="279"/>
      <c r="AM341" s="279"/>
      <c r="AN341" s="279"/>
      <c r="AO341" s="292"/>
      <c r="AP341" s="292"/>
      <c r="AQ341" s="293"/>
      <c r="AR341" s="280"/>
      <c r="AS341" s="280"/>
      <c r="AT341" s="281"/>
      <c r="AU341" s="281"/>
      <c r="AV341" s="294"/>
      <c r="AW341" s="294"/>
      <c r="AX341" s="294"/>
      <c r="AY341" s="295"/>
      <c r="AZ341" s="295"/>
      <c r="BA341" s="295"/>
      <c r="BB341" s="296"/>
      <c r="BC341" s="296"/>
      <c r="BD341" s="296"/>
      <c r="BE341" s="353"/>
    </row>
    <row r="342" ht="15.75" customHeight="1">
      <c r="A342" s="74">
        <v>2025368.0</v>
      </c>
      <c r="B342" s="50" t="s">
        <v>6454</v>
      </c>
      <c r="C342" s="50" t="s">
        <v>430</v>
      </c>
      <c r="D342" s="50" t="s">
        <v>114</v>
      </c>
      <c r="E342" s="82" t="s">
        <v>57</v>
      </c>
      <c r="F342" s="50" t="s">
        <v>4</v>
      </c>
      <c r="G342" s="363" t="s">
        <v>232</v>
      </c>
      <c r="H342" s="270" t="str">
        <f>VLOOKUP(A342,'High School'!A:AX,50,FALSE)</f>
        <v/>
      </c>
      <c r="I342" s="270" t="str">
        <f>VLOOKUP(A342,'High School'!A:AY,51,FALSE)</f>
        <v/>
      </c>
      <c r="J342" s="270" t="str">
        <f>VLOOKUP(A342,'High School'!A:AZ,52,FALSE)</f>
        <v/>
      </c>
      <c r="K342" s="270" t="str">
        <f>VLOOKUP(A342,'High School'!A:BA,53,FALSE)</f>
        <v/>
      </c>
      <c r="L342" s="270" t="str">
        <f>VLOOKUP(A342,'High School'!A:BB,54,FALSE)</f>
        <v/>
      </c>
      <c r="M342" s="301" t="s">
        <v>232</v>
      </c>
      <c r="N342" s="271"/>
      <c r="O342" s="301" t="s">
        <v>7759</v>
      </c>
      <c r="P342" s="273"/>
      <c r="Q342" s="288"/>
      <c r="R342" s="288"/>
      <c r="S342" s="274"/>
      <c r="T342" s="274"/>
      <c r="U342" s="275"/>
      <c r="V342" s="275"/>
      <c r="W342" s="275"/>
      <c r="X342" s="289"/>
      <c r="Y342" s="304" t="s">
        <v>232</v>
      </c>
      <c r="Z342" s="276"/>
      <c r="AA342" s="304">
        <v>2.50647796E8</v>
      </c>
      <c r="AB342" s="304">
        <v>24931.0</v>
      </c>
      <c r="AC342" s="290"/>
      <c r="AD342" s="290"/>
      <c r="AE342" s="291"/>
      <c r="AF342" s="291"/>
      <c r="AG342" s="291"/>
      <c r="AH342" s="291"/>
      <c r="AI342" s="291"/>
      <c r="AJ342" s="291"/>
      <c r="AK342" s="279"/>
      <c r="AL342" s="279"/>
      <c r="AM342" s="279"/>
      <c r="AN342" s="279"/>
      <c r="AO342" s="292"/>
      <c r="AP342" s="292"/>
      <c r="AQ342" s="293"/>
      <c r="AR342" s="280"/>
      <c r="AS342" s="280"/>
      <c r="AT342" s="281"/>
      <c r="AU342" s="281"/>
      <c r="AV342" s="294"/>
      <c r="AW342" s="294"/>
      <c r="AX342" s="294"/>
      <c r="AY342" s="295"/>
      <c r="AZ342" s="295"/>
      <c r="BA342" s="295"/>
      <c r="BB342" s="296"/>
      <c r="BC342" s="296"/>
      <c r="BD342" s="296"/>
      <c r="BE342" s="353"/>
    </row>
    <row r="343" ht="15.75" customHeight="1">
      <c r="A343" s="74">
        <v>2025369.0</v>
      </c>
      <c r="B343" s="50" t="s">
        <v>6371</v>
      </c>
      <c r="C343" s="50" t="s">
        <v>430</v>
      </c>
      <c r="D343" s="50" t="s">
        <v>114</v>
      </c>
      <c r="E343" s="82" t="s">
        <v>57</v>
      </c>
      <c r="F343" s="50" t="s">
        <v>4</v>
      </c>
      <c r="G343" s="363" t="s">
        <v>225</v>
      </c>
      <c r="H343" s="364" t="s">
        <v>7735</v>
      </c>
      <c r="I343" s="270" t="str">
        <f>VLOOKUP(A343,'High School'!A:AY,51,FALSE)</f>
        <v/>
      </c>
      <c r="J343" s="270" t="str">
        <f>VLOOKUP(A343,'High School'!A:AZ,52,FALSE)</f>
        <v/>
      </c>
      <c r="K343" s="270" t="str">
        <f>VLOOKUP(A343,'High School'!A:BA,53,FALSE)</f>
        <v/>
      </c>
      <c r="L343" s="270" t="str">
        <f>VLOOKUP(A343,'High School'!A:BB,54,FALSE)</f>
        <v/>
      </c>
      <c r="M343" s="271" t="s">
        <v>73</v>
      </c>
      <c r="N343" s="271"/>
      <c r="O343" s="271" t="s">
        <v>7760</v>
      </c>
      <c r="P343" s="273"/>
      <c r="Q343" s="288"/>
      <c r="R343" s="288"/>
      <c r="S343" s="274"/>
      <c r="T343" s="274"/>
      <c r="U343" s="275"/>
      <c r="V343" s="275"/>
      <c r="W343" s="275"/>
      <c r="X343" s="289"/>
      <c r="Y343" s="276" t="s">
        <v>73</v>
      </c>
      <c r="Z343" s="276"/>
      <c r="AA343" s="276">
        <v>2.50325918E8</v>
      </c>
      <c r="AB343" s="276">
        <v>26875.0</v>
      </c>
      <c r="AC343" s="290"/>
      <c r="AD343" s="290"/>
      <c r="AE343" s="371" t="s">
        <v>232</v>
      </c>
      <c r="AF343" s="291"/>
      <c r="AG343" s="222">
        <v>2.25037621E8</v>
      </c>
      <c r="AH343" s="291"/>
      <c r="AI343" s="291"/>
      <c r="AJ343" s="291"/>
      <c r="AK343" s="279"/>
      <c r="AL343" s="279"/>
      <c r="AM343" s="279"/>
      <c r="AN343" s="279"/>
      <c r="AO343" s="292"/>
      <c r="AP343" s="292"/>
      <c r="AQ343" s="293"/>
      <c r="AR343" s="280"/>
      <c r="AS343" s="280"/>
      <c r="AT343" s="281"/>
      <c r="AU343" s="281"/>
      <c r="AV343" s="294"/>
      <c r="AW343" s="294"/>
      <c r="AX343" s="294"/>
      <c r="AY343" s="295"/>
      <c r="AZ343" s="295"/>
      <c r="BA343" s="295"/>
      <c r="BB343" s="296"/>
      <c r="BC343" s="296"/>
      <c r="BD343" s="296"/>
      <c r="BE343" s="353"/>
    </row>
    <row r="344" ht="15.75" customHeight="1">
      <c r="A344" s="74">
        <v>2025370.0</v>
      </c>
      <c r="B344" s="50" t="s">
        <v>6396</v>
      </c>
      <c r="C344" s="50" t="s">
        <v>430</v>
      </c>
      <c r="D344" s="50" t="s">
        <v>114</v>
      </c>
      <c r="E344" s="82" t="s">
        <v>57</v>
      </c>
      <c r="F344" s="50" t="s">
        <v>4</v>
      </c>
      <c r="G344" s="269" t="str">
        <f>VLOOKUP(A344,'High School'!A:AW,49,FALSE)</f>
        <v>S/A</v>
      </c>
      <c r="H344" s="270" t="str">
        <f>VLOOKUP(A344,'High School'!A:AX,50,FALSE)</f>
        <v/>
      </c>
      <c r="I344" s="270">
        <f>VLOOKUP(A344,'High School'!A:AY,51,FALSE)</f>
        <v>231600283</v>
      </c>
      <c r="J344" s="270">
        <f>VLOOKUP(A344,'High School'!A:AZ,52,FALSE)</f>
        <v>86865</v>
      </c>
      <c r="K344" s="270" t="str">
        <f>VLOOKUP(A344,'High School'!A:BA,53,FALSE)</f>
        <v/>
      </c>
      <c r="L344" s="270" t="str">
        <f>VLOOKUP(A344,'High School'!A:BB,54,FALSE)</f>
        <v/>
      </c>
      <c r="M344" s="271" t="s">
        <v>73</v>
      </c>
      <c r="N344" s="271"/>
      <c r="O344" s="271" t="s">
        <v>7761</v>
      </c>
      <c r="P344" s="273"/>
      <c r="Q344" s="288"/>
      <c r="R344" s="288"/>
      <c r="S344" s="306" t="s">
        <v>73</v>
      </c>
      <c r="T344" s="274"/>
      <c r="U344" s="303">
        <v>2.25214902E8</v>
      </c>
      <c r="V344" s="303">
        <v>56085.0</v>
      </c>
      <c r="W344" s="275"/>
      <c r="X344" s="289"/>
      <c r="Y344" s="276" t="s">
        <v>73</v>
      </c>
      <c r="Z344" s="276"/>
      <c r="AA344" s="276">
        <v>2.5134429E8</v>
      </c>
      <c r="AB344" s="276">
        <v>56085.0</v>
      </c>
      <c r="AC344" s="290"/>
      <c r="AD344" s="290"/>
      <c r="AE344" s="291"/>
      <c r="AF344" s="291"/>
      <c r="AG344" s="291"/>
      <c r="AH344" s="291"/>
      <c r="AI344" s="291"/>
      <c r="AJ344" s="291"/>
      <c r="AK344" s="279"/>
      <c r="AL344" s="279"/>
      <c r="AM344" s="279"/>
      <c r="AN344" s="279"/>
      <c r="AO344" s="292"/>
      <c r="AP344" s="292"/>
      <c r="AQ344" s="293"/>
      <c r="AR344" s="280"/>
      <c r="AS344" s="280"/>
      <c r="AT344" s="281"/>
      <c r="AU344" s="281"/>
      <c r="AV344" s="294"/>
      <c r="AW344" s="294"/>
      <c r="AX344" s="294"/>
      <c r="AY344" s="295"/>
      <c r="AZ344" s="295"/>
      <c r="BA344" s="295"/>
      <c r="BB344" s="296"/>
      <c r="BC344" s="296"/>
      <c r="BD344" s="296"/>
      <c r="BE344" s="353"/>
    </row>
    <row r="345" ht="15.75" customHeight="1">
      <c r="A345" s="74">
        <v>2025371.0</v>
      </c>
      <c r="B345" s="50" t="s">
        <v>5406</v>
      </c>
      <c r="C345" s="50" t="s">
        <v>430</v>
      </c>
      <c r="D345" s="50" t="s">
        <v>114</v>
      </c>
      <c r="E345" s="82" t="s">
        <v>57</v>
      </c>
      <c r="F345" s="50" t="s">
        <v>4</v>
      </c>
      <c r="G345" s="363" t="s">
        <v>225</v>
      </c>
      <c r="H345" s="364" t="s">
        <v>7735</v>
      </c>
      <c r="I345" s="270" t="str">
        <f>VLOOKUP(A345,'High School'!A:AY,51,FALSE)</f>
        <v/>
      </c>
      <c r="J345" s="270" t="str">
        <f>VLOOKUP(A345,'High School'!A:AZ,52,FALSE)</f>
        <v/>
      </c>
      <c r="K345" s="270" t="str">
        <f>VLOOKUP(A345,'High School'!A:BA,53,FALSE)</f>
        <v/>
      </c>
      <c r="L345" s="270" t="str">
        <f>VLOOKUP(A345,'High School'!A:BB,54,FALSE)</f>
        <v/>
      </c>
      <c r="M345" s="271" t="s">
        <v>73</v>
      </c>
      <c r="N345" s="271"/>
      <c r="O345" s="271" t="s">
        <v>7762</v>
      </c>
      <c r="P345" s="273"/>
      <c r="Q345" s="288"/>
      <c r="R345" s="288"/>
      <c r="S345" s="274"/>
      <c r="T345" s="274"/>
      <c r="U345" s="275"/>
      <c r="V345" s="275"/>
      <c r="W345" s="275"/>
      <c r="X345" s="289"/>
      <c r="Y345" s="276" t="s">
        <v>73</v>
      </c>
      <c r="Z345" s="276"/>
      <c r="AA345" s="276">
        <v>2.50355736E8</v>
      </c>
      <c r="AB345" s="276">
        <v>64238.0</v>
      </c>
      <c r="AC345" s="290"/>
      <c r="AD345" s="290"/>
      <c r="AE345" s="291"/>
      <c r="AF345" s="291"/>
      <c r="AG345" s="291"/>
      <c r="AH345" s="291"/>
      <c r="AI345" s="291"/>
      <c r="AJ345" s="291"/>
      <c r="AK345" s="279"/>
      <c r="AL345" s="279"/>
      <c r="AM345" s="279"/>
      <c r="AN345" s="279"/>
      <c r="AO345" s="292"/>
      <c r="AP345" s="292"/>
      <c r="AQ345" s="293"/>
      <c r="AR345" s="280"/>
      <c r="AS345" s="280"/>
      <c r="AT345" s="281"/>
      <c r="AU345" s="281"/>
      <c r="AV345" s="294"/>
      <c r="AW345" s="294"/>
      <c r="AX345" s="294"/>
      <c r="AY345" s="295"/>
      <c r="AZ345" s="295"/>
      <c r="BA345" s="295"/>
      <c r="BB345" s="296"/>
      <c r="BC345" s="296"/>
      <c r="BD345" s="296"/>
      <c r="BE345" s="353"/>
    </row>
    <row r="346" ht="15.75" customHeight="1">
      <c r="A346" s="74">
        <v>2025372.0</v>
      </c>
      <c r="B346" s="50" t="s">
        <v>6377</v>
      </c>
      <c r="C346" s="50" t="s">
        <v>430</v>
      </c>
      <c r="D346" s="50" t="s">
        <v>114</v>
      </c>
      <c r="E346" s="82" t="s">
        <v>57</v>
      </c>
      <c r="F346" s="50" t="s">
        <v>4</v>
      </c>
      <c r="G346" s="269" t="str">
        <f>VLOOKUP(A346,'High School'!A:AW,49,FALSE)</f>
        <v>Yes</v>
      </c>
      <c r="H346" s="270" t="str">
        <f>VLOOKUP(A346,'High School'!A:AX,50,FALSE)</f>
        <v/>
      </c>
      <c r="I346" s="270">
        <f>VLOOKUP(A346,'High School'!A:AY,51,FALSE)</f>
        <v>232043442</v>
      </c>
      <c r="J346" s="270">
        <f>VLOOKUP(A346,'High School'!A:AZ,52,FALSE)</f>
        <v>67549</v>
      </c>
      <c r="K346" s="270" t="str">
        <f>VLOOKUP(A346,'High School'!A:BA,53,FALSE)</f>
        <v/>
      </c>
      <c r="L346" s="270" t="str">
        <f>VLOOKUP(A346,'High School'!A:BB,54,FALSE)</f>
        <v/>
      </c>
      <c r="M346" s="301" t="s">
        <v>73</v>
      </c>
      <c r="N346" s="271"/>
      <c r="O346" s="301" t="s">
        <v>7763</v>
      </c>
      <c r="P346" s="273"/>
      <c r="Q346" s="288"/>
      <c r="R346" s="288"/>
      <c r="S346" s="306" t="s">
        <v>73</v>
      </c>
      <c r="T346" s="274"/>
      <c r="U346" s="303">
        <v>2.25213631E8</v>
      </c>
      <c r="V346" s="303">
        <v>57964.0</v>
      </c>
      <c r="W346" s="275"/>
      <c r="X346" s="289"/>
      <c r="Y346" s="276" t="s">
        <v>73</v>
      </c>
      <c r="Z346" s="276"/>
      <c r="AA346" s="304">
        <v>2.51370747E8</v>
      </c>
      <c r="AB346" s="304">
        <v>69182.0</v>
      </c>
      <c r="AC346" s="290"/>
      <c r="AD346" s="290"/>
      <c r="AE346" s="291"/>
      <c r="AF346" s="291"/>
      <c r="AG346" s="291"/>
      <c r="AH346" s="291"/>
      <c r="AI346" s="291"/>
      <c r="AJ346" s="291"/>
      <c r="AK346" s="279"/>
      <c r="AL346" s="279"/>
      <c r="AM346" s="279"/>
      <c r="AN346" s="279"/>
      <c r="AO346" s="292"/>
      <c r="AP346" s="292"/>
      <c r="AQ346" s="293"/>
      <c r="AR346" s="280"/>
      <c r="AS346" s="280"/>
      <c r="AT346" s="281"/>
      <c r="AU346" s="281"/>
      <c r="AV346" s="294"/>
      <c r="AW346" s="294"/>
      <c r="AX346" s="294"/>
      <c r="AY346" s="295"/>
      <c r="AZ346" s="295"/>
      <c r="BA346" s="295"/>
      <c r="BB346" s="296"/>
      <c r="BC346" s="296"/>
      <c r="BD346" s="296"/>
      <c r="BE346" s="353"/>
    </row>
    <row r="347" ht="15.75" customHeight="1">
      <c r="A347" s="74">
        <v>2025373.0</v>
      </c>
      <c r="B347" s="50" t="s">
        <v>5699</v>
      </c>
      <c r="C347" s="50" t="s">
        <v>430</v>
      </c>
      <c r="D347" s="50" t="s">
        <v>114</v>
      </c>
      <c r="E347" s="82" t="s">
        <v>57</v>
      </c>
      <c r="F347" s="50" t="s">
        <v>4</v>
      </c>
      <c r="G347" s="363" t="s">
        <v>225</v>
      </c>
      <c r="H347" s="364" t="s">
        <v>7735</v>
      </c>
      <c r="I347" s="270" t="str">
        <f>VLOOKUP(A347,'High School'!A:AY,51,FALSE)</f>
        <v/>
      </c>
      <c r="J347" s="270" t="str">
        <f>VLOOKUP(A347,'High School'!A:AZ,52,FALSE)</f>
        <v/>
      </c>
      <c r="K347" s="270" t="str">
        <f>VLOOKUP(A347,'High School'!A:BA,53,FALSE)</f>
        <v/>
      </c>
      <c r="L347" s="270" t="str">
        <f>VLOOKUP(A347,'High School'!A:BB,54,FALSE)</f>
        <v/>
      </c>
      <c r="M347" s="301" t="s">
        <v>225</v>
      </c>
      <c r="N347" s="301" t="s">
        <v>26</v>
      </c>
      <c r="O347" s="271"/>
      <c r="P347" s="273"/>
      <c r="Q347" s="288"/>
      <c r="R347" s="288"/>
      <c r="S347" s="274"/>
      <c r="T347" s="274"/>
      <c r="U347" s="275"/>
      <c r="V347" s="275"/>
      <c r="W347" s="275"/>
      <c r="X347" s="289"/>
      <c r="Y347" s="276" t="s">
        <v>73</v>
      </c>
      <c r="Z347" s="276"/>
      <c r="AA347" s="276">
        <v>2.50355655E8</v>
      </c>
      <c r="AB347" s="276">
        <v>24262.0</v>
      </c>
      <c r="AC347" s="290"/>
      <c r="AD347" s="290"/>
      <c r="AE347" s="222" t="s">
        <v>232</v>
      </c>
      <c r="AF347" s="291"/>
      <c r="AG347" s="222">
        <v>2.25038605E8</v>
      </c>
      <c r="AH347" s="222">
        <v>19603.0</v>
      </c>
      <c r="AI347" s="291"/>
      <c r="AJ347" s="291"/>
      <c r="AK347" s="279"/>
      <c r="AL347" s="279"/>
      <c r="AM347" s="279"/>
      <c r="AN347" s="279"/>
      <c r="AO347" s="292"/>
      <c r="AP347" s="292"/>
      <c r="AQ347" s="293"/>
      <c r="AR347" s="280"/>
      <c r="AS347" s="280"/>
      <c r="AT347" s="281"/>
      <c r="AU347" s="281"/>
      <c r="AV347" s="294"/>
      <c r="AW347" s="294"/>
      <c r="AX347" s="294"/>
      <c r="AY347" s="295"/>
      <c r="AZ347" s="295"/>
      <c r="BA347" s="295"/>
      <c r="BB347" s="296"/>
      <c r="BC347" s="296"/>
      <c r="BD347" s="296"/>
      <c r="BE347" s="353"/>
    </row>
    <row r="348" ht="15.75" customHeight="1">
      <c r="A348" s="74">
        <v>2025374.0</v>
      </c>
      <c r="B348" s="50" t="s">
        <v>4295</v>
      </c>
      <c r="C348" s="50" t="s">
        <v>430</v>
      </c>
      <c r="D348" s="50" t="s">
        <v>114</v>
      </c>
      <c r="E348" s="82" t="s">
        <v>57</v>
      </c>
      <c r="F348" s="50" t="s">
        <v>4</v>
      </c>
      <c r="G348" s="269" t="str">
        <f>VLOOKUP(A348,'High School'!A:AW,49,FALSE)</f>
        <v>S/A</v>
      </c>
      <c r="H348" s="270" t="str">
        <f>VLOOKUP(A348,'High School'!A:AX,50,FALSE)</f>
        <v/>
      </c>
      <c r="I348" s="270">
        <f>VLOOKUP(A348,'High School'!A:AY,51,FALSE)</f>
        <v>231399960</v>
      </c>
      <c r="J348" s="270">
        <f>VLOOKUP(A348,'High School'!A:AZ,52,FALSE)</f>
        <v>28342</v>
      </c>
      <c r="K348" s="270" t="str">
        <f>VLOOKUP(A348,'High School'!A:BA,53,FALSE)</f>
        <v/>
      </c>
      <c r="L348" s="270" t="str">
        <f>VLOOKUP(A348,'High School'!A:BB,54,FALSE)</f>
        <v/>
      </c>
      <c r="M348" s="301" t="s">
        <v>232</v>
      </c>
      <c r="N348" s="271"/>
      <c r="O348" s="301" t="s">
        <v>7764</v>
      </c>
      <c r="P348" s="273"/>
      <c r="Q348" s="288"/>
      <c r="R348" s="288"/>
      <c r="S348" s="306" t="s">
        <v>232</v>
      </c>
      <c r="T348" s="274"/>
      <c r="U348" s="303">
        <v>2.25016619E8</v>
      </c>
      <c r="V348" s="303">
        <v>95273.0</v>
      </c>
      <c r="W348" s="275"/>
      <c r="X348" s="289"/>
      <c r="Y348" s="304" t="s">
        <v>232</v>
      </c>
      <c r="Z348" s="276"/>
      <c r="AA348" s="304">
        <v>2.5067895E8</v>
      </c>
      <c r="AB348" s="304">
        <v>36912.0</v>
      </c>
      <c r="AC348" s="290"/>
      <c r="AD348" s="290"/>
      <c r="AE348" s="291"/>
      <c r="AF348" s="291"/>
      <c r="AG348" s="291"/>
      <c r="AH348" s="291"/>
      <c r="AI348" s="291"/>
      <c r="AJ348" s="291"/>
      <c r="AK348" s="279"/>
      <c r="AL348" s="279"/>
      <c r="AM348" s="279"/>
      <c r="AN348" s="279"/>
      <c r="AO348" s="292"/>
      <c r="AP348" s="292"/>
      <c r="AQ348" s="293"/>
      <c r="AR348" s="280"/>
      <c r="AS348" s="280"/>
      <c r="AT348" s="281"/>
      <c r="AU348" s="281"/>
      <c r="AV348" s="294"/>
      <c r="AW348" s="294"/>
      <c r="AX348" s="294"/>
      <c r="AY348" s="295"/>
      <c r="AZ348" s="295"/>
      <c r="BA348" s="295"/>
      <c r="BB348" s="296"/>
      <c r="BC348" s="296"/>
      <c r="BD348" s="296"/>
      <c r="BE348" s="353"/>
    </row>
    <row r="349" ht="15.75" customHeight="1">
      <c r="A349" s="74">
        <v>2025375.0</v>
      </c>
      <c r="B349" s="50" t="s">
        <v>6550</v>
      </c>
      <c r="C349" s="50" t="s">
        <v>430</v>
      </c>
      <c r="D349" s="50" t="s">
        <v>114</v>
      </c>
      <c r="E349" s="82" t="s">
        <v>57</v>
      </c>
      <c r="F349" s="50" t="s">
        <v>4</v>
      </c>
      <c r="G349" s="269" t="str">
        <f>VLOOKUP(A349,'High School'!A:AW,49,FALSE)</f>
        <v>S/A</v>
      </c>
      <c r="H349" s="270" t="str">
        <f>VLOOKUP(A349,'High School'!A:AX,50,FALSE)</f>
        <v/>
      </c>
      <c r="I349" s="270">
        <f>VLOOKUP(A349,'High School'!A:AY,51,FALSE)</f>
        <v>231722915</v>
      </c>
      <c r="J349" s="270">
        <f>VLOOKUP(A349,'High School'!A:AZ,52,FALSE)</f>
        <v>21896</v>
      </c>
      <c r="K349" s="270" t="str">
        <f>VLOOKUP(A349,'High School'!A:BA,53,FALSE)</f>
        <v/>
      </c>
      <c r="L349" s="270" t="str">
        <f>VLOOKUP(A349,'High School'!A:BB,54,FALSE)</f>
        <v/>
      </c>
      <c r="M349" s="271" t="s">
        <v>73</v>
      </c>
      <c r="N349" s="271"/>
      <c r="O349" s="271" t="s">
        <v>7765</v>
      </c>
      <c r="P349" s="273"/>
      <c r="Q349" s="288"/>
      <c r="R349" s="288"/>
      <c r="S349" s="306" t="s">
        <v>73</v>
      </c>
      <c r="T349" s="274"/>
      <c r="U349" s="303">
        <v>2.25214625E8</v>
      </c>
      <c r="V349" s="303">
        <v>21384.0</v>
      </c>
      <c r="W349" s="275"/>
      <c r="X349" s="289"/>
      <c r="Y349" s="304" t="s">
        <v>232</v>
      </c>
      <c r="Z349" s="276"/>
      <c r="AA349" s="276">
        <v>2.5086124E8</v>
      </c>
      <c r="AB349" s="276">
        <v>24689.0</v>
      </c>
      <c r="AC349" s="372"/>
      <c r="AD349" s="290"/>
      <c r="AE349" s="291"/>
      <c r="AF349" s="291"/>
      <c r="AG349" s="291"/>
      <c r="AH349" s="291"/>
      <c r="AI349" s="291"/>
      <c r="AJ349" s="291"/>
      <c r="AK349" s="279"/>
      <c r="AL349" s="279"/>
      <c r="AM349" s="279"/>
      <c r="AN349" s="279"/>
      <c r="AO349" s="292"/>
      <c r="AP349" s="292"/>
      <c r="AQ349" s="293"/>
      <c r="AR349" s="280"/>
      <c r="AS349" s="280"/>
      <c r="AT349" s="281"/>
      <c r="AU349" s="281"/>
      <c r="AV349" s="294"/>
      <c r="AW349" s="294"/>
      <c r="AX349" s="294"/>
      <c r="AY349" s="295"/>
      <c r="AZ349" s="295"/>
      <c r="BA349" s="295"/>
      <c r="BB349" s="296"/>
      <c r="BC349" s="296"/>
      <c r="BD349" s="296"/>
      <c r="BE349" s="353"/>
    </row>
    <row r="350" ht="15.75" customHeight="1">
      <c r="A350" s="74">
        <v>2025376.0</v>
      </c>
      <c r="B350" s="50" t="s">
        <v>5976</v>
      </c>
      <c r="C350" s="50" t="s">
        <v>430</v>
      </c>
      <c r="D350" s="50" t="s">
        <v>114</v>
      </c>
      <c r="E350" s="82" t="s">
        <v>57</v>
      </c>
      <c r="F350" s="50" t="s">
        <v>4</v>
      </c>
      <c r="G350" s="269" t="str">
        <f>VLOOKUP(A350,'High School'!A:AW,49,FALSE)</f>
        <v>S/A</v>
      </c>
      <c r="H350" s="270" t="str">
        <f>VLOOKUP(A350,'High School'!A:AX,50,FALSE)</f>
        <v/>
      </c>
      <c r="I350" s="270">
        <f>VLOOKUP(A350,'High School'!A:AY,51,FALSE)</f>
        <v>231612427</v>
      </c>
      <c r="J350" s="270">
        <f>VLOOKUP(A350,'High School'!A:AZ,52,FALSE)</f>
        <v>12931</v>
      </c>
      <c r="K350" s="270" t="str">
        <f>VLOOKUP(A350,'High School'!A:BA,53,FALSE)</f>
        <v/>
      </c>
      <c r="L350" s="270" t="str">
        <f>VLOOKUP(A350,'High School'!A:BB,54,FALSE)</f>
        <v/>
      </c>
      <c r="M350" s="301" t="s">
        <v>232</v>
      </c>
      <c r="N350" s="271"/>
      <c r="O350" s="271" t="s">
        <v>7766</v>
      </c>
      <c r="P350" s="273"/>
      <c r="Q350" s="288"/>
      <c r="R350" s="288"/>
      <c r="S350" s="306" t="s">
        <v>232</v>
      </c>
      <c r="T350" s="274"/>
      <c r="U350" s="303">
        <v>2.25115751E8</v>
      </c>
      <c r="V350" s="275"/>
      <c r="W350" s="275"/>
      <c r="X350" s="289"/>
      <c r="Y350" s="304" t="s">
        <v>232</v>
      </c>
      <c r="Z350" s="276"/>
      <c r="AA350" s="276">
        <v>2.50587734E8</v>
      </c>
      <c r="AB350" s="276"/>
      <c r="AC350" s="290"/>
      <c r="AD350" s="290"/>
      <c r="AE350" s="291"/>
      <c r="AF350" s="291"/>
      <c r="AG350" s="291"/>
      <c r="AH350" s="291"/>
      <c r="AI350" s="291"/>
      <c r="AJ350" s="291"/>
      <c r="AK350" s="279"/>
      <c r="AL350" s="279"/>
      <c r="AM350" s="279"/>
      <c r="AN350" s="279"/>
      <c r="AO350" s="292"/>
      <c r="AP350" s="292"/>
      <c r="AQ350" s="293"/>
      <c r="AR350" s="280"/>
      <c r="AS350" s="280"/>
      <c r="AT350" s="281"/>
      <c r="AU350" s="281"/>
      <c r="AV350" s="294"/>
      <c r="AW350" s="294"/>
      <c r="AX350" s="294"/>
      <c r="AY350" s="295"/>
      <c r="AZ350" s="295"/>
      <c r="BA350" s="295"/>
      <c r="BB350" s="296"/>
      <c r="BC350" s="296"/>
      <c r="BD350" s="296"/>
      <c r="BE350" s="353"/>
    </row>
    <row r="351" ht="15.75" customHeight="1">
      <c r="A351" s="74">
        <v>2025377.0</v>
      </c>
      <c r="B351" s="50" t="s">
        <v>6609</v>
      </c>
      <c r="C351" s="50" t="s">
        <v>430</v>
      </c>
      <c r="D351" s="50" t="s">
        <v>114</v>
      </c>
      <c r="E351" s="82" t="s">
        <v>57</v>
      </c>
      <c r="F351" s="50" t="s">
        <v>4</v>
      </c>
      <c r="G351" s="269" t="str">
        <f>VLOOKUP(A351,'High School'!A:AW,49,FALSE)</f>
        <v>S/A</v>
      </c>
      <c r="H351" s="270" t="str">
        <f>VLOOKUP(A351,'High School'!A:AX,50,FALSE)</f>
        <v/>
      </c>
      <c r="I351" s="270">
        <f>VLOOKUP(A351,'High School'!A:AY,51,FALSE)</f>
        <v>231667566</v>
      </c>
      <c r="J351" s="270">
        <f>VLOOKUP(A351,'High School'!A:AZ,52,FALSE)</f>
        <v>34658</v>
      </c>
      <c r="K351" s="270" t="str">
        <f>VLOOKUP(A351,'High School'!A:BA,53,FALSE)</f>
        <v/>
      </c>
      <c r="L351" s="270" t="str">
        <f>VLOOKUP(A351,'High School'!A:BB,54,FALSE)</f>
        <v/>
      </c>
      <c r="M351" s="271" t="s">
        <v>73</v>
      </c>
      <c r="N351" s="271"/>
      <c r="O351" s="271" t="s">
        <v>7767</v>
      </c>
      <c r="P351" s="273"/>
      <c r="Q351" s="288"/>
      <c r="R351" s="288"/>
      <c r="S351" s="306" t="s">
        <v>232</v>
      </c>
      <c r="T351" s="274"/>
      <c r="U351" s="303">
        <v>2.25127219E8</v>
      </c>
      <c r="V351" s="303">
        <v>27101.0</v>
      </c>
      <c r="W351" s="275"/>
      <c r="X351" s="289"/>
      <c r="Y351" s="276" t="s">
        <v>73</v>
      </c>
      <c r="Z351" s="276"/>
      <c r="AA351" s="276">
        <v>2.50698196E8</v>
      </c>
      <c r="AB351" s="276">
        <v>27101.0</v>
      </c>
      <c r="AC351" s="290"/>
      <c r="AD351" s="290"/>
      <c r="AE351" s="291"/>
      <c r="AF351" s="291"/>
      <c r="AG351" s="291"/>
      <c r="AH351" s="291"/>
      <c r="AI351" s="291"/>
      <c r="AJ351" s="291"/>
      <c r="AK351" s="279"/>
      <c r="AL351" s="279"/>
      <c r="AM351" s="279"/>
      <c r="AN351" s="279"/>
      <c r="AO351" s="292"/>
      <c r="AP351" s="292"/>
      <c r="AQ351" s="293"/>
      <c r="AR351" s="280"/>
      <c r="AS351" s="280"/>
      <c r="AT351" s="281"/>
      <c r="AU351" s="281"/>
      <c r="AV351" s="294"/>
      <c r="AW351" s="294"/>
      <c r="AX351" s="294"/>
      <c r="AY351" s="295"/>
      <c r="AZ351" s="295"/>
      <c r="BA351" s="295"/>
      <c r="BB351" s="296"/>
      <c r="BC351" s="296"/>
      <c r="BD351" s="296"/>
      <c r="BE351" s="353"/>
    </row>
    <row r="352" ht="15.75" customHeight="1">
      <c r="A352" s="74">
        <v>2025378.0</v>
      </c>
      <c r="B352" s="50" t="s">
        <v>3154</v>
      </c>
      <c r="C352" s="50" t="s">
        <v>430</v>
      </c>
      <c r="D352" s="50" t="s">
        <v>91</v>
      </c>
      <c r="E352" s="82" t="s">
        <v>57</v>
      </c>
      <c r="F352" s="50" t="s">
        <v>49</v>
      </c>
      <c r="G352" s="363" t="s">
        <v>225</v>
      </c>
      <c r="H352" s="270" t="str">
        <f>VLOOKUP(A352,'High School'!A:AX,50,FALSE)</f>
        <v>Does not Qualify</v>
      </c>
      <c r="I352" s="270" t="str">
        <f>VLOOKUP(A352,'High School'!A:AY,51,FALSE)</f>
        <v>N/A</v>
      </c>
      <c r="J352" s="270" t="str">
        <f>VLOOKUP(A352,'High School'!A:AZ,52,FALSE)</f>
        <v>N/A</v>
      </c>
      <c r="K352" s="270" t="str">
        <f>VLOOKUP(A352,'High School'!A:BA,53,FALSE)</f>
        <v/>
      </c>
      <c r="L352" s="270" t="str">
        <f>VLOOKUP(A352,'High School'!A:BB,54,FALSE)</f>
        <v/>
      </c>
      <c r="M352" s="301" t="s">
        <v>232</v>
      </c>
      <c r="N352" s="271"/>
      <c r="O352" s="271" t="s">
        <v>7768</v>
      </c>
      <c r="P352" s="273"/>
      <c r="Q352" s="288"/>
      <c r="R352" s="288"/>
      <c r="S352" s="274"/>
      <c r="T352" s="274"/>
      <c r="U352" s="275"/>
      <c r="V352" s="275"/>
      <c r="W352" s="275"/>
      <c r="X352" s="289"/>
      <c r="Y352" s="304" t="s">
        <v>232</v>
      </c>
      <c r="Z352" s="276"/>
      <c r="AA352" s="276">
        <v>2.50871904E8</v>
      </c>
      <c r="AB352" s="276">
        <v>56087.0</v>
      </c>
      <c r="AC352" s="290"/>
      <c r="AD352" s="290"/>
      <c r="AE352" s="291"/>
      <c r="AF352" s="291"/>
      <c r="AG352" s="291"/>
      <c r="AH352" s="291"/>
      <c r="AI352" s="291"/>
      <c r="AJ352" s="291"/>
      <c r="AK352" s="373" t="s">
        <v>73</v>
      </c>
      <c r="AL352" s="279"/>
      <c r="AM352" s="373">
        <v>2.50896907E8</v>
      </c>
      <c r="AN352" s="373">
        <v>83256.0</v>
      </c>
      <c r="AO352" s="292"/>
      <c r="AP352" s="292"/>
      <c r="AQ352" s="293"/>
      <c r="AR352" s="280"/>
      <c r="AS352" s="280"/>
      <c r="AT352" s="281"/>
      <c r="AU352" s="281"/>
      <c r="AV352" s="294"/>
      <c r="AW352" s="294"/>
      <c r="AX352" s="294"/>
      <c r="AY352" s="295"/>
      <c r="AZ352" s="295"/>
      <c r="BA352" s="295"/>
      <c r="BB352" s="296"/>
      <c r="BC352" s="296"/>
      <c r="BD352" s="296"/>
      <c r="BE352" s="353"/>
    </row>
    <row r="353" ht="15.75" customHeight="1">
      <c r="A353" s="74">
        <v>2025379.0</v>
      </c>
      <c r="B353" s="50" t="s">
        <v>1570</v>
      </c>
      <c r="C353" s="50" t="s">
        <v>430</v>
      </c>
      <c r="D353" s="50" t="s">
        <v>91</v>
      </c>
      <c r="E353" s="82" t="s">
        <v>57</v>
      </c>
      <c r="F353" s="50" t="s">
        <v>49</v>
      </c>
      <c r="G353" s="269" t="str">
        <f>VLOOKUP(A353,'High School'!A:AW,49,FALSE)</f>
        <v>Yes</v>
      </c>
      <c r="H353" s="270" t="str">
        <f>VLOOKUP(A353,'High School'!A:AX,50,FALSE)</f>
        <v/>
      </c>
      <c r="I353" s="270">
        <f>VLOOKUP(A353,'High School'!A:AY,51,FALSE)</f>
        <v>232050856</v>
      </c>
      <c r="J353" s="270">
        <f>VLOOKUP(A353,'High School'!A:AZ,52,FALSE)</f>
        <v>53687</v>
      </c>
      <c r="K353" s="270" t="str">
        <f>VLOOKUP(A353,'High School'!A:BA,53,FALSE)</f>
        <v/>
      </c>
      <c r="L353" s="270" t="str">
        <f>VLOOKUP(A353,'High School'!A:BB,54,FALSE)</f>
        <v/>
      </c>
      <c r="M353" s="301" t="s">
        <v>73</v>
      </c>
      <c r="N353" s="271"/>
      <c r="O353" s="301" t="s">
        <v>7769</v>
      </c>
      <c r="P353" s="273"/>
      <c r="Q353" s="288"/>
      <c r="R353" s="288"/>
      <c r="S353" s="306" t="s">
        <v>73</v>
      </c>
      <c r="T353" s="274"/>
      <c r="U353" s="303">
        <v>2.25215755E8</v>
      </c>
      <c r="V353" s="303">
        <v>61508.0</v>
      </c>
      <c r="W353" s="275"/>
      <c r="X353" s="289"/>
      <c r="Y353" s="276" t="s">
        <v>73</v>
      </c>
      <c r="Z353" s="276"/>
      <c r="AA353" s="276">
        <v>2.51360725E8</v>
      </c>
      <c r="AB353" s="276">
        <v>61508.0</v>
      </c>
      <c r="AC353" s="290"/>
      <c r="AD353" s="290"/>
      <c r="AE353" s="291"/>
      <c r="AF353" s="291"/>
      <c r="AG353" s="291"/>
      <c r="AH353" s="291"/>
      <c r="AI353" s="291"/>
      <c r="AJ353" s="291"/>
      <c r="AK353" s="279"/>
      <c r="AL353" s="279"/>
      <c r="AM353" s="279"/>
      <c r="AN353" s="279"/>
      <c r="AO353" s="292"/>
      <c r="AP353" s="292"/>
      <c r="AQ353" s="293"/>
      <c r="AR353" s="280"/>
      <c r="AS353" s="280"/>
      <c r="AT353" s="281"/>
      <c r="AU353" s="281"/>
      <c r="AV353" s="294"/>
      <c r="AW353" s="294"/>
      <c r="AX353" s="294"/>
      <c r="AY353" s="295"/>
      <c r="AZ353" s="295"/>
      <c r="BA353" s="295"/>
      <c r="BB353" s="296"/>
      <c r="BC353" s="296"/>
      <c r="BD353" s="296"/>
      <c r="BE353" s="353"/>
    </row>
    <row r="354" ht="15.75" customHeight="1">
      <c r="A354" s="74">
        <v>2025380.0</v>
      </c>
      <c r="B354" s="50" t="s">
        <v>5880</v>
      </c>
      <c r="C354" s="50" t="s">
        <v>430</v>
      </c>
      <c r="D354" s="50" t="s">
        <v>111</v>
      </c>
      <c r="E354" s="82" t="s">
        <v>1241</v>
      </c>
      <c r="F354" s="50" t="s">
        <v>4</v>
      </c>
      <c r="G354" s="269" t="str">
        <f>VLOOKUP(A354,'High School'!A:AW,49,FALSE)</f>
        <v>S/A</v>
      </c>
      <c r="H354" s="270" t="str">
        <f>VLOOKUP(A354,'High School'!A:AX,50,FALSE)</f>
        <v/>
      </c>
      <c r="I354" s="270">
        <f>VLOOKUP(A354,'High School'!A:AY,51,FALSE)</f>
        <v>231602154</v>
      </c>
      <c r="J354" s="270">
        <f>VLOOKUP(A354,'High School'!A:AZ,52,FALSE)</f>
        <v>89078</v>
      </c>
      <c r="K354" s="270" t="str">
        <f>VLOOKUP(A354,'High School'!A:BA,53,FALSE)</f>
        <v/>
      </c>
      <c r="L354" s="270" t="str">
        <f>VLOOKUP(A354,'High School'!A:BB,54,FALSE)</f>
        <v/>
      </c>
      <c r="M354" s="301" t="s">
        <v>232</v>
      </c>
      <c r="N354" s="271"/>
      <c r="O354" s="271"/>
      <c r="P354" s="273"/>
      <c r="Q354" s="288"/>
      <c r="R354" s="288"/>
      <c r="S354" s="306" t="s">
        <v>232</v>
      </c>
      <c r="T354" s="274"/>
      <c r="U354" s="275"/>
      <c r="V354" s="275"/>
      <c r="W354" s="275"/>
      <c r="X354" s="289"/>
      <c r="Y354" s="304" t="s">
        <v>232</v>
      </c>
      <c r="Z354" s="277"/>
      <c r="AA354" s="276"/>
      <c r="AB354" s="276"/>
      <c r="AC354" s="290"/>
      <c r="AD354" s="290"/>
      <c r="AE354" s="291"/>
      <c r="AF354" s="291"/>
      <c r="AG354" s="291"/>
      <c r="AH354" s="291"/>
      <c r="AI354" s="291"/>
      <c r="AJ354" s="291"/>
      <c r="AK354" s="279"/>
      <c r="AL354" s="279"/>
      <c r="AM354" s="279"/>
      <c r="AN354" s="279"/>
      <c r="AO354" s="292"/>
      <c r="AP354" s="292"/>
      <c r="AQ354" s="293"/>
      <c r="AR354" s="280"/>
      <c r="AS354" s="280"/>
      <c r="AT354" s="281"/>
      <c r="AU354" s="281"/>
      <c r="AV354" s="294"/>
      <c r="AW354" s="294"/>
      <c r="AX354" s="294"/>
      <c r="AY354" s="295"/>
      <c r="AZ354" s="295"/>
      <c r="BA354" s="295"/>
      <c r="BB354" s="296"/>
      <c r="BC354" s="296"/>
      <c r="BD354" s="296"/>
      <c r="BE354" s="353"/>
    </row>
    <row r="355" ht="15.75" customHeight="1">
      <c r="A355" s="74">
        <v>2025381.0</v>
      </c>
      <c r="B355" s="50" t="s">
        <v>4324</v>
      </c>
      <c r="C355" s="50" t="s">
        <v>430</v>
      </c>
      <c r="D355" s="50" t="s">
        <v>111</v>
      </c>
      <c r="E355" s="82" t="s">
        <v>1241</v>
      </c>
      <c r="F355" s="50" t="s">
        <v>4</v>
      </c>
      <c r="G355" s="269" t="str">
        <f>VLOOKUP(A355,'High School'!A:AW,49,FALSE)</f>
        <v>Yes</v>
      </c>
      <c r="H355" s="270" t="str">
        <f>VLOOKUP(A355,'High School'!A:AX,50,FALSE)</f>
        <v/>
      </c>
      <c r="I355" s="270">
        <f>VLOOKUP(A355,'High School'!A:AY,51,FALSE)</f>
        <v>232095620</v>
      </c>
      <c r="J355" s="270">
        <f>VLOOKUP(A355,'High School'!A:AZ,52,FALSE)</f>
        <v>96869</v>
      </c>
      <c r="K355" s="270" t="str">
        <f>VLOOKUP(A355,'High School'!A:BA,53,FALSE)</f>
        <v/>
      </c>
      <c r="L355" s="270" t="str">
        <f>VLOOKUP(A355,'High School'!A:BB,54,FALSE)</f>
        <v/>
      </c>
      <c r="M355" s="271" t="s">
        <v>73</v>
      </c>
      <c r="N355" s="271"/>
      <c r="O355" s="271" t="s">
        <v>7770</v>
      </c>
      <c r="P355" s="273"/>
      <c r="Q355" s="288"/>
      <c r="R355" s="288"/>
      <c r="S355" s="306" t="s">
        <v>73</v>
      </c>
      <c r="T355" s="274"/>
      <c r="U355" s="303">
        <v>2.25221508E8</v>
      </c>
      <c r="V355" s="303">
        <v>57876.0</v>
      </c>
      <c r="W355" s="275"/>
      <c r="X355" s="289"/>
      <c r="Y355" s="276" t="s">
        <v>73</v>
      </c>
      <c r="Z355" s="276"/>
      <c r="AA355" s="276">
        <v>2.51287378E8</v>
      </c>
      <c r="AB355" s="276">
        <v>68536.0</v>
      </c>
      <c r="AC355" s="290"/>
      <c r="AD355" s="290"/>
      <c r="AE355" s="291"/>
      <c r="AF355" s="291"/>
      <c r="AG355" s="291"/>
      <c r="AH355" s="291"/>
      <c r="AI355" s="291"/>
      <c r="AJ355" s="291"/>
      <c r="AK355" s="373" t="s">
        <v>73</v>
      </c>
      <c r="AL355" s="279"/>
      <c r="AM355" s="373">
        <v>2.50903377E8</v>
      </c>
      <c r="AN355" s="279"/>
      <c r="AO355" s="292"/>
      <c r="AP355" s="292"/>
      <c r="AQ355" s="293"/>
      <c r="AR355" s="280"/>
      <c r="AS355" s="280"/>
      <c r="AT355" s="281"/>
      <c r="AU355" s="281"/>
      <c r="AV355" s="294"/>
      <c r="AW355" s="294"/>
      <c r="AX355" s="294"/>
      <c r="AY355" s="295"/>
      <c r="AZ355" s="295"/>
      <c r="BA355" s="295"/>
      <c r="BB355" s="296"/>
      <c r="BC355" s="296"/>
      <c r="BD355" s="296"/>
      <c r="BE355" s="353"/>
    </row>
    <row r="356" ht="15.75" customHeight="1">
      <c r="A356" s="74">
        <v>2025382.0</v>
      </c>
      <c r="B356" s="50" t="s">
        <v>4525</v>
      </c>
      <c r="C356" s="50" t="s">
        <v>430</v>
      </c>
      <c r="D356" s="50" t="s">
        <v>111</v>
      </c>
      <c r="E356" s="82" t="s">
        <v>1241</v>
      </c>
      <c r="F356" s="50" t="s">
        <v>4</v>
      </c>
      <c r="G356" s="269" t="str">
        <f>VLOOKUP(A356,'High School'!A:AW,49,FALSE)</f>
        <v>S/A</v>
      </c>
      <c r="H356" s="270" t="str">
        <f>VLOOKUP(A356,'High School'!A:AX,50,FALSE)</f>
        <v/>
      </c>
      <c r="I356" s="270">
        <f>VLOOKUP(A356,'High School'!A:AY,51,FALSE)</f>
        <v>231393520</v>
      </c>
      <c r="J356" s="270">
        <f>VLOOKUP(A356,'High School'!A:AZ,52,FALSE)</f>
        <v>15092</v>
      </c>
      <c r="K356" s="270" t="str">
        <f>VLOOKUP(A356,'High School'!A:BA,53,FALSE)</f>
        <v/>
      </c>
      <c r="L356" s="270" t="str">
        <f>VLOOKUP(A356,'High School'!A:BB,54,FALSE)</f>
        <v/>
      </c>
      <c r="M356" s="301" t="s">
        <v>232</v>
      </c>
      <c r="N356" s="271"/>
      <c r="O356" s="271"/>
      <c r="P356" s="273"/>
      <c r="Q356" s="288"/>
      <c r="R356" s="288"/>
      <c r="S356" s="306" t="s">
        <v>73</v>
      </c>
      <c r="T356" s="274"/>
      <c r="U356" s="303">
        <v>2.2522155E8</v>
      </c>
      <c r="V356" s="303">
        <v>86985.0</v>
      </c>
      <c r="W356" s="275"/>
      <c r="X356" s="289"/>
      <c r="Y356" s="276" t="s">
        <v>73</v>
      </c>
      <c r="Z356" s="276"/>
      <c r="AA356" s="276">
        <v>2.51317056E8</v>
      </c>
      <c r="AB356" s="276">
        <v>59876.0</v>
      </c>
      <c r="AC356" s="290"/>
      <c r="AD356" s="290"/>
      <c r="AE356" s="291"/>
      <c r="AF356" s="291"/>
      <c r="AG356" s="291"/>
      <c r="AH356" s="291"/>
      <c r="AI356" s="291"/>
      <c r="AJ356" s="291"/>
      <c r="AK356" s="279"/>
      <c r="AL356" s="279"/>
      <c r="AM356" s="279"/>
      <c r="AN356" s="279"/>
      <c r="AO356" s="292"/>
      <c r="AP356" s="292"/>
      <c r="AQ356" s="293"/>
      <c r="AR356" s="280"/>
      <c r="AS356" s="280"/>
      <c r="AT356" s="281"/>
      <c r="AU356" s="281"/>
      <c r="AV356" s="294"/>
      <c r="AW356" s="294"/>
      <c r="AX356" s="294"/>
      <c r="AY356" s="295"/>
      <c r="AZ356" s="295"/>
      <c r="BA356" s="295"/>
      <c r="BB356" s="296"/>
      <c r="BC356" s="296"/>
      <c r="BD356" s="296"/>
      <c r="BE356" s="353"/>
    </row>
    <row r="357" ht="15.75" customHeight="1">
      <c r="A357" s="74">
        <v>2025383.0</v>
      </c>
      <c r="B357" s="50" t="s">
        <v>6660</v>
      </c>
      <c r="C357" s="50" t="s">
        <v>430</v>
      </c>
      <c r="D357" s="50" t="s">
        <v>111</v>
      </c>
      <c r="E357" s="82" t="s">
        <v>1241</v>
      </c>
      <c r="F357" s="50" t="s">
        <v>4</v>
      </c>
      <c r="G357" s="269" t="str">
        <f>VLOOKUP(A357,'High School'!A:AW,49,FALSE)</f>
        <v>Yes</v>
      </c>
      <c r="H357" s="270" t="str">
        <f>VLOOKUP(A357,'High School'!A:AX,50,FALSE)</f>
        <v/>
      </c>
      <c r="I357" s="270">
        <f>VLOOKUP(A357,'High School'!A:AY,51,FALSE)</f>
        <v>232095744</v>
      </c>
      <c r="J357" s="270">
        <f>VLOOKUP(A357,'High School'!A:AZ,52,FALSE)</f>
        <v>89141</v>
      </c>
      <c r="K357" s="270" t="str">
        <f>VLOOKUP(A357,'High School'!A:BA,53,FALSE)</f>
        <v/>
      </c>
      <c r="L357" s="270" t="str">
        <f>VLOOKUP(A357,'High School'!A:BB,54,FALSE)</f>
        <v/>
      </c>
      <c r="M357" s="271" t="s">
        <v>73</v>
      </c>
      <c r="N357" s="271"/>
      <c r="O357" s="271" t="s">
        <v>7771</v>
      </c>
      <c r="P357" s="273"/>
      <c r="Q357" s="288"/>
      <c r="R357" s="288"/>
      <c r="S357" s="274"/>
      <c r="T357" s="274"/>
      <c r="U357" s="275"/>
      <c r="V357" s="275"/>
      <c r="W357" s="275"/>
      <c r="X357" s="289"/>
      <c r="Y357" s="276" t="s">
        <v>73</v>
      </c>
      <c r="Z357" s="276"/>
      <c r="AA357" s="276">
        <v>2.5128775E8</v>
      </c>
      <c r="AB357" s="276">
        <v>65259.0</v>
      </c>
      <c r="AC357" s="290"/>
      <c r="AD357" s="290"/>
      <c r="AE357" s="291"/>
      <c r="AF357" s="291"/>
      <c r="AG357" s="291"/>
      <c r="AH357" s="291"/>
      <c r="AI357" s="291"/>
      <c r="AJ357" s="291"/>
      <c r="AK357" s="373" t="s">
        <v>73</v>
      </c>
      <c r="AL357" s="279"/>
      <c r="AM357" s="373">
        <v>2.50903458E8</v>
      </c>
      <c r="AN357" s="279"/>
      <c r="AO357" s="292"/>
      <c r="AP357" s="292"/>
      <c r="AQ357" s="293"/>
      <c r="AR357" s="280"/>
      <c r="AS357" s="280"/>
      <c r="AT357" s="281"/>
      <c r="AU357" s="281"/>
      <c r="AV357" s="294"/>
      <c r="AW357" s="294"/>
      <c r="AX357" s="294"/>
      <c r="AY357" s="295"/>
      <c r="AZ357" s="295"/>
      <c r="BA357" s="295"/>
      <c r="BB357" s="296"/>
      <c r="BC357" s="296"/>
      <c r="BD357" s="296"/>
      <c r="BE357" s="353"/>
    </row>
    <row r="358" ht="15.75" customHeight="1">
      <c r="A358" s="74">
        <v>2025384.0</v>
      </c>
      <c r="B358" s="50" t="s">
        <v>6619</v>
      </c>
      <c r="C358" s="50" t="s">
        <v>430</v>
      </c>
      <c r="D358" s="50" t="s">
        <v>111</v>
      </c>
      <c r="E358" s="82" t="s">
        <v>1241</v>
      </c>
      <c r="F358" s="50" t="s">
        <v>4</v>
      </c>
      <c r="G358" s="269" t="str">
        <f>VLOOKUP(A358,'High School'!A:AW,49,FALSE)</f>
        <v>S/A</v>
      </c>
      <c r="H358" s="270" t="str">
        <f>VLOOKUP(A358,'High School'!A:AX,50,FALSE)</f>
        <v/>
      </c>
      <c r="I358" s="270">
        <f>VLOOKUP(A358,'High School'!A:AY,51,FALSE)</f>
        <v>2312109389</v>
      </c>
      <c r="J358" s="270">
        <f>VLOOKUP(A358,'High School'!A:AZ,52,FALSE)</f>
        <v>16297</v>
      </c>
      <c r="K358" s="270" t="str">
        <f>VLOOKUP(A358,'High School'!A:BA,53,FALSE)</f>
        <v/>
      </c>
      <c r="L358" s="270" t="str">
        <f>VLOOKUP(A358,'High School'!A:BB,54,FALSE)</f>
        <v/>
      </c>
      <c r="M358" s="271" t="s">
        <v>73</v>
      </c>
      <c r="N358" s="271"/>
      <c r="O358" s="271" t="s">
        <v>7772</v>
      </c>
      <c r="P358" s="273"/>
      <c r="Q358" s="288"/>
      <c r="R358" s="288"/>
      <c r="S358" s="274"/>
      <c r="T358" s="274"/>
      <c r="U358" s="275"/>
      <c r="V358" s="275"/>
      <c r="W358" s="275"/>
      <c r="X358" s="289"/>
      <c r="Y358" s="304" t="s">
        <v>232</v>
      </c>
      <c r="Z358" s="276" t="str">
        <f>CLEAN(TRIM(AA358))</f>
        <v/>
      </c>
      <c r="AA358" s="276"/>
      <c r="AB358" s="276"/>
      <c r="AC358" s="290"/>
      <c r="AD358" s="290"/>
      <c r="AE358" s="291"/>
      <c r="AF358" s="291"/>
      <c r="AG358" s="291"/>
      <c r="AH358" s="291"/>
      <c r="AI358" s="291"/>
      <c r="AJ358" s="291"/>
      <c r="AK358" s="279"/>
      <c r="AL358" s="279"/>
      <c r="AM358" s="279"/>
      <c r="AN358" s="279"/>
      <c r="AO358" s="292"/>
      <c r="AP358" s="292"/>
      <c r="AQ358" s="293"/>
      <c r="AR358" s="280"/>
      <c r="AS358" s="280"/>
      <c r="AT358" s="281"/>
      <c r="AU358" s="281"/>
      <c r="AV358" s="294"/>
      <c r="AW358" s="294"/>
      <c r="AX358" s="294"/>
      <c r="AY358" s="295"/>
      <c r="AZ358" s="295"/>
      <c r="BA358" s="295"/>
      <c r="BB358" s="296"/>
      <c r="BC358" s="296"/>
      <c r="BD358" s="296"/>
      <c r="BE358" s="353"/>
    </row>
    <row r="359" ht="15.75" customHeight="1">
      <c r="A359" s="74">
        <v>2025385.0</v>
      </c>
      <c r="B359" s="50" t="s">
        <v>5735</v>
      </c>
      <c r="C359" s="50" t="s">
        <v>430</v>
      </c>
      <c r="D359" s="50" t="s">
        <v>111</v>
      </c>
      <c r="E359" s="82" t="s">
        <v>1241</v>
      </c>
      <c r="F359" s="50" t="s">
        <v>4</v>
      </c>
      <c r="G359" s="269" t="str">
        <f>VLOOKUP(A359,'High School'!A:AW,49,FALSE)</f>
        <v>Yes</v>
      </c>
      <c r="H359" s="270" t="str">
        <f>VLOOKUP(A359,'High School'!A:AX,50,FALSE)</f>
        <v/>
      </c>
      <c r="I359" s="270">
        <f>VLOOKUP(A359,'High School'!A:AY,51,FALSE)</f>
        <v>231610602</v>
      </c>
      <c r="J359" s="270">
        <f>VLOOKUP(A359,'High School'!A:AZ,52,FALSE)</f>
        <v>70747</v>
      </c>
      <c r="K359" s="270" t="str">
        <f>VLOOKUP(A359,'High School'!A:BA,53,FALSE)</f>
        <v/>
      </c>
      <c r="L359" s="270" t="str">
        <f>VLOOKUP(A359,'High School'!A:BB,54,FALSE)</f>
        <v/>
      </c>
      <c r="M359" s="271" t="s">
        <v>73</v>
      </c>
      <c r="N359" s="271"/>
      <c r="O359" s="271" t="s">
        <v>7773</v>
      </c>
      <c r="P359" s="273"/>
      <c r="Q359" s="288"/>
      <c r="R359" s="288"/>
      <c r="S359" s="274"/>
      <c r="T359" s="274"/>
      <c r="U359" s="275"/>
      <c r="V359" s="275"/>
      <c r="W359" s="275"/>
      <c r="X359" s="289"/>
      <c r="Y359" s="276" t="s">
        <v>73</v>
      </c>
      <c r="Z359" s="276"/>
      <c r="AA359" s="276">
        <v>2.5128792E8</v>
      </c>
      <c r="AB359" s="276">
        <v>56354.0</v>
      </c>
      <c r="AC359" s="290"/>
      <c r="AD359" s="290"/>
      <c r="AE359" s="291"/>
      <c r="AF359" s="291"/>
      <c r="AG359" s="291"/>
      <c r="AH359" s="291"/>
      <c r="AI359" s="291"/>
      <c r="AJ359" s="291"/>
      <c r="AK359" s="279"/>
      <c r="AL359" s="279"/>
      <c r="AM359" s="279"/>
      <c r="AN359" s="279"/>
      <c r="AO359" s="292"/>
      <c r="AP359" s="292"/>
      <c r="AQ359" s="293"/>
      <c r="AR359" s="280"/>
      <c r="AS359" s="280"/>
      <c r="AT359" s="281"/>
      <c r="AU359" s="281"/>
      <c r="AV359" s="294"/>
      <c r="AW359" s="294"/>
      <c r="AX359" s="294"/>
      <c r="AY359" s="295"/>
      <c r="AZ359" s="295"/>
      <c r="BA359" s="295"/>
      <c r="BB359" s="296"/>
      <c r="BC359" s="296"/>
      <c r="BD359" s="296"/>
      <c r="BE359" s="353"/>
    </row>
    <row r="360" ht="15.75" customHeight="1">
      <c r="A360" s="74">
        <v>2025386.0</v>
      </c>
      <c r="B360" s="50" t="s">
        <v>5494</v>
      </c>
      <c r="C360" s="50" t="s">
        <v>430</v>
      </c>
      <c r="D360" s="50" t="s">
        <v>111</v>
      </c>
      <c r="E360" s="82" t="s">
        <v>1241</v>
      </c>
      <c r="F360" s="50" t="s">
        <v>4</v>
      </c>
      <c r="G360" s="269" t="str">
        <f>VLOOKUP(A360,'High School'!A:AW,49,FALSE)</f>
        <v>S/A</v>
      </c>
      <c r="H360" s="270" t="str">
        <f>VLOOKUP(A360,'High School'!A:AX,50,FALSE)</f>
        <v/>
      </c>
      <c r="I360" s="270">
        <f>VLOOKUP(A360,'High School'!A:AY,51,FALSE)</f>
        <v>231501080</v>
      </c>
      <c r="J360" s="270">
        <f>VLOOKUP(A360,'High School'!A:AZ,52,FALSE)</f>
        <v>24598</v>
      </c>
      <c r="K360" s="270" t="str">
        <f>VLOOKUP(A360,'High School'!A:BA,53,FALSE)</f>
        <v/>
      </c>
      <c r="L360" s="270" t="str">
        <f>VLOOKUP(A360,'High School'!A:BB,54,FALSE)</f>
        <v/>
      </c>
      <c r="M360" s="301" t="s">
        <v>232</v>
      </c>
      <c r="N360" s="271"/>
      <c r="O360" s="271"/>
      <c r="P360" s="273"/>
      <c r="Q360" s="288"/>
      <c r="R360" s="288"/>
      <c r="S360" s="274"/>
      <c r="T360" s="274"/>
      <c r="U360" s="275"/>
      <c r="V360" s="275"/>
      <c r="W360" s="275"/>
      <c r="X360" s="289"/>
      <c r="Y360" s="276" t="s">
        <v>73</v>
      </c>
      <c r="Z360" s="276"/>
      <c r="AA360" s="276">
        <v>2.51287599E8</v>
      </c>
      <c r="AB360" s="276">
        <v>49865.0</v>
      </c>
      <c r="AC360" s="290"/>
      <c r="AD360" s="290"/>
      <c r="AE360" s="291"/>
      <c r="AF360" s="291"/>
      <c r="AG360" s="291"/>
      <c r="AH360" s="291"/>
      <c r="AI360" s="291"/>
      <c r="AJ360" s="291"/>
      <c r="AK360" s="373" t="s">
        <v>232</v>
      </c>
      <c r="AL360" s="279"/>
      <c r="AM360" s="279"/>
      <c r="AN360" s="279"/>
      <c r="AO360" s="292"/>
      <c r="AP360" s="292"/>
      <c r="AQ360" s="293"/>
      <c r="AR360" s="280"/>
      <c r="AS360" s="280"/>
      <c r="AT360" s="281"/>
      <c r="AU360" s="281"/>
      <c r="AV360" s="294"/>
      <c r="AW360" s="294"/>
      <c r="AX360" s="294"/>
      <c r="AY360" s="295" t="s">
        <v>232</v>
      </c>
      <c r="AZ360" s="295">
        <v>287426.0</v>
      </c>
      <c r="BA360" s="295" t="s">
        <v>7774</v>
      </c>
      <c r="BB360" s="296" t="s">
        <v>232</v>
      </c>
      <c r="BC360" s="296" t="s">
        <v>7775</v>
      </c>
      <c r="BD360" s="296"/>
      <c r="BE360" s="353"/>
    </row>
    <row r="361" ht="15.75" customHeight="1">
      <c r="A361" s="74">
        <v>2025387.0</v>
      </c>
      <c r="B361" s="50" t="s">
        <v>7560</v>
      </c>
      <c r="C361" s="50" t="s">
        <v>430</v>
      </c>
      <c r="D361" s="50" t="s">
        <v>90</v>
      </c>
      <c r="E361" s="82" t="s">
        <v>1241</v>
      </c>
      <c r="F361" s="50" t="s">
        <v>4</v>
      </c>
      <c r="G361" s="269" t="str">
        <f>VLOOKUP(A361,'High School'!A:AW,49,FALSE)</f>
        <v>S/A</v>
      </c>
      <c r="H361" s="270" t="str">
        <f>VLOOKUP(A361,'High School'!A:AX,50,FALSE)</f>
        <v/>
      </c>
      <c r="I361" s="270" t="str">
        <f>VLOOKUP(A361,'High School'!A:AY,51,FALSE)</f>
        <v/>
      </c>
      <c r="J361" s="270" t="str">
        <f>VLOOKUP(A361,'High School'!A:AZ,52,FALSE)</f>
        <v/>
      </c>
      <c r="K361" s="270" t="str">
        <f>VLOOKUP(A361,'High School'!A:BA,53,FALSE)</f>
        <v/>
      </c>
      <c r="L361" s="270" t="str">
        <f>VLOOKUP(A361,'High School'!A:BB,54,FALSE)</f>
        <v/>
      </c>
      <c r="M361" s="271" t="s">
        <v>73</v>
      </c>
      <c r="N361" s="271"/>
      <c r="O361" s="271" t="s">
        <v>7776</v>
      </c>
      <c r="P361" s="273"/>
      <c r="Q361" s="288"/>
      <c r="R361" s="288"/>
      <c r="S361" s="274"/>
      <c r="T361" s="274"/>
      <c r="U361" s="275"/>
      <c r="V361" s="275"/>
      <c r="W361" s="275"/>
      <c r="X361" s="289"/>
      <c r="Y361" s="276" t="s">
        <v>73</v>
      </c>
      <c r="Z361" s="276"/>
      <c r="AA361" s="304">
        <v>2.51318036E8</v>
      </c>
      <c r="AB361" s="304">
        <v>68387.0</v>
      </c>
      <c r="AC361" s="290"/>
      <c r="AD361" s="290"/>
      <c r="AE361" s="291"/>
      <c r="AF361" s="291"/>
      <c r="AG361" s="291"/>
      <c r="AH361" s="291"/>
      <c r="AI361" s="291"/>
      <c r="AJ361" s="291"/>
      <c r="AK361" s="279"/>
      <c r="AL361" s="279"/>
      <c r="AM361" s="279"/>
      <c r="AN361" s="279"/>
      <c r="AO361" s="292"/>
      <c r="AP361" s="292"/>
      <c r="AQ361" s="293"/>
      <c r="AR361" s="280"/>
      <c r="AS361" s="280"/>
      <c r="AT361" s="281"/>
      <c r="AU361" s="281"/>
      <c r="AV361" s="294"/>
      <c r="AW361" s="294"/>
      <c r="AX361" s="294"/>
      <c r="AY361" s="295"/>
      <c r="AZ361" s="295"/>
      <c r="BA361" s="295"/>
      <c r="BB361" s="296"/>
      <c r="BC361" s="296"/>
      <c r="BD361" s="296"/>
      <c r="BE361" s="353"/>
    </row>
    <row r="362" ht="15.75" customHeight="1">
      <c r="A362" s="74">
        <v>2025388.0</v>
      </c>
      <c r="B362" s="50" t="s">
        <v>3917</v>
      </c>
      <c r="C362" s="50" t="s">
        <v>430</v>
      </c>
      <c r="D362" s="50" t="s">
        <v>90</v>
      </c>
      <c r="E362" s="82" t="s">
        <v>1241</v>
      </c>
      <c r="F362" s="50" t="s">
        <v>4</v>
      </c>
      <c r="G362" s="269" t="str">
        <f>VLOOKUP(A362,'High School'!A:AW,49,FALSE)</f>
        <v>Yes</v>
      </c>
      <c r="H362" s="270" t="str">
        <f>VLOOKUP(A362,'High School'!A:AX,50,FALSE)</f>
        <v/>
      </c>
      <c r="I362" s="270">
        <f>VLOOKUP(A362,'High School'!A:AY,51,FALSE)</f>
        <v>232095868</v>
      </c>
      <c r="J362" s="270">
        <f>VLOOKUP(A362,'High School'!A:AZ,52,FALSE)</f>
        <v>59857</v>
      </c>
      <c r="K362" s="270" t="str">
        <f>VLOOKUP(A362,'High School'!A:BA,53,FALSE)</f>
        <v/>
      </c>
      <c r="L362" s="270" t="str">
        <f>VLOOKUP(A362,'High School'!A:BB,54,FALSE)</f>
        <v/>
      </c>
      <c r="M362" s="271" t="s">
        <v>73</v>
      </c>
      <c r="N362" s="271"/>
      <c r="O362" s="271" t="s">
        <v>7777</v>
      </c>
      <c r="P362" s="273"/>
      <c r="Q362" s="288"/>
      <c r="R362" s="288"/>
      <c r="S362" s="274"/>
      <c r="T362" s="274"/>
      <c r="U362" s="275"/>
      <c r="V362" s="275"/>
      <c r="W362" s="275"/>
      <c r="X362" s="289"/>
      <c r="Y362" s="276" t="s">
        <v>73</v>
      </c>
      <c r="Z362" s="276"/>
      <c r="AA362" s="276">
        <v>2.51317277E8</v>
      </c>
      <c r="AB362" s="276">
        <v>13536.0</v>
      </c>
      <c r="AC362" s="290"/>
      <c r="AD362" s="290"/>
      <c r="AE362" s="291"/>
      <c r="AF362" s="291"/>
      <c r="AG362" s="291"/>
      <c r="AH362" s="291"/>
      <c r="AI362" s="291"/>
      <c r="AJ362" s="291"/>
      <c r="AK362" s="279"/>
      <c r="AL362" s="279"/>
      <c r="AM362" s="279"/>
      <c r="AN362" s="279"/>
      <c r="AO362" s="292"/>
      <c r="AP362" s="292"/>
      <c r="AQ362" s="293"/>
      <c r="AR362" s="280"/>
      <c r="AS362" s="280"/>
      <c r="AT362" s="281"/>
      <c r="AU362" s="281"/>
      <c r="AV362" s="294"/>
      <c r="AW362" s="294"/>
      <c r="AX362" s="294"/>
      <c r="AY362" s="295"/>
      <c r="AZ362" s="295"/>
      <c r="BA362" s="295"/>
      <c r="BB362" s="296"/>
      <c r="BC362" s="296"/>
      <c r="BD362" s="296"/>
      <c r="BE362" s="353"/>
    </row>
    <row r="363" ht="15.75" customHeight="1">
      <c r="A363" s="74">
        <v>2025389.0</v>
      </c>
      <c r="B363" s="50" t="s">
        <v>4841</v>
      </c>
      <c r="C363" s="50" t="s">
        <v>430</v>
      </c>
      <c r="D363" s="50" t="s">
        <v>90</v>
      </c>
      <c r="E363" s="82" t="s">
        <v>1241</v>
      </c>
      <c r="F363" s="50" t="s">
        <v>4</v>
      </c>
      <c r="G363" s="269" t="str">
        <f>VLOOKUP(A363,'High School'!A:AW,49,FALSE)</f>
        <v>S/A</v>
      </c>
      <c r="H363" s="270" t="str">
        <f>VLOOKUP(A363,'High School'!A:AX,50,FALSE)</f>
        <v/>
      </c>
      <c r="I363" s="270" t="str">
        <f>VLOOKUP(A363,'High School'!A:AY,51,FALSE)</f>
        <v/>
      </c>
      <c r="J363" s="270" t="str">
        <f>VLOOKUP(A363,'High School'!A:AZ,52,FALSE)</f>
        <v/>
      </c>
      <c r="K363" s="270" t="str">
        <f>VLOOKUP(A363,'High School'!A:BA,53,FALSE)</f>
        <v/>
      </c>
      <c r="L363" s="270" t="str">
        <f>VLOOKUP(A363,'High School'!A:BB,54,FALSE)</f>
        <v/>
      </c>
      <c r="M363" s="301" t="s">
        <v>232</v>
      </c>
      <c r="N363" s="271"/>
      <c r="O363" s="271"/>
      <c r="P363" s="273"/>
      <c r="Q363" s="288"/>
      <c r="R363" s="288"/>
      <c r="S363" s="274"/>
      <c r="T363" s="274"/>
      <c r="U363" s="275"/>
      <c r="V363" s="275"/>
      <c r="W363" s="275"/>
      <c r="X363" s="289"/>
      <c r="Y363" s="276" t="s">
        <v>73</v>
      </c>
      <c r="Z363" s="276"/>
      <c r="AA363" s="276">
        <v>2.51319083E8</v>
      </c>
      <c r="AB363" s="276">
        <v>36959.0</v>
      </c>
      <c r="AC363" s="290"/>
      <c r="AD363" s="290"/>
      <c r="AE363" s="291"/>
      <c r="AF363" s="291"/>
      <c r="AG363" s="291"/>
      <c r="AH363" s="291"/>
      <c r="AI363" s="291"/>
      <c r="AJ363" s="291"/>
      <c r="AK363" s="279"/>
      <c r="AL363" s="279"/>
      <c r="AM363" s="279"/>
      <c r="AN363" s="279"/>
      <c r="AO363" s="292"/>
      <c r="AP363" s="292"/>
      <c r="AQ363" s="293"/>
      <c r="AR363" s="280"/>
      <c r="AS363" s="280"/>
      <c r="AT363" s="281"/>
      <c r="AU363" s="281"/>
      <c r="AV363" s="294"/>
      <c r="AW363" s="294"/>
      <c r="AX363" s="294"/>
      <c r="AY363" s="295"/>
      <c r="AZ363" s="295"/>
      <c r="BA363" s="295"/>
      <c r="BB363" s="296"/>
      <c r="BC363" s="296"/>
      <c r="BD363" s="296"/>
      <c r="BE363" s="353"/>
    </row>
    <row r="364" ht="15.75" customHeight="1">
      <c r="A364" s="74">
        <v>2025390.0</v>
      </c>
      <c r="B364" s="50" t="s">
        <v>5269</v>
      </c>
      <c r="C364" s="50" t="s">
        <v>430</v>
      </c>
      <c r="D364" s="50" t="s">
        <v>90</v>
      </c>
      <c r="E364" s="82" t="s">
        <v>1241</v>
      </c>
      <c r="F364" s="50" t="s">
        <v>4</v>
      </c>
      <c r="G364" s="269" t="str">
        <f>VLOOKUP(A364,'High School'!A:AW,49,FALSE)</f>
        <v>Yes</v>
      </c>
      <c r="H364" s="270" t="str">
        <f>VLOOKUP(A364,'High School'!A:AX,50,FALSE)</f>
        <v/>
      </c>
      <c r="I364" s="270">
        <f>VLOOKUP(A364,'High School'!A:AY,51,FALSE)</f>
        <v>232096058</v>
      </c>
      <c r="J364" s="270">
        <f>VLOOKUP(A364,'High School'!A:AZ,52,FALSE)</f>
        <v>96494</v>
      </c>
      <c r="K364" s="270" t="str">
        <f>VLOOKUP(A364,'High School'!A:BA,53,FALSE)</f>
        <v/>
      </c>
      <c r="L364" s="270" t="str">
        <f>VLOOKUP(A364,'High School'!A:BB,54,FALSE)</f>
        <v/>
      </c>
      <c r="M364" s="271" t="s">
        <v>73</v>
      </c>
      <c r="N364" s="271"/>
      <c r="O364" s="271" t="s">
        <v>7778</v>
      </c>
      <c r="P364" s="273"/>
      <c r="Q364" s="288"/>
      <c r="R364" s="288"/>
      <c r="S364" s="306" t="s">
        <v>232</v>
      </c>
      <c r="T364" s="274"/>
      <c r="U364" s="303">
        <v>2.25152509E8</v>
      </c>
      <c r="V364" s="275"/>
      <c r="W364" s="275"/>
      <c r="X364" s="289"/>
      <c r="Y364" s="304" t="s">
        <v>232</v>
      </c>
      <c r="Z364" s="276"/>
      <c r="AA364" s="276">
        <v>2.5090786E8</v>
      </c>
      <c r="AB364" s="276"/>
      <c r="AC364" s="290"/>
      <c r="AD364" s="290"/>
      <c r="AE364" s="291"/>
      <c r="AF364" s="291"/>
      <c r="AG364" s="291"/>
      <c r="AH364" s="291"/>
      <c r="AI364" s="291"/>
      <c r="AJ364" s="291"/>
      <c r="AK364" s="279"/>
      <c r="AL364" s="279"/>
      <c r="AM364" s="279"/>
      <c r="AN364" s="279"/>
      <c r="AO364" s="292"/>
      <c r="AP364" s="292"/>
      <c r="AQ364" s="293"/>
      <c r="AR364" s="280"/>
      <c r="AS364" s="280"/>
      <c r="AT364" s="281"/>
      <c r="AU364" s="281"/>
      <c r="AV364" s="294"/>
      <c r="AW364" s="294"/>
      <c r="AX364" s="294"/>
      <c r="AY364" s="295"/>
      <c r="AZ364" s="295"/>
      <c r="BA364" s="295"/>
      <c r="BB364" s="296"/>
      <c r="BC364" s="296"/>
      <c r="BD364" s="296"/>
      <c r="BE364" s="353"/>
    </row>
    <row r="365" ht="15.75" customHeight="1">
      <c r="A365" s="74">
        <v>2025391.0</v>
      </c>
      <c r="B365" s="50" t="s">
        <v>5224</v>
      </c>
      <c r="C365" s="50" t="s">
        <v>430</v>
      </c>
      <c r="D365" s="50" t="s">
        <v>90</v>
      </c>
      <c r="E365" s="82" t="s">
        <v>1241</v>
      </c>
      <c r="F365" s="50" t="s">
        <v>4</v>
      </c>
      <c r="G365" s="269" t="str">
        <f>VLOOKUP(A365,'High School'!A:AW,49,FALSE)</f>
        <v>S/A</v>
      </c>
      <c r="H365" s="270" t="str">
        <f>VLOOKUP(A365,'High School'!A:AX,50,FALSE)</f>
        <v/>
      </c>
      <c r="I365" s="270">
        <f>VLOOKUP(A365,'High School'!A:AY,51,FALSE)</f>
        <v>231798032</v>
      </c>
      <c r="J365" s="270">
        <f>VLOOKUP(A365,'High School'!A:AZ,52,FALSE)</f>
        <v>24572</v>
      </c>
      <c r="K365" s="270" t="str">
        <f>VLOOKUP(A365,'High School'!A:BA,53,FALSE)</f>
        <v/>
      </c>
      <c r="L365" s="270" t="str">
        <f>VLOOKUP(A365,'High School'!A:BB,54,FALSE)</f>
        <v/>
      </c>
      <c r="M365" s="271" t="s">
        <v>73</v>
      </c>
      <c r="N365" s="271"/>
      <c r="O365" s="271" t="s">
        <v>7779</v>
      </c>
      <c r="P365" s="273"/>
      <c r="Q365" s="288"/>
      <c r="R365" s="288"/>
      <c r="S365" s="274"/>
      <c r="T365" s="274"/>
      <c r="U365" s="275"/>
      <c r="V365" s="275"/>
      <c r="W365" s="275"/>
      <c r="X365" s="289"/>
      <c r="Y365" s="276" t="s">
        <v>73</v>
      </c>
      <c r="Z365" s="276"/>
      <c r="AA365" s="276">
        <v>2.51289745E8</v>
      </c>
      <c r="AB365" s="276">
        <v>65964.0</v>
      </c>
      <c r="AC365" s="290"/>
      <c r="AD365" s="290"/>
      <c r="AE365" s="291"/>
      <c r="AF365" s="291"/>
      <c r="AG365" s="291"/>
      <c r="AH365" s="291"/>
      <c r="AI365" s="291"/>
      <c r="AJ365" s="291"/>
      <c r="AK365" s="279"/>
      <c r="AL365" s="279"/>
      <c r="AM365" s="279"/>
      <c r="AN365" s="279"/>
      <c r="AO365" s="292"/>
      <c r="AP365" s="292"/>
      <c r="AQ365" s="293"/>
      <c r="AR365" s="280"/>
      <c r="AS365" s="280"/>
      <c r="AT365" s="281"/>
      <c r="AU365" s="281"/>
      <c r="AV365" s="294"/>
      <c r="AW365" s="294"/>
      <c r="AX365" s="294"/>
      <c r="AY365" s="295"/>
      <c r="AZ365" s="295"/>
      <c r="BA365" s="295"/>
      <c r="BB365" s="296"/>
      <c r="BC365" s="296"/>
      <c r="BD365" s="296"/>
      <c r="BE365" s="353"/>
    </row>
    <row r="366" ht="15.75" customHeight="1">
      <c r="A366" s="74">
        <v>2025392.0</v>
      </c>
      <c r="B366" s="50" t="s">
        <v>5196</v>
      </c>
      <c r="C366" s="50" t="s">
        <v>430</v>
      </c>
      <c r="D366" s="50" t="s">
        <v>90</v>
      </c>
      <c r="E366" s="82" t="s">
        <v>1241</v>
      </c>
      <c r="F366" s="50" t="s">
        <v>4</v>
      </c>
      <c r="G366" s="269" t="str">
        <f>VLOOKUP(A366,'High School'!A:AW,49,FALSE)</f>
        <v>S/A</v>
      </c>
      <c r="H366" s="270" t="str">
        <f>VLOOKUP(A366,'High School'!A:AX,50,FALSE)</f>
        <v/>
      </c>
      <c r="I366" s="270">
        <f>VLOOKUP(A366,'High School'!A:AY,51,FALSE)</f>
        <v>231813805</v>
      </c>
      <c r="J366" s="270">
        <f>VLOOKUP(A366,'High School'!A:AZ,52,FALSE)</f>
        <v>54132</v>
      </c>
      <c r="K366" s="270" t="str">
        <f>VLOOKUP(A366,'High School'!A:BA,53,FALSE)</f>
        <v/>
      </c>
      <c r="L366" s="270" t="str">
        <f>VLOOKUP(A366,'High School'!A:BB,54,FALSE)</f>
        <v/>
      </c>
      <c r="M366" s="271" t="s">
        <v>73</v>
      </c>
      <c r="N366" s="271"/>
      <c r="O366" s="271" t="s">
        <v>7780</v>
      </c>
      <c r="P366" s="273"/>
      <c r="Q366" s="288"/>
      <c r="R366" s="288"/>
      <c r="S366" s="274"/>
      <c r="T366" s="274"/>
      <c r="U366" s="275"/>
      <c r="V366" s="275"/>
      <c r="W366" s="275"/>
      <c r="X366" s="289"/>
      <c r="Y366" s="276" t="s">
        <v>73</v>
      </c>
      <c r="Z366" s="276"/>
      <c r="AA366" s="276">
        <v>2.51289451E8</v>
      </c>
      <c r="AB366" s="276">
        <v>26546.0</v>
      </c>
      <c r="AC366" s="290"/>
      <c r="AD366" s="290"/>
      <c r="AE366" s="291"/>
      <c r="AF366" s="291"/>
      <c r="AG366" s="291"/>
      <c r="AH366" s="291"/>
      <c r="AI366" s="291"/>
      <c r="AJ366" s="291"/>
      <c r="AK366" s="279"/>
      <c r="AL366" s="279"/>
      <c r="AM366" s="279"/>
      <c r="AN366" s="279"/>
      <c r="AO366" s="292"/>
      <c r="AP366" s="292"/>
      <c r="AQ366" s="293"/>
      <c r="AR366" s="280"/>
      <c r="AS366" s="280"/>
      <c r="AT366" s="281"/>
      <c r="AU366" s="281"/>
      <c r="AV366" s="294"/>
      <c r="AW366" s="294"/>
      <c r="AX366" s="294"/>
      <c r="AY366" s="295"/>
      <c r="AZ366" s="295"/>
      <c r="BA366" s="295"/>
      <c r="BB366" s="296"/>
      <c r="BC366" s="296"/>
      <c r="BD366" s="296"/>
      <c r="BE366" s="353"/>
    </row>
    <row r="367" ht="15.75" customHeight="1">
      <c r="A367" s="74">
        <v>2025393.0</v>
      </c>
      <c r="B367" s="50" t="s">
        <v>1517</v>
      </c>
      <c r="C367" s="50" t="s">
        <v>430</v>
      </c>
      <c r="D367" s="50" t="s">
        <v>90</v>
      </c>
      <c r="E367" s="82" t="s">
        <v>1241</v>
      </c>
      <c r="F367" s="50" t="s">
        <v>4</v>
      </c>
      <c r="G367" s="269" t="str">
        <f>VLOOKUP(A367,'High School'!A:AW,49,FALSE)</f>
        <v>S/A</v>
      </c>
      <c r="H367" s="364"/>
      <c r="I367" s="364"/>
      <c r="J367" s="270"/>
      <c r="K367" s="270" t="str">
        <f>VLOOKUP(A367,'High School'!A:BA,53,FALSE)</f>
        <v/>
      </c>
      <c r="L367" s="270" t="str">
        <f>VLOOKUP(A367,'High School'!A:BB,54,FALSE)</f>
        <v/>
      </c>
      <c r="M367" s="301" t="s">
        <v>232</v>
      </c>
      <c r="N367" s="271"/>
      <c r="O367" s="271"/>
      <c r="P367" s="273"/>
      <c r="Q367" s="288"/>
      <c r="R367" s="288"/>
      <c r="S367" s="274"/>
      <c r="T367" s="274"/>
      <c r="U367" s="275"/>
      <c r="V367" s="275"/>
      <c r="W367" s="275"/>
      <c r="X367" s="289"/>
      <c r="Y367" s="304" t="s">
        <v>232</v>
      </c>
      <c r="Z367" s="276"/>
      <c r="AA367" s="276">
        <v>2.50707497E8</v>
      </c>
      <c r="AB367" s="276"/>
      <c r="AC367" s="290"/>
      <c r="AD367" s="290"/>
      <c r="AE367" s="291"/>
      <c r="AF367" s="291"/>
      <c r="AG367" s="291"/>
      <c r="AH367" s="291"/>
      <c r="AI367" s="291"/>
      <c r="AJ367" s="291"/>
      <c r="AK367" s="279"/>
      <c r="AL367" s="279"/>
      <c r="AM367" s="279"/>
      <c r="AN367" s="279"/>
      <c r="AO367" s="292"/>
      <c r="AP367" s="292"/>
      <c r="AQ367" s="293"/>
      <c r="AR367" s="280"/>
      <c r="AS367" s="280"/>
      <c r="AT367" s="281"/>
      <c r="AU367" s="281"/>
      <c r="AV367" s="294"/>
      <c r="AW367" s="294"/>
      <c r="AX367" s="294"/>
      <c r="AY367" s="295"/>
      <c r="AZ367" s="295"/>
      <c r="BA367" s="295"/>
      <c r="BB367" s="296"/>
      <c r="BC367" s="296"/>
      <c r="BD367" s="296"/>
      <c r="BE367" s="353"/>
    </row>
    <row r="368" ht="15.75" customHeight="1">
      <c r="A368" s="74">
        <v>2025394.0</v>
      </c>
      <c r="B368" s="50" t="s">
        <v>5127</v>
      </c>
      <c r="C368" s="50" t="s">
        <v>430</v>
      </c>
      <c r="D368" s="50" t="s">
        <v>90</v>
      </c>
      <c r="E368" s="82" t="s">
        <v>1241</v>
      </c>
      <c r="F368" s="50" t="s">
        <v>4</v>
      </c>
      <c r="G368" s="363" t="s">
        <v>232</v>
      </c>
      <c r="H368" s="270" t="str">
        <f>VLOOKUP(A368,'High School'!A:AX,50,FALSE)</f>
        <v/>
      </c>
      <c r="I368" s="270" t="str">
        <f>VLOOKUP(A368,'High School'!A:AY,51,FALSE)</f>
        <v/>
      </c>
      <c r="J368" s="270" t="str">
        <f>VLOOKUP(A368,'High School'!A:AZ,52,FALSE)</f>
        <v/>
      </c>
      <c r="K368" s="270" t="str">
        <f>VLOOKUP(A368,'High School'!A:BA,53,FALSE)</f>
        <v/>
      </c>
      <c r="L368" s="270" t="str">
        <f>VLOOKUP(A368,'High School'!A:BB,54,FALSE)</f>
        <v/>
      </c>
      <c r="M368" s="271" t="s">
        <v>73</v>
      </c>
      <c r="N368" s="271"/>
      <c r="O368" s="271" t="s">
        <v>7781</v>
      </c>
      <c r="P368" s="273"/>
      <c r="Q368" s="288"/>
      <c r="R368" s="288"/>
      <c r="S368" s="274"/>
      <c r="T368" s="274"/>
      <c r="U368" s="275"/>
      <c r="V368" s="275"/>
      <c r="W368" s="275"/>
      <c r="X368" s="289"/>
      <c r="Y368" s="276" t="s">
        <v>73</v>
      </c>
      <c r="Z368" s="276"/>
      <c r="AA368" s="276">
        <v>2.51340848E8</v>
      </c>
      <c r="AB368" s="276">
        <v>36585.0</v>
      </c>
      <c r="AC368" s="290"/>
      <c r="AD368" s="290"/>
      <c r="AE368" s="291"/>
      <c r="AF368" s="291"/>
      <c r="AG368" s="291"/>
      <c r="AH368" s="291"/>
      <c r="AI368" s="291"/>
      <c r="AJ368" s="291"/>
      <c r="AK368" s="279"/>
      <c r="AL368" s="279"/>
      <c r="AM368" s="279"/>
      <c r="AN368" s="279"/>
      <c r="AO368" s="292"/>
      <c r="AP368" s="292"/>
      <c r="AQ368" s="293"/>
      <c r="AR368" s="280"/>
      <c r="AS368" s="280"/>
      <c r="AT368" s="281"/>
      <c r="AU368" s="281"/>
      <c r="AV368" s="294"/>
      <c r="AW368" s="294"/>
      <c r="AX368" s="294"/>
      <c r="AY368" s="295"/>
      <c r="AZ368" s="295"/>
      <c r="BA368" s="295"/>
      <c r="BB368" s="296"/>
      <c r="BC368" s="296"/>
      <c r="BD368" s="296"/>
      <c r="BE368" s="353"/>
    </row>
    <row r="369" ht="15.75" customHeight="1">
      <c r="A369" s="74">
        <v>2025395.0</v>
      </c>
      <c r="B369" s="50" t="s">
        <v>5298</v>
      </c>
      <c r="C369" s="50" t="s">
        <v>430</v>
      </c>
      <c r="D369" s="50" t="s">
        <v>90</v>
      </c>
      <c r="E369" s="82" t="s">
        <v>1241</v>
      </c>
      <c r="F369" s="50" t="s">
        <v>4</v>
      </c>
      <c r="G369" s="269" t="str">
        <f>VLOOKUP(A369,'High School'!A:AW,49,FALSE)</f>
        <v>S/A</v>
      </c>
      <c r="H369" s="270" t="str">
        <f>VLOOKUP(A369,'High School'!A:AX,50,FALSE)</f>
        <v/>
      </c>
      <c r="I369" s="270" t="str">
        <f>VLOOKUP(A369,'High School'!A:AY,51,FALSE)</f>
        <v/>
      </c>
      <c r="J369" s="270" t="str">
        <f>VLOOKUP(A369,'High School'!A:AZ,52,FALSE)</f>
        <v/>
      </c>
      <c r="K369" s="270" t="str">
        <f>VLOOKUP(A369,'High School'!A:BA,53,FALSE)</f>
        <v/>
      </c>
      <c r="L369" s="270" t="str">
        <f>VLOOKUP(A369,'High School'!A:BB,54,FALSE)</f>
        <v/>
      </c>
      <c r="M369" s="301" t="s">
        <v>232</v>
      </c>
      <c r="N369" s="271"/>
      <c r="O369" s="271"/>
      <c r="P369" s="273"/>
      <c r="Q369" s="288"/>
      <c r="R369" s="288"/>
      <c r="S369" s="274"/>
      <c r="T369" s="274"/>
      <c r="U369" s="275"/>
      <c r="V369" s="275"/>
      <c r="W369" s="275"/>
      <c r="X369" s="289"/>
      <c r="Y369" s="276" t="s">
        <v>73</v>
      </c>
      <c r="Z369" s="276"/>
      <c r="AA369" s="276">
        <v>2.51341011E8</v>
      </c>
      <c r="AB369" s="276">
        <v>63859.0</v>
      </c>
      <c r="AC369" s="290"/>
      <c r="AD369" s="290"/>
      <c r="AE369" s="291"/>
      <c r="AF369" s="291"/>
      <c r="AG369" s="291"/>
      <c r="AH369" s="291"/>
      <c r="AI369" s="291"/>
      <c r="AJ369" s="291"/>
      <c r="AK369" s="279"/>
      <c r="AL369" s="279"/>
      <c r="AM369" s="279"/>
      <c r="AN369" s="279"/>
      <c r="AO369" s="292"/>
      <c r="AP369" s="292"/>
      <c r="AQ369" s="293"/>
      <c r="AR369" s="280"/>
      <c r="AS369" s="280"/>
      <c r="AT369" s="281"/>
      <c r="AU369" s="281"/>
      <c r="AV369" s="294"/>
      <c r="AW369" s="294"/>
      <c r="AX369" s="294"/>
      <c r="AY369" s="295"/>
      <c r="AZ369" s="295"/>
      <c r="BA369" s="295"/>
      <c r="BB369" s="296"/>
      <c r="BC369" s="296"/>
      <c r="BD369" s="296"/>
      <c r="BE369" s="353"/>
    </row>
    <row r="370" ht="15.75" customHeight="1">
      <c r="A370" s="74">
        <v>2025396.0</v>
      </c>
      <c r="B370" s="50" t="s">
        <v>5790</v>
      </c>
      <c r="C370" s="50" t="s">
        <v>430</v>
      </c>
      <c r="D370" s="50" t="s">
        <v>90</v>
      </c>
      <c r="E370" s="82" t="s">
        <v>1241</v>
      </c>
      <c r="F370" s="50" t="s">
        <v>4</v>
      </c>
      <c r="G370" s="363" t="s">
        <v>73</v>
      </c>
      <c r="H370" s="270" t="str">
        <f>VLOOKUP(A370,'High School'!A:AX,50,FALSE)</f>
        <v/>
      </c>
      <c r="I370" s="364">
        <v>2.32169276E8</v>
      </c>
      <c r="J370" s="364">
        <v>39137.0</v>
      </c>
      <c r="K370" s="270" t="str">
        <f>VLOOKUP(A370,'High School'!A:BA,53,FALSE)</f>
        <v/>
      </c>
      <c r="L370" s="270" t="str">
        <f>VLOOKUP(A370,'High School'!A:BB,54,FALSE)</f>
        <v/>
      </c>
      <c r="M370" s="301" t="s">
        <v>232</v>
      </c>
      <c r="N370" s="271"/>
      <c r="O370" s="271"/>
      <c r="P370" s="273"/>
      <c r="Q370" s="288"/>
      <c r="R370" s="288"/>
      <c r="S370" s="274"/>
      <c r="T370" s="274"/>
      <c r="U370" s="275"/>
      <c r="V370" s="275"/>
      <c r="W370" s="275"/>
      <c r="X370" s="289"/>
      <c r="Y370" s="276" t="s">
        <v>73</v>
      </c>
      <c r="Z370" s="276"/>
      <c r="AA370" s="276">
        <v>2.51317889E8</v>
      </c>
      <c r="AB370" s="276">
        <v>46849.0</v>
      </c>
      <c r="AC370" s="290"/>
      <c r="AD370" s="290"/>
      <c r="AE370" s="291"/>
      <c r="AF370" s="291"/>
      <c r="AG370" s="291"/>
      <c r="AH370" s="291"/>
      <c r="AI370" s="291"/>
      <c r="AJ370" s="291"/>
      <c r="AK370" s="279"/>
      <c r="AL370" s="279"/>
      <c r="AM370" s="279"/>
      <c r="AN370" s="279"/>
      <c r="AO370" s="292"/>
      <c r="AP370" s="292"/>
      <c r="AQ370" s="293"/>
      <c r="AR370" s="280"/>
      <c r="AS370" s="280"/>
      <c r="AT370" s="281"/>
      <c r="AU370" s="281"/>
      <c r="AV370" s="294"/>
      <c r="AW370" s="294"/>
      <c r="AX370" s="294"/>
      <c r="AY370" s="295"/>
      <c r="AZ370" s="295"/>
      <c r="BA370" s="295"/>
      <c r="BB370" s="296"/>
      <c r="BC370" s="296"/>
      <c r="BD370" s="296"/>
      <c r="BE370" s="353"/>
    </row>
    <row r="371" ht="15.75" customHeight="1">
      <c r="A371" s="74">
        <v>2025397.0</v>
      </c>
      <c r="B371" s="50" t="s">
        <v>4288</v>
      </c>
      <c r="C371" s="50" t="s">
        <v>430</v>
      </c>
      <c r="D371" s="50" t="s">
        <v>90</v>
      </c>
      <c r="E371" s="82" t="s">
        <v>1241</v>
      </c>
      <c r="F371" s="50" t="s">
        <v>4</v>
      </c>
      <c r="G371" s="269" t="str">
        <f>VLOOKUP(A371,'High School'!A:AW,49,FALSE)</f>
        <v>Yes</v>
      </c>
      <c r="H371" s="270" t="str">
        <f>VLOOKUP(A371,'High School'!A:AX,50,FALSE)</f>
        <v/>
      </c>
      <c r="I371" s="270">
        <f>VLOOKUP(A371,'High School'!A:AY,51,FALSE)</f>
        <v>232096686</v>
      </c>
      <c r="J371" s="270">
        <f>VLOOKUP(A371,'High School'!A:AZ,52,FALSE)</f>
        <v>23479</v>
      </c>
      <c r="K371" s="270" t="str">
        <f>VLOOKUP(A371,'High School'!A:BA,53,FALSE)</f>
        <v/>
      </c>
      <c r="L371" s="270" t="str">
        <f>VLOOKUP(A371,'High School'!A:BB,54,FALSE)</f>
        <v/>
      </c>
      <c r="M371" s="301" t="s">
        <v>232</v>
      </c>
      <c r="N371" s="271"/>
      <c r="O371" s="271"/>
      <c r="P371" s="273"/>
      <c r="Q371" s="288"/>
      <c r="R371" s="288"/>
      <c r="S371" s="274"/>
      <c r="T371" s="274"/>
      <c r="U371" s="275"/>
      <c r="V371" s="275"/>
      <c r="W371" s="275"/>
      <c r="X371" s="289"/>
      <c r="Y371" s="304" t="s">
        <v>225</v>
      </c>
      <c r="Z371" s="307" t="s">
        <v>7782</v>
      </c>
      <c r="AA371" s="276"/>
      <c r="AB371" s="276"/>
      <c r="AC371" s="290"/>
      <c r="AD371" s="290"/>
      <c r="AE371" s="291"/>
      <c r="AF371" s="291"/>
      <c r="AG371" s="291"/>
      <c r="AH371" s="291"/>
      <c r="AI371" s="291"/>
      <c r="AJ371" s="291"/>
      <c r="AK371" s="279"/>
      <c r="AL371" s="279"/>
      <c r="AM371" s="279"/>
      <c r="AN371" s="279"/>
      <c r="AO371" s="292"/>
      <c r="AP371" s="292"/>
      <c r="AQ371" s="293"/>
      <c r="AR371" s="280"/>
      <c r="AS371" s="280"/>
      <c r="AT371" s="281"/>
      <c r="AU371" s="281"/>
      <c r="AV371" s="294"/>
      <c r="AW371" s="294"/>
      <c r="AX371" s="294"/>
      <c r="AY371" s="295"/>
      <c r="AZ371" s="295"/>
      <c r="BA371" s="295"/>
      <c r="BB371" s="296"/>
      <c r="BC371" s="296"/>
      <c r="BD371" s="296"/>
      <c r="BE371" s="353"/>
    </row>
    <row r="372" ht="15.75" customHeight="1">
      <c r="A372" s="74">
        <v>2025398.0</v>
      </c>
      <c r="B372" s="50" t="s">
        <v>5602</v>
      </c>
      <c r="C372" s="50" t="s">
        <v>430</v>
      </c>
      <c r="D372" s="50" t="s">
        <v>90</v>
      </c>
      <c r="E372" s="82" t="s">
        <v>1241</v>
      </c>
      <c r="F372" s="50" t="s">
        <v>4</v>
      </c>
      <c r="G372" s="269" t="str">
        <f>VLOOKUP(A372,'High School'!A:AW,49,FALSE)</f>
        <v>S/A</v>
      </c>
      <c r="H372" s="270" t="str">
        <f>VLOOKUP(A372,'High School'!A:AX,50,FALSE)</f>
        <v/>
      </c>
      <c r="I372" s="270" t="str">
        <f>VLOOKUP(A372,'High School'!A:AY,51,FALSE)</f>
        <v/>
      </c>
      <c r="J372" s="270" t="str">
        <f>VLOOKUP(A372,'High School'!A:AZ,52,FALSE)</f>
        <v/>
      </c>
      <c r="K372" s="270" t="str">
        <f>VLOOKUP(A372,'High School'!A:BA,53,FALSE)</f>
        <v/>
      </c>
      <c r="L372" s="270" t="str">
        <f>VLOOKUP(A372,'High School'!A:BB,54,FALSE)</f>
        <v/>
      </c>
      <c r="M372" s="271" t="s">
        <v>73</v>
      </c>
      <c r="N372" s="271"/>
      <c r="O372" s="271" t="s">
        <v>7783</v>
      </c>
      <c r="P372" s="273"/>
      <c r="Q372" s="288"/>
      <c r="R372" s="288"/>
      <c r="S372" s="274"/>
      <c r="T372" s="274"/>
      <c r="U372" s="275"/>
      <c r="V372" s="275"/>
      <c r="W372" s="275"/>
      <c r="X372" s="289"/>
      <c r="Y372" s="276" t="s">
        <v>73</v>
      </c>
      <c r="Z372" s="276"/>
      <c r="AA372" s="276">
        <v>2.51317498E8</v>
      </c>
      <c r="AB372" s="276">
        <v>36859.0</v>
      </c>
      <c r="AC372" s="290"/>
      <c r="AD372" s="290"/>
      <c r="AE372" s="291"/>
      <c r="AF372" s="291"/>
      <c r="AG372" s="291"/>
      <c r="AH372" s="291"/>
      <c r="AI372" s="291"/>
      <c r="AJ372" s="291"/>
      <c r="AK372" s="279"/>
      <c r="AL372" s="279"/>
      <c r="AM372" s="279"/>
      <c r="AN372" s="279"/>
      <c r="AO372" s="292"/>
      <c r="AP372" s="292"/>
      <c r="AQ372" s="293"/>
      <c r="AR372" s="280"/>
      <c r="AS372" s="280"/>
      <c r="AT372" s="281"/>
      <c r="AU372" s="281"/>
      <c r="AV372" s="294"/>
      <c r="AW372" s="294"/>
      <c r="AX372" s="294"/>
      <c r="AY372" s="295"/>
      <c r="AZ372" s="295"/>
      <c r="BA372" s="295"/>
      <c r="BB372" s="296"/>
      <c r="BC372" s="296"/>
      <c r="BD372" s="296"/>
      <c r="BE372" s="353"/>
    </row>
    <row r="373" ht="15.75" customHeight="1">
      <c r="A373" s="74">
        <v>2025399.0</v>
      </c>
      <c r="B373" s="50" t="s">
        <v>6588</v>
      </c>
      <c r="C373" s="50" t="s">
        <v>430</v>
      </c>
      <c r="D373" s="50" t="s">
        <v>90</v>
      </c>
      <c r="E373" s="82" t="s">
        <v>1241</v>
      </c>
      <c r="F373" s="50" t="s">
        <v>4</v>
      </c>
      <c r="G373" s="269" t="str">
        <f>VLOOKUP(A373,'High School'!A:AW,49,FALSE)</f>
        <v>Yes</v>
      </c>
      <c r="H373" s="270" t="str">
        <f>VLOOKUP(A373,'High School'!A:AX,50,FALSE)</f>
        <v/>
      </c>
      <c r="I373" s="270">
        <f>VLOOKUP(A373,'High School'!A:AY,51,FALSE)</f>
        <v>232096716</v>
      </c>
      <c r="J373" s="270">
        <f>VLOOKUP(A373,'High School'!A:AZ,52,FALSE)</f>
        <v>42945</v>
      </c>
      <c r="K373" s="270" t="str">
        <f>VLOOKUP(A373,'High School'!A:BA,53,FALSE)</f>
        <v/>
      </c>
      <c r="L373" s="270" t="str">
        <f>VLOOKUP(A373,'High School'!A:BB,54,FALSE)</f>
        <v/>
      </c>
      <c r="M373" s="271" t="s">
        <v>73</v>
      </c>
      <c r="N373" s="271"/>
      <c r="O373" s="301" t="s">
        <v>7784</v>
      </c>
      <c r="P373" s="273"/>
      <c r="Q373" s="288"/>
      <c r="R373" s="288"/>
      <c r="S373" s="274"/>
      <c r="T373" s="274"/>
      <c r="U373" s="275"/>
      <c r="V373" s="275"/>
      <c r="W373" s="275"/>
      <c r="X373" s="289"/>
      <c r="Y373" s="276" t="s">
        <v>73</v>
      </c>
      <c r="Z373" s="276"/>
      <c r="AA373" s="276">
        <v>2.51341534E8</v>
      </c>
      <c r="AB373" s="276">
        <v>56389.0</v>
      </c>
      <c r="AC373" s="290"/>
      <c r="AD373" s="290"/>
      <c r="AE373" s="291"/>
      <c r="AF373" s="291"/>
      <c r="AG373" s="291"/>
      <c r="AH373" s="291"/>
      <c r="AI373" s="291"/>
      <c r="AJ373" s="291"/>
      <c r="AK373" s="279"/>
      <c r="AL373" s="279"/>
      <c r="AM373" s="279"/>
      <c r="AN373" s="279"/>
      <c r="AO373" s="292"/>
      <c r="AP373" s="292"/>
      <c r="AQ373" s="293"/>
      <c r="AR373" s="280"/>
      <c r="AS373" s="280"/>
      <c r="AT373" s="281"/>
      <c r="AU373" s="281"/>
      <c r="AV373" s="294"/>
      <c r="AW373" s="294"/>
      <c r="AX373" s="294"/>
      <c r="AY373" s="295"/>
      <c r="AZ373" s="295"/>
      <c r="BA373" s="295"/>
      <c r="BB373" s="296"/>
      <c r="BC373" s="296"/>
      <c r="BD373" s="296"/>
      <c r="BE373" s="353"/>
    </row>
    <row r="374" ht="15.75" customHeight="1">
      <c r="A374" s="74">
        <v>2025400.0</v>
      </c>
      <c r="B374" s="50" t="s">
        <v>5169</v>
      </c>
      <c r="C374" s="50" t="s">
        <v>430</v>
      </c>
      <c r="D374" s="50" t="s">
        <v>90</v>
      </c>
      <c r="E374" s="82" t="s">
        <v>1241</v>
      </c>
      <c r="F374" s="50" t="s">
        <v>4</v>
      </c>
      <c r="G374" s="269" t="str">
        <f>VLOOKUP(A374,'High School'!A:AW,49,FALSE)</f>
        <v>S/A</v>
      </c>
      <c r="H374" s="270" t="str">
        <f>VLOOKUP(A374,'High School'!A:AX,50,FALSE)</f>
        <v/>
      </c>
      <c r="I374" s="270">
        <f>VLOOKUP(A374,'High School'!A:AY,51,FALSE)</f>
        <v>231646879</v>
      </c>
      <c r="J374" s="270">
        <f>VLOOKUP(A374,'High School'!A:AZ,52,FALSE)</f>
        <v>49293</v>
      </c>
      <c r="K374" s="270" t="str">
        <f>VLOOKUP(A374,'High School'!A:BA,53,FALSE)</f>
        <v/>
      </c>
      <c r="L374" s="270" t="str">
        <f>VLOOKUP(A374,'High School'!A:BB,54,FALSE)</f>
        <v/>
      </c>
      <c r="M374" s="301" t="s">
        <v>232</v>
      </c>
      <c r="N374" s="271"/>
      <c r="O374" s="271"/>
      <c r="P374" s="273"/>
      <c r="Q374" s="288"/>
      <c r="R374" s="288"/>
      <c r="S374" s="274"/>
      <c r="T374" s="274"/>
      <c r="U374" s="275"/>
      <c r="V374" s="275"/>
      <c r="W374" s="275"/>
      <c r="X374" s="289"/>
      <c r="Y374" s="276" t="s">
        <v>73</v>
      </c>
      <c r="Z374" s="276"/>
      <c r="AA374" s="276">
        <v>2.51288188E8</v>
      </c>
      <c r="AB374" s="276">
        <v>56453.0</v>
      </c>
      <c r="AC374" s="290"/>
      <c r="AD374" s="290"/>
      <c r="AE374" s="291"/>
      <c r="AF374" s="291"/>
      <c r="AG374" s="291"/>
      <c r="AH374" s="291"/>
      <c r="AI374" s="291"/>
      <c r="AJ374" s="291"/>
      <c r="AK374" s="279"/>
      <c r="AL374" s="279"/>
      <c r="AM374" s="279"/>
      <c r="AN374" s="279"/>
      <c r="AO374" s="292"/>
      <c r="AP374" s="292"/>
      <c r="AQ374" s="293"/>
      <c r="AR374" s="280"/>
      <c r="AS374" s="280"/>
      <c r="AT374" s="281"/>
      <c r="AU374" s="281"/>
      <c r="AV374" s="294"/>
      <c r="AW374" s="294"/>
      <c r="AX374" s="294"/>
      <c r="AY374" s="295"/>
      <c r="AZ374" s="295"/>
      <c r="BA374" s="295"/>
      <c r="BB374" s="296"/>
      <c r="BC374" s="296"/>
      <c r="BD374" s="296"/>
      <c r="BE374" s="353"/>
    </row>
    <row r="375" ht="15.75" customHeight="1">
      <c r="A375" s="74">
        <v>2025401.0</v>
      </c>
      <c r="B375" s="50" t="s">
        <v>7056</v>
      </c>
      <c r="C375" s="50" t="s">
        <v>430</v>
      </c>
      <c r="D375" s="50" t="s">
        <v>113</v>
      </c>
      <c r="E375" s="82" t="s">
        <v>1241</v>
      </c>
      <c r="F375" s="50" t="s">
        <v>4</v>
      </c>
      <c r="G375" s="269" t="str">
        <f>VLOOKUP(A375,'High School'!A:AW,49,FALSE)</f>
        <v>S/A</v>
      </c>
      <c r="H375" s="270" t="str">
        <f>VLOOKUP(A375,'High School'!A:AX,50,FALSE)</f>
        <v/>
      </c>
      <c r="I375" s="270" t="str">
        <f>VLOOKUP(A375,'High School'!A:AY,51,FALSE)</f>
        <v/>
      </c>
      <c r="J375" s="270" t="str">
        <f>VLOOKUP(A375,'High School'!A:AZ,52,FALSE)</f>
        <v/>
      </c>
      <c r="K375" s="270" t="str">
        <f>VLOOKUP(A375,'High School'!A:BA,53,FALSE)</f>
        <v/>
      </c>
      <c r="L375" s="270" t="str">
        <f>VLOOKUP(A375,'High School'!A:BB,54,FALSE)</f>
        <v/>
      </c>
      <c r="M375" s="301" t="s">
        <v>232</v>
      </c>
      <c r="N375" s="301"/>
      <c r="O375" s="271"/>
      <c r="P375" s="273"/>
      <c r="Q375" s="288"/>
      <c r="R375" s="288"/>
      <c r="S375" s="274"/>
      <c r="T375" s="274"/>
      <c r="U375" s="275"/>
      <c r="V375" s="275"/>
      <c r="W375" s="275"/>
      <c r="X375" s="289"/>
      <c r="Y375" s="304" t="s">
        <v>73</v>
      </c>
      <c r="Z375" s="277"/>
      <c r="AA375" s="304">
        <v>2.5162022E8</v>
      </c>
      <c r="AB375" s="304">
        <v>76326.0</v>
      </c>
      <c r="AC375" s="290"/>
      <c r="AD375" s="290"/>
      <c r="AE375" s="291"/>
      <c r="AF375" s="291"/>
      <c r="AG375" s="291"/>
      <c r="AH375" s="291"/>
      <c r="AI375" s="291"/>
      <c r="AJ375" s="291"/>
      <c r="AK375" s="279"/>
      <c r="AL375" s="279"/>
      <c r="AM375" s="279"/>
      <c r="AN375" s="279"/>
      <c r="AO375" s="292"/>
      <c r="AP375" s="292"/>
      <c r="AQ375" s="293"/>
      <c r="AR375" s="280"/>
      <c r="AS375" s="280"/>
      <c r="AT375" s="281"/>
      <c r="AU375" s="281"/>
      <c r="AV375" s="294"/>
      <c r="AW375" s="294"/>
      <c r="AX375" s="294"/>
      <c r="AY375" s="295"/>
      <c r="AZ375" s="295"/>
      <c r="BA375" s="295"/>
      <c r="BB375" s="296"/>
      <c r="BC375" s="296"/>
      <c r="BD375" s="296"/>
      <c r="BE375" s="353"/>
    </row>
    <row r="376" ht="15.75" customHeight="1">
      <c r="A376" s="74">
        <v>2025402.0</v>
      </c>
      <c r="B376" s="50" t="s">
        <v>6932</v>
      </c>
      <c r="C376" s="50" t="s">
        <v>430</v>
      </c>
      <c r="D376" s="50" t="s">
        <v>113</v>
      </c>
      <c r="E376" s="82" t="s">
        <v>1241</v>
      </c>
      <c r="F376" s="50" t="s">
        <v>4</v>
      </c>
      <c r="G376" s="269" t="str">
        <f>VLOOKUP(A376,'High School'!A:AW,49,FALSE)</f>
        <v>S/A</v>
      </c>
      <c r="H376" s="270" t="str">
        <f>VLOOKUP(A376,'High School'!A:AX,50,FALSE)</f>
        <v/>
      </c>
      <c r="I376" s="270">
        <f>VLOOKUP(A376,'High School'!A:AY,51,FALSE)</f>
        <v>232168954</v>
      </c>
      <c r="J376" s="270">
        <f>VLOOKUP(A376,'High School'!A:AZ,52,FALSE)</f>
        <v>65312</v>
      </c>
      <c r="K376" s="270" t="str">
        <f>VLOOKUP(A376,'High School'!A:BA,53,FALSE)</f>
        <v/>
      </c>
      <c r="L376" s="270" t="str">
        <f>VLOOKUP(A376,'High School'!A:BB,54,FALSE)</f>
        <v/>
      </c>
      <c r="M376" s="301" t="s">
        <v>232</v>
      </c>
      <c r="N376" s="301"/>
      <c r="O376" s="301" t="s">
        <v>7785</v>
      </c>
      <c r="P376" s="273"/>
      <c r="Q376" s="288"/>
      <c r="R376" s="288"/>
      <c r="S376" s="274"/>
      <c r="T376" s="274"/>
      <c r="U376" s="275"/>
      <c r="V376" s="275"/>
      <c r="W376" s="275"/>
      <c r="X376" s="289"/>
      <c r="Y376" s="304" t="s">
        <v>73</v>
      </c>
      <c r="Z376" s="276"/>
      <c r="AA376" s="304">
        <v>2.51635538E8</v>
      </c>
      <c r="AB376" s="304">
        <v>56876.0</v>
      </c>
      <c r="AC376" s="290"/>
      <c r="AD376" s="290"/>
      <c r="AE376" s="291"/>
      <c r="AF376" s="291"/>
      <c r="AG376" s="291"/>
      <c r="AH376" s="291"/>
      <c r="AI376" s="291"/>
      <c r="AJ376" s="291"/>
      <c r="AK376" s="279"/>
      <c r="AL376" s="279"/>
      <c r="AM376" s="279"/>
      <c r="AN376" s="279"/>
      <c r="AO376" s="292"/>
      <c r="AP376" s="292"/>
      <c r="AQ376" s="293"/>
      <c r="AR376" s="280"/>
      <c r="AS376" s="280"/>
      <c r="AT376" s="281"/>
      <c r="AU376" s="281"/>
      <c r="AV376" s="294"/>
      <c r="AW376" s="294"/>
      <c r="AX376" s="294"/>
      <c r="AY376" s="295"/>
      <c r="AZ376" s="295"/>
      <c r="BA376" s="295"/>
      <c r="BB376" s="296"/>
      <c r="BC376" s="296"/>
      <c r="BD376" s="296"/>
      <c r="BE376" s="353"/>
    </row>
    <row r="377" ht="15.75" customHeight="1">
      <c r="A377" s="74">
        <v>2025403.0</v>
      </c>
      <c r="B377" s="50" t="s">
        <v>7457</v>
      </c>
      <c r="C377" s="50" t="s">
        <v>430</v>
      </c>
      <c r="D377" s="50" t="s">
        <v>113</v>
      </c>
      <c r="E377" s="82" t="s">
        <v>1241</v>
      </c>
      <c r="F377" s="50" t="s">
        <v>4</v>
      </c>
      <c r="G377" s="269" t="str">
        <f>VLOOKUP(A377,'High School'!A:AW,49,FALSE)</f>
        <v>S/A</v>
      </c>
      <c r="H377" s="270" t="str">
        <f>VLOOKUP(A377,'High School'!A:AX,50,FALSE)</f>
        <v/>
      </c>
      <c r="I377" s="270">
        <f>VLOOKUP(A377,'High School'!A:AY,51,FALSE)</f>
        <v>231729839</v>
      </c>
      <c r="J377" s="270">
        <f>VLOOKUP(A377,'High School'!A:AZ,52,FALSE)</f>
        <v>29436</v>
      </c>
      <c r="K377" s="270" t="str">
        <f>VLOOKUP(A377,'High School'!A:BA,53,FALSE)</f>
        <v/>
      </c>
      <c r="L377" s="270" t="str">
        <f>VLOOKUP(A377,'High School'!A:BB,54,FALSE)</f>
        <v/>
      </c>
      <c r="M377" s="301" t="s">
        <v>73</v>
      </c>
      <c r="N377" s="301"/>
      <c r="O377" s="301" t="s">
        <v>7786</v>
      </c>
      <c r="P377" s="273"/>
      <c r="Q377" s="288"/>
      <c r="R377" s="288"/>
      <c r="S377" s="274"/>
      <c r="T377" s="274"/>
      <c r="U377" s="275"/>
      <c r="V377" s="275"/>
      <c r="W377" s="275"/>
      <c r="X377" s="289"/>
      <c r="Y377" s="304" t="s">
        <v>73</v>
      </c>
      <c r="Z377" s="277"/>
      <c r="AA377" s="304">
        <v>2.516382E8</v>
      </c>
      <c r="AB377" s="304">
        <v>42913.0</v>
      </c>
      <c r="AC377" s="290"/>
      <c r="AD377" s="290"/>
      <c r="AE377" s="291"/>
      <c r="AF377" s="291"/>
      <c r="AG377" s="291"/>
      <c r="AH377" s="291"/>
      <c r="AI377" s="291"/>
      <c r="AJ377" s="291"/>
      <c r="AK377" s="279"/>
      <c r="AL377" s="279"/>
      <c r="AM377" s="279"/>
      <c r="AN377" s="279"/>
      <c r="AO377" s="292"/>
      <c r="AP377" s="292"/>
      <c r="AQ377" s="293"/>
      <c r="AR377" s="280"/>
      <c r="AS377" s="280"/>
      <c r="AT377" s="281"/>
      <c r="AU377" s="281"/>
      <c r="AV377" s="294"/>
      <c r="AW377" s="294"/>
      <c r="AX377" s="294"/>
      <c r="AY377" s="295"/>
      <c r="AZ377" s="295"/>
      <c r="BA377" s="295"/>
      <c r="BB377" s="296"/>
      <c r="BC377" s="296"/>
      <c r="BD377" s="296"/>
      <c r="BE377" s="353"/>
    </row>
    <row r="378" ht="15.75" customHeight="1">
      <c r="A378" s="74">
        <v>2025404.0</v>
      </c>
      <c r="B378" s="50" t="s">
        <v>7029</v>
      </c>
      <c r="C378" s="50" t="s">
        <v>430</v>
      </c>
      <c r="D378" s="50" t="s">
        <v>113</v>
      </c>
      <c r="E378" s="82" t="s">
        <v>1241</v>
      </c>
      <c r="F378" s="50" t="s">
        <v>4</v>
      </c>
      <c r="G378" s="269" t="str">
        <f>VLOOKUP(A378,'High School'!A:AW,49,FALSE)</f>
        <v>S/A</v>
      </c>
      <c r="H378" s="270" t="str">
        <f>VLOOKUP(A378,'High School'!A:AX,50,FALSE)</f>
        <v/>
      </c>
      <c r="I378" s="270" t="str">
        <f>VLOOKUP(A378,'High School'!A:AY,51,FALSE)</f>
        <v/>
      </c>
      <c r="J378" s="270" t="str">
        <f>VLOOKUP(A378,'High School'!A:AZ,52,FALSE)</f>
        <v/>
      </c>
      <c r="K378" s="270" t="str">
        <f>VLOOKUP(A378,'High School'!A:BA,53,FALSE)</f>
        <v/>
      </c>
      <c r="L378" s="270" t="str">
        <f>VLOOKUP(A378,'High School'!A:BB,54,FALSE)</f>
        <v/>
      </c>
      <c r="M378" s="301" t="s">
        <v>73</v>
      </c>
      <c r="N378" s="301"/>
      <c r="O378" s="301" t="s">
        <v>7787</v>
      </c>
      <c r="P378" s="273"/>
      <c r="Q378" s="288"/>
      <c r="R378" s="288"/>
      <c r="S378" s="274"/>
      <c r="T378" s="274"/>
      <c r="U378" s="275"/>
      <c r="V378" s="275"/>
      <c r="W378" s="275"/>
      <c r="X378" s="289"/>
      <c r="Y378" s="304" t="s">
        <v>232</v>
      </c>
      <c r="Z378" s="277"/>
      <c r="AA378" s="276"/>
      <c r="AB378" s="276"/>
      <c r="AC378" s="290"/>
      <c r="AD378" s="290"/>
      <c r="AE378" s="291"/>
      <c r="AF378" s="291"/>
      <c r="AG378" s="291"/>
      <c r="AH378" s="291"/>
      <c r="AI378" s="291"/>
      <c r="AJ378" s="291"/>
      <c r="AK378" s="279"/>
      <c r="AL378" s="279"/>
      <c r="AM378" s="279"/>
      <c r="AN378" s="279"/>
      <c r="AO378" s="292"/>
      <c r="AP378" s="292"/>
      <c r="AQ378" s="293"/>
      <c r="AR378" s="280"/>
      <c r="AS378" s="280"/>
      <c r="AT378" s="281"/>
      <c r="AU378" s="281"/>
      <c r="AV378" s="294"/>
      <c r="AW378" s="294"/>
      <c r="AX378" s="294"/>
      <c r="AY378" s="295"/>
      <c r="AZ378" s="295"/>
      <c r="BA378" s="295"/>
      <c r="BB378" s="296"/>
      <c r="BC378" s="296"/>
      <c r="BD378" s="296"/>
      <c r="BE378" s="353"/>
    </row>
    <row r="379" ht="15.75" customHeight="1">
      <c r="A379" s="74">
        <v>2025405.0</v>
      </c>
      <c r="B379" s="50" t="s">
        <v>7618</v>
      </c>
      <c r="C379" s="50" t="s">
        <v>430</v>
      </c>
      <c r="D379" s="50" t="s">
        <v>113</v>
      </c>
      <c r="E379" s="82" t="s">
        <v>1241</v>
      </c>
      <c r="F379" s="50" t="s">
        <v>4</v>
      </c>
      <c r="G379" s="269" t="str">
        <f>VLOOKUP(A379,'High School'!A:AW,49,FALSE)</f>
        <v>S/A</v>
      </c>
      <c r="H379" s="270" t="str">
        <f>VLOOKUP(A379,'High School'!A:AX,50,FALSE)</f>
        <v/>
      </c>
      <c r="I379" s="270" t="str">
        <f>VLOOKUP(A379,'High School'!A:AY,51,FALSE)</f>
        <v/>
      </c>
      <c r="J379" s="270" t="str">
        <f>VLOOKUP(A379,'High School'!A:AZ,52,FALSE)</f>
        <v/>
      </c>
      <c r="K379" s="270" t="str">
        <f>VLOOKUP(A379,'High School'!A:BA,53,FALSE)</f>
        <v/>
      </c>
      <c r="L379" s="270" t="str">
        <f>VLOOKUP(A379,'High School'!A:BB,54,FALSE)</f>
        <v/>
      </c>
      <c r="M379" s="301" t="s">
        <v>73</v>
      </c>
      <c r="N379" s="301"/>
      <c r="O379" s="301" t="s">
        <v>7788</v>
      </c>
      <c r="P379" s="273"/>
      <c r="Q379" s="288"/>
      <c r="R379" s="288"/>
      <c r="S379" s="274"/>
      <c r="T379" s="274"/>
      <c r="U379" s="275"/>
      <c r="V379" s="275"/>
      <c r="W379" s="275"/>
      <c r="X379" s="289"/>
      <c r="Y379" s="304" t="s">
        <v>73</v>
      </c>
      <c r="Z379" s="277"/>
      <c r="AA379" s="304">
        <v>2.51639177E8</v>
      </c>
      <c r="AB379" s="304">
        <v>42196.0</v>
      </c>
      <c r="AC379" s="290"/>
      <c r="AD379" s="290"/>
      <c r="AE379" s="291"/>
      <c r="AF379" s="291"/>
      <c r="AG379" s="291"/>
      <c r="AH379" s="291"/>
      <c r="AI379" s="291"/>
      <c r="AJ379" s="291"/>
      <c r="AK379" s="279"/>
      <c r="AL379" s="279"/>
      <c r="AM379" s="279"/>
      <c r="AN379" s="279"/>
      <c r="AO379" s="292"/>
      <c r="AP379" s="292"/>
      <c r="AQ379" s="293"/>
      <c r="AR379" s="280"/>
      <c r="AS379" s="280"/>
      <c r="AT379" s="281"/>
      <c r="AU379" s="281"/>
      <c r="AV379" s="294"/>
      <c r="AW379" s="294"/>
      <c r="AX379" s="294"/>
      <c r="AY379" s="295"/>
      <c r="AZ379" s="295"/>
      <c r="BA379" s="295"/>
      <c r="BB379" s="296"/>
      <c r="BC379" s="296"/>
      <c r="BD379" s="296"/>
      <c r="BE379" s="353"/>
    </row>
    <row r="380" ht="15.75" customHeight="1">
      <c r="A380" s="74">
        <v>2025406.0</v>
      </c>
      <c r="B380" s="50" t="s">
        <v>7551</v>
      </c>
      <c r="C380" s="50" t="s">
        <v>430</v>
      </c>
      <c r="D380" s="50" t="s">
        <v>113</v>
      </c>
      <c r="E380" s="82" t="s">
        <v>1241</v>
      </c>
      <c r="F380" s="50" t="s">
        <v>4</v>
      </c>
      <c r="G380" s="269" t="str">
        <f>VLOOKUP(A380,'High School'!A:AW,49,FALSE)</f>
        <v>S/A</v>
      </c>
      <c r="H380" s="270" t="str">
        <f>VLOOKUP(A380,'High School'!A:AX,50,FALSE)</f>
        <v/>
      </c>
      <c r="I380" s="270" t="str">
        <f>VLOOKUP(A380,'High School'!A:AY,51,FALSE)</f>
        <v/>
      </c>
      <c r="J380" s="270" t="str">
        <f>VLOOKUP(A380,'High School'!A:AZ,52,FALSE)</f>
        <v/>
      </c>
      <c r="K380" s="270" t="str">
        <f>VLOOKUP(A380,'High School'!A:BA,53,FALSE)</f>
        <v/>
      </c>
      <c r="L380" s="270" t="str">
        <f>VLOOKUP(A380,'High School'!A:BB,54,FALSE)</f>
        <v/>
      </c>
      <c r="M380" s="301" t="s">
        <v>232</v>
      </c>
      <c r="N380" s="301"/>
      <c r="O380" s="271"/>
      <c r="P380" s="273"/>
      <c r="Q380" s="288"/>
      <c r="R380" s="288"/>
      <c r="S380" s="274"/>
      <c r="T380" s="274"/>
      <c r="U380" s="275"/>
      <c r="V380" s="275"/>
      <c r="W380" s="275"/>
      <c r="X380" s="289"/>
      <c r="Y380" s="304" t="s">
        <v>73</v>
      </c>
      <c r="Z380" s="277"/>
      <c r="AA380" s="304">
        <v>2.51620107E8</v>
      </c>
      <c r="AB380" s="304">
        <v>73456.0</v>
      </c>
      <c r="AC380" s="290"/>
      <c r="AD380" s="290"/>
      <c r="AE380" s="291"/>
      <c r="AF380" s="291"/>
      <c r="AG380" s="291"/>
      <c r="AH380" s="291"/>
      <c r="AI380" s="291"/>
      <c r="AJ380" s="291"/>
      <c r="AK380" s="279"/>
      <c r="AL380" s="279"/>
      <c r="AM380" s="279"/>
      <c r="AN380" s="279"/>
      <c r="AO380" s="292"/>
      <c r="AP380" s="292"/>
      <c r="AQ380" s="293"/>
      <c r="AR380" s="280"/>
      <c r="AS380" s="280"/>
      <c r="AT380" s="281"/>
      <c r="AU380" s="281"/>
      <c r="AV380" s="294"/>
      <c r="AW380" s="294"/>
      <c r="AX380" s="294"/>
      <c r="AY380" s="295"/>
      <c r="AZ380" s="295"/>
      <c r="BA380" s="295"/>
      <c r="BB380" s="296"/>
      <c r="BC380" s="296"/>
      <c r="BD380" s="296"/>
      <c r="BE380" s="353"/>
    </row>
    <row r="381" ht="15.75" customHeight="1">
      <c r="A381" s="74">
        <v>2025407.0</v>
      </c>
      <c r="B381" s="50" t="s">
        <v>7177</v>
      </c>
      <c r="C381" s="50" t="s">
        <v>430</v>
      </c>
      <c r="D381" s="50" t="s">
        <v>113</v>
      </c>
      <c r="E381" s="82" t="s">
        <v>1241</v>
      </c>
      <c r="F381" s="50" t="s">
        <v>4</v>
      </c>
      <c r="G381" s="269" t="str">
        <f>VLOOKUP(A381,'High School'!A:AW,49,FALSE)</f>
        <v>S/A</v>
      </c>
      <c r="H381" s="270" t="str">
        <f>VLOOKUP(A381,'High School'!A:AX,50,FALSE)</f>
        <v/>
      </c>
      <c r="I381" s="270" t="str">
        <f>VLOOKUP(A381,'High School'!A:AY,51,FALSE)</f>
        <v/>
      </c>
      <c r="J381" s="270" t="str">
        <f>VLOOKUP(A381,'High School'!A:AZ,52,FALSE)</f>
        <v/>
      </c>
      <c r="K381" s="270" t="str">
        <f>VLOOKUP(A381,'High School'!A:BA,53,FALSE)</f>
        <v/>
      </c>
      <c r="L381" s="270" t="str">
        <f>VLOOKUP(A381,'High School'!A:BB,54,FALSE)</f>
        <v/>
      </c>
      <c r="M381" s="301" t="s">
        <v>232</v>
      </c>
      <c r="N381" s="301"/>
      <c r="O381" s="271"/>
      <c r="P381" s="273"/>
      <c r="Q381" s="288"/>
      <c r="R381" s="288"/>
      <c r="S381" s="274"/>
      <c r="T381" s="274"/>
      <c r="U381" s="275"/>
      <c r="V381" s="275"/>
      <c r="W381" s="275"/>
      <c r="X381" s="289"/>
      <c r="Y381" s="304" t="s">
        <v>232</v>
      </c>
      <c r="Z381" s="277"/>
      <c r="AA381" s="276"/>
      <c r="AB381" s="276"/>
      <c r="AC381" s="290"/>
      <c r="AD381" s="290"/>
      <c r="AE381" s="291"/>
      <c r="AF381" s="291"/>
      <c r="AG381" s="291"/>
      <c r="AH381" s="291"/>
      <c r="AI381" s="291"/>
      <c r="AJ381" s="291"/>
      <c r="AK381" s="279"/>
      <c r="AL381" s="279"/>
      <c r="AM381" s="279"/>
      <c r="AN381" s="279"/>
      <c r="AO381" s="292"/>
      <c r="AP381" s="292"/>
      <c r="AQ381" s="293"/>
      <c r="AR381" s="280"/>
      <c r="AS381" s="280"/>
      <c r="AT381" s="281"/>
      <c r="AU381" s="281"/>
      <c r="AV381" s="294"/>
      <c r="AW381" s="294"/>
      <c r="AX381" s="294"/>
      <c r="AY381" s="295"/>
      <c r="AZ381" s="295"/>
      <c r="BA381" s="295"/>
      <c r="BB381" s="296"/>
      <c r="BC381" s="296"/>
      <c r="BD381" s="296"/>
      <c r="BE381" s="353"/>
    </row>
    <row r="382" ht="15.75" customHeight="1">
      <c r="A382" s="74">
        <v>2025408.0</v>
      </c>
      <c r="B382" s="50" t="s">
        <v>6941</v>
      </c>
      <c r="C382" s="50" t="s">
        <v>430</v>
      </c>
      <c r="D382" s="50" t="s">
        <v>113</v>
      </c>
      <c r="E382" s="82" t="s">
        <v>1241</v>
      </c>
      <c r="F382" s="50" t="s">
        <v>4</v>
      </c>
      <c r="G382" s="269" t="str">
        <f>VLOOKUP(A382,'High School'!A:AW,49,FALSE)</f>
        <v>S/A</v>
      </c>
      <c r="H382" s="270" t="str">
        <f>VLOOKUP(A382,'High School'!A:AX,50,FALSE)</f>
        <v/>
      </c>
      <c r="I382" s="270">
        <f>VLOOKUP(A382,'High School'!A:AY,51,FALSE)</f>
        <v>231580916</v>
      </c>
      <c r="J382" s="270">
        <f>VLOOKUP(A382,'High School'!A:AZ,52,FALSE)</f>
        <v>30106</v>
      </c>
      <c r="K382" s="270" t="str">
        <f>VLOOKUP(A382,'High School'!A:BA,53,FALSE)</f>
        <v/>
      </c>
      <c r="L382" s="270" t="str">
        <f>VLOOKUP(A382,'High School'!A:BB,54,FALSE)</f>
        <v/>
      </c>
      <c r="M382" s="301" t="s">
        <v>232</v>
      </c>
      <c r="N382" s="301"/>
      <c r="O382" s="271" t="str">
        <f>CLEAN(P382)</f>
        <v/>
      </c>
      <c r="P382" s="273"/>
      <c r="Q382" s="288"/>
      <c r="R382" s="288"/>
      <c r="S382" s="274"/>
      <c r="T382" s="274"/>
      <c r="U382" s="275"/>
      <c r="V382" s="275"/>
      <c r="W382" s="275"/>
      <c r="X382" s="289"/>
      <c r="Y382" s="304" t="s">
        <v>232</v>
      </c>
      <c r="Z382" s="277"/>
      <c r="AA382" s="276"/>
      <c r="AB382" s="276"/>
      <c r="AC382" s="290"/>
      <c r="AD382" s="290"/>
      <c r="AE382" s="291"/>
      <c r="AF382" s="291"/>
      <c r="AG382" s="291"/>
      <c r="AH382" s="291"/>
      <c r="AI382" s="291"/>
      <c r="AJ382" s="291"/>
      <c r="AK382" s="279"/>
      <c r="AL382" s="279"/>
      <c r="AM382" s="279"/>
      <c r="AN382" s="279"/>
      <c r="AO382" s="292"/>
      <c r="AP382" s="292"/>
      <c r="AQ382" s="293"/>
      <c r="AR382" s="280"/>
      <c r="AS382" s="280"/>
      <c r="AT382" s="281"/>
      <c r="AU382" s="281"/>
      <c r="AV382" s="294"/>
      <c r="AW382" s="294"/>
      <c r="AX382" s="294"/>
      <c r="AY382" s="295"/>
      <c r="AZ382" s="295"/>
      <c r="BA382" s="295"/>
      <c r="BB382" s="296"/>
      <c r="BC382" s="296"/>
      <c r="BD382" s="296"/>
      <c r="BE382" s="353"/>
    </row>
    <row r="383" ht="15.75" customHeight="1">
      <c r="A383" s="74">
        <v>2025409.0</v>
      </c>
      <c r="B383" s="50" t="s">
        <v>7639</v>
      </c>
      <c r="C383" s="50" t="s">
        <v>430</v>
      </c>
      <c r="D383" s="50" t="s">
        <v>113</v>
      </c>
      <c r="E383" s="82" t="s">
        <v>1241</v>
      </c>
      <c r="F383" s="50" t="s">
        <v>4</v>
      </c>
      <c r="G383" s="269" t="str">
        <f>VLOOKUP(A383,'High School'!A:AW,49,FALSE)</f>
        <v>No</v>
      </c>
      <c r="H383" s="270" t="str">
        <f>VLOOKUP(A383,'High School'!A:AX,50,FALSE)</f>
        <v>Did not Submit Form</v>
      </c>
      <c r="I383" s="270" t="str">
        <f>VLOOKUP(A383,'High School'!A:AY,51,FALSE)</f>
        <v/>
      </c>
      <c r="J383" s="270" t="str">
        <f>VLOOKUP(A383,'High School'!A:AZ,52,FALSE)</f>
        <v/>
      </c>
      <c r="K383" s="270" t="str">
        <f>VLOOKUP(A383,'High School'!A:BA,53,FALSE)</f>
        <v/>
      </c>
      <c r="L383" s="270" t="str">
        <f>VLOOKUP(A383,'High School'!A:BB,54,FALSE)</f>
        <v/>
      </c>
      <c r="M383" s="301" t="s">
        <v>225</v>
      </c>
      <c r="N383" s="301" t="s">
        <v>26</v>
      </c>
      <c r="O383" s="271"/>
      <c r="P383" s="273"/>
      <c r="Q383" s="288"/>
      <c r="R383" s="288"/>
      <c r="S383" s="274"/>
      <c r="T383" s="274"/>
      <c r="U383" s="275"/>
      <c r="V383" s="275"/>
      <c r="W383" s="275"/>
      <c r="X383" s="289"/>
      <c r="Y383" s="304" t="s">
        <v>225</v>
      </c>
      <c r="Z383" s="307" t="s">
        <v>26</v>
      </c>
      <c r="AA383" s="276"/>
      <c r="AB383" s="276"/>
      <c r="AC383" s="290"/>
      <c r="AD383" s="290"/>
      <c r="AE383" s="291"/>
      <c r="AF383" s="291"/>
      <c r="AG383" s="291"/>
      <c r="AH383" s="291"/>
      <c r="AI383" s="291"/>
      <c r="AJ383" s="291"/>
      <c r="AK383" s="279"/>
      <c r="AL383" s="279"/>
      <c r="AM383" s="279"/>
      <c r="AN383" s="279"/>
      <c r="AO383" s="292"/>
      <c r="AP383" s="292"/>
      <c r="AQ383" s="293"/>
      <c r="AR383" s="280"/>
      <c r="AS383" s="280"/>
      <c r="AT383" s="281"/>
      <c r="AU383" s="281"/>
      <c r="AV383" s="294"/>
      <c r="AW383" s="294"/>
      <c r="AX383" s="294"/>
      <c r="AY383" s="295"/>
      <c r="AZ383" s="295"/>
      <c r="BA383" s="295"/>
      <c r="BB383" s="296"/>
      <c r="BC383" s="296"/>
      <c r="BD383" s="296"/>
      <c r="BE383" s="353"/>
    </row>
    <row r="384" ht="15.75" customHeight="1">
      <c r="A384" s="74">
        <v>2025410.0</v>
      </c>
      <c r="B384" s="50" t="s">
        <v>7080</v>
      </c>
      <c r="C384" s="50" t="s">
        <v>430</v>
      </c>
      <c r="D384" s="50" t="s">
        <v>113</v>
      </c>
      <c r="E384" s="82" t="s">
        <v>1241</v>
      </c>
      <c r="F384" s="50" t="s">
        <v>4</v>
      </c>
      <c r="G384" s="269" t="str">
        <f>VLOOKUP(A384,'High School'!A:AW,49,FALSE)</f>
        <v>S/A</v>
      </c>
      <c r="H384" s="270" t="str">
        <f>VLOOKUP(A384,'High School'!A:AX,50,FALSE)</f>
        <v/>
      </c>
      <c r="I384" s="270">
        <f>VLOOKUP(A384,'High School'!A:AY,51,FALSE)</f>
        <v>231630565</v>
      </c>
      <c r="J384" s="270">
        <f>VLOOKUP(A384,'High School'!A:AZ,52,FALSE)</f>
        <v>73925</v>
      </c>
      <c r="K384" s="270" t="str">
        <f>VLOOKUP(A384,'High School'!A:BA,53,FALSE)</f>
        <v/>
      </c>
      <c r="L384" s="270" t="str">
        <f>VLOOKUP(A384,'High School'!A:BB,54,FALSE)</f>
        <v/>
      </c>
      <c r="M384" s="301" t="s">
        <v>232</v>
      </c>
      <c r="N384" s="301"/>
      <c r="O384" s="271"/>
      <c r="P384" s="273"/>
      <c r="Q384" s="288"/>
      <c r="R384" s="288"/>
      <c r="S384" s="274"/>
      <c r="T384" s="274"/>
      <c r="U384" s="275"/>
      <c r="V384" s="275"/>
      <c r="W384" s="275"/>
      <c r="X384" s="289"/>
      <c r="Y384" s="304" t="s">
        <v>73</v>
      </c>
      <c r="Z384" s="277"/>
      <c r="AA384" s="304">
        <v>2.51647161E8</v>
      </c>
      <c r="AB384" s="304">
        <v>46853.0</v>
      </c>
      <c r="AC384" s="290"/>
      <c r="AD384" s="290"/>
      <c r="AE384" s="291"/>
      <c r="AF384" s="291"/>
      <c r="AG384" s="291"/>
      <c r="AH384" s="291"/>
      <c r="AI384" s="291"/>
      <c r="AJ384" s="291"/>
      <c r="AK384" s="279"/>
      <c r="AL384" s="279"/>
      <c r="AM384" s="279"/>
      <c r="AN384" s="279"/>
      <c r="AO384" s="292"/>
      <c r="AP384" s="292"/>
      <c r="AQ384" s="293"/>
      <c r="AR384" s="280"/>
      <c r="AS384" s="280"/>
      <c r="AT384" s="281"/>
      <c r="AU384" s="281"/>
      <c r="AV384" s="294"/>
      <c r="AW384" s="294"/>
      <c r="AX384" s="294"/>
      <c r="AY384" s="295"/>
      <c r="AZ384" s="295"/>
      <c r="BA384" s="295"/>
      <c r="BB384" s="296"/>
      <c r="BC384" s="296"/>
      <c r="BD384" s="296"/>
      <c r="BE384" s="353"/>
    </row>
    <row r="385" ht="15.75" customHeight="1">
      <c r="A385" s="74">
        <v>2025411.0</v>
      </c>
      <c r="B385" s="50" t="s">
        <v>7270</v>
      </c>
      <c r="C385" s="50" t="s">
        <v>430</v>
      </c>
      <c r="D385" s="50" t="s">
        <v>113</v>
      </c>
      <c r="E385" s="82" t="s">
        <v>1241</v>
      </c>
      <c r="F385" s="50" t="s">
        <v>4</v>
      </c>
      <c r="G385" s="269" t="str">
        <f>VLOOKUP(A385,'High School'!A:AW,49,FALSE)</f>
        <v>S/A</v>
      </c>
      <c r="H385" s="270" t="str">
        <f>VLOOKUP(A385,'High School'!A:AX,50,FALSE)</f>
        <v/>
      </c>
      <c r="I385" s="270" t="str">
        <f>VLOOKUP(A385,'High School'!A:AY,51,FALSE)</f>
        <v/>
      </c>
      <c r="J385" s="270" t="str">
        <f>VLOOKUP(A385,'High School'!A:AZ,52,FALSE)</f>
        <v/>
      </c>
      <c r="K385" s="270" t="str">
        <f>VLOOKUP(A385,'High School'!A:BA,53,FALSE)</f>
        <v/>
      </c>
      <c r="L385" s="270" t="str">
        <f>VLOOKUP(A385,'High School'!A:BB,54,FALSE)</f>
        <v/>
      </c>
      <c r="M385" s="301" t="s">
        <v>232</v>
      </c>
      <c r="N385" s="271"/>
      <c r="O385" s="271"/>
      <c r="P385" s="273"/>
      <c r="Q385" s="288"/>
      <c r="R385" s="288"/>
      <c r="S385" s="274"/>
      <c r="T385" s="274"/>
      <c r="U385" s="275"/>
      <c r="V385" s="275"/>
      <c r="W385" s="275"/>
      <c r="X385" s="289"/>
      <c r="Y385" s="276" t="s">
        <v>73</v>
      </c>
      <c r="Z385" s="276"/>
      <c r="AA385" s="276">
        <v>2.51371166E8</v>
      </c>
      <c r="AB385" s="276">
        <v>58354.0</v>
      </c>
      <c r="AC385" s="290"/>
      <c r="AD385" s="290"/>
      <c r="AE385" s="291"/>
      <c r="AF385" s="291"/>
      <c r="AG385" s="291"/>
      <c r="AH385" s="291"/>
      <c r="AI385" s="291"/>
      <c r="AJ385" s="291"/>
      <c r="AK385" s="279"/>
      <c r="AL385" s="279"/>
      <c r="AM385" s="279"/>
      <c r="AN385" s="279"/>
      <c r="AO385" s="292"/>
      <c r="AP385" s="292"/>
      <c r="AQ385" s="293"/>
      <c r="AR385" s="280"/>
      <c r="AS385" s="280"/>
      <c r="AT385" s="281"/>
      <c r="AU385" s="281"/>
      <c r="AV385" s="294"/>
      <c r="AW385" s="294"/>
      <c r="AX385" s="294"/>
      <c r="AY385" s="295"/>
      <c r="AZ385" s="295"/>
      <c r="BA385" s="295"/>
      <c r="BB385" s="296"/>
      <c r="BC385" s="296"/>
      <c r="BD385" s="296"/>
      <c r="BE385" s="353"/>
    </row>
    <row r="386" ht="15.75" customHeight="1">
      <c r="A386" s="74">
        <v>2025412.0</v>
      </c>
      <c r="B386" s="50" t="s">
        <v>7421</v>
      </c>
      <c r="C386" s="50" t="s">
        <v>430</v>
      </c>
      <c r="D386" s="50" t="s">
        <v>113</v>
      </c>
      <c r="E386" s="82" t="s">
        <v>1241</v>
      </c>
      <c r="F386" s="50" t="s">
        <v>4</v>
      </c>
      <c r="G386" s="269" t="str">
        <f>VLOOKUP(A386,'High School'!A:AW,49,FALSE)</f>
        <v>S/A</v>
      </c>
      <c r="H386" s="270" t="str">
        <f>VLOOKUP(A386,'High School'!A:AX,50,FALSE)</f>
        <v/>
      </c>
      <c r="I386" s="270" t="str">
        <f>VLOOKUP(A386,'High School'!A:AY,51,FALSE)</f>
        <v/>
      </c>
      <c r="J386" s="270" t="str">
        <f>VLOOKUP(A386,'High School'!A:AZ,52,FALSE)</f>
        <v/>
      </c>
      <c r="K386" s="270" t="str">
        <f>VLOOKUP(A386,'High School'!A:BA,53,FALSE)</f>
        <v/>
      </c>
      <c r="L386" s="270" t="str">
        <f>VLOOKUP(A386,'High School'!A:BB,54,FALSE)</f>
        <v/>
      </c>
      <c r="M386" s="301" t="s">
        <v>73</v>
      </c>
      <c r="N386" s="301"/>
      <c r="O386" s="301" t="s">
        <v>7789</v>
      </c>
      <c r="P386" s="273"/>
      <c r="Q386" s="288"/>
      <c r="R386" s="288"/>
      <c r="S386" s="274"/>
      <c r="T386" s="274"/>
      <c r="U386" s="275"/>
      <c r="V386" s="275"/>
      <c r="W386" s="275"/>
      <c r="X386" s="289"/>
      <c r="Y386" s="304" t="s">
        <v>73</v>
      </c>
      <c r="Z386" s="277"/>
      <c r="AA386" s="304">
        <v>2.51646602E8</v>
      </c>
      <c r="AB386" s="304">
        <v>46387.0</v>
      </c>
      <c r="AC386" s="290"/>
      <c r="AD386" s="290"/>
      <c r="AE386" s="291"/>
      <c r="AF386" s="291"/>
      <c r="AG386" s="291"/>
      <c r="AH386" s="291"/>
      <c r="AI386" s="291"/>
      <c r="AJ386" s="291"/>
      <c r="AK386" s="279"/>
      <c r="AL386" s="279"/>
      <c r="AM386" s="279"/>
      <c r="AN386" s="279"/>
      <c r="AO386" s="292"/>
      <c r="AP386" s="292"/>
      <c r="AQ386" s="293"/>
      <c r="AR386" s="280"/>
      <c r="AS386" s="280"/>
      <c r="AT386" s="281"/>
      <c r="AU386" s="281"/>
      <c r="AV386" s="294"/>
      <c r="AW386" s="294"/>
      <c r="AX386" s="294"/>
      <c r="AY386" s="295"/>
      <c r="AZ386" s="295"/>
      <c r="BA386" s="295"/>
      <c r="BB386" s="296"/>
      <c r="BC386" s="296"/>
      <c r="BD386" s="296"/>
      <c r="BE386" s="353"/>
    </row>
    <row r="387" ht="15.75" customHeight="1">
      <c r="A387" s="74">
        <v>2025413.0</v>
      </c>
      <c r="B387" s="50" t="s">
        <v>7555</v>
      </c>
      <c r="C387" s="50" t="s">
        <v>430</v>
      </c>
      <c r="D387" s="50" t="s">
        <v>113</v>
      </c>
      <c r="E387" s="82" t="s">
        <v>1241</v>
      </c>
      <c r="F387" s="50" t="s">
        <v>4</v>
      </c>
      <c r="G387" s="269" t="str">
        <f>VLOOKUP(A387,'High School'!A:AW,49,FALSE)</f>
        <v>S/A</v>
      </c>
      <c r="H387" s="270" t="str">
        <f>VLOOKUP(A387,'High School'!A:AX,50,FALSE)</f>
        <v/>
      </c>
      <c r="I387" s="270">
        <f>VLOOKUP(A387,'High School'!A:AY,51,FALSE)</f>
        <v>231872518</v>
      </c>
      <c r="J387" s="270" t="str">
        <f>VLOOKUP(A387,'High School'!A:AZ,52,FALSE)</f>
        <v>Sisipho@2025</v>
      </c>
      <c r="K387" s="270" t="str">
        <f>VLOOKUP(A387,'High School'!A:BA,53,FALSE)</f>
        <v/>
      </c>
      <c r="L387" s="270" t="str">
        <f>VLOOKUP(A387,'High School'!A:BB,54,FALSE)</f>
        <v/>
      </c>
      <c r="M387" s="301" t="s">
        <v>232</v>
      </c>
      <c r="N387" s="271"/>
      <c r="O387" s="271"/>
      <c r="P387" s="273"/>
      <c r="Q387" s="288"/>
      <c r="R387" s="288"/>
      <c r="S387" s="274"/>
      <c r="T387" s="274"/>
      <c r="U387" s="275"/>
      <c r="V387" s="275"/>
      <c r="W387" s="275"/>
      <c r="X387" s="289"/>
      <c r="Y387" s="276" t="s">
        <v>73</v>
      </c>
      <c r="Z387" s="276"/>
      <c r="AA387" s="276">
        <v>2.51370976E8</v>
      </c>
      <c r="AB387" s="276">
        <v>98741.0</v>
      </c>
      <c r="AC387" s="290"/>
      <c r="AD387" s="290"/>
      <c r="AE387" s="291"/>
      <c r="AF387" s="291"/>
      <c r="AG387" s="291"/>
      <c r="AH387" s="291"/>
      <c r="AI387" s="291"/>
      <c r="AJ387" s="291"/>
      <c r="AK387" s="279"/>
      <c r="AL387" s="279"/>
      <c r="AM387" s="279"/>
      <c r="AN387" s="279"/>
      <c r="AO387" s="292"/>
      <c r="AP387" s="292"/>
      <c r="AQ387" s="293"/>
      <c r="AR387" s="280"/>
      <c r="AS387" s="280"/>
      <c r="AT387" s="281"/>
      <c r="AU387" s="281"/>
      <c r="AV387" s="294"/>
      <c r="AW387" s="294"/>
      <c r="AX387" s="294"/>
      <c r="AY387" s="295"/>
      <c r="AZ387" s="295"/>
      <c r="BA387" s="295"/>
      <c r="BB387" s="296"/>
      <c r="BC387" s="296"/>
      <c r="BD387" s="296"/>
      <c r="BE387" s="353"/>
    </row>
    <row r="388" ht="15.75" customHeight="1">
      <c r="A388" s="74">
        <v>2025415.0</v>
      </c>
      <c r="B388" s="50" t="s">
        <v>7528</v>
      </c>
      <c r="C388" s="50" t="s">
        <v>430</v>
      </c>
      <c r="D388" s="50" t="s">
        <v>113</v>
      </c>
      <c r="E388" s="82" t="s">
        <v>1241</v>
      </c>
      <c r="F388" s="50" t="s">
        <v>4</v>
      </c>
      <c r="G388" s="269" t="str">
        <f>VLOOKUP(A388,'High School'!A:AW,49,FALSE)</f>
        <v>S/A</v>
      </c>
      <c r="H388" s="270" t="str">
        <f>VLOOKUP(A388,'High School'!A:AX,50,FALSE)</f>
        <v/>
      </c>
      <c r="I388" s="270">
        <f>VLOOKUP(A388,'High School'!A:AY,51,FALSE)</f>
        <v>231590229</v>
      </c>
      <c r="J388" s="270">
        <f>VLOOKUP(A388,'High School'!A:AZ,52,FALSE)</f>
        <v>59485</v>
      </c>
      <c r="K388" s="270" t="str">
        <f>VLOOKUP(A388,'High School'!A:BA,53,FALSE)</f>
        <v/>
      </c>
      <c r="L388" s="270" t="str">
        <f>VLOOKUP(A388,'High School'!A:BB,54,FALSE)</f>
        <v/>
      </c>
      <c r="M388" s="301" t="s">
        <v>73</v>
      </c>
      <c r="N388" s="301"/>
      <c r="O388" s="301" t="s">
        <v>7790</v>
      </c>
      <c r="P388" s="273"/>
      <c r="Q388" s="288"/>
      <c r="R388" s="288"/>
      <c r="S388" s="275"/>
      <c r="T388" s="275"/>
      <c r="U388" s="275"/>
      <c r="V388" s="275"/>
      <c r="W388" s="275"/>
      <c r="X388" s="289"/>
      <c r="Y388" s="304" t="s">
        <v>73</v>
      </c>
      <c r="Z388" s="276"/>
      <c r="AA388" s="304">
        <v>2.50786532E8</v>
      </c>
      <c r="AB388" s="304">
        <v>60924.0</v>
      </c>
      <c r="AC388" s="276"/>
      <c r="AD388" s="276"/>
      <c r="AE388" s="291"/>
      <c r="AF388" s="291"/>
      <c r="AG388" s="291"/>
      <c r="AH388" s="291"/>
      <c r="AI388" s="291"/>
      <c r="AJ388" s="291"/>
      <c r="AK388" s="279"/>
      <c r="AL388" s="279"/>
      <c r="AM388" s="279"/>
      <c r="AN388" s="279"/>
      <c r="AO388" s="292"/>
      <c r="AP388" s="292"/>
      <c r="AQ388" s="293"/>
      <c r="AR388" s="362"/>
      <c r="AS388" s="362"/>
      <c r="AT388" s="281"/>
      <c r="AU388" s="281"/>
      <c r="AV388" s="294"/>
      <c r="AW388" s="294"/>
      <c r="AX388" s="294"/>
      <c r="AY388" s="295"/>
      <c r="AZ388" s="295"/>
      <c r="BA388" s="295"/>
      <c r="BB388" s="296"/>
      <c r="BC388" s="296"/>
      <c r="BD388" s="296"/>
      <c r="BE388" s="353"/>
    </row>
    <row r="389" ht="15.75" customHeight="1">
      <c r="A389" s="74">
        <v>2025416.0</v>
      </c>
      <c r="B389" s="50" t="s">
        <v>7413</v>
      </c>
      <c r="C389" s="50" t="s">
        <v>430</v>
      </c>
      <c r="D389" s="50" t="s">
        <v>113</v>
      </c>
      <c r="E389" s="82" t="s">
        <v>1241</v>
      </c>
      <c r="F389" s="50" t="s">
        <v>4</v>
      </c>
      <c r="G389" s="269" t="str">
        <f>VLOOKUP(A389,'High School'!A:AW,49,FALSE)</f>
        <v>S/A</v>
      </c>
      <c r="H389" s="270" t="str">
        <f>VLOOKUP(A389,'High School'!A:AX,50,FALSE)</f>
        <v/>
      </c>
      <c r="I389" s="270" t="str">
        <f>VLOOKUP(A389,'High School'!A:AY,51,FALSE)</f>
        <v/>
      </c>
      <c r="J389" s="270" t="str">
        <f>VLOOKUP(A389,'High School'!A:AZ,52,FALSE)</f>
        <v/>
      </c>
      <c r="K389" s="270" t="str">
        <f>VLOOKUP(A389,'High School'!A:BA,53,FALSE)</f>
        <v/>
      </c>
      <c r="L389" s="270" t="str">
        <f>VLOOKUP(A389,'High School'!A:BB,54,FALSE)</f>
        <v/>
      </c>
      <c r="M389" s="301" t="s">
        <v>73</v>
      </c>
      <c r="N389" s="301"/>
      <c r="O389" s="301" t="s">
        <v>7791</v>
      </c>
      <c r="P389" s="273"/>
      <c r="Q389" s="288"/>
      <c r="R389" s="288"/>
      <c r="S389" s="275"/>
      <c r="T389" s="275"/>
      <c r="U389" s="275"/>
      <c r="V389" s="275"/>
      <c r="W389" s="275"/>
      <c r="X389" s="275"/>
      <c r="Y389" s="304" t="s">
        <v>73</v>
      </c>
      <c r="Z389" s="276"/>
      <c r="AA389" s="304">
        <v>2.51620565E8</v>
      </c>
      <c r="AB389" s="304">
        <v>78547.0</v>
      </c>
      <c r="AC389" s="290"/>
      <c r="AD389" s="290"/>
      <c r="AE389" s="291"/>
      <c r="AF389" s="291"/>
      <c r="AG389" s="291"/>
      <c r="AH389" s="291"/>
      <c r="AI389" s="291"/>
      <c r="AJ389" s="291"/>
      <c r="AK389" s="279"/>
      <c r="AL389" s="279"/>
      <c r="AM389" s="279"/>
      <c r="AN389" s="279"/>
      <c r="AO389" s="292"/>
      <c r="AP389" s="292"/>
      <c r="AQ389" s="293"/>
      <c r="AR389" s="362"/>
      <c r="AS389" s="362"/>
      <c r="AT389" s="281"/>
      <c r="AU389" s="281"/>
      <c r="AV389" s="294"/>
      <c r="AW389" s="294"/>
      <c r="AX389" s="294"/>
      <c r="AY389" s="295"/>
      <c r="AZ389" s="295"/>
      <c r="BA389" s="295"/>
      <c r="BB389" s="296"/>
      <c r="BC389" s="296"/>
      <c r="BD389" s="296"/>
      <c r="BE389" s="353"/>
    </row>
    <row r="390" ht="15.75" customHeight="1">
      <c r="A390" s="74">
        <v>2025417.0</v>
      </c>
      <c r="B390" s="50" t="s">
        <v>7084</v>
      </c>
      <c r="C390" s="50" t="s">
        <v>430</v>
      </c>
      <c r="D390" s="50" t="s">
        <v>113</v>
      </c>
      <c r="E390" s="82" t="s">
        <v>1241</v>
      </c>
      <c r="F390" s="50" t="s">
        <v>4</v>
      </c>
      <c r="G390" s="269" t="str">
        <f>VLOOKUP(A390,'High School'!A:AW,49,FALSE)</f>
        <v>S/A</v>
      </c>
      <c r="H390" s="270" t="str">
        <f>VLOOKUP(A390,'High School'!A:AX,50,FALSE)</f>
        <v/>
      </c>
      <c r="I390" s="270" t="str">
        <f>VLOOKUP(A390,'High School'!A:AY,51,FALSE)</f>
        <v/>
      </c>
      <c r="J390" s="270" t="str">
        <f>VLOOKUP(A390,'High School'!A:AZ,52,FALSE)</f>
        <v/>
      </c>
      <c r="K390" s="270" t="str">
        <f>VLOOKUP(A390,'High School'!A:BA,53,FALSE)</f>
        <v/>
      </c>
      <c r="L390" s="270" t="str">
        <f>VLOOKUP(A390,'High School'!A:BB,54,FALSE)</f>
        <v/>
      </c>
      <c r="M390" s="301" t="s">
        <v>232</v>
      </c>
      <c r="N390" s="301"/>
      <c r="O390" s="301" t="s">
        <v>7792</v>
      </c>
      <c r="P390" s="273"/>
      <c r="Q390" s="288"/>
      <c r="R390" s="288"/>
      <c r="S390" s="275"/>
      <c r="T390" s="275"/>
      <c r="U390" s="275"/>
      <c r="V390" s="275"/>
      <c r="W390" s="275"/>
      <c r="X390" s="275"/>
      <c r="Y390" s="304" t="s">
        <v>73</v>
      </c>
      <c r="Z390" s="276"/>
      <c r="AA390" s="304">
        <v>2.5163963E8</v>
      </c>
      <c r="AB390" s="304">
        <v>42196.0</v>
      </c>
      <c r="AC390" s="290"/>
      <c r="AD390" s="290"/>
      <c r="AE390" s="291"/>
      <c r="AF390" s="291"/>
      <c r="AG390" s="291"/>
      <c r="AH390" s="291"/>
      <c r="AI390" s="291"/>
      <c r="AJ390" s="291"/>
      <c r="AK390" s="279"/>
      <c r="AL390" s="279"/>
      <c r="AM390" s="279"/>
      <c r="AN390" s="279"/>
      <c r="AO390" s="292"/>
      <c r="AP390" s="292"/>
      <c r="AQ390" s="293"/>
      <c r="AR390" s="362"/>
      <c r="AS390" s="362"/>
      <c r="AT390" s="281"/>
      <c r="AU390" s="281"/>
      <c r="AV390" s="294"/>
      <c r="AW390" s="294"/>
      <c r="AX390" s="294"/>
      <c r="AY390" s="295"/>
      <c r="AZ390" s="295"/>
      <c r="BA390" s="295"/>
      <c r="BB390" s="296"/>
      <c r="BC390" s="296"/>
      <c r="BD390" s="296"/>
      <c r="BE390" s="353"/>
    </row>
    <row r="391" ht="15.75" customHeight="1">
      <c r="A391" s="74">
        <v>2025418.0</v>
      </c>
      <c r="B391" s="50" t="s">
        <v>7382</v>
      </c>
      <c r="C391" s="50" t="s">
        <v>430</v>
      </c>
      <c r="D391" s="50" t="s">
        <v>113</v>
      </c>
      <c r="E391" s="82" t="s">
        <v>1241</v>
      </c>
      <c r="F391" s="50" t="s">
        <v>4</v>
      </c>
      <c r="G391" s="269" t="str">
        <f>VLOOKUP(A391,'High School'!A:AW,49,FALSE)</f>
        <v>S/A</v>
      </c>
      <c r="H391" s="270" t="str">
        <f>VLOOKUP(A391,'High School'!A:AX,50,FALSE)</f>
        <v/>
      </c>
      <c r="I391" s="270" t="str">
        <f>VLOOKUP(A391,'High School'!A:AY,51,FALSE)</f>
        <v/>
      </c>
      <c r="J391" s="270" t="str">
        <f>VLOOKUP(A391,'High School'!A:AZ,52,FALSE)</f>
        <v/>
      </c>
      <c r="K391" s="270" t="str">
        <f>VLOOKUP(A391,'High School'!A:BA,53,FALSE)</f>
        <v/>
      </c>
      <c r="L391" s="270" t="str">
        <f>VLOOKUP(A391,'High School'!A:BB,54,FALSE)</f>
        <v/>
      </c>
      <c r="M391" s="301" t="s">
        <v>232</v>
      </c>
      <c r="N391" s="301"/>
      <c r="O391" s="271"/>
      <c r="P391" s="273"/>
      <c r="Q391" s="288"/>
      <c r="R391" s="288"/>
      <c r="S391" s="275"/>
      <c r="T391" s="275"/>
      <c r="U391" s="275"/>
      <c r="V391" s="275"/>
      <c r="W391" s="275"/>
      <c r="X391" s="275"/>
      <c r="Y391" s="304" t="s">
        <v>232</v>
      </c>
      <c r="Z391" s="276"/>
      <c r="AA391" s="304">
        <v>2.50772566E8</v>
      </c>
      <c r="AB391" s="304">
        <v>91362.0</v>
      </c>
      <c r="AC391" s="276"/>
      <c r="AD391" s="276"/>
      <c r="AE391" s="291"/>
      <c r="AF391" s="291"/>
      <c r="AG391" s="291"/>
      <c r="AH391" s="291"/>
      <c r="AI391" s="291"/>
      <c r="AJ391" s="291"/>
      <c r="AK391" s="279"/>
      <c r="AL391" s="279"/>
      <c r="AM391" s="279"/>
      <c r="AN391" s="279"/>
      <c r="AO391" s="292"/>
      <c r="AP391" s="292"/>
      <c r="AQ391" s="293"/>
      <c r="AR391" s="362"/>
      <c r="AS391" s="362"/>
      <c r="AT391" s="281"/>
      <c r="AU391" s="281"/>
      <c r="AV391" s="294"/>
      <c r="AW391" s="294"/>
      <c r="AX391" s="294"/>
      <c r="AY391" s="295"/>
      <c r="AZ391" s="295"/>
      <c r="BA391" s="295"/>
      <c r="BB391" s="296"/>
      <c r="BC391" s="296"/>
      <c r="BD391" s="296"/>
      <c r="BE391" s="353"/>
    </row>
    <row r="392" ht="15.75" customHeight="1">
      <c r="A392" s="74">
        <v>2025419.0</v>
      </c>
      <c r="B392" s="50" t="s">
        <v>7088</v>
      </c>
      <c r="C392" s="50" t="s">
        <v>430</v>
      </c>
      <c r="D392" s="50" t="s">
        <v>113</v>
      </c>
      <c r="E392" s="82" t="s">
        <v>1241</v>
      </c>
      <c r="F392" s="50" t="s">
        <v>4</v>
      </c>
      <c r="G392" s="269" t="str">
        <f>VLOOKUP(A392,'High School'!A:AW,49,FALSE)</f>
        <v>No</v>
      </c>
      <c r="H392" s="270" t="str">
        <f>VLOOKUP(A392,'High School'!A:AX,50,FALSE)</f>
        <v>Did not Submit Form</v>
      </c>
      <c r="I392" s="270" t="str">
        <f>VLOOKUP(A392,'High School'!A:AY,51,FALSE)</f>
        <v/>
      </c>
      <c r="J392" s="270" t="str">
        <f>VLOOKUP(A392,'High School'!A:AZ,52,FALSE)</f>
        <v/>
      </c>
      <c r="K392" s="270" t="str">
        <f>VLOOKUP(A392,'High School'!A:BA,53,FALSE)</f>
        <v/>
      </c>
      <c r="L392" s="270" t="str">
        <f>VLOOKUP(A392,'High School'!A:BB,54,FALSE)</f>
        <v/>
      </c>
      <c r="M392" s="301" t="s">
        <v>225</v>
      </c>
      <c r="N392" s="301" t="s">
        <v>26</v>
      </c>
      <c r="O392" s="271"/>
      <c r="P392" s="273"/>
      <c r="Q392" s="288"/>
      <c r="R392" s="288"/>
      <c r="S392" s="275"/>
      <c r="T392" s="275"/>
      <c r="U392" s="275"/>
      <c r="V392" s="275"/>
      <c r="W392" s="275"/>
      <c r="X392" s="275"/>
      <c r="Y392" s="304" t="s">
        <v>225</v>
      </c>
      <c r="Z392" s="304" t="s">
        <v>26</v>
      </c>
      <c r="AA392" s="276"/>
      <c r="AB392" s="276"/>
      <c r="AC392" s="276"/>
      <c r="AD392" s="276"/>
      <c r="AE392" s="291"/>
      <c r="AF392" s="291"/>
      <c r="AG392" s="291"/>
      <c r="AH392" s="291"/>
      <c r="AI392" s="291"/>
      <c r="AJ392" s="291"/>
      <c r="AK392" s="279"/>
      <c r="AL392" s="279"/>
      <c r="AM392" s="279"/>
      <c r="AN392" s="279"/>
      <c r="AO392" s="292"/>
      <c r="AP392" s="292"/>
      <c r="AQ392" s="293"/>
      <c r="AR392" s="362"/>
      <c r="AS392" s="362"/>
      <c r="AT392" s="281"/>
      <c r="AU392" s="281"/>
      <c r="AV392" s="294"/>
      <c r="AW392" s="294"/>
      <c r="AX392" s="294"/>
      <c r="AY392" s="295"/>
      <c r="AZ392" s="295"/>
      <c r="BA392" s="295"/>
      <c r="BB392" s="296"/>
      <c r="BC392" s="296"/>
      <c r="BD392" s="296"/>
      <c r="BE392" s="353"/>
    </row>
    <row r="393" ht="15.75" customHeight="1">
      <c r="A393" s="74">
        <v>2025420.0</v>
      </c>
      <c r="B393" s="50" t="s">
        <v>7429</v>
      </c>
      <c r="C393" s="50" t="s">
        <v>430</v>
      </c>
      <c r="D393" s="50" t="s">
        <v>113</v>
      </c>
      <c r="E393" s="82" t="s">
        <v>1241</v>
      </c>
      <c r="F393" s="50" t="s">
        <v>4</v>
      </c>
      <c r="G393" s="269" t="str">
        <f>VLOOKUP(A393,'High School'!A:AW,49,FALSE)</f>
        <v>No</v>
      </c>
      <c r="H393" s="270" t="str">
        <f>VLOOKUP(A393,'High School'!A:AX,50,FALSE)</f>
        <v>Did not Submit Form</v>
      </c>
      <c r="I393" s="270" t="str">
        <f>VLOOKUP(A393,'High School'!A:AY,51,FALSE)</f>
        <v/>
      </c>
      <c r="J393" s="270" t="str">
        <f>VLOOKUP(A393,'High School'!A:AZ,52,FALSE)</f>
        <v/>
      </c>
      <c r="K393" s="270" t="str">
        <f>VLOOKUP(A393,'High School'!A:BA,53,FALSE)</f>
        <v/>
      </c>
      <c r="L393" s="270" t="str">
        <f>VLOOKUP(A393,'High School'!A:BB,54,FALSE)</f>
        <v/>
      </c>
      <c r="M393" s="301" t="s">
        <v>225</v>
      </c>
      <c r="N393" s="301" t="s">
        <v>26</v>
      </c>
      <c r="O393" s="271"/>
      <c r="P393" s="273"/>
      <c r="Q393" s="288"/>
      <c r="R393" s="288"/>
      <c r="S393" s="275"/>
      <c r="T393" s="275"/>
      <c r="U393" s="275"/>
      <c r="V393" s="275"/>
      <c r="W393" s="275"/>
      <c r="X393" s="275"/>
      <c r="Y393" s="304" t="s">
        <v>225</v>
      </c>
      <c r="Z393" s="304" t="s">
        <v>26</v>
      </c>
      <c r="AA393" s="276"/>
      <c r="AB393" s="276"/>
      <c r="AC393" s="276"/>
      <c r="AD393" s="276"/>
      <c r="AE393" s="291"/>
      <c r="AF393" s="291"/>
      <c r="AG393" s="291"/>
      <c r="AH393" s="291"/>
      <c r="AI393" s="291"/>
      <c r="AJ393" s="291"/>
      <c r="AK393" s="279"/>
      <c r="AL393" s="279"/>
      <c r="AM393" s="279"/>
      <c r="AN393" s="279"/>
      <c r="AO393" s="292"/>
      <c r="AP393" s="292"/>
      <c r="AQ393" s="293"/>
      <c r="AR393" s="362"/>
      <c r="AS393" s="362"/>
      <c r="AT393" s="281"/>
      <c r="AU393" s="281"/>
      <c r="AV393" s="294"/>
      <c r="AW393" s="294"/>
      <c r="AX393" s="294"/>
      <c r="AY393" s="295"/>
      <c r="AZ393" s="295"/>
      <c r="BA393" s="295"/>
      <c r="BB393" s="296"/>
      <c r="BC393" s="296"/>
      <c r="BD393" s="296"/>
      <c r="BE393" s="353"/>
    </row>
    <row r="394" ht="15.75" customHeight="1">
      <c r="A394" s="74">
        <v>2025421.0</v>
      </c>
      <c r="B394" s="50" t="s">
        <v>6953</v>
      </c>
      <c r="C394" s="50" t="s">
        <v>430</v>
      </c>
      <c r="D394" s="50" t="s">
        <v>113</v>
      </c>
      <c r="E394" s="82" t="s">
        <v>1241</v>
      </c>
      <c r="F394" s="50" t="s">
        <v>4</v>
      </c>
      <c r="G394" s="269" t="str">
        <f>VLOOKUP(A394,'High School'!A:AW,49,FALSE)</f>
        <v>S/A</v>
      </c>
      <c r="H394" s="270" t="str">
        <f>VLOOKUP(A394,'High School'!A:AX,50,FALSE)</f>
        <v/>
      </c>
      <c r="I394" s="270" t="str">
        <f>VLOOKUP(A394,'High School'!A:AY,51,FALSE)</f>
        <v/>
      </c>
      <c r="J394" s="270" t="str">
        <f>VLOOKUP(A394,'High School'!A:AZ,52,FALSE)</f>
        <v/>
      </c>
      <c r="K394" s="270" t="str">
        <f>VLOOKUP(A394,'High School'!A:BA,53,FALSE)</f>
        <v/>
      </c>
      <c r="L394" s="270" t="str">
        <f>VLOOKUP(A394,'High School'!A:BB,54,FALSE)</f>
        <v/>
      </c>
      <c r="M394" s="301" t="s">
        <v>232</v>
      </c>
      <c r="N394" s="271" t="str">
        <f>CLEAN(O394)</f>
        <v/>
      </c>
      <c r="O394" s="271"/>
      <c r="P394" s="273"/>
      <c r="Q394" s="288"/>
      <c r="R394" s="288"/>
      <c r="S394" s="275"/>
      <c r="T394" s="275"/>
      <c r="U394" s="275"/>
      <c r="V394" s="275"/>
      <c r="W394" s="275"/>
      <c r="X394" s="289"/>
      <c r="Y394" s="276" t="s">
        <v>73</v>
      </c>
      <c r="Z394" s="276"/>
      <c r="AA394" s="276">
        <v>2.51370488E8</v>
      </c>
      <c r="AB394" s="276">
        <v>68754.0</v>
      </c>
      <c r="AC394" s="290"/>
      <c r="AD394" s="290"/>
      <c r="AE394" s="291"/>
      <c r="AF394" s="291"/>
      <c r="AG394" s="291"/>
      <c r="AH394" s="291"/>
      <c r="AI394" s="291"/>
      <c r="AJ394" s="291"/>
      <c r="AK394" s="279"/>
      <c r="AL394" s="279"/>
      <c r="AM394" s="279"/>
      <c r="AN394" s="279"/>
      <c r="AO394" s="292"/>
      <c r="AP394" s="292"/>
      <c r="AQ394" s="293"/>
      <c r="AR394" s="362"/>
      <c r="AS394" s="362"/>
      <c r="AT394" s="281"/>
      <c r="AU394" s="281"/>
      <c r="AV394" s="294"/>
      <c r="AW394" s="294"/>
      <c r="AX394" s="294"/>
      <c r="AY394" s="295"/>
      <c r="AZ394" s="295"/>
      <c r="BA394" s="295"/>
      <c r="BB394" s="296"/>
      <c r="BC394" s="296"/>
      <c r="BD394" s="296"/>
      <c r="BE394" s="353"/>
    </row>
    <row r="395" ht="15.75" customHeight="1">
      <c r="A395" s="74">
        <v>2025422.0</v>
      </c>
      <c r="B395" s="50" t="s">
        <v>7124</v>
      </c>
      <c r="C395" s="50" t="s">
        <v>430</v>
      </c>
      <c r="D395" s="50" t="s">
        <v>113</v>
      </c>
      <c r="E395" s="82" t="s">
        <v>1241</v>
      </c>
      <c r="F395" s="50" t="s">
        <v>4</v>
      </c>
      <c r="G395" s="269" t="str">
        <f>VLOOKUP(A395,'High School'!A:AW,49,FALSE)</f>
        <v>S/A</v>
      </c>
      <c r="H395" s="270" t="str">
        <f>VLOOKUP(A395,'High School'!A:AX,50,FALSE)</f>
        <v/>
      </c>
      <c r="I395" s="270">
        <f>VLOOKUP(A395,'High School'!A:AY,51,FALSE)</f>
        <v>232047235</v>
      </c>
      <c r="J395" s="270">
        <f>VLOOKUP(A395,'High School'!A:AZ,52,FALSE)</f>
        <v>74084</v>
      </c>
      <c r="K395" s="270" t="str">
        <f>VLOOKUP(A395,'High School'!A:BA,53,FALSE)</f>
        <v/>
      </c>
      <c r="L395" s="270" t="str">
        <f>VLOOKUP(A395,'High School'!A:BB,54,FALSE)</f>
        <v/>
      </c>
      <c r="M395" s="301" t="s">
        <v>232</v>
      </c>
      <c r="N395" s="301"/>
      <c r="O395" s="271"/>
      <c r="P395" s="273"/>
      <c r="Q395" s="288"/>
      <c r="R395" s="288"/>
      <c r="S395" s="275"/>
      <c r="T395" s="275"/>
      <c r="U395" s="275"/>
      <c r="V395" s="275"/>
      <c r="W395" s="275"/>
      <c r="X395" s="275"/>
      <c r="Y395" s="304" t="s">
        <v>232</v>
      </c>
      <c r="Z395" s="276"/>
      <c r="AA395" s="276"/>
      <c r="AB395" s="276"/>
      <c r="AC395" s="276"/>
      <c r="AD395" s="276"/>
      <c r="AE395" s="291"/>
      <c r="AF395" s="291"/>
      <c r="AG395" s="291"/>
      <c r="AH395" s="291"/>
      <c r="AI395" s="291"/>
      <c r="AJ395" s="291"/>
      <c r="AK395" s="279"/>
      <c r="AL395" s="279"/>
      <c r="AM395" s="279"/>
      <c r="AN395" s="279"/>
      <c r="AO395" s="292"/>
      <c r="AP395" s="292"/>
      <c r="AQ395" s="293"/>
      <c r="AR395" s="362"/>
      <c r="AS395" s="362"/>
      <c r="AT395" s="281"/>
      <c r="AU395" s="281"/>
      <c r="AV395" s="294"/>
      <c r="AW395" s="294"/>
      <c r="AX395" s="294"/>
      <c r="AY395" s="295"/>
      <c r="AZ395" s="295"/>
      <c r="BA395" s="295"/>
      <c r="BB395" s="296"/>
      <c r="BC395" s="296"/>
      <c r="BD395" s="296"/>
      <c r="BE395" s="353"/>
    </row>
    <row r="396" ht="15.75" customHeight="1">
      <c r="A396" s="74">
        <v>2025423.0</v>
      </c>
      <c r="B396" s="50" t="s">
        <v>7203</v>
      </c>
      <c r="C396" s="50" t="s">
        <v>430</v>
      </c>
      <c r="D396" s="50" t="s">
        <v>113</v>
      </c>
      <c r="E396" s="82" t="s">
        <v>1241</v>
      </c>
      <c r="F396" s="50" t="s">
        <v>4</v>
      </c>
      <c r="G396" s="269" t="str">
        <f>VLOOKUP(A396,'High School'!A:AW,49,FALSE)</f>
        <v>No</v>
      </c>
      <c r="H396" s="270" t="str">
        <f>VLOOKUP(A396,'High School'!A:AX,50,FALSE)</f>
        <v>Did not Submit Form</v>
      </c>
      <c r="I396" s="270" t="str">
        <f>VLOOKUP(A396,'High School'!A:AY,51,FALSE)</f>
        <v/>
      </c>
      <c r="J396" s="270" t="str">
        <f>VLOOKUP(A396,'High School'!A:AZ,52,FALSE)</f>
        <v/>
      </c>
      <c r="K396" s="270" t="str">
        <f>VLOOKUP(A396,'High School'!A:BA,53,FALSE)</f>
        <v/>
      </c>
      <c r="L396" s="270" t="str">
        <f>VLOOKUP(A396,'High School'!A:BB,54,FALSE)</f>
        <v/>
      </c>
      <c r="M396" s="301" t="s">
        <v>225</v>
      </c>
      <c r="N396" s="301" t="s">
        <v>26</v>
      </c>
      <c r="O396" s="271"/>
      <c r="P396" s="273"/>
      <c r="Q396" s="288"/>
      <c r="R396" s="288"/>
      <c r="S396" s="275"/>
      <c r="T396" s="275"/>
      <c r="U396" s="275"/>
      <c r="V396" s="275"/>
      <c r="W396" s="275"/>
      <c r="X396" s="289"/>
      <c r="Y396" s="304" t="s">
        <v>225</v>
      </c>
      <c r="Z396" s="304" t="s">
        <v>26</v>
      </c>
      <c r="AA396" s="276"/>
      <c r="AB396" s="276"/>
      <c r="AC396" s="290"/>
      <c r="AD396" s="290"/>
      <c r="AE396" s="291"/>
      <c r="AF396" s="291"/>
      <c r="AG396" s="291"/>
      <c r="AH396" s="291"/>
      <c r="AI396" s="291"/>
      <c r="AJ396" s="291"/>
      <c r="AK396" s="279"/>
      <c r="AL396" s="279"/>
      <c r="AM396" s="279"/>
      <c r="AN396" s="279"/>
      <c r="AO396" s="292"/>
      <c r="AP396" s="292"/>
      <c r="AQ396" s="293"/>
      <c r="AR396" s="362"/>
      <c r="AS396" s="362"/>
      <c r="AT396" s="281"/>
      <c r="AU396" s="281"/>
      <c r="AV396" s="294"/>
      <c r="AW396" s="294"/>
      <c r="AX396" s="294"/>
      <c r="AY396" s="295"/>
      <c r="AZ396" s="295"/>
      <c r="BA396" s="295"/>
      <c r="BB396" s="296"/>
      <c r="BC396" s="296"/>
      <c r="BD396" s="296"/>
      <c r="BE396" s="353"/>
    </row>
    <row r="397" ht="15.75" customHeight="1">
      <c r="A397" s="74">
        <v>2025424.0</v>
      </c>
      <c r="B397" s="50" t="s">
        <v>7497</v>
      </c>
      <c r="C397" s="50" t="s">
        <v>430</v>
      </c>
      <c r="D397" s="50" t="s">
        <v>113</v>
      </c>
      <c r="E397" s="82" t="s">
        <v>1241</v>
      </c>
      <c r="F397" s="50" t="s">
        <v>4</v>
      </c>
      <c r="G397" s="269" t="str">
        <f>VLOOKUP(A397,'High School'!A:AW,49,FALSE)</f>
        <v>S/A</v>
      </c>
      <c r="H397" s="270" t="str">
        <f>VLOOKUP(A397,'High School'!A:AX,50,FALSE)</f>
        <v/>
      </c>
      <c r="I397" s="270">
        <f>VLOOKUP(A397,'High School'!A:AY,51,FALSE)</f>
        <v>231761643</v>
      </c>
      <c r="J397" s="270">
        <f>VLOOKUP(A397,'High School'!A:AZ,52,FALSE)</f>
        <v>29385</v>
      </c>
      <c r="K397" s="270" t="str">
        <f>VLOOKUP(A397,'High School'!A:BA,53,FALSE)</f>
        <v/>
      </c>
      <c r="L397" s="270" t="str">
        <f>VLOOKUP(A397,'High School'!A:BB,54,FALSE)</f>
        <v/>
      </c>
      <c r="M397" s="301" t="s">
        <v>232</v>
      </c>
      <c r="N397" s="301"/>
      <c r="O397" s="301" t="s">
        <v>7793</v>
      </c>
      <c r="P397" s="273"/>
      <c r="Q397" s="288"/>
      <c r="R397" s="288"/>
      <c r="S397" s="275"/>
      <c r="T397" s="275"/>
      <c r="U397" s="275"/>
      <c r="V397" s="275"/>
      <c r="W397" s="275"/>
      <c r="X397" s="275"/>
      <c r="Y397" s="304" t="s">
        <v>232</v>
      </c>
      <c r="Z397" s="276"/>
      <c r="AA397" s="304">
        <v>2.50692945E8</v>
      </c>
      <c r="AB397" s="304">
        <v>78523.0</v>
      </c>
      <c r="AC397" s="290"/>
      <c r="AD397" s="290"/>
      <c r="AE397" s="291"/>
      <c r="AF397" s="291"/>
      <c r="AG397" s="291"/>
      <c r="AH397" s="291"/>
      <c r="AI397" s="291"/>
      <c r="AJ397" s="291"/>
      <c r="AK397" s="279"/>
      <c r="AL397" s="279"/>
      <c r="AM397" s="279"/>
      <c r="AN397" s="279"/>
      <c r="AO397" s="292"/>
      <c r="AP397" s="292"/>
      <c r="AQ397" s="293"/>
      <c r="AR397" s="362"/>
      <c r="AS397" s="362"/>
      <c r="AT397" s="281"/>
      <c r="AU397" s="281"/>
      <c r="AV397" s="294"/>
      <c r="AW397" s="294"/>
      <c r="AX397" s="294"/>
      <c r="AY397" s="295"/>
      <c r="AZ397" s="295"/>
      <c r="BA397" s="295"/>
      <c r="BB397" s="296"/>
      <c r="BC397" s="296"/>
      <c r="BD397" s="296"/>
      <c r="BE397" s="353"/>
    </row>
    <row r="398" ht="15.75" customHeight="1">
      <c r="A398" s="74">
        <v>2025425.0</v>
      </c>
      <c r="B398" s="50" t="s">
        <v>4227</v>
      </c>
      <c r="C398" s="50" t="s">
        <v>430</v>
      </c>
      <c r="D398" s="50" t="s">
        <v>79</v>
      </c>
      <c r="E398" s="82" t="s">
        <v>1241</v>
      </c>
      <c r="F398" s="50" t="s">
        <v>4</v>
      </c>
      <c r="G398" s="269" t="str">
        <f>VLOOKUP(A398,'High School'!A:AW,49,FALSE)</f>
        <v>No</v>
      </c>
      <c r="H398" s="270" t="str">
        <f>VLOOKUP(A398,'High School'!A:AX,50,FALSE)</f>
        <v>Did not Submit Form</v>
      </c>
      <c r="I398" s="270" t="str">
        <f>VLOOKUP(A398,'High School'!A:AY,51,FALSE)</f>
        <v/>
      </c>
      <c r="J398" s="270" t="str">
        <f>VLOOKUP(A398,'High School'!A:AZ,52,FALSE)</f>
        <v/>
      </c>
      <c r="K398" s="270" t="str">
        <f>VLOOKUP(A398,'High School'!A:BA,53,FALSE)</f>
        <v/>
      </c>
      <c r="L398" s="270" t="str">
        <f>VLOOKUP(A398,'High School'!A:BB,54,FALSE)</f>
        <v/>
      </c>
      <c r="M398" s="301" t="s">
        <v>225</v>
      </c>
      <c r="N398" s="301" t="s">
        <v>26</v>
      </c>
      <c r="O398" s="271"/>
      <c r="P398" s="273"/>
      <c r="Q398" s="288"/>
      <c r="R398" s="288"/>
      <c r="S398" s="275"/>
      <c r="T398" s="275"/>
      <c r="U398" s="275">
        <v>2.25127219E8</v>
      </c>
      <c r="V398" s="275">
        <v>27101.0</v>
      </c>
      <c r="W398" s="275"/>
      <c r="X398" s="275"/>
      <c r="Y398" s="304" t="s">
        <v>225</v>
      </c>
      <c r="Z398" s="304" t="s">
        <v>26</v>
      </c>
      <c r="AA398" s="276"/>
      <c r="AB398" s="276"/>
      <c r="AC398" s="276"/>
      <c r="AD398" s="276"/>
      <c r="AE398" s="291"/>
      <c r="AF398" s="291"/>
      <c r="AG398" s="222"/>
      <c r="AH398" s="222"/>
      <c r="AI398" s="291"/>
      <c r="AJ398" s="291"/>
      <c r="AK398" s="279"/>
      <c r="AL398" s="279"/>
      <c r="AM398" s="279"/>
      <c r="AN398" s="279"/>
      <c r="AO398" s="292"/>
      <c r="AP398" s="292"/>
      <c r="AQ398" s="293"/>
      <c r="AR398" s="362"/>
      <c r="AS398" s="362"/>
      <c r="AT398" s="281"/>
      <c r="AU398" s="281"/>
      <c r="AV398" s="294"/>
      <c r="AW398" s="294"/>
      <c r="AX398" s="294"/>
      <c r="AY398" s="295"/>
      <c r="AZ398" s="295"/>
      <c r="BA398" s="295"/>
      <c r="BB398" s="296"/>
      <c r="BC398" s="296"/>
      <c r="BD398" s="296"/>
      <c r="BE398" s="353"/>
    </row>
    <row r="399" ht="15.75" customHeight="1">
      <c r="A399" s="74">
        <v>2025426.0</v>
      </c>
      <c r="B399" s="50" t="s">
        <v>7257</v>
      </c>
      <c r="C399" s="50" t="s">
        <v>430</v>
      </c>
      <c r="D399" s="50" t="s">
        <v>79</v>
      </c>
      <c r="E399" s="82" t="s">
        <v>1241</v>
      </c>
      <c r="F399" s="50" t="s">
        <v>4</v>
      </c>
      <c r="G399" s="269" t="str">
        <f>VLOOKUP(A399,'High School'!A:AW,49,FALSE)</f>
        <v>No</v>
      </c>
      <c r="H399" s="270" t="str">
        <f>VLOOKUP(A399,'High School'!A:AX,50,FALSE)</f>
        <v>Did not Submit Form</v>
      </c>
      <c r="I399" s="270" t="str">
        <f>VLOOKUP(A399,'High School'!A:AY,51,FALSE)</f>
        <v/>
      </c>
      <c r="J399" s="270" t="str">
        <f>VLOOKUP(A399,'High School'!A:AZ,52,FALSE)</f>
        <v/>
      </c>
      <c r="K399" s="270" t="str">
        <f>VLOOKUP(A399,'High School'!A:BA,53,FALSE)</f>
        <v/>
      </c>
      <c r="L399" s="270" t="str">
        <f>VLOOKUP(A399,'High School'!A:BB,54,FALSE)</f>
        <v/>
      </c>
      <c r="M399" s="301" t="s">
        <v>225</v>
      </c>
      <c r="N399" s="301" t="s">
        <v>26</v>
      </c>
      <c r="O399" s="271"/>
      <c r="P399" s="273"/>
      <c r="Q399" s="288"/>
      <c r="R399" s="288"/>
      <c r="S399" s="275"/>
      <c r="T399" s="275"/>
      <c r="U399" s="275"/>
      <c r="V399" s="275"/>
      <c r="W399" s="275"/>
      <c r="X399" s="275"/>
      <c r="Y399" s="304" t="s">
        <v>225</v>
      </c>
      <c r="Z399" s="304" t="s">
        <v>26</v>
      </c>
      <c r="AA399" s="276"/>
      <c r="AB399" s="276"/>
      <c r="AC399" s="276"/>
      <c r="AD399" s="276"/>
      <c r="AE399" s="291"/>
      <c r="AF399" s="291"/>
      <c r="AG399" s="291"/>
      <c r="AH399" s="291"/>
      <c r="AI399" s="291"/>
      <c r="AJ399" s="291"/>
      <c r="AK399" s="279"/>
      <c r="AL399" s="279"/>
      <c r="AM399" s="279"/>
      <c r="AN399" s="279"/>
      <c r="AO399" s="292"/>
      <c r="AP399" s="292"/>
      <c r="AQ399" s="293"/>
      <c r="AR399" s="362"/>
      <c r="AS399" s="362"/>
      <c r="AT399" s="281"/>
      <c r="AU399" s="281"/>
      <c r="AV399" s="294"/>
      <c r="AW399" s="294"/>
      <c r="AX399" s="294"/>
      <c r="AY399" s="295"/>
      <c r="AZ399" s="295"/>
      <c r="BA399" s="295"/>
      <c r="BB399" s="296"/>
      <c r="BC399" s="296"/>
      <c r="BD399" s="296"/>
      <c r="BE399" s="353"/>
    </row>
    <row r="400" ht="15.75" customHeight="1">
      <c r="A400" s="74">
        <v>2025427.0</v>
      </c>
      <c r="B400" s="50" t="s">
        <v>4169</v>
      </c>
      <c r="C400" s="50" t="s">
        <v>430</v>
      </c>
      <c r="D400" s="50" t="s">
        <v>79</v>
      </c>
      <c r="E400" s="82" t="s">
        <v>1241</v>
      </c>
      <c r="F400" s="50" t="s">
        <v>4</v>
      </c>
      <c r="G400" s="269" t="str">
        <f>VLOOKUP(A400,'High School'!A:AW,49,FALSE)</f>
        <v>No</v>
      </c>
      <c r="H400" s="270" t="str">
        <f>VLOOKUP(A400,'High School'!A:AX,50,FALSE)</f>
        <v>Did not Submit Form</v>
      </c>
      <c r="I400" s="270" t="str">
        <f>VLOOKUP(A400,'High School'!A:AY,51,FALSE)</f>
        <v/>
      </c>
      <c r="J400" s="270" t="str">
        <f>VLOOKUP(A400,'High School'!A:AZ,52,FALSE)</f>
        <v/>
      </c>
      <c r="K400" s="270" t="str">
        <f>VLOOKUP(A400,'High School'!A:BA,53,FALSE)</f>
        <v/>
      </c>
      <c r="L400" s="270" t="str">
        <f>VLOOKUP(A400,'High School'!A:BB,54,FALSE)</f>
        <v/>
      </c>
      <c r="M400" s="301" t="s">
        <v>225</v>
      </c>
      <c r="N400" s="301" t="s">
        <v>26</v>
      </c>
      <c r="O400" s="271"/>
      <c r="P400" s="273"/>
      <c r="Q400" s="288"/>
      <c r="R400" s="288"/>
      <c r="S400" s="275"/>
      <c r="T400" s="275"/>
      <c r="U400" s="275"/>
      <c r="V400" s="275"/>
      <c r="W400" s="275"/>
      <c r="X400" s="275"/>
      <c r="Y400" s="304" t="s">
        <v>225</v>
      </c>
      <c r="Z400" s="304" t="s">
        <v>26</v>
      </c>
      <c r="AA400" s="374"/>
      <c r="AB400" s="276"/>
      <c r="AC400" s="276"/>
      <c r="AD400" s="276"/>
      <c r="AE400" s="291"/>
      <c r="AF400" s="291"/>
      <c r="AG400" s="291"/>
      <c r="AH400" s="291"/>
      <c r="AI400" s="291"/>
      <c r="AJ400" s="291"/>
      <c r="AK400" s="279"/>
      <c r="AL400" s="279"/>
      <c r="AM400" s="279"/>
      <c r="AN400" s="279"/>
      <c r="AO400" s="292"/>
      <c r="AP400" s="292"/>
      <c r="AQ400" s="293"/>
      <c r="AR400" s="362"/>
      <c r="AS400" s="362"/>
      <c r="AT400" s="281"/>
      <c r="AU400" s="281"/>
      <c r="AV400" s="294"/>
      <c r="AW400" s="294"/>
      <c r="AX400" s="294"/>
      <c r="AY400" s="295"/>
      <c r="AZ400" s="295"/>
      <c r="BA400" s="295"/>
      <c r="BB400" s="296"/>
      <c r="BC400" s="296"/>
      <c r="BD400" s="296"/>
      <c r="BE400" s="353"/>
    </row>
    <row r="401" ht="15.75" customHeight="1">
      <c r="A401" s="74">
        <v>2025428.0</v>
      </c>
      <c r="B401" s="50" t="s">
        <v>6880</v>
      </c>
      <c r="C401" s="50" t="s">
        <v>430</v>
      </c>
      <c r="D401" s="50" t="s">
        <v>79</v>
      </c>
      <c r="E401" s="82" t="s">
        <v>1241</v>
      </c>
      <c r="F401" s="50" t="s">
        <v>4</v>
      </c>
      <c r="G401" s="269" t="str">
        <f>VLOOKUP(A401,'High School'!A:AW,49,FALSE)</f>
        <v>No</v>
      </c>
      <c r="H401" s="270" t="str">
        <f>VLOOKUP(A401,'High School'!A:AX,50,FALSE)</f>
        <v>Did not Submit Form</v>
      </c>
      <c r="I401" s="270" t="str">
        <f>VLOOKUP(A401,'High School'!A:AY,51,FALSE)</f>
        <v/>
      </c>
      <c r="J401" s="270" t="str">
        <f>VLOOKUP(A401,'High School'!A:AZ,52,FALSE)</f>
        <v/>
      </c>
      <c r="K401" s="270" t="str">
        <f>VLOOKUP(A401,'High School'!A:BA,53,FALSE)</f>
        <v/>
      </c>
      <c r="L401" s="270" t="str">
        <f>VLOOKUP(A401,'High School'!A:BB,54,FALSE)</f>
        <v/>
      </c>
      <c r="M401" s="301" t="s">
        <v>225</v>
      </c>
      <c r="N401" s="301" t="s">
        <v>26</v>
      </c>
      <c r="O401" s="271"/>
      <c r="P401" s="273"/>
      <c r="Q401" s="288"/>
      <c r="R401" s="288"/>
      <c r="S401" s="275"/>
      <c r="T401" s="275"/>
      <c r="U401" s="275"/>
      <c r="V401" s="275"/>
      <c r="W401" s="275"/>
      <c r="X401" s="289"/>
      <c r="Y401" s="304" t="s">
        <v>225</v>
      </c>
      <c r="Z401" s="304" t="s">
        <v>26</v>
      </c>
      <c r="AA401" s="276"/>
      <c r="AB401" s="276"/>
      <c r="AC401" s="290"/>
      <c r="AD401" s="290"/>
      <c r="AE401" s="291"/>
      <c r="AF401" s="291"/>
      <c r="AG401" s="291"/>
      <c r="AH401" s="291"/>
      <c r="AI401" s="291"/>
      <c r="AJ401" s="291"/>
      <c r="AK401" s="279"/>
      <c r="AL401" s="279"/>
      <c r="AM401" s="279"/>
      <c r="AN401" s="279"/>
      <c r="AO401" s="292"/>
      <c r="AP401" s="292"/>
      <c r="AQ401" s="293"/>
      <c r="AR401" s="362"/>
      <c r="AS401" s="362"/>
      <c r="AT401" s="281"/>
      <c r="AU401" s="281"/>
      <c r="AV401" s="294"/>
      <c r="AW401" s="294"/>
      <c r="AX401" s="294"/>
      <c r="AY401" s="295"/>
      <c r="AZ401" s="295"/>
      <c r="BA401" s="295"/>
      <c r="BB401" s="296"/>
      <c r="BC401" s="296"/>
      <c r="BD401" s="296"/>
      <c r="BE401" s="353"/>
    </row>
    <row r="402" ht="15.75" customHeight="1">
      <c r="A402" s="74">
        <v>2025430.0</v>
      </c>
      <c r="B402" s="50" t="s">
        <v>5092</v>
      </c>
      <c r="C402" s="50" t="s">
        <v>430</v>
      </c>
      <c r="D402" s="50" t="s">
        <v>79</v>
      </c>
      <c r="E402" s="82" t="s">
        <v>1241</v>
      </c>
      <c r="F402" s="50" t="s">
        <v>4</v>
      </c>
      <c r="G402" s="269" t="str">
        <f>VLOOKUP(A402,'High School'!A:AW,49,FALSE)</f>
        <v>S/A</v>
      </c>
      <c r="H402" s="270" t="str">
        <f>VLOOKUP(A402,'High School'!A:AX,50,FALSE)</f>
        <v/>
      </c>
      <c r="I402" s="270">
        <f>VLOOKUP(A402,'High School'!A:AY,51,FALSE)</f>
        <v>231175108</v>
      </c>
      <c r="J402" s="270">
        <f>VLOOKUP(A402,'High School'!A:AZ,52,FALSE)</f>
        <v>98297</v>
      </c>
      <c r="K402" s="270" t="str">
        <f>VLOOKUP(A402,'High School'!A:BA,53,FALSE)</f>
        <v/>
      </c>
      <c r="L402" s="270" t="str">
        <f>VLOOKUP(A402,'High School'!A:BB,54,FALSE)</f>
        <v/>
      </c>
      <c r="M402" s="301" t="s">
        <v>232</v>
      </c>
      <c r="N402" s="271"/>
      <c r="O402" s="271"/>
      <c r="P402" s="273"/>
      <c r="Q402" s="288"/>
      <c r="R402" s="288"/>
      <c r="S402" s="275"/>
      <c r="T402" s="275"/>
      <c r="U402" s="275"/>
      <c r="V402" s="275"/>
      <c r="W402" s="275"/>
      <c r="X402" s="289"/>
      <c r="Y402" s="276" t="s">
        <v>73</v>
      </c>
      <c r="Z402" s="276"/>
      <c r="AA402" s="276">
        <v>2.5136178E8</v>
      </c>
      <c r="AB402" s="276">
        <v>57574.0</v>
      </c>
      <c r="AC402" s="290"/>
      <c r="AD402" s="290"/>
      <c r="AE402" s="291"/>
      <c r="AF402" s="291"/>
      <c r="AG402" s="291"/>
      <c r="AH402" s="291"/>
      <c r="AI402" s="291"/>
      <c r="AJ402" s="291"/>
      <c r="AK402" s="279"/>
      <c r="AL402" s="279"/>
      <c r="AM402" s="279"/>
      <c r="AN402" s="279"/>
      <c r="AO402" s="292"/>
      <c r="AP402" s="292"/>
      <c r="AQ402" s="293"/>
      <c r="AR402" s="362"/>
      <c r="AS402" s="362"/>
      <c r="AT402" s="281"/>
      <c r="AU402" s="281"/>
      <c r="AV402" s="294"/>
      <c r="AW402" s="294"/>
      <c r="AX402" s="294"/>
      <c r="AY402" s="295"/>
      <c r="AZ402" s="295"/>
      <c r="BA402" s="295"/>
      <c r="BB402" s="296"/>
      <c r="BC402" s="296"/>
      <c r="BD402" s="296"/>
      <c r="BE402" s="353"/>
    </row>
    <row r="403" ht="15.75" customHeight="1">
      <c r="A403" s="74">
        <v>2025431.0</v>
      </c>
      <c r="B403" s="50" t="s">
        <v>7635</v>
      </c>
      <c r="C403" s="50" t="s">
        <v>430</v>
      </c>
      <c r="D403" s="50" t="s">
        <v>79</v>
      </c>
      <c r="E403" s="82" t="s">
        <v>1241</v>
      </c>
      <c r="F403" s="50" t="s">
        <v>4</v>
      </c>
      <c r="G403" s="269" t="str">
        <f>VLOOKUP(A403,'High School'!A:AW,49,FALSE)</f>
        <v>S/A</v>
      </c>
      <c r="H403" s="270" t="str">
        <f>VLOOKUP(A403,'High School'!A:AX,50,FALSE)</f>
        <v/>
      </c>
      <c r="I403" s="270" t="str">
        <f>VLOOKUP(A403,'High School'!A:AY,51,FALSE)</f>
        <v/>
      </c>
      <c r="J403" s="270" t="str">
        <f>VLOOKUP(A403,'High School'!A:AZ,52,FALSE)</f>
        <v/>
      </c>
      <c r="K403" s="270" t="str">
        <f>VLOOKUP(A403,'High School'!A:BA,53,FALSE)</f>
        <v/>
      </c>
      <c r="L403" s="270" t="str">
        <f>VLOOKUP(A403,'High School'!A:BB,54,FALSE)</f>
        <v/>
      </c>
      <c r="M403" s="301" t="s">
        <v>232</v>
      </c>
      <c r="N403" s="271"/>
      <c r="O403" s="271"/>
      <c r="P403" s="273"/>
      <c r="Q403" s="288"/>
      <c r="R403" s="288"/>
      <c r="S403" s="275"/>
      <c r="T403" s="275"/>
      <c r="U403" s="275"/>
      <c r="V403" s="275"/>
      <c r="W403" s="275"/>
      <c r="X403" s="275"/>
      <c r="Y403" s="304" t="s">
        <v>232</v>
      </c>
      <c r="Z403" s="276"/>
      <c r="AA403" s="276"/>
      <c r="AB403" s="276"/>
      <c r="AC403" s="290"/>
      <c r="AD403" s="290"/>
      <c r="AE403" s="291"/>
      <c r="AF403" s="291"/>
      <c r="AG403" s="291"/>
      <c r="AH403" s="291"/>
      <c r="AI403" s="291"/>
      <c r="AJ403" s="291"/>
      <c r="AK403" s="279"/>
      <c r="AL403" s="279"/>
      <c r="AM403" s="279"/>
      <c r="AN403" s="279"/>
      <c r="AO403" s="292"/>
      <c r="AP403" s="292"/>
      <c r="AQ403" s="293"/>
      <c r="AR403" s="362"/>
      <c r="AS403" s="362"/>
      <c r="AT403" s="281"/>
      <c r="AU403" s="281"/>
      <c r="AV403" s="294"/>
      <c r="AW403" s="294"/>
      <c r="AX403" s="294"/>
      <c r="AY403" s="295"/>
      <c r="AZ403" s="295"/>
      <c r="BA403" s="295"/>
      <c r="BB403" s="296"/>
      <c r="BC403" s="296"/>
      <c r="BD403" s="296"/>
      <c r="BE403" s="353"/>
    </row>
    <row r="404" ht="15.75" customHeight="1">
      <c r="A404" s="74">
        <v>2025432.0</v>
      </c>
      <c r="B404" s="50" t="s">
        <v>7075</v>
      </c>
      <c r="C404" s="50" t="s">
        <v>430</v>
      </c>
      <c r="D404" s="50" t="s">
        <v>79</v>
      </c>
      <c r="E404" s="82" t="s">
        <v>1241</v>
      </c>
      <c r="F404" s="50" t="s">
        <v>4</v>
      </c>
      <c r="G404" s="269" t="str">
        <f>VLOOKUP(A404,'High School'!A:AW,49,FALSE)</f>
        <v>No</v>
      </c>
      <c r="H404" s="270" t="str">
        <f>VLOOKUP(A404,'High School'!A:AX,50,FALSE)</f>
        <v>Did not Submit Form</v>
      </c>
      <c r="I404" s="270" t="str">
        <f>VLOOKUP(A404,'High School'!A:AY,51,FALSE)</f>
        <v/>
      </c>
      <c r="J404" s="270" t="str">
        <f>VLOOKUP(A404,'High School'!A:AZ,52,FALSE)</f>
        <v/>
      </c>
      <c r="K404" s="270" t="str">
        <f>VLOOKUP(A404,'High School'!A:BA,53,FALSE)</f>
        <v/>
      </c>
      <c r="L404" s="270" t="str">
        <f>VLOOKUP(A404,'High School'!A:BB,54,FALSE)</f>
        <v/>
      </c>
      <c r="M404" s="301" t="s">
        <v>225</v>
      </c>
      <c r="N404" s="301" t="s">
        <v>26</v>
      </c>
      <c r="O404" s="271"/>
      <c r="P404" s="273"/>
      <c r="Q404" s="288"/>
      <c r="R404" s="288"/>
      <c r="S404" s="275"/>
      <c r="T404" s="275"/>
      <c r="U404" s="275"/>
      <c r="V404" s="275"/>
      <c r="W404" s="275"/>
      <c r="X404" s="289"/>
      <c r="Y404" s="304" t="s">
        <v>225</v>
      </c>
      <c r="Z404" s="304" t="s">
        <v>26</v>
      </c>
      <c r="AA404" s="276"/>
      <c r="AB404" s="276"/>
      <c r="AC404" s="290"/>
      <c r="AD404" s="290"/>
      <c r="AE404" s="291"/>
      <c r="AF404" s="291"/>
      <c r="AG404" s="291"/>
      <c r="AH404" s="291"/>
      <c r="AI404" s="291"/>
      <c r="AJ404" s="291"/>
      <c r="AK404" s="279"/>
      <c r="AL404" s="279"/>
      <c r="AM404" s="279"/>
      <c r="AN404" s="279"/>
      <c r="AO404" s="292"/>
      <c r="AP404" s="292"/>
      <c r="AQ404" s="293"/>
      <c r="AR404" s="362"/>
      <c r="AS404" s="362"/>
      <c r="AT404" s="281"/>
      <c r="AU404" s="281"/>
      <c r="AV404" s="294"/>
      <c r="AW404" s="294"/>
      <c r="AX404" s="294"/>
      <c r="AY404" s="295"/>
      <c r="AZ404" s="295"/>
      <c r="BA404" s="295"/>
      <c r="BB404" s="296"/>
      <c r="BC404" s="296"/>
      <c r="BD404" s="296"/>
      <c r="BE404" s="353"/>
    </row>
    <row r="405" ht="15.75" customHeight="1">
      <c r="A405" s="74">
        <v>2025433.0</v>
      </c>
      <c r="B405" s="50" t="s">
        <v>2363</v>
      </c>
      <c r="C405" s="50" t="s">
        <v>430</v>
      </c>
      <c r="D405" s="50" t="s">
        <v>79</v>
      </c>
      <c r="E405" s="82" t="s">
        <v>1241</v>
      </c>
      <c r="F405" s="50" t="s">
        <v>4</v>
      </c>
      <c r="G405" s="269" t="str">
        <f>VLOOKUP(A405,'High School'!A:AW,49,FALSE)</f>
        <v>S/A</v>
      </c>
      <c r="H405" s="270" t="str">
        <f>VLOOKUP(A405,'High School'!A:AX,50,FALSE)</f>
        <v/>
      </c>
      <c r="I405" s="270" t="str">
        <f>VLOOKUP(A405,'High School'!A:AY,51,FALSE)</f>
        <v/>
      </c>
      <c r="J405" s="270" t="str">
        <f>VLOOKUP(A405,'High School'!A:AZ,52,FALSE)</f>
        <v/>
      </c>
      <c r="K405" s="270" t="str">
        <f>VLOOKUP(A405,'High School'!A:BA,53,FALSE)</f>
        <v/>
      </c>
      <c r="L405" s="270" t="str">
        <f>VLOOKUP(A405,'High School'!A:BB,54,FALSE)</f>
        <v/>
      </c>
      <c r="M405" s="301" t="s">
        <v>232</v>
      </c>
      <c r="N405" s="271" t="str">
        <f>CLEAN(O405)</f>
        <v/>
      </c>
      <c r="O405" s="271"/>
      <c r="P405" s="273"/>
      <c r="Q405" s="288"/>
      <c r="R405" s="288"/>
      <c r="S405" s="275"/>
      <c r="T405" s="275"/>
      <c r="U405" s="275"/>
      <c r="V405" s="275"/>
      <c r="W405" s="275"/>
      <c r="X405" s="275"/>
      <c r="Y405" s="276" t="s">
        <v>73</v>
      </c>
      <c r="Z405" s="276"/>
      <c r="AA405" s="276">
        <v>2.51361039E8</v>
      </c>
      <c r="AB405" s="276">
        <v>56949.0</v>
      </c>
      <c r="AC405" s="290"/>
      <c r="AD405" s="290"/>
      <c r="AE405" s="291"/>
      <c r="AF405" s="291"/>
      <c r="AG405" s="291"/>
      <c r="AH405" s="291"/>
      <c r="AI405" s="291"/>
      <c r="AJ405" s="291"/>
      <c r="AK405" s="279"/>
      <c r="AL405" s="279"/>
      <c r="AM405" s="279"/>
      <c r="AN405" s="279"/>
      <c r="AO405" s="292"/>
      <c r="AP405" s="292"/>
      <c r="AQ405" s="293"/>
      <c r="AR405" s="362"/>
      <c r="AS405" s="362"/>
      <c r="AT405" s="281"/>
      <c r="AU405" s="281"/>
      <c r="AV405" s="294"/>
      <c r="AW405" s="294"/>
      <c r="AX405" s="294"/>
      <c r="AY405" s="295"/>
      <c r="AZ405" s="295"/>
      <c r="BA405" s="295"/>
      <c r="BB405" s="296"/>
      <c r="BC405" s="296"/>
      <c r="BD405" s="296"/>
      <c r="BE405" s="353"/>
    </row>
    <row r="406" ht="15.75" customHeight="1">
      <c r="A406" s="74">
        <v>2025434.0</v>
      </c>
      <c r="B406" s="50" t="s">
        <v>7220</v>
      </c>
      <c r="C406" s="50" t="s">
        <v>430</v>
      </c>
      <c r="D406" s="50" t="s">
        <v>79</v>
      </c>
      <c r="E406" s="82" t="s">
        <v>1241</v>
      </c>
      <c r="F406" s="50" t="s">
        <v>4</v>
      </c>
      <c r="G406" s="269" t="str">
        <f>VLOOKUP(A406,'High School'!A:AW,49,FALSE)</f>
        <v>Yes</v>
      </c>
      <c r="H406" s="270" t="str">
        <f>VLOOKUP(A406,'High School'!A:AX,50,FALSE)</f>
        <v/>
      </c>
      <c r="I406" s="270">
        <f>VLOOKUP(A406,'High School'!A:AY,51,FALSE)</f>
        <v>232099758</v>
      </c>
      <c r="J406" s="270">
        <f>VLOOKUP(A406,'High School'!A:AZ,52,FALSE)</f>
        <v>25486</v>
      </c>
      <c r="K406" s="270" t="str">
        <f>VLOOKUP(A406,'High School'!A:BA,53,FALSE)</f>
        <v/>
      </c>
      <c r="L406" s="270" t="str">
        <f>VLOOKUP(A406,'High School'!A:BB,54,FALSE)</f>
        <v/>
      </c>
      <c r="M406" s="301" t="s">
        <v>232</v>
      </c>
      <c r="N406" s="271"/>
      <c r="O406" s="271"/>
      <c r="P406" s="273"/>
      <c r="Q406" s="288"/>
      <c r="R406" s="288"/>
      <c r="S406" s="275"/>
      <c r="T406" s="275"/>
      <c r="U406" s="275"/>
      <c r="V406" s="275"/>
      <c r="W406" s="275"/>
      <c r="X406" s="275"/>
      <c r="Y406" s="276" t="s">
        <v>73</v>
      </c>
      <c r="Z406" s="276"/>
      <c r="AA406" s="276">
        <v>2.51360598E8</v>
      </c>
      <c r="AB406" s="276">
        <v>53469.0</v>
      </c>
      <c r="AC406" s="276"/>
      <c r="AD406" s="290"/>
      <c r="AE406" s="291"/>
      <c r="AF406" s="291"/>
      <c r="AG406" s="291"/>
      <c r="AH406" s="291"/>
      <c r="AI406" s="291"/>
      <c r="AJ406" s="291"/>
      <c r="AK406" s="279"/>
      <c r="AL406" s="279"/>
      <c r="AM406" s="279"/>
      <c r="AN406" s="279"/>
      <c r="AO406" s="292"/>
      <c r="AP406" s="292"/>
      <c r="AQ406" s="293"/>
      <c r="AR406" s="362"/>
      <c r="AS406" s="362"/>
      <c r="AT406" s="281"/>
      <c r="AU406" s="281"/>
      <c r="AV406" s="294"/>
      <c r="AW406" s="294"/>
      <c r="AX406" s="294"/>
      <c r="AY406" s="295"/>
      <c r="AZ406" s="295"/>
      <c r="BA406" s="295"/>
      <c r="BB406" s="296"/>
      <c r="BC406" s="296"/>
      <c r="BD406" s="296"/>
      <c r="BE406" s="353"/>
    </row>
    <row r="407" ht="15.75" customHeight="1">
      <c r="A407" s="74">
        <v>2025435.0</v>
      </c>
      <c r="B407" s="50" t="s">
        <v>6968</v>
      </c>
      <c r="C407" s="50" t="s">
        <v>430</v>
      </c>
      <c r="D407" s="50" t="s">
        <v>79</v>
      </c>
      <c r="E407" s="82" t="s">
        <v>1241</v>
      </c>
      <c r="F407" s="50" t="s">
        <v>4</v>
      </c>
      <c r="G407" s="269" t="str">
        <f>VLOOKUP(A407,'High School'!A:AW,49,FALSE)</f>
        <v>S/A</v>
      </c>
      <c r="H407" s="270" t="str">
        <f>VLOOKUP(A407,'High School'!A:AX,50,FALSE)</f>
        <v/>
      </c>
      <c r="I407" s="270">
        <f>VLOOKUP(A407,'High School'!A:AY,51,FALSE)</f>
        <v>231760876</v>
      </c>
      <c r="J407" s="270">
        <f>VLOOKUP(A407,'High School'!A:AZ,52,FALSE)</f>
        <v>14047</v>
      </c>
      <c r="K407" s="270" t="str">
        <f>VLOOKUP(A407,'High School'!A:BA,53,FALSE)</f>
        <v/>
      </c>
      <c r="L407" s="270" t="str">
        <f>VLOOKUP(A407,'High School'!A:BB,54,FALSE)</f>
        <v/>
      </c>
      <c r="M407" s="271" t="s">
        <v>73</v>
      </c>
      <c r="N407" s="271"/>
      <c r="O407" s="271" t="s">
        <v>7794</v>
      </c>
      <c r="P407" s="273"/>
      <c r="Q407" s="288"/>
      <c r="R407" s="288"/>
      <c r="S407" s="275"/>
      <c r="T407" s="275"/>
      <c r="U407" s="275"/>
      <c r="V407" s="275"/>
      <c r="W407" s="275"/>
      <c r="X407" s="275"/>
      <c r="Y407" s="276" t="s">
        <v>73</v>
      </c>
      <c r="Z407" s="276"/>
      <c r="AA407" s="276">
        <v>2.51360172E8</v>
      </c>
      <c r="AB407" s="276">
        <v>36835.0</v>
      </c>
      <c r="AC407" s="276"/>
      <c r="AD407" s="290"/>
      <c r="AE407" s="291"/>
      <c r="AF407" s="291"/>
      <c r="AG407" s="291"/>
      <c r="AH407" s="291"/>
      <c r="AI407" s="291"/>
      <c r="AJ407" s="291"/>
      <c r="AK407" s="279"/>
      <c r="AL407" s="279"/>
      <c r="AM407" s="279"/>
      <c r="AN407" s="279"/>
      <c r="AO407" s="292"/>
      <c r="AP407" s="292"/>
      <c r="AQ407" s="293"/>
      <c r="AR407" s="362"/>
      <c r="AS407" s="362"/>
      <c r="AT407" s="281"/>
      <c r="AU407" s="281"/>
      <c r="AV407" s="294"/>
      <c r="AW407" s="294"/>
      <c r="AX407" s="294"/>
      <c r="AY407" s="295"/>
      <c r="AZ407" s="295"/>
      <c r="BA407" s="295"/>
      <c r="BB407" s="296"/>
      <c r="BC407" s="296"/>
      <c r="BD407" s="296"/>
      <c r="BE407" s="353"/>
    </row>
    <row r="408" ht="15.75" customHeight="1">
      <c r="A408" s="74">
        <v>2025436.0</v>
      </c>
      <c r="B408" s="50" t="s">
        <v>7011</v>
      </c>
      <c r="C408" s="50" t="s">
        <v>430</v>
      </c>
      <c r="D408" s="50" t="s">
        <v>79</v>
      </c>
      <c r="E408" s="82" t="s">
        <v>1241</v>
      </c>
      <c r="F408" s="50" t="s">
        <v>4</v>
      </c>
      <c r="G408" s="269" t="str">
        <f>VLOOKUP(A408,'High School'!A:AW,49,FALSE)</f>
        <v>S/A</v>
      </c>
      <c r="H408" s="270" t="str">
        <f>VLOOKUP(A408,'High School'!A:AX,50,FALSE)</f>
        <v/>
      </c>
      <c r="I408" s="270" t="str">
        <f>VLOOKUP(A408,'High School'!A:AY,51,FALSE)</f>
        <v/>
      </c>
      <c r="J408" s="270" t="str">
        <f>VLOOKUP(A408,'High School'!A:AZ,52,FALSE)</f>
        <v/>
      </c>
      <c r="K408" s="270" t="str">
        <f>VLOOKUP(A408,'High School'!A:BA,53,FALSE)</f>
        <v/>
      </c>
      <c r="L408" s="270" t="str">
        <f>VLOOKUP(A408,'High School'!A:BB,54,FALSE)</f>
        <v/>
      </c>
      <c r="M408" s="301" t="s">
        <v>232</v>
      </c>
      <c r="N408" s="271" t="str">
        <f>CLEAN(O408)</f>
        <v/>
      </c>
      <c r="O408" s="271"/>
      <c r="P408" s="273"/>
      <c r="Q408" s="288"/>
      <c r="R408" s="288"/>
      <c r="S408" s="303" t="s">
        <v>232</v>
      </c>
      <c r="T408" s="275"/>
      <c r="U408" s="303">
        <v>2.25076914E8</v>
      </c>
      <c r="V408" s="275"/>
      <c r="W408" s="275"/>
      <c r="X408" s="275"/>
      <c r="Y408" s="304" t="s">
        <v>232</v>
      </c>
      <c r="Z408" s="276"/>
      <c r="AA408" s="276">
        <v>2.5066097E8</v>
      </c>
      <c r="AB408" s="276"/>
      <c r="AC408" s="276"/>
      <c r="AD408" s="290"/>
      <c r="AE408" s="291"/>
      <c r="AF408" s="291"/>
      <c r="AG408" s="291"/>
      <c r="AH408" s="291"/>
      <c r="AI408" s="291"/>
      <c r="AJ408" s="291"/>
      <c r="AK408" s="279"/>
      <c r="AL408" s="279"/>
      <c r="AM408" s="279"/>
      <c r="AN408" s="279"/>
      <c r="AO408" s="292"/>
      <c r="AP408" s="292"/>
      <c r="AQ408" s="293"/>
      <c r="AR408" s="362"/>
      <c r="AS408" s="362"/>
      <c r="AT408" s="281"/>
      <c r="AU408" s="281"/>
      <c r="AV408" s="294"/>
      <c r="AW408" s="294"/>
      <c r="AX408" s="294"/>
      <c r="AY408" s="295"/>
      <c r="AZ408" s="295"/>
      <c r="BA408" s="295"/>
      <c r="BB408" s="296"/>
      <c r="BC408" s="296"/>
      <c r="BD408" s="296"/>
      <c r="BE408" s="353"/>
    </row>
    <row r="409" ht="15.75" customHeight="1">
      <c r="A409" s="74">
        <v>2025437.0</v>
      </c>
      <c r="B409" s="50" t="s">
        <v>7246</v>
      </c>
      <c r="C409" s="50" t="s">
        <v>430</v>
      </c>
      <c r="D409" s="50" t="s">
        <v>79</v>
      </c>
      <c r="E409" s="82" t="s">
        <v>1241</v>
      </c>
      <c r="F409" s="50" t="s">
        <v>4</v>
      </c>
      <c r="G409" s="269" t="str">
        <f>VLOOKUP(A409,'High School'!A:AW,49,FALSE)</f>
        <v>No</v>
      </c>
      <c r="H409" s="270" t="str">
        <f>VLOOKUP(A409,'High School'!A:AX,50,FALSE)</f>
        <v>Did not Submit Form</v>
      </c>
      <c r="I409" s="270" t="str">
        <f>VLOOKUP(A409,'High School'!A:AY,51,FALSE)</f>
        <v/>
      </c>
      <c r="J409" s="270" t="str">
        <f>VLOOKUP(A409,'High School'!A:AZ,52,FALSE)</f>
        <v/>
      </c>
      <c r="K409" s="270" t="str">
        <f>VLOOKUP(A409,'High School'!A:BA,53,FALSE)</f>
        <v/>
      </c>
      <c r="L409" s="270" t="str">
        <f>VLOOKUP(A409,'High School'!A:BB,54,FALSE)</f>
        <v/>
      </c>
      <c r="M409" s="301" t="s">
        <v>225</v>
      </c>
      <c r="N409" s="301" t="s">
        <v>26</v>
      </c>
      <c r="O409" s="271"/>
      <c r="P409" s="273"/>
      <c r="Q409" s="288"/>
      <c r="R409" s="288"/>
      <c r="S409" s="275"/>
      <c r="T409" s="275"/>
      <c r="U409" s="275"/>
      <c r="V409" s="275"/>
      <c r="W409" s="275"/>
      <c r="X409" s="289"/>
      <c r="Y409" s="304" t="s">
        <v>225</v>
      </c>
      <c r="Z409" s="304" t="s">
        <v>26</v>
      </c>
      <c r="AA409" s="276"/>
      <c r="AB409" s="276"/>
      <c r="AC409" s="276"/>
      <c r="AD409" s="290"/>
      <c r="AE409" s="291"/>
      <c r="AF409" s="291"/>
      <c r="AG409" s="291"/>
      <c r="AH409" s="291"/>
      <c r="AI409" s="291"/>
      <c r="AJ409" s="291"/>
      <c r="AK409" s="279"/>
      <c r="AL409" s="279"/>
      <c r="AM409" s="279"/>
      <c r="AN409" s="279"/>
      <c r="AO409" s="292"/>
      <c r="AP409" s="292"/>
      <c r="AQ409" s="293"/>
      <c r="AR409" s="362"/>
      <c r="AS409" s="362"/>
      <c r="AT409" s="281"/>
      <c r="AU409" s="281"/>
      <c r="AV409" s="294"/>
      <c r="AW409" s="294"/>
      <c r="AX409" s="294"/>
      <c r="AY409" s="295"/>
      <c r="AZ409" s="295"/>
      <c r="BA409" s="295"/>
      <c r="BB409" s="296"/>
      <c r="BC409" s="296"/>
      <c r="BD409" s="296"/>
      <c r="BE409" s="353"/>
    </row>
    <row r="410" ht="15.75" customHeight="1">
      <c r="A410" s="74">
        <v>2025438.0</v>
      </c>
      <c r="B410" s="50" t="s">
        <v>6902</v>
      </c>
      <c r="C410" s="50" t="s">
        <v>430</v>
      </c>
      <c r="D410" s="50" t="s">
        <v>79</v>
      </c>
      <c r="E410" s="82" t="s">
        <v>1241</v>
      </c>
      <c r="F410" s="50" t="s">
        <v>4</v>
      </c>
      <c r="G410" s="269" t="str">
        <f>VLOOKUP(A410,'High School'!A:AW,49,FALSE)</f>
        <v>S/A</v>
      </c>
      <c r="H410" s="270" t="str">
        <f>VLOOKUP(A410,'High School'!A:AX,50,FALSE)</f>
        <v/>
      </c>
      <c r="I410" s="270">
        <f>VLOOKUP(A410,'High School'!A:AY,51,FALSE)</f>
        <v>231540477</v>
      </c>
      <c r="J410" s="270" t="str">
        <f>VLOOKUP(A410,'High School'!A:AZ,52,FALSE)</f>
        <v/>
      </c>
      <c r="K410" s="270" t="str">
        <f>VLOOKUP(A410,'High School'!A:BA,53,FALSE)</f>
        <v/>
      </c>
      <c r="L410" s="270" t="str">
        <f>VLOOKUP(A410,'High School'!A:BB,54,FALSE)</f>
        <v/>
      </c>
      <c r="M410" s="301" t="s">
        <v>232</v>
      </c>
      <c r="N410" s="271"/>
      <c r="O410" s="271"/>
      <c r="P410" s="273"/>
      <c r="Q410" s="288"/>
      <c r="R410" s="288"/>
      <c r="S410" s="275"/>
      <c r="T410" s="275"/>
      <c r="U410" s="275"/>
      <c r="V410" s="275"/>
      <c r="W410" s="275"/>
      <c r="X410" s="289"/>
      <c r="Y410" s="304" t="s">
        <v>232</v>
      </c>
      <c r="Z410" s="276"/>
      <c r="AA410" s="276"/>
      <c r="AB410" s="276"/>
      <c r="AC410" s="276"/>
      <c r="AD410" s="290"/>
      <c r="AE410" s="291"/>
      <c r="AF410" s="291"/>
      <c r="AG410" s="291"/>
      <c r="AH410" s="291"/>
      <c r="AI410" s="291"/>
      <c r="AJ410" s="291"/>
      <c r="AK410" s="279"/>
      <c r="AL410" s="279"/>
      <c r="AM410" s="279"/>
      <c r="AN410" s="279"/>
      <c r="AO410" s="292"/>
      <c r="AP410" s="292"/>
      <c r="AQ410" s="293"/>
      <c r="AR410" s="362"/>
      <c r="AS410" s="362"/>
      <c r="AT410" s="281"/>
      <c r="AU410" s="281"/>
      <c r="AV410" s="294"/>
      <c r="AW410" s="294"/>
      <c r="AX410" s="294"/>
      <c r="AY410" s="295"/>
      <c r="AZ410" s="295"/>
      <c r="BA410" s="295"/>
      <c r="BB410" s="296"/>
      <c r="BC410" s="296"/>
      <c r="BD410" s="296"/>
      <c r="BE410" s="353"/>
    </row>
    <row r="411" ht="15.75" customHeight="1">
      <c r="A411" s="74">
        <v>2025439.0</v>
      </c>
      <c r="B411" s="50" t="s">
        <v>6597</v>
      </c>
      <c r="C411" s="50" t="s">
        <v>430</v>
      </c>
      <c r="D411" s="50" t="s">
        <v>91</v>
      </c>
      <c r="E411" s="82" t="s">
        <v>57</v>
      </c>
      <c r="F411" s="50" t="s">
        <v>49</v>
      </c>
      <c r="G411" s="269" t="str">
        <f>VLOOKUP(A411,'High School'!A:AW,49,FALSE)</f>
        <v>S/A</v>
      </c>
      <c r="H411" s="270" t="str">
        <f>VLOOKUP(A411,'High School'!A:AX,50,FALSE)</f>
        <v/>
      </c>
      <c r="I411" s="270" t="str">
        <f>VLOOKUP(A411,'High School'!A:AY,51,FALSE)</f>
        <v>APP2025-102208</v>
      </c>
      <c r="J411" s="270">
        <f>VLOOKUP(A411,'High School'!A:AZ,52,FALSE)</f>
        <v>25396</v>
      </c>
      <c r="K411" s="270" t="str">
        <f>VLOOKUP(A411,'High School'!A:BA,53,FALSE)</f>
        <v/>
      </c>
      <c r="L411" s="270" t="str">
        <f>VLOOKUP(A411,'High School'!A:BB,54,FALSE)</f>
        <v/>
      </c>
      <c r="M411" s="301" t="s">
        <v>232</v>
      </c>
      <c r="N411" s="271"/>
      <c r="O411" s="271" t="s">
        <v>7795</v>
      </c>
      <c r="P411" s="369">
        <v>25396.0</v>
      </c>
      <c r="Q411" s="288"/>
      <c r="R411" s="288"/>
      <c r="S411" s="275" t="s">
        <v>232</v>
      </c>
      <c r="T411" s="275"/>
      <c r="U411" s="275">
        <v>2.25147499E8</v>
      </c>
      <c r="V411" s="275">
        <v>16085.0</v>
      </c>
      <c r="W411" s="275"/>
      <c r="X411" s="289"/>
      <c r="Y411" s="304" t="s">
        <v>232</v>
      </c>
      <c r="Z411" s="276"/>
      <c r="AA411" s="276">
        <v>2.50857081E8</v>
      </c>
      <c r="AB411" s="276">
        <v>16085.0</v>
      </c>
      <c r="AC411" s="276"/>
      <c r="AD411" s="290"/>
      <c r="AE411" s="291"/>
      <c r="AF411" s="291"/>
      <c r="AG411" s="291"/>
      <c r="AH411" s="291"/>
      <c r="AI411" s="291"/>
      <c r="AJ411" s="291"/>
      <c r="AK411" s="279"/>
      <c r="AL411" s="279"/>
      <c r="AM411" s="279"/>
      <c r="AN411" s="279"/>
      <c r="AO411" s="292"/>
      <c r="AP411" s="292"/>
      <c r="AQ411" s="293"/>
      <c r="AR411" s="362"/>
      <c r="AS411" s="362"/>
      <c r="AT411" s="281"/>
      <c r="AU411" s="281"/>
      <c r="AV411" s="294"/>
      <c r="AW411" s="294"/>
      <c r="AX411" s="294"/>
      <c r="AY411" s="295"/>
      <c r="AZ411" s="295"/>
      <c r="BA411" s="295"/>
      <c r="BB411" s="296"/>
      <c r="BC411" s="296"/>
      <c r="BD411" s="296"/>
      <c r="BE411" s="353"/>
    </row>
    <row r="412" ht="15.75" customHeight="1">
      <c r="A412" s="74">
        <v>2025440.0</v>
      </c>
      <c r="B412" s="50" t="s">
        <v>1623</v>
      </c>
      <c r="C412" s="50" t="s">
        <v>430</v>
      </c>
      <c r="D412" s="50" t="s">
        <v>91</v>
      </c>
      <c r="E412" s="82" t="s">
        <v>57</v>
      </c>
      <c r="F412" s="50" t="s">
        <v>49</v>
      </c>
      <c r="G412" s="363" t="s">
        <v>225</v>
      </c>
      <c r="H412" s="364" t="s">
        <v>685</v>
      </c>
      <c r="I412" s="270" t="str">
        <f>VLOOKUP(A412,'High School'!A:AY,51,FALSE)</f>
        <v/>
      </c>
      <c r="J412" s="270" t="str">
        <f>VLOOKUP(A412,'High School'!A:AZ,52,FALSE)</f>
        <v/>
      </c>
      <c r="K412" s="270" t="str">
        <f>VLOOKUP(A412,'High School'!A:BA,53,FALSE)</f>
        <v/>
      </c>
      <c r="L412" s="270" t="str">
        <f>VLOOKUP(A412,'High School'!A:BB,54,FALSE)</f>
        <v/>
      </c>
      <c r="M412" s="301" t="s">
        <v>225</v>
      </c>
      <c r="N412" s="301" t="s">
        <v>26</v>
      </c>
      <c r="O412" s="271"/>
      <c r="P412" s="273"/>
      <c r="Q412" s="288"/>
      <c r="R412" s="288"/>
      <c r="S412" s="275"/>
      <c r="T412" s="275"/>
      <c r="U412" s="275"/>
      <c r="V412" s="275"/>
      <c r="W412" s="275"/>
      <c r="X412" s="275"/>
      <c r="Y412" s="304" t="s">
        <v>225</v>
      </c>
      <c r="Z412" s="304" t="s">
        <v>26</v>
      </c>
      <c r="AA412" s="276"/>
      <c r="AB412" s="276"/>
      <c r="AC412" s="276"/>
      <c r="AD412" s="290"/>
      <c r="AE412" s="291"/>
      <c r="AF412" s="291"/>
      <c r="AG412" s="291"/>
      <c r="AH412" s="291"/>
      <c r="AI412" s="291"/>
      <c r="AJ412" s="291"/>
      <c r="AK412" s="279"/>
      <c r="AL412" s="279"/>
      <c r="AM412" s="279"/>
      <c r="AN412" s="279"/>
      <c r="AO412" s="292"/>
      <c r="AP412" s="292"/>
      <c r="AQ412" s="293"/>
      <c r="AR412" s="362"/>
      <c r="AS412" s="362"/>
      <c r="AT412" s="281"/>
      <c r="AU412" s="281"/>
      <c r="AV412" s="294"/>
      <c r="AW412" s="294"/>
      <c r="AX412" s="294"/>
      <c r="AY412" s="295"/>
      <c r="AZ412" s="295"/>
      <c r="BA412" s="295"/>
      <c r="BB412" s="296"/>
      <c r="BC412" s="296"/>
      <c r="BD412" s="296"/>
      <c r="BE412" s="353"/>
    </row>
    <row r="413" ht="15.75" customHeight="1">
      <c r="A413" s="74">
        <v>2025441.0</v>
      </c>
      <c r="B413" s="50" t="s">
        <v>6508</v>
      </c>
      <c r="C413" s="50" t="s">
        <v>430</v>
      </c>
      <c r="D413" s="50" t="s">
        <v>91</v>
      </c>
      <c r="E413" s="82" t="s">
        <v>57</v>
      </c>
      <c r="F413" s="50" t="s">
        <v>49</v>
      </c>
      <c r="G413" s="269" t="str">
        <f>VLOOKUP(A413,'High School'!A:AW,49,FALSE)</f>
        <v>Yes</v>
      </c>
      <c r="H413" s="270" t="str">
        <f>VLOOKUP(A413,'High School'!A:AX,50,FALSE)</f>
        <v/>
      </c>
      <c r="I413" s="270">
        <f>VLOOKUP(A413,'High School'!A:AY,51,FALSE)</f>
        <v>232051275</v>
      </c>
      <c r="J413" s="270">
        <f>VLOOKUP(A413,'High School'!A:AZ,52,FALSE)</f>
        <v>90697</v>
      </c>
      <c r="K413" s="270" t="str">
        <f>VLOOKUP(A413,'High School'!A:BA,53,FALSE)</f>
        <v/>
      </c>
      <c r="L413" s="270" t="str">
        <f>VLOOKUP(A413,'High School'!A:BB,54,FALSE)</f>
        <v/>
      </c>
      <c r="M413" s="301" t="s">
        <v>225</v>
      </c>
      <c r="N413" s="301" t="s">
        <v>7711</v>
      </c>
      <c r="O413" s="271"/>
      <c r="P413" s="273"/>
      <c r="Q413" s="288"/>
      <c r="R413" s="288"/>
      <c r="S413" s="303" t="s">
        <v>225</v>
      </c>
      <c r="T413" s="303" t="s">
        <v>7796</v>
      </c>
      <c r="U413" s="275"/>
      <c r="V413" s="275"/>
      <c r="W413" s="275"/>
      <c r="X413" s="289"/>
      <c r="Y413" s="276" t="s">
        <v>73</v>
      </c>
      <c r="Z413" s="276"/>
      <c r="AA413" s="276">
        <v>2.51354091E8</v>
      </c>
      <c r="AB413" s="276">
        <v>72612.0</v>
      </c>
      <c r="AC413" s="370"/>
      <c r="AD413" s="290"/>
      <c r="AE413" s="291"/>
      <c r="AF413" s="291"/>
      <c r="AG413" s="291"/>
      <c r="AH413" s="291"/>
      <c r="AI413" s="291"/>
      <c r="AJ413" s="291"/>
      <c r="AK413" s="373" t="s">
        <v>73</v>
      </c>
      <c r="AL413" s="279"/>
      <c r="AM413" s="373">
        <v>2.50852314E8</v>
      </c>
      <c r="AN413" s="373" t="s">
        <v>7797</v>
      </c>
      <c r="AO413" s="292"/>
      <c r="AP413" s="292"/>
      <c r="AQ413" s="293"/>
      <c r="AR413" s="362"/>
      <c r="AS413" s="362"/>
      <c r="AT413" s="281"/>
      <c r="AU413" s="281"/>
      <c r="AV413" s="294"/>
      <c r="AW413" s="294"/>
      <c r="AX413" s="294"/>
      <c r="AY413" s="295"/>
      <c r="AZ413" s="295"/>
      <c r="BA413" s="295"/>
      <c r="BB413" s="296"/>
      <c r="BC413" s="296"/>
      <c r="BD413" s="296"/>
      <c r="BE413" s="353"/>
    </row>
    <row r="414" ht="15.75" customHeight="1">
      <c r="A414" s="74">
        <v>2025442.0</v>
      </c>
      <c r="B414" s="50" t="s">
        <v>7129</v>
      </c>
      <c r="C414" s="50" t="s">
        <v>430</v>
      </c>
      <c r="D414" s="50" t="s">
        <v>91</v>
      </c>
      <c r="E414" s="82" t="s">
        <v>57</v>
      </c>
      <c r="F414" s="50" t="s">
        <v>49</v>
      </c>
      <c r="G414" s="363" t="s">
        <v>225</v>
      </c>
      <c r="H414" s="364" t="s">
        <v>685</v>
      </c>
      <c r="I414" s="270" t="str">
        <f>VLOOKUP(A414,'High School'!A:AY,51,FALSE)</f>
        <v/>
      </c>
      <c r="J414" s="270" t="str">
        <f>VLOOKUP(A414,'High School'!A:AZ,52,FALSE)</f>
        <v/>
      </c>
      <c r="K414" s="270" t="str">
        <f>VLOOKUP(A414,'High School'!A:BA,53,FALSE)</f>
        <v/>
      </c>
      <c r="L414" s="270" t="str">
        <f>VLOOKUP(A414,'High School'!A:BB,54,FALSE)</f>
        <v/>
      </c>
      <c r="M414" s="301" t="s">
        <v>225</v>
      </c>
      <c r="N414" s="301" t="s">
        <v>26</v>
      </c>
      <c r="O414" s="271"/>
      <c r="P414" s="273"/>
      <c r="Q414" s="288"/>
      <c r="R414" s="288"/>
      <c r="S414" s="275"/>
      <c r="T414" s="275"/>
      <c r="U414" s="275"/>
      <c r="V414" s="275"/>
      <c r="W414" s="275"/>
      <c r="X414" s="275"/>
      <c r="Y414" s="304" t="s">
        <v>225</v>
      </c>
      <c r="Z414" s="304" t="s">
        <v>26</v>
      </c>
      <c r="AA414" s="276"/>
      <c r="AB414" s="276"/>
      <c r="AC414" s="290"/>
      <c r="AD414" s="290"/>
      <c r="AE414" s="291"/>
      <c r="AF414" s="291"/>
      <c r="AG414" s="291"/>
      <c r="AH414" s="291"/>
      <c r="AI414" s="291"/>
      <c r="AJ414" s="291"/>
      <c r="AK414" s="279"/>
      <c r="AL414" s="279"/>
      <c r="AM414" s="279"/>
      <c r="AN414" s="279"/>
      <c r="AO414" s="292"/>
      <c r="AP414" s="292"/>
      <c r="AQ414" s="293"/>
      <c r="AR414" s="362"/>
      <c r="AS414" s="362"/>
      <c r="AT414" s="281"/>
      <c r="AU414" s="281"/>
      <c r="AV414" s="294"/>
      <c r="AW414" s="294"/>
      <c r="AX414" s="294"/>
      <c r="AY414" s="295"/>
      <c r="AZ414" s="295"/>
      <c r="BA414" s="295"/>
      <c r="BB414" s="296"/>
      <c r="BC414" s="296"/>
      <c r="BD414" s="296"/>
      <c r="BE414" s="353"/>
    </row>
    <row r="415" ht="15.75" customHeight="1">
      <c r="A415" s="74">
        <v>2025443.0</v>
      </c>
      <c r="B415" s="50" t="s">
        <v>5026</v>
      </c>
      <c r="C415" s="50" t="s">
        <v>430</v>
      </c>
      <c r="D415" s="50" t="s">
        <v>79</v>
      </c>
      <c r="E415" s="82" t="s">
        <v>1241</v>
      </c>
      <c r="F415" s="50" t="s">
        <v>4</v>
      </c>
      <c r="G415" s="269" t="str">
        <f>VLOOKUP(A415,'High School'!A:AW,49,FALSE)</f>
        <v>S/A</v>
      </c>
      <c r="H415" s="270" t="str">
        <f>VLOOKUP(A415,'High School'!A:AX,50,FALSE)</f>
        <v/>
      </c>
      <c r="I415" s="270">
        <f>VLOOKUP(A415,'High School'!A:AY,51,FALSE)</f>
        <v>231357230</v>
      </c>
      <c r="J415" s="270">
        <f>VLOOKUP(A415,'High School'!A:AZ,52,FALSE)</f>
        <v>79285</v>
      </c>
      <c r="K415" s="270" t="str">
        <f>VLOOKUP(A415,'High School'!A:BA,53,FALSE)</f>
        <v/>
      </c>
      <c r="L415" s="270" t="str">
        <f>VLOOKUP(A415,'High School'!A:BB,54,FALSE)</f>
        <v/>
      </c>
      <c r="M415" s="301" t="s">
        <v>232</v>
      </c>
      <c r="N415" s="271"/>
      <c r="O415" s="271"/>
      <c r="P415" s="273"/>
      <c r="Q415" s="288"/>
      <c r="R415" s="288"/>
      <c r="S415" s="303" t="s">
        <v>232</v>
      </c>
      <c r="T415" s="275"/>
      <c r="U415" s="303">
        <v>2.25096087E8</v>
      </c>
      <c r="V415" s="275"/>
      <c r="W415" s="275"/>
      <c r="X415" s="275"/>
      <c r="Y415" s="304" t="s">
        <v>232</v>
      </c>
      <c r="Z415" s="276"/>
      <c r="AA415" s="276"/>
      <c r="AB415" s="276"/>
      <c r="AC415" s="290"/>
      <c r="AD415" s="290"/>
      <c r="AE415" s="291"/>
      <c r="AF415" s="291"/>
      <c r="AG415" s="291"/>
      <c r="AH415" s="291"/>
      <c r="AI415" s="291"/>
      <c r="AJ415" s="291"/>
      <c r="AK415" s="279"/>
      <c r="AL415" s="279"/>
      <c r="AM415" s="279"/>
      <c r="AN415" s="279"/>
      <c r="AO415" s="292"/>
      <c r="AP415" s="292"/>
      <c r="AQ415" s="293"/>
      <c r="AR415" s="362"/>
      <c r="AS415" s="362"/>
      <c r="AT415" s="281"/>
      <c r="AU415" s="281"/>
      <c r="AV415" s="294"/>
      <c r="AW415" s="294"/>
      <c r="AX415" s="294"/>
      <c r="AY415" s="295"/>
      <c r="AZ415" s="295"/>
      <c r="BA415" s="295"/>
      <c r="BB415" s="296"/>
      <c r="BC415" s="296"/>
      <c r="BD415" s="296"/>
      <c r="BE415" s="353"/>
    </row>
    <row r="416" ht="15.75" customHeight="1">
      <c r="A416" s="74">
        <v>2025444.0</v>
      </c>
      <c r="B416" s="50" t="s">
        <v>5118</v>
      </c>
      <c r="C416" s="50" t="s">
        <v>430</v>
      </c>
      <c r="D416" s="50" t="s">
        <v>79</v>
      </c>
      <c r="E416" s="82" t="s">
        <v>1241</v>
      </c>
      <c r="F416" s="50" t="s">
        <v>4</v>
      </c>
      <c r="G416" s="269" t="str">
        <f>VLOOKUP(A416,'High School'!A:AW,49,FALSE)</f>
        <v>S/A</v>
      </c>
      <c r="H416" s="270" t="str">
        <f>VLOOKUP(A416,'High School'!A:AX,50,FALSE)</f>
        <v/>
      </c>
      <c r="I416" s="270" t="str">
        <f>VLOOKUP(A416,'High School'!A:AY,51,FALSE)</f>
        <v/>
      </c>
      <c r="J416" s="270" t="str">
        <f>VLOOKUP(A416,'High School'!A:AZ,52,FALSE)</f>
        <v/>
      </c>
      <c r="K416" s="270" t="str">
        <f>VLOOKUP(A416,'High School'!A:BA,53,FALSE)</f>
        <v/>
      </c>
      <c r="L416" s="270" t="str">
        <f>VLOOKUP(A416,'High School'!A:BB,54,FALSE)</f>
        <v/>
      </c>
      <c r="M416" s="301" t="s">
        <v>232</v>
      </c>
      <c r="N416" s="271"/>
      <c r="O416" s="271"/>
      <c r="P416" s="273"/>
      <c r="Q416" s="288"/>
      <c r="R416" s="288"/>
      <c r="S416" s="275"/>
      <c r="T416" s="275"/>
      <c r="U416" s="275"/>
      <c r="V416" s="275"/>
      <c r="W416" s="275"/>
      <c r="X416" s="275"/>
      <c r="Y416" s="276" t="s">
        <v>73</v>
      </c>
      <c r="Z416" s="276"/>
      <c r="AA416" s="276">
        <v>2.51361365E8</v>
      </c>
      <c r="AB416" s="276">
        <v>65359.0</v>
      </c>
      <c r="AC416" s="276"/>
      <c r="AD416" s="276"/>
      <c r="AE416" s="291"/>
      <c r="AF416" s="291"/>
      <c r="AG416" s="291"/>
      <c r="AH416" s="291"/>
      <c r="AI416" s="291"/>
      <c r="AJ416" s="291"/>
      <c r="AK416" s="279"/>
      <c r="AL416" s="279"/>
      <c r="AM416" s="279"/>
      <c r="AN416" s="279"/>
      <c r="AO416" s="292"/>
      <c r="AP416" s="292"/>
      <c r="AQ416" s="293"/>
      <c r="AR416" s="362"/>
      <c r="AS416" s="362"/>
      <c r="AT416" s="281"/>
      <c r="AU416" s="281"/>
      <c r="AV416" s="294"/>
      <c r="AW416" s="294"/>
      <c r="AX416" s="294"/>
      <c r="AY416" s="295"/>
      <c r="AZ416" s="295"/>
      <c r="BA416" s="295"/>
      <c r="BB416" s="296"/>
      <c r="BC416" s="296"/>
      <c r="BD416" s="296"/>
      <c r="BE416" s="353"/>
    </row>
    <row r="417" ht="15.75" customHeight="1">
      <c r="A417" s="74">
        <v>2025445.0</v>
      </c>
      <c r="B417" s="50" t="s">
        <v>7192</v>
      </c>
      <c r="C417" s="50" t="s">
        <v>430</v>
      </c>
      <c r="D417" s="50" t="s">
        <v>79</v>
      </c>
      <c r="E417" s="82" t="s">
        <v>1241</v>
      </c>
      <c r="F417" s="50" t="s">
        <v>4</v>
      </c>
      <c r="G417" s="269" t="str">
        <f>VLOOKUP(A417,'High School'!A:AW,49,FALSE)</f>
        <v>No</v>
      </c>
      <c r="H417" s="270" t="str">
        <f>VLOOKUP(A417,'High School'!A:AX,50,FALSE)</f>
        <v>Did not Submit Form</v>
      </c>
      <c r="I417" s="270" t="str">
        <f>VLOOKUP(A417,'High School'!A:AY,51,FALSE)</f>
        <v/>
      </c>
      <c r="J417" s="270" t="str">
        <f>VLOOKUP(A417,'High School'!A:AZ,52,FALSE)</f>
        <v/>
      </c>
      <c r="K417" s="270" t="str">
        <f>VLOOKUP(A417,'High School'!A:BA,53,FALSE)</f>
        <v/>
      </c>
      <c r="L417" s="270" t="str">
        <f>VLOOKUP(A417,'High School'!A:BB,54,FALSE)</f>
        <v/>
      </c>
      <c r="M417" s="301" t="s">
        <v>225</v>
      </c>
      <c r="N417" s="301" t="s">
        <v>26</v>
      </c>
      <c r="O417" s="271"/>
      <c r="P417" s="273"/>
      <c r="Q417" s="288"/>
      <c r="R417" s="288"/>
      <c r="S417" s="275"/>
      <c r="T417" s="275"/>
      <c r="U417" s="275"/>
      <c r="V417" s="275"/>
      <c r="W417" s="275"/>
      <c r="X417" s="289"/>
      <c r="Y417" s="304" t="s">
        <v>225</v>
      </c>
      <c r="Z417" s="304" t="s">
        <v>26</v>
      </c>
      <c r="AA417" s="276"/>
      <c r="AB417" s="276"/>
      <c r="AC417" s="290"/>
      <c r="AD417" s="290"/>
      <c r="AE417" s="291"/>
      <c r="AF417" s="291"/>
      <c r="AG417" s="291"/>
      <c r="AH417" s="291"/>
      <c r="AI417" s="291"/>
      <c r="AJ417" s="291"/>
      <c r="AK417" s="279"/>
      <c r="AL417" s="279"/>
      <c r="AM417" s="279"/>
      <c r="AN417" s="279"/>
      <c r="AO417" s="292"/>
      <c r="AP417" s="292"/>
      <c r="AQ417" s="293"/>
      <c r="AR417" s="362"/>
      <c r="AS417" s="362"/>
      <c r="AT417" s="281"/>
      <c r="AU417" s="281"/>
      <c r="AV417" s="294"/>
      <c r="AW417" s="294"/>
      <c r="AX417" s="294"/>
      <c r="AY417" s="295"/>
      <c r="AZ417" s="295"/>
      <c r="BA417" s="295"/>
      <c r="BB417" s="296"/>
      <c r="BC417" s="296"/>
      <c r="BD417" s="296"/>
      <c r="BE417" s="353"/>
    </row>
    <row r="418" ht="15.75" customHeight="1">
      <c r="A418" s="74">
        <v>2025446.0</v>
      </c>
      <c r="B418" s="50" t="s">
        <v>4026</v>
      </c>
      <c r="C418" s="50" t="s">
        <v>430</v>
      </c>
      <c r="D418" s="50" t="s">
        <v>79</v>
      </c>
      <c r="E418" s="82" t="s">
        <v>1241</v>
      </c>
      <c r="F418" s="50" t="s">
        <v>4</v>
      </c>
      <c r="G418" s="269" t="str">
        <f>VLOOKUP(A418,'High School'!A:AW,49,FALSE)</f>
        <v>S/A</v>
      </c>
      <c r="H418" s="270" t="str">
        <f>VLOOKUP(A418,'High School'!A:AX,50,FALSE)</f>
        <v/>
      </c>
      <c r="I418" s="270" t="str">
        <f>VLOOKUP(A418,'High School'!A:AY,51,FALSE)</f>
        <v/>
      </c>
      <c r="J418" s="270" t="str">
        <f>VLOOKUP(A418,'High School'!A:AZ,52,FALSE)</f>
        <v/>
      </c>
      <c r="K418" s="270" t="str">
        <f>VLOOKUP(A418,'High School'!A:BA,53,FALSE)</f>
        <v/>
      </c>
      <c r="L418" s="270" t="str">
        <f>VLOOKUP(A418,'High School'!A:BB,54,FALSE)</f>
        <v/>
      </c>
      <c r="M418" s="301" t="s">
        <v>232</v>
      </c>
      <c r="N418" s="271"/>
      <c r="O418" s="271"/>
      <c r="P418" s="273"/>
      <c r="Q418" s="288"/>
      <c r="R418" s="288"/>
      <c r="S418" s="275"/>
      <c r="T418" s="275"/>
      <c r="U418" s="275"/>
      <c r="V418" s="275"/>
      <c r="W418" s="275"/>
      <c r="X418" s="289"/>
      <c r="Y418" s="276" t="s">
        <v>73</v>
      </c>
      <c r="Z418" s="276"/>
      <c r="AA418" s="276">
        <v>2.51360334E8</v>
      </c>
      <c r="AB418" s="276">
        <v>98796.0</v>
      </c>
      <c r="AC418" s="290"/>
      <c r="AD418" s="290"/>
      <c r="AE418" s="291"/>
      <c r="AF418" s="291"/>
      <c r="AG418" s="291"/>
      <c r="AH418" s="291"/>
      <c r="AI418" s="291"/>
      <c r="AJ418" s="291"/>
      <c r="AK418" s="279"/>
      <c r="AL418" s="279"/>
      <c r="AM418" s="279"/>
      <c r="AN418" s="279"/>
      <c r="AO418" s="292"/>
      <c r="AP418" s="292"/>
      <c r="AQ418" s="293"/>
      <c r="AR418" s="362"/>
      <c r="AS418" s="362"/>
      <c r="AT418" s="281"/>
      <c r="AU418" s="281"/>
      <c r="AV418" s="294"/>
      <c r="AW418" s="294"/>
      <c r="AX418" s="294"/>
      <c r="AY418" s="295"/>
      <c r="AZ418" s="295"/>
      <c r="BA418" s="295"/>
      <c r="BB418" s="296"/>
      <c r="BC418" s="296"/>
      <c r="BD418" s="296"/>
      <c r="BE418" s="353"/>
    </row>
    <row r="419" ht="15.75" customHeight="1">
      <c r="A419" s="74">
        <v>2025447.0</v>
      </c>
      <c r="B419" s="50" t="s">
        <v>4054</v>
      </c>
      <c r="C419" s="50" t="s">
        <v>430</v>
      </c>
      <c r="D419" s="50" t="s">
        <v>79</v>
      </c>
      <c r="E419" s="82" t="s">
        <v>1241</v>
      </c>
      <c r="F419" s="50" t="s">
        <v>4</v>
      </c>
      <c r="G419" s="269" t="str">
        <f>VLOOKUP(A419,'High School'!A:AW,49,FALSE)</f>
        <v>S/A</v>
      </c>
      <c r="H419" s="270" t="str">
        <f>VLOOKUP(A419,'High School'!A:AX,50,FALSE)</f>
        <v/>
      </c>
      <c r="I419" s="270" t="str">
        <f>VLOOKUP(A419,'High School'!A:AY,51,FALSE)</f>
        <v/>
      </c>
      <c r="J419" s="270" t="str">
        <f>VLOOKUP(A419,'High School'!A:AZ,52,FALSE)</f>
        <v/>
      </c>
      <c r="K419" s="270" t="str">
        <f>VLOOKUP(A419,'High School'!A:BA,53,FALSE)</f>
        <v/>
      </c>
      <c r="L419" s="270" t="str">
        <f>VLOOKUP(A419,'High School'!A:BB,54,FALSE)</f>
        <v/>
      </c>
      <c r="M419" s="301" t="s">
        <v>232</v>
      </c>
      <c r="N419" s="271"/>
      <c r="O419" s="301" t="s">
        <v>7798</v>
      </c>
      <c r="P419" s="273"/>
      <c r="Q419" s="288"/>
      <c r="R419" s="288"/>
      <c r="S419" s="275"/>
      <c r="T419" s="275"/>
      <c r="U419" s="275"/>
      <c r="V419" s="275"/>
      <c r="W419" s="275"/>
      <c r="X419" s="289"/>
      <c r="Y419" s="304" t="s">
        <v>232</v>
      </c>
      <c r="Z419" s="276"/>
      <c r="AA419" s="276">
        <v>2.50310104E8</v>
      </c>
      <c r="AB419" s="276"/>
      <c r="AC419" s="290"/>
      <c r="AD419" s="290"/>
      <c r="AE419" s="291"/>
      <c r="AF419" s="291"/>
      <c r="AG419" s="291"/>
      <c r="AH419" s="291"/>
      <c r="AI419" s="291"/>
      <c r="AJ419" s="291"/>
      <c r="AK419" s="279"/>
      <c r="AL419" s="279"/>
      <c r="AM419" s="279"/>
      <c r="AN419" s="279"/>
      <c r="AO419" s="292"/>
      <c r="AP419" s="292"/>
      <c r="AQ419" s="293"/>
      <c r="AR419" s="362"/>
      <c r="AS419" s="362"/>
      <c r="AT419" s="281"/>
      <c r="AU419" s="281"/>
      <c r="AV419" s="294"/>
      <c r="AW419" s="294"/>
      <c r="AX419" s="294"/>
      <c r="AY419" s="295"/>
      <c r="AZ419" s="295"/>
      <c r="BA419" s="295"/>
      <c r="BB419" s="296"/>
      <c r="BC419" s="296"/>
      <c r="BD419" s="296"/>
      <c r="BE419" s="353"/>
    </row>
    <row r="420" ht="15.75" customHeight="1">
      <c r="A420" s="74">
        <v>2025448.0</v>
      </c>
      <c r="B420" s="50" t="s">
        <v>7799</v>
      </c>
      <c r="C420" s="50" t="s">
        <v>430</v>
      </c>
      <c r="D420" s="50" t="s">
        <v>79</v>
      </c>
      <c r="E420" s="82" t="s">
        <v>1241</v>
      </c>
      <c r="F420" s="50" t="s">
        <v>4</v>
      </c>
      <c r="G420" s="269" t="str">
        <f>VLOOKUP(A420,'High School'!A:AW,49,FALSE)</f>
        <v>No</v>
      </c>
      <c r="H420" s="270" t="str">
        <f>VLOOKUP(A420,'High School'!A:AX,50,FALSE)</f>
        <v>Did not Submit Form</v>
      </c>
      <c r="I420" s="270" t="str">
        <f>VLOOKUP(A420,'High School'!A:AY,51,FALSE)</f>
        <v/>
      </c>
      <c r="J420" s="270" t="str">
        <f>VLOOKUP(A420,'High School'!A:AZ,52,FALSE)</f>
        <v/>
      </c>
      <c r="K420" s="270" t="str">
        <f>VLOOKUP(A420,'High School'!A:BA,53,FALSE)</f>
        <v/>
      </c>
      <c r="L420" s="270" t="str">
        <f>VLOOKUP(A420,'High School'!A:BB,54,FALSE)</f>
        <v/>
      </c>
      <c r="M420" s="301" t="s">
        <v>225</v>
      </c>
      <c r="N420" s="301" t="s">
        <v>26</v>
      </c>
      <c r="O420" s="271"/>
      <c r="P420" s="273"/>
      <c r="Q420" s="288"/>
      <c r="R420" s="288"/>
      <c r="S420" s="275"/>
      <c r="T420" s="275"/>
      <c r="U420" s="275"/>
      <c r="V420" s="275"/>
      <c r="W420" s="275"/>
      <c r="X420" s="289"/>
      <c r="Y420" s="304" t="s">
        <v>225</v>
      </c>
      <c r="Z420" s="304" t="s">
        <v>26</v>
      </c>
      <c r="AA420" s="276"/>
      <c r="AB420" s="276"/>
      <c r="AC420" s="290"/>
      <c r="AD420" s="290"/>
      <c r="AE420" s="291"/>
      <c r="AF420" s="291"/>
      <c r="AG420" s="291"/>
      <c r="AH420" s="291"/>
      <c r="AI420" s="291"/>
      <c r="AJ420" s="291"/>
      <c r="AK420" s="279"/>
      <c r="AL420" s="279"/>
      <c r="AM420" s="279"/>
      <c r="AN420" s="279"/>
      <c r="AO420" s="292"/>
      <c r="AP420" s="292"/>
      <c r="AQ420" s="293"/>
      <c r="AR420" s="362"/>
      <c r="AS420" s="362"/>
      <c r="AT420" s="281"/>
      <c r="AU420" s="281"/>
      <c r="AV420" s="294"/>
      <c r="AW420" s="294"/>
      <c r="AX420" s="294"/>
      <c r="AY420" s="295"/>
      <c r="AZ420" s="295"/>
      <c r="BA420" s="295"/>
      <c r="BB420" s="296"/>
      <c r="BC420" s="296"/>
      <c r="BD420" s="296"/>
      <c r="BE420" s="353"/>
    </row>
    <row r="421" ht="15.75" customHeight="1">
      <c r="A421" s="74">
        <v>2025449.0</v>
      </c>
      <c r="B421" s="50" t="s">
        <v>4045</v>
      </c>
      <c r="C421" s="50" t="s">
        <v>430</v>
      </c>
      <c r="D421" s="50" t="s">
        <v>79</v>
      </c>
      <c r="E421" s="82" t="s">
        <v>1241</v>
      </c>
      <c r="F421" s="50" t="s">
        <v>4</v>
      </c>
      <c r="G421" s="269" t="str">
        <f>VLOOKUP(A421,'High School'!A:AW,49,FALSE)</f>
        <v>S/A</v>
      </c>
      <c r="H421" s="270" t="str">
        <f>VLOOKUP(A421,'High School'!A:AX,50,FALSE)</f>
        <v/>
      </c>
      <c r="I421" s="270">
        <f>VLOOKUP(A421,'High School'!A:AY,51,FALSE)</f>
        <v>231674570</v>
      </c>
      <c r="J421" s="270" t="str">
        <f>VLOOKUP(A421,'High School'!A:AZ,52,FALSE)</f>
        <v/>
      </c>
      <c r="K421" s="270" t="str">
        <f>VLOOKUP(A421,'High School'!A:BA,53,FALSE)</f>
        <v/>
      </c>
      <c r="L421" s="270" t="str">
        <f>VLOOKUP(A421,'High School'!A:BB,54,FALSE)</f>
        <v/>
      </c>
      <c r="M421" s="271" t="s">
        <v>73</v>
      </c>
      <c r="N421" s="271"/>
      <c r="O421" s="271" t="s">
        <v>7800</v>
      </c>
      <c r="P421" s="273"/>
      <c r="Q421" s="288"/>
      <c r="R421" s="288"/>
      <c r="S421" s="275"/>
      <c r="T421" s="275"/>
      <c r="U421" s="275"/>
      <c r="V421" s="275"/>
      <c r="W421" s="275"/>
      <c r="X421" s="289"/>
      <c r="Y421" s="276" t="s">
        <v>73</v>
      </c>
      <c r="Z421" s="276"/>
      <c r="AA421" s="276">
        <v>2.51360229E8</v>
      </c>
      <c r="AB421" s="276">
        <v>96741.0</v>
      </c>
      <c r="AC421" s="290"/>
      <c r="AD421" s="290"/>
      <c r="AE421" s="291"/>
      <c r="AF421" s="291"/>
      <c r="AG421" s="291"/>
      <c r="AH421" s="291"/>
      <c r="AI421" s="291"/>
      <c r="AJ421" s="291"/>
      <c r="AK421" s="279"/>
      <c r="AL421" s="279"/>
      <c r="AM421" s="279"/>
      <c r="AN421" s="279"/>
      <c r="AO421" s="292"/>
      <c r="AP421" s="292"/>
      <c r="AQ421" s="293"/>
      <c r="AR421" s="362"/>
      <c r="AS421" s="362"/>
      <c r="AT421" s="281"/>
      <c r="AU421" s="281"/>
      <c r="AV421" s="294"/>
      <c r="AW421" s="294"/>
      <c r="AX421" s="294"/>
      <c r="AY421" s="295"/>
      <c r="AZ421" s="295"/>
      <c r="BA421" s="295"/>
      <c r="BB421" s="296"/>
      <c r="BC421" s="296"/>
      <c r="BD421" s="296"/>
      <c r="BE421" s="353"/>
    </row>
    <row r="422" ht="15.75" customHeight="1">
      <c r="A422" s="74">
        <v>2025450.0</v>
      </c>
      <c r="B422" s="50" t="s">
        <v>1448</v>
      </c>
      <c r="C422" s="50" t="s">
        <v>430</v>
      </c>
      <c r="D422" s="50" t="s">
        <v>79</v>
      </c>
      <c r="E422" s="82" t="s">
        <v>1241</v>
      </c>
      <c r="F422" s="50" t="s">
        <v>4</v>
      </c>
      <c r="G422" s="269" t="str">
        <f>VLOOKUP(A422,'High School'!A:AW,49,FALSE)</f>
        <v>S/A</v>
      </c>
      <c r="H422" s="270" t="str">
        <f>VLOOKUP(A422,'High School'!A:AX,50,FALSE)</f>
        <v/>
      </c>
      <c r="I422" s="270" t="str">
        <f>VLOOKUP(A422,'High School'!A:AY,51,FALSE)</f>
        <v/>
      </c>
      <c r="J422" s="270" t="str">
        <f>VLOOKUP(A422,'High School'!A:AZ,52,FALSE)</f>
        <v/>
      </c>
      <c r="K422" s="270" t="str">
        <f>VLOOKUP(A422,'High School'!A:BA,53,FALSE)</f>
        <v/>
      </c>
      <c r="L422" s="270" t="str">
        <f>VLOOKUP(A422,'High School'!A:BB,54,FALSE)</f>
        <v/>
      </c>
      <c r="M422" s="301" t="s">
        <v>225</v>
      </c>
      <c r="N422" s="301" t="s">
        <v>24</v>
      </c>
      <c r="O422" s="271"/>
      <c r="P422" s="273"/>
      <c r="Q422" s="288"/>
      <c r="R422" s="288"/>
      <c r="S422" s="275"/>
      <c r="T422" s="275"/>
      <c r="U422" s="275"/>
      <c r="V422" s="275"/>
      <c r="W422" s="275"/>
      <c r="X422" s="289"/>
      <c r="Y422" s="304" t="s">
        <v>225</v>
      </c>
      <c r="Z422" s="304" t="s">
        <v>24</v>
      </c>
      <c r="AA422" s="276"/>
      <c r="AB422" s="276"/>
      <c r="AC422" s="290"/>
      <c r="AD422" s="290"/>
      <c r="AE422" s="291"/>
      <c r="AF422" s="291"/>
      <c r="AG422" s="291"/>
      <c r="AH422" s="291"/>
      <c r="AI422" s="291"/>
      <c r="AJ422" s="291"/>
      <c r="AK422" s="279"/>
      <c r="AL422" s="279"/>
      <c r="AM422" s="279"/>
      <c r="AN422" s="279"/>
      <c r="AO422" s="292"/>
      <c r="AP422" s="292"/>
      <c r="AQ422" s="293"/>
      <c r="AR422" s="362"/>
      <c r="AS422" s="362"/>
      <c r="AT422" s="281"/>
      <c r="AU422" s="281"/>
      <c r="AV422" s="294"/>
      <c r="AW422" s="294"/>
      <c r="AX422" s="294"/>
      <c r="AY422" s="295"/>
      <c r="AZ422" s="295"/>
      <c r="BA422" s="295"/>
      <c r="BB422" s="296"/>
      <c r="BC422" s="296"/>
      <c r="BD422" s="296"/>
      <c r="BE422" s="353"/>
    </row>
    <row r="423" ht="15.75" customHeight="1">
      <c r="A423" s="74">
        <v>2025451.0</v>
      </c>
      <c r="B423" s="50" t="s">
        <v>3796</v>
      </c>
      <c r="C423" s="50" t="s">
        <v>430</v>
      </c>
      <c r="D423" s="50" t="s">
        <v>79</v>
      </c>
      <c r="E423" s="82" t="s">
        <v>1241</v>
      </c>
      <c r="F423" s="50" t="s">
        <v>4</v>
      </c>
      <c r="G423" s="269" t="str">
        <f>VLOOKUP(A423,'High School'!A:AW,49,FALSE)</f>
        <v>S/A</v>
      </c>
      <c r="H423" s="270" t="str">
        <f>VLOOKUP(A423,'High School'!A:AX,50,FALSE)</f>
        <v/>
      </c>
      <c r="I423" s="270" t="str">
        <f>VLOOKUP(A423,'High School'!A:AY,51,FALSE)</f>
        <v/>
      </c>
      <c r="J423" s="270" t="str">
        <f>VLOOKUP(A423,'High School'!A:AZ,52,FALSE)</f>
        <v/>
      </c>
      <c r="K423" s="270" t="str">
        <f>VLOOKUP(A423,'High School'!A:BA,53,FALSE)</f>
        <v/>
      </c>
      <c r="L423" s="270" t="str">
        <f>VLOOKUP(A423,'High School'!A:BB,54,FALSE)</f>
        <v/>
      </c>
      <c r="M423" s="301" t="s">
        <v>232</v>
      </c>
      <c r="N423" s="271" t="str">
        <f>CLEAN(O423)</f>
        <v/>
      </c>
      <c r="O423" s="271"/>
      <c r="P423" s="273"/>
      <c r="Q423" s="288"/>
      <c r="R423" s="288"/>
      <c r="S423" s="275"/>
      <c r="T423" s="275"/>
      <c r="U423" s="275"/>
      <c r="V423" s="275"/>
      <c r="W423" s="275"/>
      <c r="X423" s="289"/>
      <c r="Y423" s="276" t="s">
        <v>73</v>
      </c>
      <c r="Z423" s="276"/>
      <c r="AA423" s="276">
        <v>2.51360431E8</v>
      </c>
      <c r="AB423" s="276">
        <v>45378.0</v>
      </c>
      <c r="AC423" s="290"/>
      <c r="AD423" s="290"/>
      <c r="AE423" s="291"/>
      <c r="AF423" s="291"/>
      <c r="AG423" s="291"/>
      <c r="AH423" s="291"/>
      <c r="AI423" s="291"/>
      <c r="AJ423" s="291"/>
      <c r="AK423" s="279"/>
      <c r="AL423" s="279"/>
      <c r="AM423" s="279"/>
      <c r="AN423" s="279"/>
      <c r="AO423" s="292"/>
      <c r="AP423" s="292"/>
      <c r="AQ423" s="293"/>
      <c r="AR423" s="362"/>
      <c r="AS423" s="362"/>
      <c r="AT423" s="281"/>
      <c r="AU423" s="281"/>
      <c r="AV423" s="294"/>
      <c r="AW423" s="294"/>
      <c r="AX423" s="294"/>
      <c r="AY423" s="295"/>
      <c r="AZ423" s="295"/>
      <c r="BA423" s="295"/>
      <c r="BB423" s="296"/>
      <c r="BC423" s="296"/>
      <c r="BD423" s="296"/>
      <c r="BE423" s="353"/>
    </row>
    <row r="424" ht="15.75" customHeight="1">
      <c r="A424" s="74">
        <v>2025452.0</v>
      </c>
      <c r="B424" s="50" t="s">
        <v>4075</v>
      </c>
      <c r="C424" s="50" t="s">
        <v>430</v>
      </c>
      <c r="D424" s="50" t="s">
        <v>79</v>
      </c>
      <c r="E424" s="82" t="s">
        <v>1241</v>
      </c>
      <c r="F424" s="50" t="s">
        <v>4</v>
      </c>
      <c r="G424" s="269" t="str">
        <f>VLOOKUP(A424,'High School'!A:AW,49,FALSE)</f>
        <v>S/A</v>
      </c>
      <c r="H424" s="270" t="str">
        <f>VLOOKUP(A424,'High School'!A:AX,50,FALSE)</f>
        <v/>
      </c>
      <c r="I424" s="270">
        <f>VLOOKUP(A424,'High School'!A:AY,51,FALSE)</f>
        <v>231645600</v>
      </c>
      <c r="J424" s="270">
        <f>VLOOKUP(A424,'High School'!A:AZ,52,FALSE)</f>
        <v>97624</v>
      </c>
      <c r="K424" s="270" t="str">
        <f>VLOOKUP(A424,'High School'!A:BA,53,FALSE)</f>
        <v/>
      </c>
      <c r="L424" s="270" t="str">
        <f>VLOOKUP(A424,'High School'!A:BB,54,FALSE)</f>
        <v/>
      </c>
      <c r="M424" s="301" t="s">
        <v>232</v>
      </c>
      <c r="N424" s="271"/>
      <c r="O424" s="271"/>
      <c r="P424" s="273"/>
      <c r="Q424" s="273"/>
      <c r="R424" s="273"/>
      <c r="S424" s="275"/>
      <c r="T424" s="275"/>
      <c r="U424" s="275"/>
      <c r="V424" s="275"/>
      <c r="W424" s="275"/>
      <c r="X424" s="275"/>
      <c r="Y424" s="276" t="s">
        <v>73</v>
      </c>
      <c r="Z424" s="276"/>
      <c r="AA424" s="276">
        <v>2.51360083E8</v>
      </c>
      <c r="AB424" s="276">
        <v>36789.0</v>
      </c>
      <c r="AC424" s="276"/>
      <c r="AD424" s="276"/>
      <c r="AE424" s="222"/>
      <c r="AF424" s="222"/>
      <c r="AG424" s="222"/>
      <c r="AH424" s="222"/>
      <c r="AI424" s="222"/>
      <c r="AJ424" s="222"/>
      <c r="AK424" s="279"/>
      <c r="AL424" s="279"/>
      <c r="AM424" s="279"/>
      <c r="AN424" s="279"/>
      <c r="AO424" s="365"/>
      <c r="AP424" s="365"/>
      <c r="AQ424" s="366"/>
      <c r="AR424" s="367"/>
      <c r="AS424" s="367"/>
      <c r="AT424" s="281"/>
      <c r="AU424" s="281"/>
      <c r="AV424" s="294"/>
      <c r="AW424" s="294"/>
      <c r="AX424" s="294"/>
      <c r="AY424" s="295"/>
      <c r="AZ424" s="295"/>
      <c r="BA424" s="295"/>
      <c r="BB424" s="296"/>
      <c r="BC424" s="296"/>
      <c r="BD424" s="296"/>
      <c r="BE424" s="353"/>
    </row>
    <row r="425" ht="15.75" customHeight="1">
      <c r="A425" s="74">
        <v>2025453.0</v>
      </c>
      <c r="B425" s="50" t="s">
        <v>5691</v>
      </c>
      <c r="C425" s="50" t="s">
        <v>430</v>
      </c>
      <c r="D425" s="50" t="s">
        <v>76</v>
      </c>
      <c r="E425" s="82" t="s">
        <v>1241</v>
      </c>
      <c r="F425" s="50" t="s">
        <v>4</v>
      </c>
      <c r="G425" s="269" t="str">
        <f>VLOOKUP(A425,'High School'!A:AW,49,FALSE)</f>
        <v>Yes</v>
      </c>
      <c r="H425" s="270" t="str">
        <f>VLOOKUP(A425,'High School'!A:AX,50,FALSE)</f>
        <v/>
      </c>
      <c r="I425" s="270">
        <f>VLOOKUP(A425,'High School'!A:AY,51,FALSE)</f>
        <v>232099863</v>
      </c>
      <c r="J425" s="270">
        <f>VLOOKUP(A425,'High School'!A:AZ,52,FALSE)</f>
        <v>43716</v>
      </c>
      <c r="K425" s="270" t="str">
        <f>VLOOKUP(A425,'High School'!A:BA,53,FALSE)</f>
        <v/>
      </c>
      <c r="L425" s="270" t="str">
        <f>VLOOKUP(A425,'High School'!A:BB,54,FALSE)</f>
        <v/>
      </c>
      <c r="M425" s="271" t="s">
        <v>73</v>
      </c>
      <c r="N425" s="271"/>
      <c r="O425" s="271" t="s">
        <v>7801</v>
      </c>
      <c r="P425" s="273"/>
      <c r="Q425" s="273"/>
      <c r="R425" s="273"/>
      <c r="S425" s="275"/>
      <c r="T425" s="275"/>
      <c r="U425" s="275"/>
      <c r="V425" s="275"/>
      <c r="W425" s="275"/>
      <c r="X425" s="275"/>
      <c r="Y425" s="276" t="s">
        <v>73</v>
      </c>
      <c r="Z425" s="276"/>
      <c r="AA425" s="276">
        <v>2.51425045E8</v>
      </c>
      <c r="AB425" s="276">
        <v>16859.0</v>
      </c>
      <c r="AC425" s="276"/>
      <c r="AD425" s="276"/>
      <c r="AE425" s="222"/>
      <c r="AF425" s="222"/>
      <c r="AG425" s="222"/>
      <c r="AH425" s="222"/>
      <c r="AI425" s="222"/>
      <c r="AJ425" s="222"/>
      <c r="AK425" s="279"/>
      <c r="AL425" s="279"/>
      <c r="AM425" s="279"/>
      <c r="AN425" s="279"/>
      <c r="AO425" s="365"/>
      <c r="AP425" s="365"/>
      <c r="AQ425" s="366"/>
      <c r="AR425" s="367"/>
      <c r="AS425" s="367"/>
      <c r="AT425" s="281"/>
      <c r="AU425" s="281"/>
      <c r="AV425" s="294"/>
      <c r="AW425" s="294"/>
      <c r="AX425" s="294"/>
      <c r="AY425" s="295"/>
      <c r="AZ425" s="295"/>
      <c r="BA425" s="295"/>
      <c r="BB425" s="296"/>
      <c r="BC425" s="296"/>
      <c r="BD425" s="296"/>
      <c r="BE425" s="353"/>
    </row>
    <row r="426" ht="15.75" customHeight="1">
      <c r="A426" s="74">
        <v>2025454.0</v>
      </c>
      <c r="B426" s="50" t="s">
        <v>572</v>
      </c>
      <c r="C426" s="50" t="s">
        <v>430</v>
      </c>
      <c r="D426" s="50" t="s">
        <v>76</v>
      </c>
      <c r="E426" s="82" t="s">
        <v>1241</v>
      </c>
      <c r="F426" s="50" t="s">
        <v>4</v>
      </c>
      <c r="G426" s="269" t="str">
        <f>VLOOKUP(A426,'High School'!A:AW,49,FALSE)</f>
        <v>No</v>
      </c>
      <c r="H426" s="270" t="str">
        <f>VLOOKUP(A426,'High School'!A:AX,50,FALSE)</f>
        <v>Missing Documents</v>
      </c>
      <c r="I426" s="270" t="str">
        <f>VLOOKUP(A426,'High School'!A:AY,51,FALSE)</f>
        <v/>
      </c>
      <c r="J426" s="270" t="str">
        <f>VLOOKUP(A426,'High School'!A:AZ,52,FALSE)</f>
        <v/>
      </c>
      <c r="K426" s="270" t="str">
        <f>VLOOKUP(A426,'High School'!A:BA,53,FALSE)</f>
        <v/>
      </c>
      <c r="L426" s="270" t="str">
        <f>VLOOKUP(A426,'High School'!A:BB,54,FALSE)</f>
        <v/>
      </c>
      <c r="M426" s="301" t="s">
        <v>225</v>
      </c>
      <c r="N426" s="301" t="s">
        <v>24</v>
      </c>
      <c r="O426" s="271"/>
      <c r="P426" s="273"/>
      <c r="Q426" s="273"/>
      <c r="R426" s="273"/>
      <c r="S426" s="275"/>
      <c r="T426" s="275"/>
      <c r="U426" s="275"/>
      <c r="V426" s="275"/>
      <c r="W426" s="275"/>
      <c r="X426" s="275"/>
      <c r="Y426" s="304" t="s">
        <v>225</v>
      </c>
      <c r="Z426" s="304" t="s">
        <v>24</v>
      </c>
      <c r="AA426" s="276"/>
      <c r="AB426" s="276"/>
      <c r="AC426" s="276"/>
      <c r="AD426" s="276"/>
      <c r="AE426" s="222"/>
      <c r="AF426" s="222"/>
      <c r="AG426" s="222"/>
      <c r="AH426" s="222"/>
      <c r="AI426" s="222"/>
      <c r="AJ426" s="222"/>
      <c r="AK426" s="279"/>
      <c r="AL426" s="279"/>
      <c r="AM426" s="279"/>
      <c r="AN426" s="279"/>
      <c r="AO426" s="365"/>
      <c r="AP426" s="365"/>
      <c r="AQ426" s="366"/>
      <c r="AR426" s="367"/>
      <c r="AS426" s="367"/>
      <c r="AT426" s="281"/>
      <c r="AU426" s="281"/>
      <c r="AV426" s="294"/>
      <c r="AW426" s="294"/>
      <c r="AX426" s="294"/>
      <c r="AY426" s="295"/>
      <c r="AZ426" s="295"/>
      <c r="BA426" s="295"/>
      <c r="BB426" s="296"/>
      <c r="BC426" s="296"/>
      <c r="BD426" s="296"/>
      <c r="BE426" s="353"/>
    </row>
    <row r="427" ht="15.75" customHeight="1">
      <c r="A427" s="74">
        <v>2025455.0</v>
      </c>
      <c r="B427" s="50" t="s">
        <v>4675</v>
      </c>
      <c r="C427" s="50" t="s">
        <v>430</v>
      </c>
      <c r="D427" s="50" t="s">
        <v>76</v>
      </c>
      <c r="E427" s="82" t="s">
        <v>1241</v>
      </c>
      <c r="F427" s="50" t="s">
        <v>4</v>
      </c>
      <c r="G427" s="269" t="str">
        <f>VLOOKUP(A427,'High School'!A:AW,49,FALSE)</f>
        <v>S/A</v>
      </c>
      <c r="H427" s="270" t="str">
        <f>VLOOKUP(A427,'High School'!A:AX,50,FALSE)</f>
        <v/>
      </c>
      <c r="I427" s="270" t="str">
        <f>VLOOKUP(A427,'High School'!A:AY,51,FALSE)</f>
        <v/>
      </c>
      <c r="J427" s="270" t="str">
        <f>VLOOKUP(A427,'High School'!A:AZ,52,FALSE)</f>
        <v/>
      </c>
      <c r="K427" s="270" t="str">
        <f>VLOOKUP(A427,'High School'!A:BA,53,FALSE)</f>
        <v/>
      </c>
      <c r="L427" s="270" t="str">
        <f>VLOOKUP(A427,'High School'!A:BB,54,FALSE)</f>
        <v/>
      </c>
      <c r="M427" s="301" t="s">
        <v>232</v>
      </c>
      <c r="N427" s="271"/>
      <c r="O427" s="271"/>
      <c r="P427" s="273"/>
      <c r="Q427" s="273"/>
      <c r="R427" s="273"/>
      <c r="S427" s="275"/>
      <c r="T427" s="275"/>
      <c r="U427" s="275"/>
      <c r="V427" s="275"/>
      <c r="W427" s="275"/>
      <c r="X427" s="275"/>
      <c r="Y427" s="304" t="s">
        <v>232</v>
      </c>
      <c r="Z427" s="276"/>
      <c r="AA427" s="276"/>
      <c r="AB427" s="276"/>
      <c r="AC427" s="276"/>
      <c r="AD427" s="276"/>
      <c r="AE427" s="222"/>
      <c r="AF427" s="222"/>
      <c r="AG427" s="222"/>
      <c r="AH427" s="222"/>
      <c r="AI427" s="222"/>
      <c r="AJ427" s="222"/>
      <c r="AK427" s="279"/>
      <c r="AL427" s="279"/>
      <c r="AM427" s="279"/>
      <c r="AN427" s="279"/>
      <c r="AO427" s="365"/>
      <c r="AP427" s="365"/>
      <c r="AQ427" s="366"/>
      <c r="AR427" s="367"/>
      <c r="AS427" s="367"/>
      <c r="AT427" s="281"/>
      <c r="AU427" s="281"/>
      <c r="AV427" s="294"/>
      <c r="AW427" s="294"/>
      <c r="AX427" s="294"/>
      <c r="AY427" s="295"/>
      <c r="AZ427" s="295"/>
      <c r="BA427" s="295"/>
      <c r="BB427" s="296"/>
      <c r="BC427" s="296"/>
      <c r="BD427" s="296"/>
      <c r="BE427" s="353"/>
    </row>
    <row r="428" ht="15.75" customHeight="1">
      <c r="A428" s="74">
        <v>2025456.0</v>
      </c>
      <c r="B428" s="50" t="s">
        <v>5726</v>
      </c>
      <c r="C428" s="50" t="s">
        <v>430</v>
      </c>
      <c r="D428" s="50" t="s">
        <v>76</v>
      </c>
      <c r="E428" s="82" t="s">
        <v>1241</v>
      </c>
      <c r="F428" s="50" t="s">
        <v>4</v>
      </c>
      <c r="G428" s="363" t="s">
        <v>232</v>
      </c>
      <c r="H428" s="270" t="str">
        <f>VLOOKUP(A428,'High School'!A:AX,50,FALSE)</f>
        <v/>
      </c>
      <c r="I428" s="270" t="str">
        <f>VLOOKUP(A428,'High School'!A:AY,51,FALSE)</f>
        <v/>
      </c>
      <c r="J428" s="270" t="str">
        <f>VLOOKUP(A428,'High School'!A:AZ,52,FALSE)</f>
        <v/>
      </c>
      <c r="K428" s="270" t="str">
        <f>VLOOKUP(A428,'High School'!A:BA,53,FALSE)</f>
        <v/>
      </c>
      <c r="L428" s="270" t="str">
        <f>VLOOKUP(A428,'High School'!A:BB,54,FALSE)</f>
        <v/>
      </c>
      <c r="M428" s="271" t="s">
        <v>73</v>
      </c>
      <c r="N428" s="271"/>
      <c r="O428" s="271" t="s">
        <v>7802</v>
      </c>
      <c r="P428" s="273"/>
      <c r="Q428" s="273"/>
      <c r="R428" s="273"/>
      <c r="S428" s="303" t="s">
        <v>73</v>
      </c>
      <c r="T428" s="275"/>
      <c r="U428" s="303">
        <v>2.2524375E8</v>
      </c>
      <c r="V428" s="303">
        <v>42196.0</v>
      </c>
      <c r="W428" s="275"/>
      <c r="X428" s="275"/>
      <c r="Y428" s="276" t="s">
        <v>73</v>
      </c>
      <c r="Z428" s="276"/>
      <c r="AA428" s="276">
        <v>2.51437744E8</v>
      </c>
      <c r="AB428" s="276">
        <v>68598.0</v>
      </c>
      <c r="AC428" s="276"/>
      <c r="AD428" s="276"/>
      <c r="AE428" s="222"/>
      <c r="AF428" s="222"/>
      <c r="AG428" s="222"/>
      <c r="AH428" s="222"/>
      <c r="AI428" s="222"/>
      <c r="AJ428" s="222"/>
      <c r="AK428" s="279"/>
      <c r="AL428" s="279"/>
      <c r="AM428" s="279"/>
      <c r="AN428" s="279"/>
      <c r="AO428" s="365"/>
      <c r="AP428" s="365"/>
      <c r="AQ428" s="366"/>
      <c r="AR428" s="367"/>
      <c r="AS428" s="367"/>
      <c r="AT428" s="281"/>
      <c r="AU428" s="281"/>
      <c r="AV428" s="294"/>
      <c r="AW428" s="294"/>
      <c r="AX428" s="294"/>
      <c r="AY428" s="295"/>
      <c r="AZ428" s="295"/>
      <c r="BA428" s="295"/>
      <c r="BB428" s="296"/>
      <c r="BC428" s="296"/>
      <c r="BD428" s="296"/>
      <c r="BE428" s="353"/>
    </row>
    <row r="429" ht="15.75" customHeight="1">
      <c r="A429" s="74">
        <v>2025457.0</v>
      </c>
      <c r="B429" s="50" t="s">
        <v>6426</v>
      </c>
      <c r="C429" s="50" t="s">
        <v>430</v>
      </c>
      <c r="D429" s="50" t="s">
        <v>76</v>
      </c>
      <c r="E429" s="82" t="s">
        <v>1241</v>
      </c>
      <c r="F429" s="50" t="s">
        <v>4</v>
      </c>
      <c r="G429" s="269" t="str">
        <f>VLOOKUP(A429,'High School'!A:AW,49,FALSE)</f>
        <v>Yes</v>
      </c>
      <c r="H429" s="270" t="str">
        <f>VLOOKUP(A429,'High School'!A:AX,50,FALSE)</f>
        <v/>
      </c>
      <c r="I429" s="270">
        <f>VLOOKUP(A429,'High School'!A:AY,51,FALSE)</f>
        <v>232171548</v>
      </c>
      <c r="J429" s="270">
        <f>VLOOKUP(A429,'High School'!A:AZ,52,FALSE)</f>
        <v>71059</v>
      </c>
      <c r="K429" s="270" t="str">
        <f>VLOOKUP(A429,'High School'!A:BA,53,FALSE)</f>
        <v/>
      </c>
      <c r="L429" s="270" t="str">
        <f>VLOOKUP(A429,'High School'!A:BB,54,FALSE)</f>
        <v/>
      </c>
      <c r="M429" s="301" t="s">
        <v>225</v>
      </c>
      <c r="N429" s="301" t="s">
        <v>24</v>
      </c>
      <c r="O429" s="271"/>
      <c r="P429" s="273"/>
      <c r="Q429" s="273"/>
      <c r="R429" s="273"/>
      <c r="S429" s="275"/>
      <c r="T429" s="275"/>
      <c r="U429" s="275"/>
      <c r="V429" s="275"/>
      <c r="W429" s="275"/>
      <c r="X429" s="275"/>
      <c r="Y429" s="304" t="s">
        <v>225</v>
      </c>
      <c r="Z429" s="375" t="s">
        <v>24</v>
      </c>
      <c r="AA429" s="276"/>
      <c r="AB429" s="276"/>
      <c r="AC429" s="276"/>
      <c r="AD429" s="276"/>
      <c r="AE429" s="222"/>
      <c r="AF429" s="222"/>
      <c r="AG429" s="222"/>
      <c r="AH429" s="222"/>
      <c r="AI429" s="222"/>
      <c r="AJ429" s="222"/>
      <c r="AK429" s="279"/>
      <c r="AL429" s="279"/>
      <c r="AM429" s="279"/>
      <c r="AN429" s="279"/>
      <c r="AO429" s="365"/>
      <c r="AP429" s="365"/>
      <c r="AQ429" s="366"/>
      <c r="AR429" s="367"/>
      <c r="AS429" s="367"/>
      <c r="AT429" s="281"/>
      <c r="AU429" s="281"/>
      <c r="AV429" s="294"/>
      <c r="AW429" s="294"/>
      <c r="AX429" s="294"/>
      <c r="AY429" s="295"/>
      <c r="AZ429" s="295"/>
      <c r="BA429" s="295"/>
      <c r="BB429" s="296"/>
      <c r="BC429" s="296"/>
      <c r="BD429" s="296"/>
      <c r="BE429" s="353"/>
    </row>
    <row r="430" ht="15.75" customHeight="1">
      <c r="A430" s="74">
        <v>2025458.0</v>
      </c>
      <c r="B430" s="50" t="s">
        <v>1494</v>
      </c>
      <c r="C430" s="50" t="s">
        <v>430</v>
      </c>
      <c r="D430" s="50" t="s">
        <v>76</v>
      </c>
      <c r="E430" s="82" t="s">
        <v>1241</v>
      </c>
      <c r="F430" s="50" t="s">
        <v>4</v>
      </c>
      <c r="G430" s="269" t="str">
        <f>VLOOKUP(A430,'High School'!A:AW,49,FALSE)</f>
        <v>S/A</v>
      </c>
      <c r="H430" s="270" t="str">
        <f>VLOOKUP(A430,'High School'!A:AX,50,FALSE)</f>
        <v/>
      </c>
      <c r="I430" s="270">
        <f>VLOOKUP(A430,'High School'!A:AY,51,FALSE)</f>
        <v>231625170</v>
      </c>
      <c r="J430" s="270" t="str">
        <f>VLOOKUP(A430,'High School'!A:AZ,52,FALSE)</f>
        <v>Hanana"1</v>
      </c>
      <c r="K430" s="270" t="str">
        <f>VLOOKUP(A430,'High School'!A:BA,53,FALSE)</f>
        <v/>
      </c>
      <c r="L430" s="270" t="str">
        <f>VLOOKUP(A430,'High School'!A:BB,54,FALSE)</f>
        <v/>
      </c>
      <c r="M430" s="301" t="s">
        <v>225</v>
      </c>
      <c r="N430" s="301" t="s">
        <v>24</v>
      </c>
      <c r="O430" s="271"/>
      <c r="P430" s="273"/>
      <c r="Q430" s="273"/>
      <c r="R430" s="273"/>
      <c r="S430" s="275"/>
      <c r="T430" s="275"/>
      <c r="U430" s="275"/>
      <c r="V430" s="275"/>
      <c r="W430" s="275"/>
      <c r="X430" s="275"/>
      <c r="Y430" s="304" t="s">
        <v>225</v>
      </c>
      <c r="Z430" s="304" t="s">
        <v>24</v>
      </c>
      <c r="AA430" s="276"/>
      <c r="AB430" s="276"/>
      <c r="AC430" s="276"/>
      <c r="AD430" s="276"/>
      <c r="AE430" s="222"/>
      <c r="AF430" s="222"/>
      <c r="AG430" s="222"/>
      <c r="AH430" s="222"/>
      <c r="AI430" s="222"/>
      <c r="AJ430" s="222"/>
      <c r="AK430" s="279"/>
      <c r="AL430" s="279"/>
      <c r="AM430" s="279"/>
      <c r="AN430" s="279"/>
      <c r="AO430" s="365"/>
      <c r="AP430" s="365"/>
      <c r="AQ430" s="366"/>
      <c r="AR430" s="367"/>
      <c r="AS430" s="367"/>
      <c r="AT430" s="281"/>
      <c r="AU430" s="281"/>
      <c r="AV430" s="294"/>
      <c r="AW430" s="294"/>
      <c r="AX430" s="294"/>
      <c r="AY430" s="295"/>
      <c r="AZ430" s="295"/>
      <c r="BA430" s="295"/>
      <c r="BB430" s="296"/>
      <c r="BC430" s="296"/>
      <c r="BD430" s="296"/>
      <c r="BE430" s="353"/>
    </row>
    <row r="431" ht="15.75" customHeight="1">
      <c r="A431" s="74">
        <v>2025459.0</v>
      </c>
      <c r="B431" s="50" t="s">
        <v>6980</v>
      </c>
      <c r="C431" s="50" t="s">
        <v>430</v>
      </c>
      <c r="D431" s="50" t="s">
        <v>76</v>
      </c>
      <c r="E431" s="82" t="s">
        <v>1241</v>
      </c>
      <c r="F431" s="50" t="s">
        <v>4</v>
      </c>
      <c r="G431" s="269" t="str">
        <f>VLOOKUP(A431,'High School'!A:AW,49,FALSE)</f>
        <v>No</v>
      </c>
      <c r="H431" s="270" t="str">
        <f>VLOOKUP(A431,'High School'!A:AX,50,FALSE)</f>
        <v>Did not Submit Form</v>
      </c>
      <c r="I431" s="270" t="str">
        <f>VLOOKUP(A431,'High School'!A:AY,51,FALSE)</f>
        <v/>
      </c>
      <c r="J431" s="270" t="str">
        <f>VLOOKUP(A431,'High School'!A:AZ,52,FALSE)</f>
        <v/>
      </c>
      <c r="K431" s="270" t="str">
        <f>VLOOKUP(A431,'High School'!A:BA,53,FALSE)</f>
        <v/>
      </c>
      <c r="L431" s="270" t="str">
        <f>VLOOKUP(A431,'High School'!A:BB,54,FALSE)</f>
        <v/>
      </c>
      <c r="M431" s="301" t="s">
        <v>225</v>
      </c>
      <c r="N431" s="301" t="s">
        <v>26</v>
      </c>
      <c r="O431" s="271"/>
      <c r="P431" s="273"/>
      <c r="Q431" s="273"/>
      <c r="R431" s="273"/>
      <c r="S431" s="275"/>
      <c r="T431" s="275"/>
      <c r="U431" s="275"/>
      <c r="V431" s="275"/>
      <c r="W431" s="275"/>
      <c r="X431" s="275"/>
      <c r="Y431" s="304" t="s">
        <v>225</v>
      </c>
      <c r="Z431" s="304" t="s">
        <v>26</v>
      </c>
      <c r="AA431" s="276"/>
      <c r="AB431" s="276"/>
      <c r="AC431" s="276"/>
      <c r="AD431" s="276"/>
      <c r="AE431" s="222"/>
      <c r="AF431" s="222"/>
      <c r="AG431" s="222"/>
      <c r="AH431" s="222"/>
      <c r="AI431" s="222"/>
      <c r="AJ431" s="222"/>
      <c r="AK431" s="279"/>
      <c r="AL431" s="279"/>
      <c r="AM431" s="279"/>
      <c r="AN431" s="279"/>
      <c r="AO431" s="365"/>
      <c r="AP431" s="365"/>
      <c r="AQ431" s="366"/>
      <c r="AR431" s="367"/>
      <c r="AS431" s="367"/>
      <c r="AT431" s="281"/>
      <c r="AU431" s="281"/>
      <c r="AV431" s="294"/>
      <c r="AW431" s="294"/>
      <c r="AX431" s="294"/>
      <c r="AY431" s="295"/>
      <c r="AZ431" s="295"/>
      <c r="BA431" s="295"/>
      <c r="BB431" s="296"/>
      <c r="BC431" s="296"/>
      <c r="BD431" s="296"/>
      <c r="BE431" s="353"/>
    </row>
    <row r="432" ht="15.75" customHeight="1">
      <c r="A432" s="74">
        <v>2025462.0</v>
      </c>
      <c r="B432" s="50" t="s">
        <v>581</v>
      </c>
      <c r="C432" s="50" t="s">
        <v>430</v>
      </c>
      <c r="D432" s="50" t="s">
        <v>76</v>
      </c>
      <c r="E432" s="82" t="s">
        <v>1241</v>
      </c>
      <c r="F432" s="50" t="s">
        <v>4</v>
      </c>
      <c r="G432" s="269" t="str">
        <f>VLOOKUP(A432,'High School'!A:AW,49,FALSE)</f>
        <v>Yes</v>
      </c>
      <c r="H432" s="270" t="str">
        <f>VLOOKUP(A432,'High School'!A:AX,50,FALSE)</f>
        <v/>
      </c>
      <c r="I432" s="270">
        <f>VLOOKUP(A432,'High School'!A:AY,51,FALSE)</f>
        <v>232099960</v>
      </c>
      <c r="J432" s="270">
        <f>VLOOKUP(A432,'High School'!A:AZ,52,FALSE)</f>
        <v>51964</v>
      </c>
      <c r="K432" s="270" t="str">
        <f>VLOOKUP(A432,'High School'!A:BA,53,FALSE)</f>
        <v/>
      </c>
      <c r="L432" s="270" t="str">
        <f>VLOOKUP(A432,'High School'!A:BB,54,FALSE)</f>
        <v/>
      </c>
      <c r="M432" s="271" t="s">
        <v>73</v>
      </c>
      <c r="N432" s="271"/>
      <c r="O432" s="271" t="s">
        <v>7803</v>
      </c>
      <c r="P432" s="273"/>
      <c r="Q432" s="273"/>
      <c r="R432" s="273"/>
      <c r="S432" s="303" t="s">
        <v>73</v>
      </c>
      <c r="T432" s="275"/>
      <c r="U432" s="303">
        <v>2.2524124E8</v>
      </c>
      <c r="V432" s="303">
        <v>49163.0</v>
      </c>
      <c r="W432" s="275"/>
      <c r="X432" s="275"/>
      <c r="Y432" s="276" t="s">
        <v>73</v>
      </c>
      <c r="Z432" s="276"/>
      <c r="AA432" s="276">
        <v>2.5138027E8</v>
      </c>
      <c r="AB432" s="276">
        <v>83974.0</v>
      </c>
      <c r="AC432" s="276"/>
      <c r="AD432" s="276"/>
      <c r="AE432" s="222"/>
      <c r="AF432" s="222"/>
      <c r="AG432" s="222"/>
      <c r="AH432" s="222"/>
      <c r="AI432" s="222"/>
      <c r="AJ432" s="222"/>
      <c r="AK432" s="279"/>
      <c r="AL432" s="279"/>
      <c r="AM432" s="279"/>
      <c r="AN432" s="279"/>
      <c r="AO432" s="365"/>
      <c r="AP432" s="365"/>
      <c r="AQ432" s="366"/>
      <c r="AR432" s="367"/>
      <c r="AS432" s="367"/>
      <c r="AT432" s="281"/>
      <c r="AU432" s="281"/>
      <c r="AV432" s="294"/>
      <c r="AW432" s="294"/>
      <c r="AX432" s="294"/>
      <c r="AY432" s="295"/>
      <c r="AZ432" s="295"/>
      <c r="BA432" s="295"/>
      <c r="BB432" s="296"/>
      <c r="BC432" s="296"/>
      <c r="BD432" s="296"/>
      <c r="BE432" s="353"/>
    </row>
    <row r="433" ht="15.75" customHeight="1">
      <c r="A433" s="74">
        <v>2025463.0</v>
      </c>
      <c r="B433" s="50" t="s">
        <v>5768</v>
      </c>
      <c r="C433" s="50" t="s">
        <v>430</v>
      </c>
      <c r="D433" s="50" t="s">
        <v>76</v>
      </c>
      <c r="E433" s="82" t="s">
        <v>1241</v>
      </c>
      <c r="F433" s="50" t="s">
        <v>4</v>
      </c>
      <c r="G433" s="269" t="str">
        <f>VLOOKUP(A433,'High School'!A:AW,49,FALSE)</f>
        <v>S/A</v>
      </c>
      <c r="H433" s="270" t="str">
        <f>VLOOKUP(A433,'High School'!A:AX,50,FALSE)</f>
        <v/>
      </c>
      <c r="I433" s="270" t="str">
        <f>VLOOKUP(A433,'High School'!A:AY,51,FALSE)</f>
        <v/>
      </c>
      <c r="J433" s="270" t="str">
        <f>VLOOKUP(A433,'High School'!A:AZ,52,FALSE)</f>
        <v/>
      </c>
      <c r="K433" s="270" t="str">
        <f>VLOOKUP(A433,'High School'!A:BA,53,FALSE)</f>
        <v/>
      </c>
      <c r="L433" s="270" t="str">
        <f>VLOOKUP(A433,'High School'!A:BB,54,FALSE)</f>
        <v/>
      </c>
      <c r="M433" s="271" t="s">
        <v>73</v>
      </c>
      <c r="N433" s="271"/>
      <c r="O433" s="271" t="s">
        <v>7804</v>
      </c>
      <c r="P433" s="273"/>
      <c r="Q433" s="273"/>
      <c r="R433" s="273"/>
      <c r="S433" s="275"/>
      <c r="T433" s="275"/>
      <c r="U433" s="275"/>
      <c r="V433" s="275"/>
      <c r="W433" s="275"/>
      <c r="X433" s="275"/>
      <c r="Y433" s="276" t="s">
        <v>73</v>
      </c>
      <c r="Z433" s="276"/>
      <c r="AA433" s="276">
        <v>2.5143437E8</v>
      </c>
      <c r="AB433" s="276">
        <v>85968.0</v>
      </c>
      <c r="AC433" s="276"/>
      <c r="AD433" s="276"/>
      <c r="AE433" s="222"/>
      <c r="AF433" s="222"/>
      <c r="AG433" s="222"/>
      <c r="AH433" s="222"/>
      <c r="AI433" s="222"/>
      <c r="AJ433" s="222"/>
      <c r="AK433" s="279"/>
      <c r="AL433" s="279"/>
      <c r="AM433" s="279"/>
      <c r="AN433" s="279"/>
      <c r="AO433" s="365"/>
      <c r="AP433" s="365"/>
      <c r="AQ433" s="366"/>
      <c r="AR433" s="367"/>
      <c r="AS433" s="367"/>
      <c r="AT433" s="281"/>
      <c r="AU433" s="281"/>
      <c r="AV433" s="294"/>
      <c r="AW433" s="294"/>
      <c r="AX433" s="294"/>
      <c r="AY433" s="295"/>
      <c r="AZ433" s="295"/>
      <c r="BA433" s="295"/>
      <c r="BB433" s="296"/>
      <c r="BC433" s="296"/>
      <c r="BD433" s="296"/>
      <c r="BE433" s="353"/>
    </row>
    <row r="434" ht="15.75" customHeight="1">
      <c r="A434" s="74">
        <v>2025464.0</v>
      </c>
      <c r="B434" s="50" t="s">
        <v>7574</v>
      </c>
      <c r="C434" s="50" t="s">
        <v>430</v>
      </c>
      <c r="D434" s="50" t="s">
        <v>76</v>
      </c>
      <c r="E434" s="82" t="s">
        <v>1241</v>
      </c>
      <c r="F434" s="50" t="s">
        <v>4</v>
      </c>
      <c r="G434" s="269" t="str">
        <f>VLOOKUP(A434,'High School'!A:AW,49,FALSE)</f>
        <v>No</v>
      </c>
      <c r="H434" s="270" t="str">
        <f>VLOOKUP(A434,'High School'!A:AX,50,FALSE)</f>
        <v>Did not Submit Form</v>
      </c>
      <c r="I434" s="270" t="str">
        <f>VLOOKUP(A434,'High School'!A:AY,51,FALSE)</f>
        <v/>
      </c>
      <c r="J434" s="270" t="str">
        <f>VLOOKUP(A434,'High School'!A:AZ,52,FALSE)</f>
        <v/>
      </c>
      <c r="K434" s="270" t="str">
        <f>VLOOKUP(A434,'High School'!A:BA,53,FALSE)</f>
        <v/>
      </c>
      <c r="L434" s="270" t="str">
        <f>VLOOKUP(A434,'High School'!A:BB,54,FALSE)</f>
        <v/>
      </c>
      <c r="M434" s="301" t="s">
        <v>225</v>
      </c>
      <c r="N434" s="301" t="s">
        <v>26</v>
      </c>
      <c r="O434" s="271"/>
      <c r="P434" s="273"/>
      <c r="Q434" s="273"/>
      <c r="R434" s="273"/>
      <c r="S434" s="275"/>
      <c r="T434" s="275"/>
      <c r="U434" s="275"/>
      <c r="V434" s="275"/>
      <c r="W434" s="275"/>
      <c r="X434" s="275"/>
      <c r="Y434" s="304" t="s">
        <v>225</v>
      </c>
      <c r="Z434" s="304" t="s">
        <v>26</v>
      </c>
      <c r="AA434" s="276"/>
      <c r="AB434" s="276"/>
      <c r="AC434" s="276"/>
      <c r="AD434" s="276"/>
      <c r="AE434" s="222"/>
      <c r="AF434" s="222"/>
      <c r="AG434" s="222"/>
      <c r="AH434" s="222"/>
      <c r="AI434" s="222"/>
      <c r="AJ434" s="222"/>
      <c r="AK434" s="279"/>
      <c r="AL434" s="279"/>
      <c r="AM434" s="279"/>
      <c r="AN434" s="279"/>
      <c r="AO434" s="365"/>
      <c r="AP434" s="365"/>
      <c r="AQ434" s="366"/>
      <c r="AR434" s="367"/>
      <c r="AS434" s="367"/>
      <c r="AT434" s="281"/>
      <c r="AU434" s="281"/>
      <c r="AV434" s="294"/>
      <c r="AW434" s="294"/>
      <c r="AX434" s="294"/>
      <c r="AY434" s="295"/>
      <c r="AZ434" s="295"/>
      <c r="BA434" s="295"/>
      <c r="BB434" s="296"/>
      <c r="BC434" s="296"/>
      <c r="BD434" s="296"/>
      <c r="BE434" s="353"/>
    </row>
    <row r="435" ht="15.75" customHeight="1">
      <c r="A435" s="74">
        <v>2025465.0</v>
      </c>
      <c r="B435" s="50" t="s">
        <v>4365</v>
      </c>
      <c r="C435" s="50" t="s">
        <v>430</v>
      </c>
      <c r="D435" s="50" t="s">
        <v>76</v>
      </c>
      <c r="E435" s="82" t="s">
        <v>1241</v>
      </c>
      <c r="F435" s="50" t="s">
        <v>4</v>
      </c>
      <c r="G435" s="269" t="str">
        <f>VLOOKUP(A435,'High School'!A:AW,49,FALSE)</f>
        <v>S/A</v>
      </c>
      <c r="H435" s="270" t="str">
        <f>VLOOKUP(A435,'High School'!A:AX,50,FALSE)</f>
        <v/>
      </c>
      <c r="I435" s="270">
        <f>VLOOKUP(A435,'High School'!A:AY,51,FALSE)</f>
        <v>231172214</v>
      </c>
      <c r="J435" s="270" t="str">
        <f>VLOOKUP(A435,'High School'!A:AZ,52,FALSE)</f>
        <v/>
      </c>
      <c r="K435" s="270" t="str">
        <f>VLOOKUP(A435,'High School'!A:BA,53,FALSE)</f>
        <v/>
      </c>
      <c r="L435" s="270" t="str">
        <f>VLOOKUP(A435,'High School'!A:BB,54,FALSE)</f>
        <v/>
      </c>
      <c r="M435" s="301" t="s">
        <v>232</v>
      </c>
      <c r="N435" s="271"/>
      <c r="O435" s="271"/>
      <c r="P435" s="273"/>
      <c r="Q435" s="273"/>
      <c r="R435" s="273"/>
      <c r="S435" s="303" t="s">
        <v>73</v>
      </c>
      <c r="T435" s="303"/>
      <c r="U435" s="303">
        <v>2.25241778E8</v>
      </c>
      <c r="V435" s="303">
        <v>42196.0</v>
      </c>
      <c r="W435" s="275"/>
      <c r="X435" s="275"/>
      <c r="Y435" s="276" t="s">
        <v>73</v>
      </c>
      <c r="Z435" s="276"/>
      <c r="AA435" s="276">
        <v>2.51424847E8</v>
      </c>
      <c r="AB435" s="276">
        <v>36848.0</v>
      </c>
      <c r="AC435" s="276"/>
      <c r="AD435" s="276"/>
      <c r="AE435" s="222"/>
      <c r="AF435" s="222"/>
      <c r="AG435" s="222"/>
      <c r="AH435" s="222"/>
      <c r="AI435" s="222"/>
      <c r="AJ435" s="222"/>
      <c r="AK435" s="279"/>
      <c r="AL435" s="279"/>
      <c r="AM435" s="279"/>
      <c r="AN435" s="279"/>
      <c r="AO435" s="365"/>
      <c r="AP435" s="365"/>
      <c r="AQ435" s="366"/>
      <c r="AR435" s="367"/>
      <c r="AS435" s="367"/>
      <c r="AT435" s="281"/>
      <c r="AU435" s="281"/>
      <c r="AV435" s="294"/>
      <c r="AW435" s="294"/>
      <c r="AX435" s="294"/>
      <c r="AY435" s="295"/>
      <c r="AZ435" s="295"/>
      <c r="BA435" s="295"/>
      <c r="BB435" s="296"/>
      <c r="BC435" s="296"/>
      <c r="BD435" s="296"/>
      <c r="BE435" s="353"/>
    </row>
    <row r="436" ht="15.75" customHeight="1">
      <c r="A436" s="74">
        <v>2025466.0</v>
      </c>
      <c r="B436" s="50" t="s">
        <v>5656</v>
      </c>
      <c r="C436" s="50" t="s">
        <v>430</v>
      </c>
      <c r="D436" s="50" t="s">
        <v>76</v>
      </c>
      <c r="E436" s="82" t="s">
        <v>1241</v>
      </c>
      <c r="F436" s="50" t="s">
        <v>4</v>
      </c>
      <c r="G436" s="269" t="str">
        <f>VLOOKUP(A436,'High School'!A:AW,49,FALSE)</f>
        <v>S/A</v>
      </c>
      <c r="H436" s="270" t="str">
        <f>VLOOKUP(A436,'High School'!A:AX,50,FALSE)</f>
        <v/>
      </c>
      <c r="I436" s="270" t="str">
        <f>VLOOKUP(A436,'High School'!A:AY,51,FALSE)</f>
        <v/>
      </c>
      <c r="J436" s="270" t="str">
        <f>VLOOKUP(A436,'High School'!A:AZ,52,FALSE)</f>
        <v/>
      </c>
      <c r="K436" s="270" t="str">
        <f>VLOOKUP(A436,'High School'!A:BA,53,FALSE)</f>
        <v/>
      </c>
      <c r="L436" s="270" t="str">
        <f>VLOOKUP(A436,'High School'!A:BB,54,FALSE)</f>
        <v/>
      </c>
      <c r="M436" s="301" t="s">
        <v>232</v>
      </c>
      <c r="N436" s="271"/>
      <c r="O436" s="271"/>
      <c r="P436" s="273"/>
      <c r="Q436" s="273"/>
      <c r="R436" s="273"/>
      <c r="S436" s="303" t="s">
        <v>232</v>
      </c>
      <c r="T436" s="275"/>
      <c r="U436" s="275"/>
      <c r="V436" s="275"/>
      <c r="W436" s="275"/>
      <c r="X436" s="275"/>
      <c r="Y436" s="304" t="s">
        <v>232</v>
      </c>
      <c r="Z436" s="276"/>
      <c r="AA436" s="276"/>
      <c r="AB436" s="276"/>
      <c r="AC436" s="276"/>
      <c r="AD436" s="276"/>
      <c r="AE436" s="222"/>
      <c r="AF436" s="222"/>
      <c r="AG436" s="222"/>
      <c r="AH436" s="222"/>
      <c r="AI436" s="222"/>
      <c r="AJ436" s="222"/>
      <c r="AK436" s="279"/>
      <c r="AL436" s="279"/>
      <c r="AM436" s="279"/>
      <c r="AN436" s="279"/>
      <c r="AO436" s="365"/>
      <c r="AP436" s="365"/>
      <c r="AQ436" s="366"/>
      <c r="AR436" s="367"/>
      <c r="AS436" s="367"/>
      <c r="AT436" s="281"/>
      <c r="AU436" s="281"/>
      <c r="AV436" s="294"/>
      <c r="AW436" s="294"/>
      <c r="AX436" s="294"/>
      <c r="AY436" s="295"/>
      <c r="AZ436" s="295"/>
      <c r="BA436" s="295"/>
      <c r="BB436" s="296"/>
      <c r="BC436" s="296"/>
      <c r="BD436" s="296"/>
      <c r="BE436" s="353"/>
    </row>
    <row r="437" ht="15.75" customHeight="1">
      <c r="A437" s="74">
        <v>2025467.0</v>
      </c>
      <c r="B437" s="50" t="s">
        <v>3766</v>
      </c>
      <c r="C437" s="50" t="s">
        <v>430</v>
      </c>
      <c r="D437" s="50" t="s">
        <v>76</v>
      </c>
      <c r="E437" s="82" t="s">
        <v>1241</v>
      </c>
      <c r="F437" s="50" t="s">
        <v>4</v>
      </c>
      <c r="G437" s="269" t="str">
        <f>VLOOKUP(A437,'High School'!A:AW,49,FALSE)</f>
        <v>No</v>
      </c>
      <c r="H437" s="270" t="str">
        <f>VLOOKUP(A437,'High School'!A:AX,50,FALSE)</f>
        <v>Missing Documents</v>
      </c>
      <c r="I437" s="270" t="str">
        <f>VLOOKUP(A437,'High School'!A:AY,51,FALSE)</f>
        <v/>
      </c>
      <c r="J437" s="270" t="str">
        <f>VLOOKUP(A437,'High School'!A:AZ,52,FALSE)</f>
        <v/>
      </c>
      <c r="K437" s="270" t="str">
        <f>VLOOKUP(A437,'High School'!A:BA,53,FALSE)</f>
        <v/>
      </c>
      <c r="L437" s="270" t="str">
        <f>VLOOKUP(A437,'High School'!A:BB,54,FALSE)</f>
        <v/>
      </c>
      <c r="M437" s="301" t="s">
        <v>225</v>
      </c>
      <c r="N437" s="301" t="s">
        <v>24</v>
      </c>
      <c r="O437" s="271"/>
      <c r="P437" s="273"/>
      <c r="Q437" s="273"/>
      <c r="R437" s="273"/>
      <c r="S437" s="275"/>
      <c r="T437" s="275"/>
      <c r="U437" s="275"/>
      <c r="V437" s="275"/>
      <c r="W437" s="275"/>
      <c r="X437" s="275"/>
      <c r="Y437" s="304" t="s">
        <v>225</v>
      </c>
      <c r="Z437" s="304" t="s">
        <v>24</v>
      </c>
      <c r="AA437" s="276"/>
      <c r="AB437" s="276"/>
      <c r="AC437" s="276"/>
      <c r="AD437" s="276"/>
      <c r="AE437" s="222"/>
      <c r="AF437" s="222"/>
      <c r="AG437" s="222"/>
      <c r="AH437" s="222"/>
      <c r="AI437" s="222"/>
      <c r="AJ437" s="222"/>
      <c r="AK437" s="279"/>
      <c r="AL437" s="279"/>
      <c r="AM437" s="279"/>
      <c r="AN437" s="279"/>
      <c r="AO437" s="365"/>
      <c r="AP437" s="365"/>
      <c r="AQ437" s="366"/>
      <c r="AR437" s="367"/>
      <c r="AS437" s="367"/>
      <c r="AT437" s="281"/>
      <c r="AU437" s="281"/>
      <c r="AV437" s="294"/>
      <c r="AW437" s="294"/>
      <c r="AX437" s="294"/>
      <c r="AY437" s="295"/>
      <c r="AZ437" s="295"/>
      <c r="BA437" s="295"/>
      <c r="BB437" s="296"/>
      <c r="BC437" s="296"/>
      <c r="BD437" s="296"/>
      <c r="BE437" s="353"/>
    </row>
    <row r="438" ht="15.75" customHeight="1">
      <c r="A438" s="74">
        <v>2025468.0</v>
      </c>
      <c r="B438" s="50" t="s">
        <v>6445</v>
      </c>
      <c r="C438" s="50" t="s">
        <v>430</v>
      </c>
      <c r="D438" s="50" t="s">
        <v>76</v>
      </c>
      <c r="E438" s="82" t="s">
        <v>1241</v>
      </c>
      <c r="F438" s="50" t="s">
        <v>4</v>
      </c>
      <c r="G438" s="269" t="str">
        <f>VLOOKUP(A438,'High School'!A:AW,49,FALSE)</f>
        <v>S/A</v>
      </c>
      <c r="H438" s="270" t="str">
        <f>VLOOKUP(A438,'High School'!A:AX,50,FALSE)</f>
        <v/>
      </c>
      <c r="I438" s="270" t="str">
        <f>VLOOKUP(A438,'High School'!A:AY,51,FALSE)</f>
        <v/>
      </c>
      <c r="J438" s="270" t="str">
        <f>VLOOKUP(A438,'High School'!A:AZ,52,FALSE)</f>
        <v/>
      </c>
      <c r="K438" s="270" t="str">
        <f>VLOOKUP(A438,'High School'!A:BA,53,FALSE)</f>
        <v/>
      </c>
      <c r="L438" s="270" t="str">
        <f>VLOOKUP(A438,'High School'!A:BB,54,FALSE)</f>
        <v/>
      </c>
      <c r="M438" s="301" t="s">
        <v>73</v>
      </c>
      <c r="N438" s="271"/>
      <c r="O438" s="271" t="s">
        <v>7805</v>
      </c>
      <c r="P438" s="273"/>
      <c r="Q438" s="273"/>
      <c r="R438" s="273"/>
      <c r="S438" s="303" t="s">
        <v>73</v>
      </c>
      <c r="T438" s="275"/>
      <c r="U438" s="303">
        <v>2.25241798E8</v>
      </c>
      <c r="V438" s="303">
        <v>42196.0</v>
      </c>
      <c r="W438" s="275"/>
      <c r="X438" s="275"/>
      <c r="Y438" s="304" t="s">
        <v>73</v>
      </c>
      <c r="Z438" s="276"/>
      <c r="AA438" s="276">
        <v>2.51437515E8</v>
      </c>
      <c r="AB438" s="276">
        <v>48654.0</v>
      </c>
      <c r="AC438" s="276"/>
      <c r="AD438" s="276"/>
      <c r="AE438" s="222"/>
      <c r="AF438" s="222"/>
      <c r="AG438" s="222"/>
      <c r="AH438" s="222"/>
      <c r="AI438" s="222"/>
      <c r="AJ438" s="222"/>
      <c r="AK438" s="279"/>
      <c r="AL438" s="279"/>
      <c r="AM438" s="279"/>
      <c r="AN438" s="279"/>
      <c r="AO438" s="365"/>
      <c r="AP438" s="365"/>
      <c r="AQ438" s="366"/>
      <c r="AR438" s="367"/>
      <c r="AS438" s="367"/>
      <c r="AT438" s="281"/>
      <c r="AU438" s="281"/>
      <c r="AV438" s="294"/>
      <c r="AW438" s="294"/>
      <c r="AX438" s="294"/>
      <c r="AY438" s="295"/>
      <c r="AZ438" s="295"/>
      <c r="BA438" s="295"/>
      <c r="BB438" s="296"/>
      <c r="BC438" s="296"/>
      <c r="BD438" s="296"/>
      <c r="BE438" s="353"/>
    </row>
    <row r="439" ht="15.75" customHeight="1">
      <c r="A439" s="74">
        <v>2025469.0</v>
      </c>
      <c r="B439" s="50" t="s">
        <v>3849</v>
      </c>
      <c r="C439" s="50" t="s">
        <v>430</v>
      </c>
      <c r="D439" s="50" t="s">
        <v>76</v>
      </c>
      <c r="E439" s="82" t="s">
        <v>1241</v>
      </c>
      <c r="F439" s="50" t="s">
        <v>4</v>
      </c>
      <c r="G439" s="269" t="str">
        <f>VLOOKUP(A439,'High School'!A:AW,49,FALSE)</f>
        <v>S/A</v>
      </c>
      <c r="H439" s="270" t="str">
        <f>VLOOKUP(A439,'High School'!A:AX,50,FALSE)</f>
        <v/>
      </c>
      <c r="I439" s="270" t="str">
        <f>VLOOKUP(A439,'High School'!A:AY,51,FALSE)</f>
        <v/>
      </c>
      <c r="J439" s="270" t="str">
        <f>VLOOKUP(A439,'High School'!A:AZ,52,FALSE)</f>
        <v/>
      </c>
      <c r="K439" s="270" t="str">
        <f>VLOOKUP(A439,'High School'!A:BA,53,FALSE)</f>
        <v/>
      </c>
      <c r="L439" s="270" t="str">
        <f>VLOOKUP(A439,'High School'!A:BB,54,FALSE)</f>
        <v/>
      </c>
      <c r="M439" s="301" t="s">
        <v>232</v>
      </c>
      <c r="N439" s="271"/>
      <c r="O439" s="271" t="s">
        <v>7806</v>
      </c>
      <c r="P439" s="273"/>
      <c r="Q439" s="273"/>
      <c r="R439" s="273"/>
      <c r="S439" s="275"/>
      <c r="T439" s="275"/>
      <c r="U439" s="275"/>
      <c r="V439" s="275"/>
      <c r="W439" s="338"/>
      <c r="X439" s="275"/>
      <c r="Y439" s="304" t="s">
        <v>232</v>
      </c>
      <c r="Z439" s="276"/>
      <c r="AA439" s="276">
        <v>2.51086186E8</v>
      </c>
      <c r="AB439" s="276">
        <v>63125.0</v>
      </c>
      <c r="AC439" s="276"/>
      <c r="AD439" s="276"/>
      <c r="AE439" s="222"/>
      <c r="AF439" s="222"/>
      <c r="AG439" s="222"/>
      <c r="AH439" s="222"/>
      <c r="AI439" s="222"/>
      <c r="AJ439" s="222"/>
      <c r="AK439" s="279"/>
      <c r="AL439" s="279"/>
      <c r="AM439" s="279"/>
      <c r="AN439" s="279"/>
      <c r="AO439" s="365"/>
      <c r="AP439" s="365"/>
      <c r="AQ439" s="366"/>
      <c r="AR439" s="367"/>
      <c r="AS439" s="367"/>
      <c r="AT439" s="281"/>
      <c r="AU439" s="281"/>
      <c r="AV439" s="294"/>
      <c r="AW439" s="294"/>
      <c r="AX439" s="294"/>
      <c r="AY439" s="295"/>
      <c r="AZ439" s="295"/>
      <c r="BA439" s="295"/>
      <c r="BB439" s="296"/>
      <c r="BC439" s="296"/>
      <c r="BD439" s="296"/>
      <c r="BE439" s="353"/>
    </row>
    <row r="440" ht="15.75" customHeight="1">
      <c r="A440" s="74">
        <v>2025470.0</v>
      </c>
      <c r="B440" s="50" t="s">
        <v>4279</v>
      </c>
      <c r="C440" s="50" t="s">
        <v>430</v>
      </c>
      <c r="D440" s="50" t="s">
        <v>76</v>
      </c>
      <c r="E440" s="82" t="s">
        <v>1241</v>
      </c>
      <c r="F440" s="50" t="s">
        <v>4</v>
      </c>
      <c r="G440" s="269" t="str">
        <f>VLOOKUP(A440,'High School'!A:AW,49,FALSE)</f>
        <v>S/A</v>
      </c>
      <c r="H440" s="270" t="str">
        <f>VLOOKUP(A440,'High School'!A:AX,50,FALSE)</f>
        <v/>
      </c>
      <c r="I440" s="270" t="str">
        <f>VLOOKUP(A440,'High School'!A:AY,51,FALSE)</f>
        <v/>
      </c>
      <c r="J440" s="270" t="str">
        <f>VLOOKUP(A440,'High School'!A:AZ,52,FALSE)</f>
        <v/>
      </c>
      <c r="K440" s="270" t="str">
        <f>VLOOKUP(A440,'High School'!A:BA,53,FALSE)</f>
        <v/>
      </c>
      <c r="L440" s="270" t="str">
        <f>VLOOKUP(A440,'High School'!A:BB,54,FALSE)</f>
        <v/>
      </c>
      <c r="M440" s="301" t="s">
        <v>232</v>
      </c>
      <c r="N440" s="271"/>
      <c r="O440" s="271"/>
      <c r="P440" s="273"/>
      <c r="Q440" s="273"/>
      <c r="R440" s="273"/>
      <c r="S440" s="303" t="s">
        <v>232</v>
      </c>
      <c r="T440" s="275"/>
      <c r="U440" s="275"/>
      <c r="V440" s="275"/>
      <c r="W440" s="275"/>
      <c r="X440" s="275"/>
      <c r="Y440" s="304" t="s">
        <v>232</v>
      </c>
      <c r="Z440" s="276"/>
      <c r="AA440" s="276"/>
      <c r="AB440" s="276"/>
      <c r="AC440" s="276"/>
      <c r="AD440" s="276"/>
      <c r="AE440" s="222"/>
      <c r="AF440" s="222"/>
      <c r="AG440" s="222"/>
      <c r="AH440" s="222"/>
      <c r="AI440" s="222"/>
      <c r="AJ440" s="222"/>
      <c r="AK440" s="279"/>
      <c r="AL440" s="279"/>
      <c r="AM440" s="279"/>
      <c r="AN440" s="279"/>
      <c r="AO440" s="365"/>
      <c r="AP440" s="365"/>
      <c r="AQ440" s="366"/>
      <c r="AR440" s="367"/>
      <c r="AS440" s="367"/>
      <c r="AT440" s="281"/>
      <c r="AU440" s="281"/>
      <c r="AV440" s="294"/>
      <c r="AW440" s="294"/>
      <c r="AX440" s="294"/>
      <c r="AY440" s="295"/>
      <c r="AZ440" s="295"/>
      <c r="BA440" s="295"/>
      <c r="BB440" s="296"/>
      <c r="BC440" s="296"/>
      <c r="BD440" s="296"/>
      <c r="BE440" s="353"/>
    </row>
    <row r="441" ht="15.75" customHeight="1">
      <c r="A441" s="74">
        <v>2025471.0</v>
      </c>
      <c r="B441" s="50" t="s">
        <v>445</v>
      </c>
      <c r="C441" s="50" t="s">
        <v>430</v>
      </c>
      <c r="D441" s="50" t="s">
        <v>76</v>
      </c>
      <c r="E441" s="82" t="s">
        <v>1241</v>
      </c>
      <c r="F441" s="50" t="s">
        <v>4</v>
      </c>
      <c r="G441" s="269" t="str">
        <f>VLOOKUP(A441,'High School'!A:AW,49,FALSE)</f>
        <v>Yes</v>
      </c>
      <c r="H441" s="270" t="str">
        <f>VLOOKUP(A441,'High School'!A:AX,50,FALSE)</f>
        <v/>
      </c>
      <c r="I441" s="270">
        <f>VLOOKUP(A441,'High School'!A:AY,51,FALSE)</f>
        <v>232171084</v>
      </c>
      <c r="J441" s="270">
        <f>VLOOKUP(A441,'High School'!A:AZ,52,FALSE)</f>
        <v>922307</v>
      </c>
      <c r="K441" s="270" t="str">
        <f>VLOOKUP(A441,'High School'!A:BA,53,FALSE)</f>
        <v/>
      </c>
      <c r="L441" s="270" t="str">
        <f>VLOOKUP(A441,'High School'!A:BB,54,FALSE)</f>
        <v/>
      </c>
      <c r="M441" s="301" t="s">
        <v>225</v>
      </c>
      <c r="N441" s="301" t="s">
        <v>24</v>
      </c>
      <c r="O441" s="271"/>
      <c r="P441" s="273"/>
      <c r="Q441" s="273"/>
      <c r="R441" s="273"/>
      <c r="S441" s="303" t="s">
        <v>73</v>
      </c>
      <c r="T441" s="275"/>
      <c r="U441" s="303">
        <v>2.25242088E8</v>
      </c>
      <c r="V441" s="303">
        <v>42196.0</v>
      </c>
      <c r="W441" s="275"/>
      <c r="X441" s="275"/>
      <c r="Y441" s="304" t="s">
        <v>225</v>
      </c>
      <c r="Z441" s="304" t="s">
        <v>24</v>
      </c>
      <c r="AA441" s="276"/>
      <c r="AB441" s="276"/>
      <c r="AC441" s="276"/>
      <c r="AD441" s="276"/>
      <c r="AE441" s="222"/>
      <c r="AF441" s="222"/>
      <c r="AG441" s="222"/>
      <c r="AH441" s="222"/>
      <c r="AI441" s="222"/>
      <c r="AJ441" s="222"/>
      <c r="AK441" s="279"/>
      <c r="AL441" s="279"/>
      <c r="AM441" s="279"/>
      <c r="AN441" s="279"/>
      <c r="AO441" s="365"/>
      <c r="AP441" s="365"/>
      <c r="AQ441" s="366"/>
      <c r="AR441" s="367"/>
      <c r="AS441" s="367"/>
      <c r="AT441" s="281"/>
      <c r="AU441" s="281"/>
      <c r="AV441" s="294"/>
      <c r="AW441" s="294"/>
      <c r="AX441" s="294"/>
      <c r="AY441" s="295"/>
      <c r="AZ441" s="295"/>
      <c r="BA441" s="295"/>
      <c r="BB441" s="296"/>
      <c r="BC441" s="296"/>
      <c r="BD441" s="296"/>
      <c r="BE441" s="353"/>
    </row>
    <row r="442" ht="15.75" customHeight="1">
      <c r="A442" s="74">
        <v>2025472.0</v>
      </c>
      <c r="B442" s="50" t="s">
        <v>6827</v>
      </c>
      <c r="C442" s="50" t="s">
        <v>430</v>
      </c>
      <c r="D442" s="50" t="s">
        <v>76</v>
      </c>
      <c r="E442" s="82" t="s">
        <v>1241</v>
      </c>
      <c r="F442" s="50" t="s">
        <v>4</v>
      </c>
      <c r="G442" s="269" t="str">
        <f>VLOOKUP(A442,'High School'!A:AW,49,FALSE)</f>
        <v>S/A</v>
      </c>
      <c r="H442" s="270" t="str">
        <f>VLOOKUP(A442,'High School'!A:AX,50,FALSE)</f>
        <v/>
      </c>
      <c r="I442" s="270">
        <f>VLOOKUP(A442,'High School'!A:AY,51,FALSE)</f>
        <v>231788673</v>
      </c>
      <c r="J442" s="270">
        <f>VLOOKUP(A442,'High School'!A:AZ,52,FALSE)</f>
        <v>83501</v>
      </c>
      <c r="K442" s="270" t="str">
        <f>VLOOKUP(A442,'High School'!A:BA,53,FALSE)</f>
        <v/>
      </c>
      <c r="L442" s="270" t="str">
        <f>VLOOKUP(A442,'High School'!A:BB,54,FALSE)</f>
        <v/>
      </c>
      <c r="M442" s="271" t="s">
        <v>73</v>
      </c>
      <c r="N442" s="271"/>
      <c r="O442" s="271" t="s">
        <v>7807</v>
      </c>
      <c r="P442" s="273"/>
      <c r="Q442" s="273"/>
      <c r="R442" s="273"/>
      <c r="S442" s="303" t="s">
        <v>73</v>
      </c>
      <c r="T442" s="275"/>
      <c r="U442" s="303">
        <v>2.25242059E8</v>
      </c>
      <c r="V442" s="303">
        <v>42196.0</v>
      </c>
      <c r="W442" s="275"/>
      <c r="X442" s="275"/>
      <c r="Y442" s="276" t="s">
        <v>73</v>
      </c>
      <c r="Z442" s="276"/>
      <c r="AA442" s="276">
        <v>2.51434788E8</v>
      </c>
      <c r="AB442" s="276">
        <v>98674.0</v>
      </c>
      <c r="AC442" s="276"/>
      <c r="AD442" s="276"/>
      <c r="AE442" s="222"/>
      <c r="AF442" s="222"/>
      <c r="AG442" s="222"/>
      <c r="AH442" s="222"/>
      <c r="AI442" s="222"/>
      <c r="AJ442" s="222"/>
      <c r="AK442" s="279"/>
      <c r="AL442" s="279"/>
      <c r="AM442" s="279"/>
      <c r="AN442" s="279"/>
      <c r="AO442" s="365"/>
      <c r="AP442" s="365"/>
      <c r="AQ442" s="366"/>
      <c r="AR442" s="367"/>
      <c r="AS442" s="367"/>
      <c r="AT442" s="281"/>
      <c r="AU442" s="281"/>
      <c r="AV442" s="294"/>
      <c r="AW442" s="294"/>
      <c r="AX442" s="294"/>
      <c r="AY442" s="295"/>
      <c r="AZ442" s="295"/>
      <c r="BA442" s="295"/>
      <c r="BB442" s="296"/>
      <c r="BC442" s="296"/>
      <c r="BD442" s="296"/>
      <c r="BE442" s="353"/>
    </row>
    <row r="443" ht="15.75" customHeight="1">
      <c r="A443" s="74">
        <v>2025473.0</v>
      </c>
      <c r="B443" s="50" t="s">
        <v>6473</v>
      </c>
      <c r="C443" s="50" t="s">
        <v>430</v>
      </c>
      <c r="D443" s="50" t="s">
        <v>76</v>
      </c>
      <c r="E443" s="82" t="s">
        <v>1241</v>
      </c>
      <c r="F443" s="50" t="s">
        <v>4</v>
      </c>
      <c r="G443" s="269" t="str">
        <f>VLOOKUP(A443,'High School'!A:AW,49,FALSE)</f>
        <v>Yes</v>
      </c>
      <c r="H443" s="270" t="str">
        <f>VLOOKUP(A443,'High School'!A:AX,50,FALSE)</f>
        <v/>
      </c>
      <c r="I443" s="270">
        <f>VLOOKUP(A443,'High School'!A:AY,51,FALSE)</f>
        <v>232171378</v>
      </c>
      <c r="J443" s="270">
        <f>VLOOKUP(A443,'High School'!A:AZ,52,FALSE)</f>
        <v>39375</v>
      </c>
      <c r="K443" s="270" t="str">
        <f>VLOOKUP(A443,'High School'!A:BA,53,FALSE)</f>
        <v/>
      </c>
      <c r="L443" s="270" t="str">
        <f>VLOOKUP(A443,'High School'!A:BB,54,FALSE)</f>
        <v/>
      </c>
      <c r="M443" s="301" t="s">
        <v>225</v>
      </c>
      <c r="N443" s="301" t="s">
        <v>24</v>
      </c>
      <c r="O443" s="271"/>
      <c r="P443" s="273"/>
      <c r="Q443" s="273"/>
      <c r="R443" s="273"/>
      <c r="S443" s="275"/>
      <c r="T443" s="275"/>
      <c r="U443" s="275"/>
      <c r="V443" s="275"/>
      <c r="W443" s="275"/>
      <c r="X443" s="275"/>
      <c r="Y443" s="304" t="s">
        <v>225</v>
      </c>
      <c r="Z443" s="304" t="s">
        <v>24</v>
      </c>
      <c r="AA443" s="276"/>
      <c r="AB443" s="276"/>
      <c r="AC443" s="276"/>
      <c r="AD443" s="276"/>
      <c r="AE443" s="222"/>
      <c r="AF443" s="222"/>
      <c r="AG443" s="222"/>
      <c r="AH443" s="222"/>
      <c r="AI443" s="222"/>
      <c r="AJ443" s="222"/>
      <c r="AK443" s="279"/>
      <c r="AL443" s="279"/>
      <c r="AM443" s="279"/>
      <c r="AN443" s="279"/>
      <c r="AO443" s="365"/>
      <c r="AP443" s="365"/>
      <c r="AQ443" s="366"/>
      <c r="AR443" s="367"/>
      <c r="AS443" s="367"/>
      <c r="AT443" s="281"/>
      <c r="AU443" s="281"/>
      <c r="AV443" s="294"/>
      <c r="AW443" s="294"/>
      <c r="AX443" s="294"/>
      <c r="AY443" s="295"/>
      <c r="AZ443" s="295"/>
      <c r="BA443" s="295"/>
      <c r="BB443" s="296"/>
      <c r="BC443" s="296"/>
      <c r="BD443" s="296"/>
      <c r="BE443" s="353"/>
    </row>
    <row r="444" ht="15.75" customHeight="1">
      <c r="A444" s="74">
        <v>2025474.0</v>
      </c>
      <c r="B444" s="50" t="s">
        <v>6958</v>
      </c>
      <c r="C444" s="50" t="s">
        <v>430</v>
      </c>
      <c r="D444" s="50" t="s">
        <v>76</v>
      </c>
      <c r="E444" s="82" t="s">
        <v>1241</v>
      </c>
      <c r="F444" s="50" t="s">
        <v>4</v>
      </c>
      <c r="G444" s="269" t="str">
        <f>VLOOKUP(A444,'High School'!A:AW,49,FALSE)</f>
        <v>No</v>
      </c>
      <c r="H444" s="270" t="str">
        <f>VLOOKUP(A444,'High School'!A:AX,50,FALSE)</f>
        <v>Missing Documents</v>
      </c>
      <c r="I444" s="270" t="str">
        <f>VLOOKUP(A444,'High School'!A:AY,51,FALSE)</f>
        <v/>
      </c>
      <c r="J444" s="270" t="str">
        <f>VLOOKUP(A444,'High School'!A:AZ,52,FALSE)</f>
        <v/>
      </c>
      <c r="K444" s="270" t="str">
        <f>VLOOKUP(A444,'High School'!A:BA,53,FALSE)</f>
        <v/>
      </c>
      <c r="L444" s="270" t="str">
        <f>VLOOKUP(A444,'High School'!A:BB,54,FALSE)</f>
        <v/>
      </c>
      <c r="M444" s="301" t="s">
        <v>225</v>
      </c>
      <c r="N444" s="301" t="s">
        <v>24</v>
      </c>
      <c r="O444" s="271"/>
      <c r="P444" s="273"/>
      <c r="Q444" s="273"/>
      <c r="R444" s="273"/>
      <c r="S444" s="303" t="s">
        <v>225</v>
      </c>
      <c r="T444" s="303" t="s">
        <v>24</v>
      </c>
      <c r="U444" s="275"/>
      <c r="V444" s="275"/>
      <c r="W444" s="275"/>
      <c r="X444" s="275"/>
      <c r="Y444" s="304" t="s">
        <v>225</v>
      </c>
      <c r="Z444" s="304" t="s">
        <v>24</v>
      </c>
      <c r="AA444" s="276"/>
      <c r="AB444" s="276"/>
      <c r="AC444" s="276"/>
      <c r="AD444" s="276"/>
      <c r="AE444" s="222"/>
      <c r="AF444" s="222"/>
      <c r="AG444" s="222"/>
      <c r="AH444" s="222"/>
      <c r="AI444" s="222"/>
      <c r="AJ444" s="222"/>
      <c r="AK444" s="279"/>
      <c r="AL444" s="279"/>
      <c r="AM444" s="279"/>
      <c r="AN444" s="279"/>
      <c r="AO444" s="365"/>
      <c r="AP444" s="365"/>
      <c r="AQ444" s="366"/>
      <c r="AR444" s="367"/>
      <c r="AS444" s="367"/>
      <c r="AT444" s="281"/>
      <c r="AU444" s="281"/>
      <c r="AV444" s="294"/>
      <c r="AW444" s="294"/>
      <c r="AX444" s="294"/>
      <c r="AY444" s="295"/>
      <c r="AZ444" s="295"/>
      <c r="BA444" s="295"/>
      <c r="BB444" s="296"/>
      <c r="BC444" s="296"/>
      <c r="BD444" s="296"/>
      <c r="BE444" s="353"/>
    </row>
    <row r="445" ht="15.75" customHeight="1">
      <c r="A445" s="74">
        <v>2025475.0</v>
      </c>
      <c r="B445" s="50" t="s">
        <v>4065</v>
      </c>
      <c r="C445" s="50" t="s">
        <v>430</v>
      </c>
      <c r="D445" s="50" t="s">
        <v>76</v>
      </c>
      <c r="E445" s="82" t="s">
        <v>1241</v>
      </c>
      <c r="F445" s="50" t="s">
        <v>4</v>
      </c>
      <c r="G445" s="269" t="str">
        <f>VLOOKUP(A445,'High School'!A:AW,49,FALSE)</f>
        <v>S/A</v>
      </c>
      <c r="H445" s="270" t="str">
        <f>VLOOKUP(A445,'High School'!A:AX,50,FALSE)</f>
        <v/>
      </c>
      <c r="I445" s="270">
        <f>VLOOKUP(A445,'High School'!A:AY,51,FALSE)</f>
        <v>231775865</v>
      </c>
      <c r="J445" s="270">
        <f>VLOOKUP(A445,'High School'!A:AZ,52,FALSE)</f>
        <v>72968</v>
      </c>
      <c r="K445" s="270" t="str">
        <f>VLOOKUP(A445,'High School'!A:BA,53,FALSE)</f>
        <v/>
      </c>
      <c r="L445" s="270" t="str">
        <f>VLOOKUP(A445,'High School'!A:BB,54,FALSE)</f>
        <v/>
      </c>
      <c r="M445" s="301" t="s">
        <v>232</v>
      </c>
      <c r="N445" s="271"/>
      <c r="O445" s="271"/>
      <c r="P445" s="273"/>
      <c r="Q445" s="273"/>
      <c r="R445" s="273"/>
      <c r="S445" s="303" t="s">
        <v>232</v>
      </c>
      <c r="T445" s="275"/>
      <c r="U445" s="303">
        <v>2.25153619E8</v>
      </c>
      <c r="V445" s="275"/>
      <c r="W445" s="275"/>
      <c r="X445" s="275"/>
      <c r="Y445" s="276" t="s">
        <v>73</v>
      </c>
      <c r="Z445" s="276"/>
      <c r="AA445" s="276">
        <v>2.51434265E8</v>
      </c>
      <c r="AB445" s="276">
        <v>68784.0</v>
      </c>
      <c r="AC445" s="276"/>
      <c r="AD445" s="276"/>
      <c r="AE445" s="222"/>
      <c r="AF445" s="222"/>
      <c r="AG445" s="222"/>
      <c r="AH445" s="222"/>
      <c r="AI445" s="222"/>
      <c r="AJ445" s="222"/>
      <c r="AK445" s="279"/>
      <c r="AL445" s="279"/>
      <c r="AM445" s="279"/>
      <c r="AN445" s="279"/>
      <c r="AO445" s="365"/>
      <c r="AP445" s="365"/>
      <c r="AQ445" s="366"/>
      <c r="AR445" s="367"/>
      <c r="AS445" s="367"/>
      <c r="AT445" s="281"/>
      <c r="AU445" s="281"/>
      <c r="AV445" s="294"/>
      <c r="AW445" s="294"/>
      <c r="AX445" s="294"/>
      <c r="AY445" s="295"/>
      <c r="AZ445" s="295"/>
      <c r="BA445" s="295"/>
      <c r="BB445" s="296"/>
      <c r="BC445" s="296"/>
      <c r="BD445" s="296"/>
      <c r="BE445" s="353"/>
    </row>
    <row r="446" ht="15.75" customHeight="1">
      <c r="A446" s="74">
        <v>2025476.0</v>
      </c>
      <c r="B446" s="50" t="s">
        <v>5440</v>
      </c>
      <c r="C446" s="50" t="s">
        <v>430</v>
      </c>
      <c r="D446" s="50" t="s">
        <v>76</v>
      </c>
      <c r="E446" s="82" t="s">
        <v>1241</v>
      </c>
      <c r="F446" s="50" t="s">
        <v>4</v>
      </c>
      <c r="G446" s="269" t="str">
        <f>VLOOKUP(A446,'High School'!A:AW,49,FALSE)</f>
        <v>S/A</v>
      </c>
      <c r="H446" s="270" t="str">
        <f>VLOOKUP(A446,'High School'!A:AX,50,FALSE)</f>
        <v/>
      </c>
      <c r="I446" s="270">
        <f>VLOOKUP(A446,'High School'!A:AY,51,FALSE)</f>
        <v>231719175</v>
      </c>
      <c r="J446" s="270">
        <f>VLOOKUP(A446,'High School'!A:AZ,52,FALSE)</f>
        <v>42963</v>
      </c>
      <c r="K446" s="270" t="str">
        <f>VLOOKUP(A446,'High School'!A:BA,53,FALSE)</f>
        <v/>
      </c>
      <c r="L446" s="270" t="str">
        <f>VLOOKUP(A446,'High School'!A:BB,54,FALSE)</f>
        <v/>
      </c>
      <c r="M446" s="301" t="s">
        <v>232</v>
      </c>
      <c r="N446" s="271"/>
      <c r="O446" s="271"/>
      <c r="P446" s="273"/>
      <c r="Q446" s="273"/>
      <c r="R446" s="273"/>
      <c r="S446" s="303" t="s">
        <v>232</v>
      </c>
      <c r="T446" s="275"/>
      <c r="U446" s="275"/>
      <c r="V446" s="275"/>
      <c r="W446" s="275"/>
      <c r="X446" s="275"/>
      <c r="Y446" s="304" t="s">
        <v>232</v>
      </c>
      <c r="Z446" s="276"/>
      <c r="AA446" s="276"/>
      <c r="AB446" s="276"/>
      <c r="AC446" s="276"/>
      <c r="AD446" s="276"/>
      <c r="AE446" s="222"/>
      <c r="AF446" s="222"/>
      <c r="AG446" s="222"/>
      <c r="AH446" s="222"/>
      <c r="AI446" s="222"/>
      <c r="AJ446" s="222"/>
      <c r="AK446" s="279"/>
      <c r="AL446" s="279"/>
      <c r="AM446" s="279"/>
      <c r="AN446" s="279"/>
      <c r="AO446" s="365"/>
      <c r="AP446" s="365"/>
      <c r="AQ446" s="366"/>
      <c r="AR446" s="367"/>
      <c r="AS446" s="367"/>
      <c r="AT446" s="281"/>
      <c r="AU446" s="281"/>
      <c r="AV446" s="294"/>
      <c r="AW446" s="294"/>
      <c r="AX446" s="294"/>
      <c r="AY446" s="295"/>
      <c r="AZ446" s="295"/>
      <c r="BA446" s="295"/>
      <c r="BB446" s="296"/>
      <c r="BC446" s="296"/>
      <c r="BD446" s="296"/>
      <c r="BE446" s="353"/>
    </row>
    <row r="447" ht="15.75" customHeight="1">
      <c r="A447" s="74">
        <v>2025477.0</v>
      </c>
      <c r="B447" s="50" t="s">
        <v>563</v>
      </c>
      <c r="C447" s="50" t="s">
        <v>430</v>
      </c>
      <c r="D447" s="50" t="s">
        <v>76</v>
      </c>
      <c r="E447" s="82" t="s">
        <v>1241</v>
      </c>
      <c r="F447" s="50" t="s">
        <v>4</v>
      </c>
      <c r="G447" s="363" t="s">
        <v>232</v>
      </c>
      <c r="H447" s="270" t="str">
        <f>VLOOKUP(A447,'High School'!A:AX,50,FALSE)</f>
        <v/>
      </c>
      <c r="I447" s="364">
        <v>2.31464843E8</v>
      </c>
      <c r="J447" s="364">
        <v>62731.0</v>
      </c>
      <c r="K447" s="270" t="str">
        <f>VLOOKUP(A447,'High School'!A:BA,53,FALSE)</f>
        <v/>
      </c>
      <c r="L447" s="270" t="str">
        <f>VLOOKUP(A447,'High School'!A:BB,54,FALSE)</f>
        <v/>
      </c>
      <c r="M447" s="301" t="s">
        <v>232</v>
      </c>
      <c r="N447" s="271"/>
      <c r="O447" s="271" t="s">
        <v>7808</v>
      </c>
      <c r="P447" s="273"/>
      <c r="Q447" s="273"/>
      <c r="R447" s="273"/>
      <c r="S447" s="303" t="s">
        <v>232</v>
      </c>
      <c r="T447" s="275"/>
      <c r="U447" s="303">
        <v>2.25128963E8</v>
      </c>
      <c r="V447" s="275"/>
      <c r="W447" s="275"/>
      <c r="X447" s="275"/>
      <c r="Y447" s="304" t="s">
        <v>232</v>
      </c>
      <c r="Z447" s="276"/>
      <c r="AA447" s="276">
        <v>2.50327089E8</v>
      </c>
      <c r="AB447" s="276">
        <v>14789.0</v>
      </c>
      <c r="AC447" s="276"/>
      <c r="AD447" s="276"/>
      <c r="AE447" s="222"/>
      <c r="AF447" s="222"/>
      <c r="AG447" s="222"/>
      <c r="AH447" s="222"/>
      <c r="AI447" s="222"/>
      <c r="AJ447" s="222"/>
      <c r="AK447" s="279"/>
      <c r="AL447" s="279"/>
      <c r="AM447" s="279"/>
      <c r="AN447" s="279"/>
      <c r="AO447" s="365"/>
      <c r="AP447" s="365"/>
      <c r="AQ447" s="366"/>
      <c r="AR447" s="367"/>
      <c r="AS447" s="367"/>
      <c r="AT447" s="281"/>
      <c r="AU447" s="281"/>
      <c r="AV447" s="294"/>
      <c r="AW447" s="294"/>
      <c r="AX447" s="294"/>
      <c r="AY447" s="295"/>
      <c r="AZ447" s="295"/>
      <c r="BA447" s="295"/>
      <c r="BB447" s="296"/>
      <c r="BC447" s="296"/>
      <c r="BD447" s="296"/>
      <c r="BE447" s="353"/>
    </row>
    <row r="448" ht="15.75" customHeight="1">
      <c r="A448" s="74">
        <v>2025478.0</v>
      </c>
      <c r="B448" s="50" t="s">
        <v>4734</v>
      </c>
      <c r="C448" s="50" t="s">
        <v>430</v>
      </c>
      <c r="D448" s="50" t="s">
        <v>76</v>
      </c>
      <c r="E448" s="82" t="s">
        <v>1241</v>
      </c>
      <c r="F448" s="50" t="s">
        <v>4</v>
      </c>
      <c r="G448" s="269" t="str">
        <f>VLOOKUP(A448,'High School'!A:AW,49,FALSE)</f>
        <v>S/A</v>
      </c>
      <c r="H448" s="270" t="str">
        <f>VLOOKUP(A448,'High School'!A:AX,50,FALSE)</f>
        <v/>
      </c>
      <c r="I448" s="270" t="str">
        <f>VLOOKUP(A448,'High School'!A:AY,51,FALSE)</f>
        <v/>
      </c>
      <c r="J448" s="270" t="str">
        <f>VLOOKUP(A448,'High School'!A:AZ,52,FALSE)</f>
        <v/>
      </c>
      <c r="K448" s="270" t="str">
        <f>VLOOKUP(A448,'High School'!A:BA,53,FALSE)</f>
        <v/>
      </c>
      <c r="L448" s="270" t="str">
        <f>VLOOKUP(A448,'High School'!A:BB,54,FALSE)</f>
        <v/>
      </c>
      <c r="M448" s="301" t="s">
        <v>225</v>
      </c>
      <c r="N448" s="301" t="s">
        <v>24</v>
      </c>
      <c r="O448" s="271"/>
      <c r="P448" s="273"/>
      <c r="Q448" s="273"/>
      <c r="R448" s="273"/>
      <c r="S448" s="275"/>
      <c r="T448" s="275"/>
      <c r="U448" s="275"/>
      <c r="V448" s="275"/>
      <c r="W448" s="275"/>
      <c r="X448" s="275"/>
      <c r="Y448" s="304" t="s">
        <v>225</v>
      </c>
      <c r="Z448" s="304" t="s">
        <v>24</v>
      </c>
      <c r="AA448" s="276"/>
      <c r="AB448" s="276"/>
      <c r="AC448" s="276"/>
      <c r="AD448" s="276"/>
      <c r="AE448" s="222"/>
      <c r="AF448" s="222"/>
      <c r="AG448" s="222"/>
      <c r="AH448" s="222"/>
      <c r="AI448" s="222"/>
      <c r="AJ448" s="222"/>
      <c r="AK448" s="279"/>
      <c r="AL448" s="279"/>
      <c r="AM448" s="279"/>
      <c r="AN448" s="279"/>
      <c r="AO448" s="365"/>
      <c r="AP448" s="365"/>
      <c r="AQ448" s="366"/>
      <c r="AR448" s="367"/>
      <c r="AS448" s="367"/>
      <c r="AT448" s="281"/>
      <c r="AU448" s="281"/>
      <c r="AV448" s="294"/>
      <c r="AW448" s="294"/>
      <c r="AX448" s="294"/>
      <c r="AY448" s="295"/>
      <c r="AZ448" s="295"/>
      <c r="BA448" s="295"/>
      <c r="BB448" s="296"/>
      <c r="BC448" s="296"/>
      <c r="BD448" s="296"/>
      <c r="BE448" s="353"/>
    </row>
    <row r="449" ht="15.75" customHeight="1">
      <c r="A449" s="74">
        <v>2025479.0</v>
      </c>
      <c r="B449" s="50" t="s">
        <v>6818</v>
      </c>
      <c r="C449" s="50" t="s">
        <v>430</v>
      </c>
      <c r="D449" s="50" t="s">
        <v>76</v>
      </c>
      <c r="E449" s="82" t="s">
        <v>1241</v>
      </c>
      <c r="F449" s="50" t="s">
        <v>4</v>
      </c>
      <c r="G449" s="269" t="str">
        <f>VLOOKUP(A449,'High School'!A:AW,49,FALSE)</f>
        <v>S/A</v>
      </c>
      <c r="H449" s="270" t="str">
        <f>VLOOKUP(A449,'High School'!A:AX,50,FALSE)</f>
        <v/>
      </c>
      <c r="I449" s="270" t="str">
        <f>VLOOKUP(A449,'High School'!A:AY,51,FALSE)</f>
        <v/>
      </c>
      <c r="J449" s="270" t="str">
        <f>VLOOKUP(A449,'High School'!A:AZ,52,FALSE)</f>
        <v/>
      </c>
      <c r="K449" s="270" t="str">
        <f>VLOOKUP(A449,'High School'!A:BA,53,FALSE)</f>
        <v/>
      </c>
      <c r="L449" s="270" t="str">
        <f>VLOOKUP(A449,'High School'!A:BB,54,FALSE)</f>
        <v/>
      </c>
      <c r="M449" s="301" t="s">
        <v>225</v>
      </c>
      <c r="N449" s="301" t="s">
        <v>26</v>
      </c>
      <c r="O449" s="271"/>
      <c r="P449" s="273"/>
      <c r="Q449" s="273"/>
      <c r="R449" s="273"/>
      <c r="S449" s="275"/>
      <c r="T449" s="275"/>
      <c r="U449" s="275"/>
      <c r="V449" s="275"/>
      <c r="W449" s="275"/>
      <c r="X449" s="275"/>
      <c r="Y449" s="304" t="s">
        <v>225</v>
      </c>
      <c r="Z449" s="304" t="s">
        <v>26</v>
      </c>
      <c r="AA449" s="276"/>
      <c r="AB449" s="276"/>
      <c r="AC449" s="276"/>
      <c r="AD449" s="276"/>
      <c r="AE449" s="222"/>
      <c r="AF449" s="222"/>
      <c r="AG449" s="222"/>
      <c r="AH449" s="222"/>
      <c r="AI449" s="222"/>
      <c r="AJ449" s="222"/>
      <c r="AK449" s="279"/>
      <c r="AL449" s="279"/>
      <c r="AM449" s="279"/>
      <c r="AN449" s="279"/>
      <c r="AO449" s="365"/>
      <c r="AP449" s="365"/>
      <c r="AQ449" s="366"/>
      <c r="AR449" s="367"/>
      <c r="AS449" s="367"/>
      <c r="AT449" s="281"/>
      <c r="AU449" s="281"/>
      <c r="AV449" s="294"/>
      <c r="AW449" s="294"/>
      <c r="AX449" s="294"/>
      <c r="AY449" s="295"/>
      <c r="AZ449" s="295"/>
      <c r="BA449" s="295"/>
      <c r="BB449" s="296"/>
      <c r="BC449" s="296"/>
      <c r="BD449" s="296"/>
      <c r="BE449" s="353"/>
    </row>
    <row r="450" ht="15.75" customHeight="1">
      <c r="A450" s="74">
        <v>2025480.0</v>
      </c>
      <c r="B450" s="50" t="s">
        <v>6667</v>
      </c>
      <c r="C450" s="50" t="s">
        <v>430</v>
      </c>
      <c r="D450" s="50" t="s">
        <v>76</v>
      </c>
      <c r="E450" s="82" t="s">
        <v>1241</v>
      </c>
      <c r="F450" s="50" t="s">
        <v>4</v>
      </c>
      <c r="G450" s="269" t="str">
        <f>VLOOKUP(A450,'High School'!A:AW,49,FALSE)</f>
        <v>S/A</v>
      </c>
      <c r="H450" s="270" t="str">
        <f>VLOOKUP(A450,'High School'!A:AX,50,FALSE)</f>
        <v/>
      </c>
      <c r="I450" s="270" t="str">
        <f>VLOOKUP(A450,'High School'!A:AY,51,FALSE)</f>
        <v/>
      </c>
      <c r="J450" s="270" t="str">
        <f>VLOOKUP(A450,'High School'!A:AZ,52,FALSE)</f>
        <v/>
      </c>
      <c r="K450" s="270" t="str">
        <f>VLOOKUP(A450,'High School'!A:BA,53,FALSE)</f>
        <v/>
      </c>
      <c r="L450" s="270" t="str">
        <f>VLOOKUP(A450,'High School'!A:BB,54,FALSE)</f>
        <v/>
      </c>
      <c r="M450" s="301" t="s">
        <v>232</v>
      </c>
      <c r="N450" s="271"/>
      <c r="O450" s="271"/>
      <c r="P450" s="273"/>
      <c r="Q450" s="273"/>
      <c r="R450" s="273"/>
      <c r="S450" s="303" t="s">
        <v>232</v>
      </c>
      <c r="T450" s="275"/>
      <c r="U450" s="303">
        <v>2.25128124E8</v>
      </c>
      <c r="V450" s="275"/>
      <c r="W450" s="275"/>
      <c r="X450" s="275"/>
      <c r="Y450" s="304" t="s">
        <v>232</v>
      </c>
      <c r="Z450" s="276"/>
      <c r="AA450" s="276">
        <v>2.50705397E8</v>
      </c>
      <c r="AB450" s="276">
        <v>70151.0</v>
      </c>
      <c r="AC450" s="276"/>
      <c r="AD450" s="276"/>
      <c r="AE450" s="222"/>
      <c r="AF450" s="222"/>
      <c r="AG450" s="222"/>
      <c r="AH450" s="222"/>
      <c r="AI450" s="222"/>
      <c r="AJ450" s="222"/>
      <c r="AK450" s="279"/>
      <c r="AL450" s="279"/>
      <c r="AM450" s="279"/>
      <c r="AN450" s="279"/>
      <c r="AO450" s="365"/>
      <c r="AP450" s="365"/>
      <c r="AQ450" s="366"/>
      <c r="AR450" s="367"/>
      <c r="AS450" s="367"/>
      <c r="AT450" s="281"/>
      <c r="AU450" s="281"/>
      <c r="AV450" s="294"/>
      <c r="AW450" s="294"/>
      <c r="AX450" s="294"/>
      <c r="AY450" s="295"/>
      <c r="AZ450" s="295"/>
      <c r="BA450" s="295"/>
      <c r="BB450" s="296"/>
      <c r="BC450" s="296"/>
      <c r="BD450" s="296"/>
      <c r="BE450" s="353"/>
    </row>
    <row r="451" ht="15.75" customHeight="1">
      <c r="A451" s="74">
        <v>2025481.0</v>
      </c>
      <c r="B451" s="50" t="s">
        <v>1426</v>
      </c>
      <c r="C451" s="50" t="s">
        <v>430</v>
      </c>
      <c r="D451" s="50" t="s">
        <v>76</v>
      </c>
      <c r="E451" s="82" t="s">
        <v>1241</v>
      </c>
      <c r="F451" s="50" t="s">
        <v>4</v>
      </c>
      <c r="G451" s="269" t="str">
        <f>VLOOKUP(A451,'High School'!A:AW,49,FALSE)</f>
        <v>S/A</v>
      </c>
      <c r="H451" s="270" t="str">
        <f>VLOOKUP(A451,'High School'!A:AX,50,FALSE)</f>
        <v/>
      </c>
      <c r="I451" s="270">
        <f>VLOOKUP(A451,'High School'!A:AY,51,FALSE)</f>
        <v>231645163</v>
      </c>
      <c r="J451" s="270">
        <f>VLOOKUP(A451,'High School'!A:AZ,52,FALSE)</f>
        <v>76721</v>
      </c>
      <c r="K451" s="270" t="str">
        <f>VLOOKUP(A451,'High School'!A:BA,53,FALSE)</f>
        <v/>
      </c>
      <c r="L451" s="270" t="str">
        <f>VLOOKUP(A451,'High School'!A:BB,54,FALSE)</f>
        <v/>
      </c>
      <c r="M451" s="271" t="s">
        <v>73</v>
      </c>
      <c r="N451" s="271"/>
      <c r="O451" s="271" t="s">
        <v>7809</v>
      </c>
      <c r="P451" s="273"/>
      <c r="Q451" s="273"/>
      <c r="R451" s="273"/>
      <c r="S451" s="303" t="s">
        <v>73</v>
      </c>
      <c r="T451" s="275"/>
      <c r="U451" s="303">
        <v>2.25244143E8</v>
      </c>
      <c r="V451" s="303">
        <v>42196.0</v>
      </c>
      <c r="W451" s="275"/>
      <c r="X451" s="275"/>
      <c r="Y451" s="276" t="s">
        <v>73</v>
      </c>
      <c r="Z451" s="276"/>
      <c r="AA451" s="276">
        <v>2.51434516E8</v>
      </c>
      <c r="AB451" s="276">
        <v>63854.0</v>
      </c>
      <c r="AC451" s="276"/>
      <c r="AD451" s="276"/>
      <c r="AE451" s="222"/>
      <c r="AF451" s="222"/>
      <c r="AG451" s="222"/>
      <c r="AH451" s="222"/>
      <c r="AI451" s="222"/>
      <c r="AJ451" s="222"/>
      <c r="AK451" s="279"/>
      <c r="AL451" s="279"/>
      <c r="AM451" s="279"/>
      <c r="AN451" s="279"/>
      <c r="AO451" s="365"/>
      <c r="AP451" s="365"/>
      <c r="AQ451" s="366"/>
      <c r="AR451" s="367"/>
      <c r="AS451" s="367"/>
      <c r="AT451" s="281"/>
      <c r="AU451" s="281"/>
      <c r="AV451" s="294"/>
      <c r="AW451" s="294"/>
      <c r="AX451" s="294"/>
      <c r="AY451" s="295"/>
      <c r="AZ451" s="295"/>
      <c r="BA451" s="295"/>
      <c r="BB451" s="296"/>
      <c r="BC451" s="296"/>
      <c r="BD451" s="296"/>
      <c r="BE451" s="353"/>
    </row>
    <row r="452" ht="15.75" customHeight="1">
      <c r="A452" s="74">
        <v>2025482.0</v>
      </c>
      <c r="B452" s="50" t="s">
        <v>555</v>
      </c>
      <c r="C452" s="50" t="s">
        <v>430</v>
      </c>
      <c r="D452" s="50" t="s">
        <v>103</v>
      </c>
      <c r="E452" s="82" t="s">
        <v>61</v>
      </c>
      <c r="F452" s="50" t="s">
        <v>4</v>
      </c>
      <c r="G452" s="269" t="str">
        <f>VLOOKUP(A452,'High School'!A:AW,49,FALSE)</f>
        <v>Yes</v>
      </c>
      <c r="H452" s="270" t="str">
        <f>VLOOKUP(A452,'High School'!A:AX,50,FALSE)</f>
        <v/>
      </c>
      <c r="I452" s="270">
        <f>VLOOKUP(A452,'High School'!A:AY,51,FALSE)</f>
        <v>232043760</v>
      </c>
      <c r="J452" s="270">
        <f>VLOOKUP(A452,'High School'!A:AZ,52,FALSE)</f>
        <v>63213</v>
      </c>
      <c r="K452" s="270" t="str">
        <f>VLOOKUP(A452,'High School'!A:BA,53,FALSE)</f>
        <v/>
      </c>
      <c r="L452" s="270" t="str">
        <f>VLOOKUP(A452,'High School'!A:BB,54,FALSE)</f>
        <v/>
      </c>
      <c r="M452" s="271" t="s">
        <v>73</v>
      </c>
      <c r="N452" s="271"/>
      <c r="O452" s="271" t="s">
        <v>7810</v>
      </c>
      <c r="P452" s="273"/>
      <c r="Q452" s="273"/>
      <c r="R452" s="273"/>
      <c r="S452" s="303" t="s">
        <v>73</v>
      </c>
      <c r="T452" s="275"/>
      <c r="U452" s="303">
        <v>2.25204101E8</v>
      </c>
      <c r="V452" s="303">
        <v>48273.0</v>
      </c>
      <c r="W452" s="275"/>
      <c r="X452" s="275"/>
      <c r="Y452" s="276" t="s">
        <v>73</v>
      </c>
      <c r="Z452" s="276"/>
      <c r="AA452" s="276">
        <v>2.51363619E8</v>
      </c>
      <c r="AB452" s="276">
        <v>27284.0</v>
      </c>
      <c r="AC452" s="276"/>
      <c r="AD452" s="276"/>
      <c r="AE452" s="222"/>
      <c r="AF452" s="222"/>
      <c r="AG452" s="222"/>
      <c r="AH452" s="222"/>
      <c r="AI452" s="222"/>
      <c r="AJ452" s="222"/>
      <c r="AK452" s="279"/>
      <c r="AL452" s="279"/>
      <c r="AM452" s="279"/>
      <c r="AN452" s="279"/>
      <c r="AO452" s="365"/>
      <c r="AP452" s="365"/>
      <c r="AQ452" s="366"/>
      <c r="AR452" s="367"/>
      <c r="AS452" s="367"/>
      <c r="AT452" s="281"/>
      <c r="AU452" s="281"/>
      <c r="AV452" s="294"/>
      <c r="AW452" s="294"/>
      <c r="AX452" s="294"/>
      <c r="AY452" s="295"/>
      <c r="AZ452" s="295"/>
      <c r="BA452" s="295"/>
      <c r="BB452" s="296"/>
      <c r="BC452" s="296"/>
      <c r="BD452" s="296"/>
      <c r="BE452" s="353"/>
    </row>
    <row r="453" ht="15.75" customHeight="1">
      <c r="A453" s="74">
        <v>2025483.0</v>
      </c>
      <c r="B453" s="50" t="s">
        <v>4603</v>
      </c>
      <c r="C453" s="50" t="s">
        <v>430</v>
      </c>
      <c r="D453" s="50" t="s">
        <v>103</v>
      </c>
      <c r="E453" s="82" t="s">
        <v>61</v>
      </c>
      <c r="F453" s="50" t="s">
        <v>4</v>
      </c>
      <c r="G453" s="269" t="str">
        <f>VLOOKUP(A453,'High School'!A:AW,49,FALSE)</f>
        <v>S/A</v>
      </c>
      <c r="H453" s="270" t="str">
        <f>VLOOKUP(A453,'High School'!A:AX,50,FALSE)</f>
        <v/>
      </c>
      <c r="I453" s="270" t="str">
        <f>VLOOKUP(A453,'High School'!A:AY,51,FALSE)</f>
        <v/>
      </c>
      <c r="J453" s="270" t="str">
        <f>VLOOKUP(A453,'High School'!A:AZ,52,FALSE)</f>
        <v/>
      </c>
      <c r="K453" s="270" t="str">
        <f>VLOOKUP(A453,'High School'!A:BA,53,FALSE)</f>
        <v/>
      </c>
      <c r="L453" s="270" t="str">
        <f>VLOOKUP(A453,'High School'!A:BB,54,FALSE)</f>
        <v/>
      </c>
      <c r="M453" s="301" t="s">
        <v>232</v>
      </c>
      <c r="N453" s="271"/>
      <c r="O453" s="301" t="s">
        <v>7811</v>
      </c>
      <c r="P453" s="273"/>
      <c r="Q453" s="273"/>
      <c r="R453" s="273"/>
      <c r="S453" s="303" t="s">
        <v>232</v>
      </c>
      <c r="T453" s="275"/>
      <c r="U453" s="275"/>
      <c r="V453" s="275"/>
      <c r="W453" s="275"/>
      <c r="X453" s="275"/>
      <c r="Y453" s="304" t="s">
        <v>232</v>
      </c>
      <c r="Z453" s="276"/>
      <c r="AA453" s="276"/>
      <c r="AB453" s="276"/>
      <c r="AC453" s="276"/>
      <c r="AD453" s="276"/>
      <c r="AE453" s="222"/>
      <c r="AF453" s="222"/>
      <c r="AG453" s="222"/>
      <c r="AH453" s="222"/>
      <c r="AI453" s="222"/>
      <c r="AJ453" s="222"/>
      <c r="AK453" s="279"/>
      <c r="AL453" s="279"/>
      <c r="AM453" s="279"/>
      <c r="AN453" s="279"/>
      <c r="AO453" s="365"/>
      <c r="AP453" s="365"/>
      <c r="AQ453" s="366"/>
      <c r="AR453" s="367"/>
      <c r="AS453" s="367"/>
      <c r="AT453" s="281"/>
      <c r="AU453" s="281"/>
      <c r="AV453" s="294"/>
      <c r="AW453" s="294"/>
      <c r="AX453" s="294"/>
      <c r="AY453" s="295"/>
      <c r="AZ453" s="295"/>
      <c r="BA453" s="295"/>
      <c r="BB453" s="296"/>
      <c r="BC453" s="296"/>
      <c r="BD453" s="296"/>
      <c r="BE453" s="353"/>
    </row>
    <row r="454" ht="15.75" customHeight="1">
      <c r="A454" s="74">
        <v>2025484.0</v>
      </c>
      <c r="B454" s="50" t="s">
        <v>5783</v>
      </c>
      <c r="C454" s="50" t="s">
        <v>430</v>
      </c>
      <c r="D454" s="50" t="s">
        <v>103</v>
      </c>
      <c r="E454" s="82" t="s">
        <v>61</v>
      </c>
      <c r="F454" s="50" t="s">
        <v>4</v>
      </c>
      <c r="G454" s="269" t="str">
        <f>VLOOKUP(A454,'High School'!A:AW,49,FALSE)</f>
        <v>S/A</v>
      </c>
      <c r="H454" s="270" t="str">
        <f>VLOOKUP(A454,'High School'!A:AX,50,FALSE)</f>
        <v/>
      </c>
      <c r="I454" s="270" t="str">
        <f>VLOOKUP(A454,'High School'!A:AY,51,FALSE)</f>
        <v/>
      </c>
      <c r="J454" s="270" t="str">
        <f>VLOOKUP(A454,'High School'!A:AZ,52,FALSE)</f>
        <v/>
      </c>
      <c r="K454" s="270" t="str">
        <f>VLOOKUP(A454,'High School'!A:BA,53,FALSE)</f>
        <v/>
      </c>
      <c r="L454" s="270" t="str">
        <f>VLOOKUP(A454,'High School'!A:BB,54,FALSE)</f>
        <v/>
      </c>
      <c r="M454" s="271" t="s">
        <v>73</v>
      </c>
      <c r="N454" s="271"/>
      <c r="O454" s="271" t="s">
        <v>7812</v>
      </c>
      <c r="P454" s="273"/>
      <c r="Q454" s="273"/>
      <c r="R454" s="273"/>
      <c r="S454" s="303" t="s">
        <v>232</v>
      </c>
      <c r="T454" s="275"/>
      <c r="U454" s="275"/>
      <c r="V454" s="275"/>
      <c r="W454" s="275"/>
      <c r="X454" s="275"/>
      <c r="Y454" s="304" t="s">
        <v>232</v>
      </c>
      <c r="Z454" s="276" t="str">
        <f>CLEAN(TRIM(AA454))</f>
        <v/>
      </c>
      <c r="AA454" s="276"/>
      <c r="AB454" s="276"/>
      <c r="AC454" s="276"/>
      <c r="AD454" s="276"/>
      <c r="AE454" s="222"/>
      <c r="AF454" s="222"/>
      <c r="AG454" s="222"/>
      <c r="AH454" s="222"/>
      <c r="AI454" s="222"/>
      <c r="AJ454" s="222"/>
      <c r="AK454" s="279"/>
      <c r="AL454" s="279"/>
      <c r="AM454" s="279"/>
      <c r="AN454" s="279"/>
      <c r="AO454" s="365"/>
      <c r="AP454" s="365"/>
      <c r="AQ454" s="366"/>
      <c r="AR454" s="367"/>
      <c r="AS454" s="367"/>
      <c r="AT454" s="281"/>
      <c r="AU454" s="281"/>
      <c r="AV454" s="294"/>
      <c r="AW454" s="294"/>
      <c r="AX454" s="294"/>
      <c r="AY454" s="295"/>
      <c r="AZ454" s="295"/>
      <c r="BA454" s="295"/>
      <c r="BB454" s="296"/>
      <c r="BC454" s="296"/>
      <c r="BD454" s="296"/>
      <c r="BE454" s="353"/>
    </row>
    <row r="455" ht="15.75" customHeight="1">
      <c r="A455" s="74">
        <v>2025485.0</v>
      </c>
      <c r="B455" s="50" t="s">
        <v>6361</v>
      </c>
      <c r="C455" s="50" t="s">
        <v>430</v>
      </c>
      <c r="D455" s="50" t="s">
        <v>80</v>
      </c>
      <c r="E455" s="82" t="s">
        <v>61</v>
      </c>
      <c r="F455" s="50" t="s">
        <v>4</v>
      </c>
      <c r="G455" s="269" t="str">
        <f>VLOOKUP(A455,'High School'!A:AW,49,FALSE)</f>
        <v>S/A</v>
      </c>
      <c r="H455" s="270" t="str">
        <f>VLOOKUP(A455,'High School'!A:AX,50,FALSE)</f>
        <v/>
      </c>
      <c r="I455" s="270">
        <f>VLOOKUP(A455,'High School'!A:AY,51,FALSE)</f>
        <v>231598416</v>
      </c>
      <c r="J455" s="270">
        <f>VLOOKUP(A455,'High School'!A:AZ,52,FALSE)</f>
        <v>84395</v>
      </c>
      <c r="K455" s="270" t="str">
        <f>VLOOKUP(A455,'High School'!A:BA,53,FALSE)</f>
        <v/>
      </c>
      <c r="L455" s="270" t="str">
        <f>VLOOKUP(A455,'High School'!A:BB,54,FALSE)</f>
        <v/>
      </c>
      <c r="M455" s="271" t="s">
        <v>73</v>
      </c>
      <c r="N455" s="271"/>
      <c r="O455" s="271" t="s">
        <v>7813</v>
      </c>
      <c r="P455" s="273"/>
      <c r="Q455" s="273"/>
      <c r="R455" s="273"/>
      <c r="S455" s="303" t="s">
        <v>225</v>
      </c>
      <c r="T455" s="303" t="s">
        <v>7796</v>
      </c>
      <c r="U455" s="275"/>
      <c r="V455" s="275"/>
      <c r="W455" s="275"/>
      <c r="X455" s="275"/>
      <c r="Y455" s="276" t="s">
        <v>73</v>
      </c>
      <c r="Z455" s="276"/>
      <c r="AA455" s="276">
        <v>2.51374521E8</v>
      </c>
      <c r="AB455" s="276">
        <v>75219.0</v>
      </c>
      <c r="AC455" s="276"/>
      <c r="AD455" s="276"/>
      <c r="AE455" s="222"/>
      <c r="AF455" s="222"/>
      <c r="AG455" s="222"/>
      <c r="AH455" s="222"/>
      <c r="AI455" s="222"/>
      <c r="AJ455" s="222"/>
      <c r="AK455" s="279"/>
      <c r="AL455" s="279"/>
      <c r="AM455" s="279"/>
      <c r="AN455" s="279"/>
      <c r="AO455" s="365"/>
      <c r="AP455" s="365"/>
      <c r="AQ455" s="366"/>
      <c r="AR455" s="367"/>
      <c r="AS455" s="367"/>
      <c r="AT455" s="281"/>
      <c r="AU455" s="281"/>
      <c r="AV455" s="294"/>
      <c r="AW455" s="294"/>
      <c r="AX455" s="294"/>
      <c r="AY455" s="295"/>
      <c r="AZ455" s="295"/>
      <c r="BA455" s="295"/>
      <c r="BB455" s="296"/>
      <c r="BC455" s="296"/>
      <c r="BD455" s="296"/>
      <c r="BE455" s="353"/>
    </row>
    <row r="456" ht="15.75" customHeight="1">
      <c r="A456" s="74">
        <v>2025486.0</v>
      </c>
      <c r="B456" s="50" t="s">
        <v>7503</v>
      </c>
      <c r="C456" s="50" t="s">
        <v>430</v>
      </c>
      <c r="D456" s="50" t="s">
        <v>80</v>
      </c>
      <c r="E456" s="82" t="s">
        <v>61</v>
      </c>
      <c r="F456" s="50" t="s">
        <v>4</v>
      </c>
      <c r="G456" s="363" t="s">
        <v>225</v>
      </c>
      <c r="H456" s="270" t="str">
        <f>VLOOKUP(A456,'High School'!A:AX,50,FALSE)</f>
        <v/>
      </c>
      <c r="I456" s="270" t="str">
        <f>VLOOKUP(A456,'High School'!A:AY,51,FALSE)</f>
        <v/>
      </c>
      <c r="J456" s="270" t="str">
        <f>VLOOKUP(A456,'High School'!A:AZ,52,FALSE)</f>
        <v/>
      </c>
      <c r="K456" s="270" t="str">
        <f>VLOOKUP(A456,'High School'!A:BA,53,FALSE)</f>
        <v/>
      </c>
      <c r="L456" s="270" t="str">
        <f>VLOOKUP(A456,'High School'!A:BB,54,FALSE)</f>
        <v/>
      </c>
      <c r="M456" s="301" t="s">
        <v>225</v>
      </c>
      <c r="N456" s="301" t="s">
        <v>26</v>
      </c>
      <c r="O456" s="271"/>
      <c r="P456" s="273"/>
      <c r="Q456" s="273"/>
      <c r="R456" s="273"/>
      <c r="S456" s="303" t="s">
        <v>225</v>
      </c>
      <c r="T456" s="303" t="s">
        <v>26</v>
      </c>
      <c r="U456" s="303"/>
      <c r="V456" s="275"/>
      <c r="W456" s="275"/>
      <c r="X456" s="275"/>
      <c r="Y456" s="304" t="s">
        <v>225</v>
      </c>
      <c r="Z456" s="304" t="s">
        <v>26</v>
      </c>
      <c r="AA456" s="304"/>
      <c r="AB456" s="276"/>
      <c r="AC456" s="276"/>
      <c r="AD456" s="276"/>
      <c r="AE456" s="222"/>
      <c r="AF456" s="222"/>
      <c r="AG456" s="222"/>
      <c r="AH456" s="222"/>
      <c r="AI456" s="222"/>
      <c r="AJ456" s="222"/>
      <c r="AK456" s="279"/>
      <c r="AL456" s="279"/>
      <c r="AM456" s="279"/>
      <c r="AN456" s="279"/>
      <c r="AO456" s="365"/>
      <c r="AP456" s="365"/>
      <c r="AQ456" s="366"/>
      <c r="AR456" s="367"/>
      <c r="AS456" s="367"/>
      <c r="AT456" s="281"/>
      <c r="AU456" s="281"/>
      <c r="AV456" s="294"/>
      <c r="AW456" s="294"/>
      <c r="AX456" s="294"/>
      <c r="AY456" s="295"/>
      <c r="AZ456" s="295"/>
      <c r="BA456" s="295"/>
      <c r="BB456" s="296"/>
      <c r="BC456" s="296"/>
      <c r="BD456" s="296"/>
      <c r="BE456" s="353"/>
    </row>
    <row r="457" ht="15.75" customHeight="1">
      <c r="A457" s="74">
        <v>2025487.0</v>
      </c>
      <c r="B457" s="50" t="s">
        <v>4933</v>
      </c>
      <c r="C457" s="50" t="s">
        <v>430</v>
      </c>
      <c r="D457" s="50" t="s">
        <v>80</v>
      </c>
      <c r="E457" s="82" t="s">
        <v>61</v>
      </c>
      <c r="F457" s="50" t="s">
        <v>4</v>
      </c>
      <c r="G457" s="269" t="str">
        <f>VLOOKUP(A457,'High School'!A:AW,49,FALSE)</f>
        <v>S/A</v>
      </c>
      <c r="H457" s="270" t="str">
        <f>VLOOKUP(A457,'High School'!A:AX,50,FALSE)</f>
        <v/>
      </c>
      <c r="I457" s="270" t="str">
        <f>VLOOKUP(A457,'High School'!A:AY,51,FALSE)</f>
        <v/>
      </c>
      <c r="J457" s="270" t="str">
        <f>VLOOKUP(A457,'High School'!A:AZ,52,FALSE)</f>
        <v/>
      </c>
      <c r="K457" s="270" t="str">
        <f>VLOOKUP(A457,'High School'!A:BA,53,FALSE)</f>
        <v/>
      </c>
      <c r="L457" s="270" t="str">
        <f>VLOOKUP(A457,'High School'!A:BB,54,FALSE)</f>
        <v/>
      </c>
      <c r="M457" s="271" t="s">
        <v>73</v>
      </c>
      <c r="N457" s="271"/>
      <c r="O457" s="271" t="s">
        <v>7814</v>
      </c>
      <c r="P457" s="273"/>
      <c r="Q457" s="273"/>
      <c r="R457" s="273"/>
      <c r="S457" s="303" t="s">
        <v>73</v>
      </c>
      <c r="T457" s="275"/>
      <c r="U457" s="303">
        <v>2.25204137E8</v>
      </c>
      <c r="V457" s="303">
        <v>91465.0</v>
      </c>
      <c r="W457" s="275"/>
      <c r="X457" s="275"/>
      <c r="Y457" s="276" t="s">
        <v>73</v>
      </c>
      <c r="Z457" s="276"/>
      <c r="AA457" s="276">
        <v>2.5137072E8</v>
      </c>
      <c r="AB457" s="276">
        <v>46591.0</v>
      </c>
      <c r="AC457" s="276"/>
      <c r="AD457" s="276"/>
      <c r="AE457" s="222"/>
      <c r="AF457" s="222"/>
      <c r="AG457" s="222"/>
      <c r="AH457" s="222"/>
      <c r="AI457" s="222"/>
      <c r="AJ457" s="222"/>
      <c r="AK457" s="279"/>
      <c r="AL457" s="279"/>
      <c r="AM457" s="279"/>
      <c r="AN457" s="279"/>
      <c r="AO457" s="365"/>
      <c r="AP457" s="365"/>
      <c r="AQ457" s="366"/>
      <c r="AR457" s="367"/>
      <c r="AS457" s="367"/>
      <c r="AT457" s="281"/>
      <c r="AU457" s="281"/>
      <c r="AV457" s="294"/>
      <c r="AW457" s="294"/>
      <c r="AX457" s="294"/>
      <c r="AY457" s="295"/>
      <c r="AZ457" s="295"/>
      <c r="BA457" s="295"/>
      <c r="BB457" s="296"/>
      <c r="BC457" s="296"/>
      <c r="BD457" s="296"/>
      <c r="BE457" s="353"/>
    </row>
    <row r="458" ht="15.75" customHeight="1">
      <c r="A458" s="74">
        <v>2025488.0</v>
      </c>
      <c r="B458" s="50" t="s">
        <v>1703</v>
      </c>
      <c r="C458" s="50" t="s">
        <v>430</v>
      </c>
      <c r="D458" s="50" t="s">
        <v>80</v>
      </c>
      <c r="E458" s="82" t="s">
        <v>61</v>
      </c>
      <c r="F458" s="50" t="s">
        <v>4</v>
      </c>
      <c r="G458" s="269" t="str">
        <f>VLOOKUP(A458,'High School'!A:AW,49,FALSE)</f>
        <v>S/A</v>
      </c>
      <c r="H458" s="270" t="str">
        <f>VLOOKUP(A458,'High School'!A:AX,50,FALSE)</f>
        <v/>
      </c>
      <c r="I458" s="270" t="str">
        <f>VLOOKUP(A458,'High School'!A:AY,51,FALSE)</f>
        <v/>
      </c>
      <c r="J458" s="270" t="str">
        <f>VLOOKUP(A458,'High School'!A:AZ,52,FALSE)</f>
        <v/>
      </c>
      <c r="K458" s="270" t="str">
        <f>VLOOKUP(A458,'High School'!A:BA,53,FALSE)</f>
        <v/>
      </c>
      <c r="L458" s="270" t="str">
        <f>VLOOKUP(A458,'High School'!A:BB,54,FALSE)</f>
        <v/>
      </c>
      <c r="M458" s="301" t="s">
        <v>232</v>
      </c>
      <c r="N458" s="271"/>
      <c r="O458" s="271" t="s">
        <v>7815</v>
      </c>
      <c r="P458" s="273"/>
      <c r="Q458" s="273"/>
      <c r="R458" s="273"/>
      <c r="S458" s="303" t="s">
        <v>232</v>
      </c>
      <c r="T458" s="275"/>
      <c r="U458" s="303">
        <v>2.25114689E8</v>
      </c>
      <c r="V458" s="275"/>
      <c r="W458" s="275"/>
      <c r="X458" s="275"/>
      <c r="Y458" s="276" t="s">
        <v>73</v>
      </c>
      <c r="Z458" s="276"/>
      <c r="AA458" s="276">
        <v>2.51380122E8</v>
      </c>
      <c r="AB458" s="276">
        <v>58927.0</v>
      </c>
      <c r="AC458" s="276"/>
      <c r="AD458" s="276"/>
      <c r="AE458" s="222"/>
      <c r="AF458" s="222"/>
      <c r="AG458" s="222"/>
      <c r="AH458" s="222"/>
      <c r="AI458" s="222"/>
      <c r="AJ458" s="222"/>
      <c r="AK458" s="279"/>
      <c r="AL458" s="279"/>
      <c r="AM458" s="279"/>
      <c r="AN458" s="279"/>
      <c r="AO458" s="365"/>
      <c r="AP458" s="365"/>
      <c r="AQ458" s="366"/>
      <c r="AR458" s="367"/>
      <c r="AS458" s="367"/>
      <c r="AT458" s="281"/>
      <c r="AU458" s="281"/>
      <c r="AV458" s="294"/>
      <c r="AW458" s="294"/>
      <c r="AX458" s="294"/>
      <c r="AY458" s="295"/>
      <c r="AZ458" s="295"/>
      <c r="BA458" s="295"/>
      <c r="BB458" s="296"/>
      <c r="BC458" s="296"/>
      <c r="BD458" s="296"/>
      <c r="BE458" s="353"/>
    </row>
    <row r="459" ht="15.75" customHeight="1">
      <c r="A459" s="74">
        <v>2025489.0</v>
      </c>
      <c r="B459" s="50" t="s">
        <v>5646</v>
      </c>
      <c r="C459" s="50" t="s">
        <v>430</v>
      </c>
      <c r="D459" s="50" t="s">
        <v>80</v>
      </c>
      <c r="E459" s="82" t="s">
        <v>61</v>
      </c>
      <c r="F459" s="50" t="s">
        <v>4</v>
      </c>
      <c r="G459" s="269" t="str">
        <f>VLOOKUP(A459,'High School'!A:AW,49,FALSE)</f>
        <v>S/A</v>
      </c>
      <c r="H459" s="270" t="str">
        <f>VLOOKUP(A459,'High School'!A:AX,50,FALSE)</f>
        <v/>
      </c>
      <c r="I459" s="270" t="str">
        <f>VLOOKUP(A459,'High School'!A:AY,51,FALSE)</f>
        <v/>
      </c>
      <c r="J459" s="270" t="str">
        <f>VLOOKUP(A459,'High School'!A:AZ,52,FALSE)</f>
        <v/>
      </c>
      <c r="K459" s="270" t="str">
        <f>VLOOKUP(A459,'High School'!A:BA,53,FALSE)</f>
        <v/>
      </c>
      <c r="L459" s="270" t="str">
        <f>VLOOKUP(A459,'High School'!A:BB,54,FALSE)</f>
        <v/>
      </c>
      <c r="M459" s="301" t="s">
        <v>232</v>
      </c>
      <c r="N459" s="271"/>
      <c r="O459" s="271" t="s">
        <v>7816</v>
      </c>
      <c r="P459" s="273"/>
      <c r="Q459" s="273"/>
      <c r="R459" s="273"/>
      <c r="S459" s="303" t="s">
        <v>232</v>
      </c>
      <c r="T459" s="275"/>
      <c r="U459" s="303">
        <v>2.2513489E8</v>
      </c>
      <c r="V459" s="275"/>
      <c r="W459" s="275"/>
      <c r="X459" s="275"/>
      <c r="Y459" s="276" t="s">
        <v>73</v>
      </c>
      <c r="Z459" s="276"/>
      <c r="AA459" s="276">
        <v>2.51379981E8</v>
      </c>
      <c r="AB459" s="276">
        <v>37463.0</v>
      </c>
      <c r="AC459" s="276"/>
      <c r="AD459" s="276"/>
      <c r="AE459" s="222"/>
      <c r="AF459" s="222"/>
      <c r="AG459" s="222"/>
      <c r="AH459" s="222"/>
      <c r="AI459" s="222"/>
      <c r="AJ459" s="222"/>
      <c r="AK459" s="279"/>
      <c r="AL459" s="279"/>
      <c r="AM459" s="279"/>
      <c r="AN459" s="279"/>
      <c r="AO459" s="365"/>
      <c r="AP459" s="365"/>
      <c r="AQ459" s="366"/>
      <c r="AR459" s="367"/>
      <c r="AS459" s="367"/>
      <c r="AT459" s="281"/>
      <c r="AU459" s="281"/>
      <c r="AV459" s="294"/>
      <c r="AW459" s="294"/>
      <c r="AX459" s="294"/>
      <c r="AY459" s="295"/>
      <c r="AZ459" s="295"/>
      <c r="BA459" s="295"/>
      <c r="BB459" s="296"/>
      <c r="BC459" s="296"/>
      <c r="BD459" s="296"/>
      <c r="BE459" s="353"/>
    </row>
    <row r="460" ht="15.75" customHeight="1">
      <c r="A460" s="74">
        <v>2025490.0</v>
      </c>
      <c r="B460" s="50" t="s">
        <v>5752</v>
      </c>
      <c r="C460" s="50" t="s">
        <v>430</v>
      </c>
      <c r="D460" s="50" t="s">
        <v>80</v>
      </c>
      <c r="E460" s="82" t="s">
        <v>61</v>
      </c>
      <c r="F460" s="50" t="s">
        <v>4</v>
      </c>
      <c r="G460" s="269" t="str">
        <f>VLOOKUP(A460,'High School'!A:AW,49,FALSE)</f>
        <v>Yes</v>
      </c>
      <c r="H460" s="270" t="str">
        <f>VLOOKUP(A460,'High School'!A:AX,50,FALSE)</f>
        <v/>
      </c>
      <c r="I460" s="270">
        <f>VLOOKUP(A460,'High School'!A:AY,51,FALSE)</f>
        <v>232044376</v>
      </c>
      <c r="J460" s="270">
        <f>VLOOKUP(A460,'High School'!A:AZ,52,FALSE)</f>
        <v>37167</v>
      </c>
      <c r="K460" s="270" t="str">
        <f>VLOOKUP(A460,'High School'!A:BA,53,FALSE)</f>
        <v/>
      </c>
      <c r="L460" s="270" t="str">
        <f>VLOOKUP(A460,'High School'!A:BB,54,FALSE)</f>
        <v/>
      </c>
      <c r="M460" s="271" t="s">
        <v>73</v>
      </c>
      <c r="N460" s="271"/>
      <c r="O460" s="271" t="s">
        <v>7817</v>
      </c>
      <c r="P460" s="273"/>
      <c r="Q460" s="273"/>
      <c r="R460" s="273"/>
      <c r="S460" s="303" t="s">
        <v>73</v>
      </c>
      <c r="T460" s="275"/>
      <c r="U460" s="303">
        <v>2.25204867E8</v>
      </c>
      <c r="V460" s="303">
        <v>37465.0</v>
      </c>
      <c r="W460" s="275"/>
      <c r="X460" s="275"/>
      <c r="Y460" s="276" t="s">
        <v>73</v>
      </c>
      <c r="Z460" s="276"/>
      <c r="AA460" s="276">
        <v>2.51380238E8</v>
      </c>
      <c r="AB460" s="276">
        <v>18192.0</v>
      </c>
      <c r="AC460" s="276"/>
      <c r="AD460" s="276"/>
      <c r="AE460" s="222"/>
      <c r="AF460" s="222"/>
      <c r="AG460" s="222"/>
      <c r="AH460" s="222"/>
      <c r="AI460" s="222"/>
      <c r="AJ460" s="222"/>
      <c r="AK460" s="279"/>
      <c r="AL460" s="279"/>
      <c r="AM460" s="279"/>
      <c r="AN460" s="279"/>
      <c r="AO460" s="365"/>
      <c r="AP460" s="365"/>
      <c r="AQ460" s="366"/>
      <c r="AR460" s="367"/>
      <c r="AS460" s="367"/>
      <c r="AT460" s="281"/>
      <c r="AU460" s="281"/>
      <c r="AV460" s="294"/>
      <c r="AW460" s="294"/>
      <c r="AX460" s="294"/>
      <c r="AY460" s="295"/>
      <c r="AZ460" s="295"/>
      <c r="BA460" s="295"/>
      <c r="BB460" s="296"/>
      <c r="BC460" s="296"/>
      <c r="BD460" s="296"/>
      <c r="BE460" s="353"/>
    </row>
    <row r="461" ht="15.75" customHeight="1">
      <c r="A461" s="74">
        <v>2025491.0</v>
      </c>
      <c r="B461" s="50" t="s">
        <v>5683</v>
      </c>
      <c r="C461" s="50" t="s">
        <v>430</v>
      </c>
      <c r="D461" s="50" t="s">
        <v>80</v>
      </c>
      <c r="E461" s="82" t="s">
        <v>61</v>
      </c>
      <c r="F461" s="50" t="s">
        <v>4</v>
      </c>
      <c r="G461" s="269" t="str">
        <f>VLOOKUP(A461,'High School'!A:AW,49,FALSE)</f>
        <v>Yes</v>
      </c>
      <c r="H461" s="270" t="str">
        <f>VLOOKUP(A461,'High School'!A:AX,50,FALSE)</f>
        <v/>
      </c>
      <c r="I461" s="270">
        <f>VLOOKUP(A461,'High School'!A:AY,51,FALSE)</f>
        <v>232046867</v>
      </c>
      <c r="J461" s="270">
        <f>VLOOKUP(A461,'High School'!A:AZ,52,FALSE)</f>
        <v>52195</v>
      </c>
      <c r="K461" s="270" t="str">
        <f>VLOOKUP(A461,'High School'!A:BA,53,FALSE)</f>
        <v/>
      </c>
      <c r="L461" s="270" t="str">
        <f>VLOOKUP(A461,'High School'!A:BB,54,FALSE)</f>
        <v/>
      </c>
      <c r="M461" s="301" t="s">
        <v>73</v>
      </c>
      <c r="N461" s="271"/>
      <c r="O461" s="301" t="s">
        <v>7818</v>
      </c>
      <c r="P461" s="273"/>
      <c r="Q461" s="273"/>
      <c r="R461" s="273"/>
      <c r="S461" s="303" t="s">
        <v>232</v>
      </c>
      <c r="T461" s="275"/>
      <c r="U461" s="275"/>
      <c r="V461" s="275"/>
      <c r="W461" s="275"/>
      <c r="X461" s="275"/>
      <c r="Y461" s="304" t="s">
        <v>232</v>
      </c>
      <c r="Z461" s="276"/>
      <c r="AA461" s="276"/>
      <c r="AB461" s="276"/>
      <c r="AC461" s="276"/>
      <c r="AD461" s="276"/>
      <c r="AE461" s="222"/>
      <c r="AF461" s="222"/>
      <c r="AG461" s="222"/>
      <c r="AH461" s="222"/>
      <c r="AI461" s="222"/>
      <c r="AJ461" s="222"/>
      <c r="AK461" s="279"/>
      <c r="AL461" s="279"/>
      <c r="AM461" s="279"/>
      <c r="AN461" s="279"/>
      <c r="AO461" s="365"/>
      <c r="AP461" s="365"/>
      <c r="AQ461" s="366"/>
      <c r="AR461" s="367"/>
      <c r="AS461" s="367"/>
      <c r="AT461" s="281"/>
      <c r="AU461" s="281"/>
      <c r="AV461" s="294"/>
      <c r="AW461" s="294"/>
      <c r="AX461" s="294"/>
      <c r="AY461" s="295"/>
      <c r="AZ461" s="295"/>
      <c r="BA461" s="295"/>
      <c r="BB461" s="296"/>
      <c r="BC461" s="296"/>
      <c r="BD461" s="296"/>
      <c r="BE461" s="353"/>
    </row>
    <row r="462" ht="15.75" customHeight="1">
      <c r="A462" s="74">
        <v>2025492.0</v>
      </c>
      <c r="B462" s="50" t="s">
        <v>5569</v>
      </c>
      <c r="C462" s="50" t="s">
        <v>430</v>
      </c>
      <c r="D462" s="50" t="s">
        <v>80</v>
      </c>
      <c r="E462" s="82" t="s">
        <v>61</v>
      </c>
      <c r="F462" s="50" t="s">
        <v>4</v>
      </c>
      <c r="G462" s="269" t="str">
        <f>VLOOKUP(A462,'High School'!A:AW,49,FALSE)</f>
        <v>Yes</v>
      </c>
      <c r="H462" s="270" t="str">
        <f>VLOOKUP(A462,'High School'!A:AX,50,FALSE)</f>
        <v/>
      </c>
      <c r="I462" s="270">
        <f>VLOOKUP(A462,'High School'!A:AY,51,FALSE)</f>
        <v>232046964</v>
      </c>
      <c r="J462" s="270">
        <f>VLOOKUP(A462,'High School'!A:AZ,52,FALSE)</f>
        <v>74875</v>
      </c>
      <c r="K462" s="270" t="str">
        <f>VLOOKUP(A462,'High School'!A:BA,53,FALSE)</f>
        <v/>
      </c>
      <c r="L462" s="270" t="str">
        <f>VLOOKUP(A462,'High School'!A:BB,54,FALSE)</f>
        <v/>
      </c>
      <c r="M462" s="271" t="s">
        <v>73</v>
      </c>
      <c r="N462" s="271"/>
      <c r="O462" s="271" t="s">
        <v>7819</v>
      </c>
      <c r="P462" s="273"/>
      <c r="Q462" s="273"/>
      <c r="R462" s="273"/>
      <c r="S462" s="303" t="s">
        <v>73</v>
      </c>
      <c r="T462" s="275"/>
      <c r="U462" s="303">
        <v>2.25204771E8</v>
      </c>
      <c r="V462" s="303">
        <v>32948.0</v>
      </c>
      <c r="W462" s="275"/>
      <c r="X462" s="275"/>
      <c r="Y462" s="276" t="s">
        <v>73</v>
      </c>
      <c r="Z462" s="276"/>
      <c r="AA462" s="276">
        <v>2.51373622E8</v>
      </c>
      <c r="AB462" s="276">
        <v>23948.0</v>
      </c>
      <c r="AC462" s="276"/>
      <c r="AD462" s="276"/>
      <c r="AE462" s="222"/>
      <c r="AF462" s="222"/>
      <c r="AG462" s="222"/>
      <c r="AH462" s="222"/>
      <c r="AI462" s="222"/>
      <c r="AJ462" s="222"/>
      <c r="AK462" s="279"/>
      <c r="AL462" s="279"/>
      <c r="AM462" s="279"/>
      <c r="AN462" s="279"/>
      <c r="AO462" s="365"/>
      <c r="AP462" s="365"/>
      <c r="AQ462" s="366"/>
      <c r="AR462" s="367"/>
      <c r="AS462" s="367"/>
      <c r="AT462" s="281"/>
      <c r="AU462" s="281"/>
      <c r="AV462" s="294"/>
      <c r="AW462" s="294"/>
      <c r="AX462" s="294"/>
      <c r="AY462" s="295"/>
      <c r="AZ462" s="295"/>
      <c r="BA462" s="295"/>
      <c r="BB462" s="296"/>
      <c r="BC462" s="296"/>
      <c r="BD462" s="296"/>
      <c r="BE462" s="353"/>
    </row>
    <row r="463" ht="15.75" customHeight="1">
      <c r="A463" s="74">
        <v>2025493.0</v>
      </c>
      <c r="B463" s="50" t="s">
        <v>4575</v>
      </c>
      <c r="C463" s="50" t="s">
        <v>430</v>
      </c>
      <c r="D463" s="50" t="s">
        <v>80</v>
      </c>
      <c r="E463" s="82" t="s">
        <v>61</v>
      </c>
      <c r="F463" s="50" t="s">
        <v>4</v>
      </c>
      <c r="G463" s="269" t="str">
        <f>VLOOKUP(A463,'High School'!A:AW,49,FALSE)</f>
        <v>Yes</v>
      </c>
      <c r="H463" s="270" t="str">
        <f>VLOOKUP(A463,'High School'!A:AX,50,FALSE)</f>
        <v/>
      </c>
      <c r="I463" s="270">
        <f>VLOOKUP(A463,'High School'!A:AY,51,FALSE)</f>
        <v>232046921</v>
      </c>
      <c r="J463" s="270">
        <f>VLOOKUP(A463,'High School'!A:AZ,52,FALSE)</f>
        <v>89472</v>
      </c>
      <c r="K463" s="270" t="str">
        <f>VLOOKUP(A463,'High School'!A:BA,53,FALSE)</f>
        <v/>
      </c>
      <c r="L463" s="270" t="str">
        <f>VLOOKUP(A463,'High School'!A:BB,54,FALSE)</f>
        <v/>
      </c>
      <c r="M463" s="271" t="s">
        <v>73</v>
      </c>
      <c r="N463" s="271"/>
      <c r="O463" s="271" t="s">
        <v>7820</v>
      </c>
      <c r="P463" s="273"/>
      <c r="Q463" s="273"/>
      <c r="R463" s="273"/>
      <c r="S463" s="303" t="s">
        <v>73</v>
      </c>
      <c r="T463" s="275"/>
      <c r="U463" s="303">
        <v>2.25204782E8</v>
      </c>
      <c r="V463" s="303">
        <v>96421.0</v>
      </c>
      <c r="W463" s="275"/>
      <c r="X463" s="275"/>
      <c r="Y463" s="276" t="s">
        <v>73</v>
      </c>
      <c r="Z463" s="276"/>
      <c r="AA463" s="276">
        <v>2.51373452E8</v>
      </c>
      <c r="AB463" s="276"/>
      <c r="AC463" s="276"/>
      <c r="AD463" s="276"/>
      <c r="AE463" s="222"/>
      <c r="AF463" s="222"/>
      <c r="AG463" s="222"/>
      <c r="AH463" s="222"/>
      <c r="AI463" s="222"/>
      <c r="AJ463" s="222"/>
      <c r="AK463" s="279"/>
      <c r="AL463" s="279"/>
      <c r="AM463" s="279"/>
      <c r="AN463" s="279"/>
      <c r="AO463" s="365"/>
      <c r="AP463" s="365"/>
      <c r="AQ463" s="366"/>
      <c r="AR463" s="367"/>
      <c r="AS463" s="367"/>
      <c r="AT463" s="281"/>
      <c r="AU463" s="281"/>
      <c r="AV463" s="294"/>
      <c r="AW463" s="294"/>
      <c r="AX463" s="294"/>
      <c r="AY463" s="295"/>
      <c r="AZ463" s="295"/>
      <c r="BA463" s="295"/>
      <c r="BB463" s="296"/>
      <c r="BC463" s="296"/>
      <c r="BD463" s="296"/>
      <c r="BE463" s="353"/>
    </row>
    <row r="464" ht="15.75" customHeight="1">
      <c r="A464" s="74">
        <v>2025494.0</v>
      </c>
      <c r="B464" s="50" t="s">
        <v>7021</v>
      </c>
      <c r="C464" s="50" t="s">
        <v>430</v>
      </c>
      <c r="D464" s="50" t="s">
        <v>80</v>
      </c>
      <c r="E464" s="82" t="s">
        <v>61</v>
      </c>
      <c r="F464" s="50" t="s">
        <v>4</v>
      </c>
      <c r="G464" s="363" t="s">
        <v>225</v>
      </c>
      <c r="H464" s="270" t="str">
        <f>VLOOKUP(A464,'High School'!A:AX,50,FALSE)</f>
        <v/>
      </c>
      <c r="I464" s="270" t="str">
        <f>VLOOKUP(A464,'High School'!A:AY,51,FALSE)</f>
        <v/>
      </c>
      <c r="J464" s="270" t="str">
        <f>VLOOKUP(A464,'High School'!A:AZ,52,FALSE)</f>
        <v/>
      </c>
      <c r="K464" s="270" t="str">
        <f>VLOOKUP(A464,'High School'!A:BA,53,FALSE)</f>
        <v/>
      </c>
      <c r="L464" s="270" t="str">
        <f>VLOOKUP(A464,'High School'!A:BB,54,FALSE)</f>
        <v/>
      </c>
      <c r="M464" s="301" t="s">
        <v>225</v>
      </c>
      <c r="N464" s="301" t="s">
        <v>26</v>
      </c>
      <c r="O464" s="271"/>
      <c r="P464" s="273"/>
      <c r="Q464" s="273"/>
      <c r="R464" s="273"/>
      <c r="S464" s="303" t="s">
        <v>225</v>
      </c>
      <c r="T464" s="303" t="s">
        <v>26</v>
      </c>
      <c r="U464" s="275"/>
      <c r="V464" s="275"/>
      <c r="W464" s="275"/>
      <c r="X464" s="275"/>
      <c r="Y464" s="304" t="s">
        <v>225</v>
      </c>
      <c r="Z464" s="304" t="s">
        <v>26</v>
      </c>
      <c r="AA464" s="304"/>
      <c r="AB464" s="276"/>
      <c r="AC464" s="276"/>
      <c r="AD464" s="276"/>
      <c r="AE464" s="222"/>
      <c r="AF464" s="222"/>
      <c r="AG464" s="222"/>
      <c r="AH464" s="222"/>
      <c r="AI464" s="222"/>
      <c r="AJ464" s="222"/>
      <c r="AK464" s="279"/>
      <c r="AL464" s="279"/>
      <c r="AM464" s="279"/>
      <c r="AN464" s="279"/>
      <c r="AO464" s="365"/>
      <c r="AP464" s="365"/>
      <c r="AQ464" s="366"/>
      <c r="AR464" s="367"/>
      <c r="AS464" s="367"/>
      <c r="AT464" s="281"/>
      <c r="AU464" s="281"/>
      <c r="AV464" s="294"/>
      <c r="AW464" s="294"/>
      <c r="AX464" s="294"/>
      <c r="AY464" s="295"/>
      <c r="AZ464" s="295"/>
      <c r="BA464" s="295"/>
      <c r="BB464" s="296"/>
      <c r="BC464" s="296"/>
      <c r="BD464" s="296"/>
      <c r="BE464" s="353"/>
    </row>
    <row r="465" ht="15.75" customHeight="1">
      <c r="A465" s="74">
        <v>2025495.0</v>
      </c>
      <c r="B465" s="50" t="s">
        <v>5858</v>
      </c>
      <c r="C465" s="50" t="s">
        <v>430</v>
      </c>
      <c r="D465" s="50" t="s">
        <v>94</v>
      </c>
      <c r="E465" s="82" t="s">
        <v>61</v>
      </c>
      <c r="F465" s="50" t="s">
        <v>4</v>
      </c>
      <c r="G465" s="269" t="str">
        <f>VLOOKUP(A465,'High School'!A:AW,49,FALSE)</f>
        <v>Yes</v>
      </c>
      <c r="H465" s="270" t="str">
        <f>VLOOKUP(A465,'High School'!A:AX,50,FALSE)</f>
        <v/>
      </c>
      <c r="I465" s="270">
        <f>VLOOKUP(A465,'High School'!A:AY,51,FALSE)</f>
        <v>232047472</v>
      </c>
      <c r="J465" s="270">
        <f>VLOOKUP(A465,'High School'!A:AZ,52,FALSE)</f>
        <v>38364</v>
      </c>
      <c r="K465" s="270" t="str">
        <f>VLOOKUP(A465,'High School'!A:BA,53,FALSE)</f>
        <v/>
      </c>
      <c r="L465" s="270" t="str">
        <f>VLOOKUP(A465,'High School'!A:BB,54,FALSE)</f>
        <v/>
      </c>
      <c r="M465" s="271" t="s">
        <v>73</v>
      </c>
      <c r="N465" s="271"/>
      <c r="O465" s="271" t="s">
        <v>7821</v>
      </c>
      <c r="P465" s="273"/>
      <c r="Q465" s="273"/>
      <c r="R465" s="273"/>
      <c r="S465" s="303" t="s">
        <v>73</v>
      </c>
      <c r="T465" s="275"/>
      <c r="U465" s="303">
        <v>2.25205E8</v>
      </c>
      <c r="V465" s="303">
        <v>93157.0</v>
      </c>
      <c r="W465" s="275"/>
      <c r="X465" s="275"/>
      <c r="Y465" s="276" t="s">
        <v>73</v>
      </c>
      <c r="Z465" s="276"/>
      <c r="AA465" s="276">
        <v>2.51360393E8</v>
      </c>
      <c r="AB465" s="276">
        <v>74682.0</v>
      </c>
      <c r="AC465" s="276"/>
      <c r="AD465" s="276"/>
      <c r="AE465" s="222"/>
      <c r="AF465" s="222"/>
      <c r="AG465" s="222"/>
      <c r="AH465" s="222"/>
      <c r="AI465" s="222"/>
      <c r="AJ465" s="222"/>
      <c r="AK465" s="279"/>
      <c r="AL465" s="279"/>
      <c r="AM465" s="279"/>
      <c r="AN465" s="279"/>
      <c r="AO465" s="365"/>
      <c r="AP465" s="365"/>
      <c r="AQ465" s="366"/>
      <c r="AR465" s="367"/>
      <c r="AS465" s="367"/>
      <c r="AT465" s="281"/>
      <c r="AU465" s="281"/>
      <c r="AV465" s="294"/>
      <c r="AW465" s="294"/>
      <c r="AX465" s="294"/>
      <c r="AY465" s="295"/>
      <c r="AZ465" s="295"/>
      <c r="BA465" s="295"/>
      <c r="BB465" s="296"/>
      <c r="BC465" s="296"/>
      <c r="BD465" s="296"/>
      <c r="BE465" s="353"/>
    </row>
    <row r="466" ht="15.75" customHeight="1">
      <c r="A466" s="74">
        <v>2025496.0</v>
      </c>
      <c r="B466" s="50" t="s">
        <v>5888</v>
      </c>
      <c r="C466" s="50" t="s">
        <v>430</v>
      </c>
      <c r="D466" s="50" t="s">
        <v>94</v>
      </c>
      <c r="E466" s="82" t="s">
        <v>61</v>
      </c>
      <c r="F466" s="50" t="s">
        <v>4</v>
      </c>
      <c r="G466" s="269" t="str">
        <f>VLOOKUP(A466,'High School'!A:AW,49,FALSE)</f>
        <v>S/A</v>
      </c>
      <c r="H466" s="270" t="str">
        <f>VLOOKUP(A466,'High School'!A:AX,50,FALSE)</f>
        <v/>
      </c>
      <c r="I466" s="270" t="str">
        <f>VLOOKUP(A466,'High School'!A:AY,51,FALSE)</f>
        <v/>
      </c>
      <c r="J466" s="270" t="str">
        <f>VLOOKUP(A466,'High School'!A:AZ,52,FALSE)</f>
        <v/>
      </c>
      <c r="K466" s="270" t="str">
        <f>VLOOKUP(A466,'High School'!A:BA,53,FALSE)</f>
        <v/>
      </c>
      <c r="L466" s="270" t="str">
        <f>VLOOKUP(A466,'High School'!A:BB,54,FALSE)</f>
        <v/>
      </c>
      <c r="M466" s="301" t="s">
        <v>232</v>
      </c>
      <c r="N466" s="271"/>
      <c r="O466" s="271" t="s">
        <v>7822</v>
      </c>
      <c r="P466" s="273"/>
      <c r="Q466" s="273"/>
      <c r="R466" s="273"/>
      <c r="S466" s="303" t="s">
        <v>232</v>
      </c>
      <c r="T466" s="275"/>
      <c r="U466" s="303">
        <v>2.25152794E8</v>
      </c>
      <c r="V466" s="275"/>
      <c r="W466" s="275"/>
      <c r="X466" s="275"/>
      <c r="Y466" s="276" t="s">
        <v>73</v>
      </c>
      <c r="Z466" s="276"/>
      <c r="AA466" s="276">
        <v>2.51353257E8</v>
      </c>
      <c r="AB466" s="276">
        <v>36824.0</v>
      </c>
      <c r="AC466" s="276"/>
      <c r="AD466" s="276"/>
      <c r="AE466" s="222"/>
      <c r="AF466" s="222"/>
      <c r="AG466" s="222"/>
      <c r="AH466" s="222"/>
      <c r="AI466" s="222"/>
      <c r="AJ466" s="222"/>
      <c r="AK466" s="279"/>
      <c r="AL466" s="279"/>
      <c r="AM466" s="279"/>
      <c r="AN466" s="279"/>
      <c r="AO466" s="365"/>
      <c r="AP466" s="365"/>
      <c r="AQ466" s="366"/>
      <c r="AR466" s="367"/>
      <c r="AS466" s="367"/>
      <c r="AT466" s="281"/>
      <c r="AU466" s="281"/>
      <c r="AV466" s="294"/>
      <c r="AW466" s="294"/>
      <c r="AX466" s="294"/>
      <c r="AY466" s="295"/>
      <c r="AZ466" s="295"/>
      <c r="BA466" s="295"/>
      <c r="BB466" s="296"/>
      <c r="BC466" s="296"/>
      <c r="BD466" s="296"/>
      <c r="BE466" s="353"/>
    </row>
    <row r="467" ht="15.75" customHeight="1">
      <c r="A467" s="74">
        <v>2025497.0</v>
      </c>
      <c r="B467" s="50" t="s">
        <v>5775</v>
      </c>
      <c r="C467" s="50" t="s">
        <v>430</v>
      </c>
      <c r="D467" s="50" t="s">
        <v>94</v>
      </c>
      <c r="E467" s="82" t="s">
        <v>61</v>
      </c>
      <c r="F467" s="50" t="s">
        <v>4</v>
      </c>
      <c r="G467" s="269" t="str">
        <f>VLOOKUP(A467,'High School'!A:AW,49,FALSE)</f>
        <v>S/A</v>
      </c>
      <c r="H467" s="270" t="str">
        <f>VLOOKUP(A467,'High School'!A:AX,50,FALSE)</f>
        <v/>
      </c>
      <c r="I467" s="270" t="str">
        <f>VLOOKUP(A467,'High School'!A:AY,51,FALSE)</f>
        <v/>
      </c>
      <c r="J467" s="270" t="str">
        <f>VLOOKUP(A467,'High School'!A:AZ,52,FALSE)</f>
        <v/>
      </c>
      <c r="K467" s="270" t="str">
        <f>VLOOKUP(A467,'High School'!A:BA,53,FALSE)</f>
        <v/>
      </c>
      <c r="L467" s="270" t="str">
        <f>VLOOKUP(A467,'High School'!A:BB,54,FALSE)</f>
        <v/>
      </c>
      <c r="M467" s="271" t="s">
        <v>73</v>
      </c>
      <c r="N467" s="271"/>
      <c r="O467" s="271" t="s">
        <v>7823</v>
      </c>
      <c r="P467" s="273"/>
      <c r="Q467" s="273"/>
      <c r="R467" s="273"/>
      <c r="S467" s="275" t="s">
        <v>73</v>
      </c>
      <c r="T467" s="275"/>
      <c r="U467" s="275">
        <v>2.25207274E8</v>
      </c>
      <c r="V467" s="275">
        <v>52638.0</v>
      </c>
      <c r="W467" s="275"/>
      <c r="X467" s="275"/>
      <c r="Y467" s="304" t="s">
        <v>232</v>
      </c>
      <c r="Z467" s="276" t="str">
        <f>CLEAN(TRIM(AA467))</f>
        <v/>
      </c>
      <c r="AA467" s="276"/>
      <c r="AB467" s="276"/>
      <c r="AC467" s="276"/>
      <c r="AD467" s="276"/>
      <c r="AE467" s="222"/>
      <c r="AF467" s="222"/>
      <c r="AG467" s="222"/>
      <c r="AH467" s="222"/>
      <c r="AI467" s="222"/>
      <c r="AJ467" s="222"/>
      <c r="AK467" s="279"/>
      <c r="AL467" s="279"/>
      <c r="AM467" s="279"/>
      <c r="AN467" s="279"/>
      <c r="AO467" s="365"/>
      <c r="AP467" s="365"/>
      <c r="AQ467" s="366"/>
      <c r="AR467" s="367"/>
      <c r="AS467" s="367"/>
      <c r="AT467" s="281"/>
      <c r="AU467" s="281"/>
      <c r="AV467" s="294"/>
      <c r="AW467" s="294"/>
      <c r="AX467" s="294"/>
      <c r="AY467" s="295"/>
      <c r="AZ467" s="295"/>
      <c r="BA467" s="295"/>
      <c r="BB467" s="296"/>
      <c r="BC467" s="296"/>
      <c r="BD467" s="296"/>
      <c r="BE467" s="353"/>
    </row>
    <row r="468" ht="15.75" customHeight="1">
      <c r="A468" s="74">
        <v>2025498.0</v>
      </c>
      <c r="B468" s="50" t="s">
        <v>7424</v>
      </c>
      <c r="C468" s="50" t="s">
        <v>430</v>
      </c>
      <c r="D468" s="50" t="s">
        <v>94</v>
      </c>
      <c r="E468" s="82" t="s">
        <v>61</v>
      </c>
      <c r="F468" s="50" t="s">
        <v>4</v>
      </c>
      <c r="G468" s="269" t="str">
        <f>VLOOKUP(A468,'High School'!A:AW,49,FALSE)</f>
        <v>S/A</v>
      </c>
      <c r="H468" s="270" t="str">
        <f>VLOOKUP(A468,'High School'!A:AX,50,FALSE)</f>
        <v/>
      </c>
      <c r="I468" s="270">
        <f>VLOOKUP(A468,'High School'!A:AY,51,FALSE)</f>
        <v>231838220</v>
      </c>
      <c r="J468" s="270">
        <f>VLOOKUP(A468,'High School'!A:AZ,52,FALSE)</f>
        <v>46892</v>
      </c>
      <c r="K468" s="270" t="str">
        <f>VLOOKUP(A468,'High School'!A:BA,53,FALSE)</f>
        <v/>
      </c>
      <c r="L468" s="270" t="str">
        <f>VLOOKUP(A468,'High School'!A:BB,54,FALSE)</f>
        <v/>
      </c>
      <c r="M468" s="301" t="s">
        <v>73</v>
      </c>
      <c r="N468" s="271"/>
      <c r="O468" s="271"/>
      <c r="P468" s="273"/>
      <c r="Q468" s="273"/>
      <c r="R468" s="273"/>
      <c r="S468" s="275"/>
      <c r="T468" s="275"/>
      <c r="U468" s="275"/>
      <c r="V468" s="275"/>
      <c r="W468" s="275"/>
      <c r="X468" s="275"/>
      <c r="Y468" s="304" t="s">
        <v>73</v>
      </c>
      <c r="Z468" s="276"/>
      <c r="AA468" s="276"/>
      <c r="AB468" s="276"/>
      <c r="AC468" s="276"/>
      <c r="AD468" s="276"/>
      <c r="AE468" s="222"/>
      <c r="AF468" s="222"/>
      <c r="AG468" s="222"/>
      <c r="AH468" s="222"/>
      <c r="AI468" s="222"/>
      <c r="AJ468" s="222"/>
      <c r="AK468" s="279"/>
      <c r="AL468" s="279"/>
      <c r="AM468" s="279"/>
      <c r="AN468" s="279"/>
      <c r="AO468" s="365"/>
      <c r="AP468" s="365"/>
      <c r="AQ468" s="366"/>
      <c r="AR468" s="367"/>
      <c r="AS468" s="367"/>
      <c r="AT468" s="281"/>
      <c r="AU468" s="281"/>
      <c r="AV468" s="294"/>
      <c r="AW468" s="294"/>
      <c r="AX468" s="294"/>
      <c r="AY468" s="295"/>
      <c r="AZ468" s="295"/>
      <c r="BA468" s="295"/>
      <c r="BB468" s="296"/>
      <c r="BC468" s="296"/>
      <c r="BD468" s="296"/>
      <c r="BE468" s="353"/>
    </row>
    <row r="469" ht="15.75" customHeight="1">
      <c r="A469" s="74">
        <v>2025499.0</v>
      </c>
      <c r="B469" s="50" t="s">
        <v>5007</v>
      </c>
      <c r="C469" s="50" t="s">
        <v>430</v>
      </c>
      <c r="D469" s="50" t="s">
        <v>94</v>
      </c>
      <c r="E469" s="82" t="s">
        <v>61</v>
      </c>
      <c r="F469" s="50" t="s">
        <v>4</v>
      </c>
      <c r="G469" s="269" t="str">
        <f>VLOOKUP(A469,'High School'!A:AW,49,FALSE)</f>
        <v>S/A</v>
      </c>
      <c r="H469" s="270" t="str">
        <f>VLOOKUP(A469,'High School'!A:AX,50,FALSE)</f>
        <v/>
      </c>
      <c r="I469" s="270" t="str">
        <f>VLOOKUP(A469,'High School'!A:AY,51,FALSE)</f>
        <v/>
      </c>
      <c r="J469" s="270" t="str">
        <f>VLOOKUP(A469,'High School'!A:AZ,52,FALSE)</f>
        <v/>
      </c>
      <c r="K469" s="270" t="str">
        <f>VLOOKUP(A469,'High School'!A:BA,53,FALSE)</f>
        <v/>
      </c>
      <c r="L469" s="270" t="str">
        <f>VLOOKUP(A469,'High School'!A:BB,54,FALSE)</f>
        <v/>
      </c>
      <c r="M469" s="301" t="s">
        <v>232</v>
      </c>
      <c r="N469" s="271"/>
      <c r="O469" s="271"/>
      <c r="P469" s="273"/>
      <c r="Q469" s="273"/>
      <c r="R469" s="273"/>
      <c r="S469" s="303" t="s">
        <v>232</v>
      </c>
      <c r="T469" s="275"/>
      <c r="U469" s="303">
        <v>2.25106542E8</v>
      </c>
      <c r="V469" s="321" t="s">
        <v>7824</v>
      </c>
      <c r="W469" s="275"/>
      <c r="X469" s="275"/>
      <c r="Y469" s="276" t="s">
        <v>73</v>
      </c>
      <c r="Z469" s="276"/>
      <c r="AA469" s="276">
        <v>2.51354083E8</v>
      </c>
      <c r="AB469" s="276">
        <v>72385.0</v>
      </c>
      <c r="AC469" s="276"/>
      <c r="AD469" s="276"/>
      <c r="AE469" s="222"/>
      <c r="AF469" s="222"/>
      <c r="AG469" s="222"/>
      <c r="AH469" s="222"/>
      <c r="AI469" s="222"/>
      <c r="AJ469" s="222"/>
      <c r="AK469" s="279"/>
      <c r="AL469" s="279"/>
      <c r="AM469" s="279"/>
      <c r="AN469" s="279"/>
      <c r="AO469" s="365"/>
      <c r="AP469" s="365"/>
      <c r="AQ469" s="366"/>
      <c r="AR469" s="367"/>
      <c r="AS469" s="367"/>
      <c r="AT469" s="281"/>
      <c r="AU469" s="281"/>
      <c r="AV469" s="294"/>
      <c r="AW469" s="294"/>
      <c r="AX469" s="294"/>
      <c r="AY469" s="295"/>
      <c r="AZ469" s="295"/>
      <c r="BA469" s="295"/>
      <c r="BB469" s="296"/>
      <c r="BC469" s="296"/>
      <c r="BD469" s="296"/>
      <c r="BE469" s="353"/>
    </row>
    <row r="470" ht="15.75" customHeight="1">
      <c r="A470" s="74">
        <v>2025500.0</v>
      </c>
      <c r="B470" s="50" t="s">
        <v>6491</v>
      </c>
      <c r="C470" s="50" t="s">
        <v>430</v>
      </c>
      <c r="D470" s="50" t="s">
        <v>94</v>
      </c>
      <c r="E470" s="82" t="s">
        <v>61</v>
      </c>
      <c r="F470" s="50" t="s">
        <v>4</v>
      </c>
      <c r="G470" s="269" t="str">
        <f>VLOOKUP(A470,'High School'!A:AW,49,FALSE)</f>
        <v>S/A</v>
      </c>
      <c r="H470" s="270" t="str">
        <f>VLOOKUP(A470,'High School'!A:AX,50,FALSE)</f>
        <v/>
      </c>
      <c r="I470" s="270" t="str">
        <f>VLOOKUP(A470,'High School'!A:AY,51,FALSE)</f>
        <v/>
      </c>
      <c r="J470" s="270" t="str">
        <f>VLOOKUP(A470,'High School'!A:AZ,52,FALSE)</f>
        <v/>
      </c>
      <c r="K470" s="270" t="str">
        <f>VLOOKUP(A470,'High School'!A:BA,53,FALSE)</f>
        <v/>
      </c>
      <c r="L470" s="270" t="str">
        <f>VLOOKUP(A470,'High School'!A:BB,54,FALSE)</f>
        <v/>
      </c>
      <c r="M470" s="271" t="s">
        <v>73</v>
      </c>
      <c r="N470" s="271"/>
      <c r="O470" s="271" t="s">
        <v>7825</v>
      </c>
      <c r="P470" s="273"/>
      <c r="Q470" s="273"/>
      <c r="R470" s="273"/>
      <c r="S470" s="303" t="s">
        <v>232</v>
      </c>
      <c r="T470" s="275"/>
      <c r="U470" s="275"/>
      <c r="V470" s="275"/>
      <c r="W470" s="275"/>
      <c r="X470" s="275"/>
      <c r="Y470" s="276" t="s">
        <v>73</v>
      </c>
      <c r="Z470" s="276"/>
      <c r="AA470" s="276">
        <v>2.51360563E8</v>
      </c>
      <c r="AB470" s="276">
        <v>62631.0</v>
      </c>
      <c r="AC470" s="276"/>
      <c r="AD470" s="276"/>
      <c r="AE470" s="222"/>
      <c r="AF470" s="222"/>
      <c r="AG470" s="222"/>
      <c r="AH470" s="222"/>
      <c r="AI470" s="222"/>
      <c r="AJ470" s="222"/>
      <c r="AK470" s="279"/>
      <c r="AL470" s="279"/>
      <c r="AM470" s="279"/>
      <c r="AN470" s="279"/>
      <c r="AO470" s="365"/>
      <c r="AP470" s="365"/>
      <c r="AQ470" s="366"/>
      <c r="AR470" s="367"/>
      <c r="AS470" s="367"/>
      <c r="AT470" s="281"/>
      <c r="AU470" s="281"/>
      <c r="AV470" s="294"/>
      <c r="AW470" s="294"/>
      <c r="AX470" s="294"/>
      <c r="AY470" s="295"/>
      <c r="AZ470" s="295"/>
      <c r="BA470" s="295"/>
      <c r="BB470" s="296"/>
      <c r="BC470" s="296"/>
      <c r="BD470" s="296"/>
      <c r="BE470" s="353"/>
    </row>
    <row r="471" ht="15.75" customHeight="1">
      <c r="A471" s="74">
        <v>2025501.0</v>
      </c>
      <c r="B471" s="50" t="s">
        <v>5966</v>
      </c>
      <c r="C471" s="50" t="s">
        <v>430</v>
      </c>
      <c r="D471" s="50" t="s">
        <v>94</v>
      </c>
      <c r="E471" s="82" t="s">
        <v>61</v>
      </c>
      <c r="F471" s="50" t="s">
        <v>4</v>
      </c>
      <c r="G471" s="269" t="str">
        <f>VLOOKUP(A471,'High School'!A:AW,49,FALSE)</f>
        <v>S/A</v>
      </c>
      <c r="H471" s="270" t="str">
        <f>VLOOKUP(A471,'High School'!A:AX,50,FALSE)</f>
        <v/>
      </c>
      <c r="I471" s="270">
        <f>VLOOKUP(A471,'High School'!A:AY,51,FALSE)</f>
        <v>231726384</v>
      </c>
      <c r="J471" s="270">
        <f>VLOOKUP(A471,'High School'!A:AZ,52,FALSE)</f>
        <v>36587</v>
      </c>
      <c r="K471" s="270" t="str">
        <f>VLOOKUP(A471,'High School'!A:BA,53,FALSE)</f>
        <v/>
      </c>
      <c r="L471" s="270" t="str">
        <f>VLOOKUP(A471,'High School'!A:BB,54,FALSE)</f>
        <v/>
      </c>
      <c r="M471" s="271" t="s">
        <v>73</v>
      </c>
      <c r="N471" s="271"/>
      <c r="O471" s="271" t="s">
        <v>7826</v>
      </c>
      <c r="P471" s="273"/>
      <c r="Q471" s="273"/>
      <c r="R471" s="273"/>
      <c r="S471" s="303" t="s">
        <v>232</v>
      </c>
      <c r="T471" s="275"/>
      <c r="U471" s="303">
        <v>2.25158866E8</v>
      </c>
      <c r="V471" s="275"/>
      <c r="W471" s="275"/>
      <c r="X471" s="275"/>
      <c r="Y471" s="276" t="s">
        <v>73</v>
      </c>
      <c r="Z471" s="276"/>
      <c r="AA471" s="276">
        <v>2.51353842E8</v>
      </c>
      <c r="AB471" s="276">
        <v>32685.0</v>
      </c>
      <c r="AC471" s="276"/>
      <c r="AD471" s="276"/>
      <c r="AE471" s="222"/>
      <c r="AF471" s="222"/>
      <c r="AG471" s="222"/>
      <c r="AH471" s="222"/>
      <c r="AI471" s="222"/>
      <c r="AJ471" s="222"/>
      <c r="AK471" s="279"/>
      <c r="AL471" s="279"/>
      <c r="AM471" s="279"/>
      <c r="AN471" s="279"/>
      <c r="AO471" s="365"/>
      <c r="AP471" s="365"/>
      <c r="AQ471" s="366"/>
      <c r="AR471" s="367"/>
      <c r="AS471" s="367"/>
      <c r="AT471" s="281"/>
      <c r="AU471" s="281"/>
      <c r="AV471" s="294"/>
      <c r="AW471" s="294"/>
      <c r="AX471" s="294"/>
      <c r="AY471" s="295"/>
      <c r="AZ471" s="295"/>
      <c r="BA471" s="295"/>
      <c r="BB471" s="296"/>
      <c r="BC471" s="296"/>
      <c r="BD471" s="296"/>
      <c r="BE471" s="353"/>
    </row>
    <row r="472" ht="15.75" customHeight="1">
      <c r="A472" s="74">
        <v>2025502.0</v>
      </c>
      <c r="B472" s="50" t="s">
        <v>5317</v>
      </c>
      <c r="C472" s="50" t="s">
        <v>430</v>
      </c>
      <c r="D472" s="50" t="s">
        <v>94</v>
      </c>
      <c r="E472" s="82" t="s">
        <v>61</v>
      </c>
      <c r="F472" s="50" t="s">
        <v>4</v>
      </c>
      <c r="G472" s="269" t="str">
        <f>VLOOKUP(A472,'High School'!A:AW,49,FALSE)</f>
        <v>S/A</v>
      </c>
      <c r="H472" s="270" t="str">
        <f>VLOOKUP(A472,'High School'!A:AX,50,FALSE)</f>
        <v/>
      </c>
      <c r="I472" s="270" t="str">
        <f>VLOOKUP(A472,'High School'!A:AY,51,FALSE)</f>
        <v/>
      </c>
      <c r="J472" s="270" t="str">
        <f>VLOOKUP(A472,'High School'!A:AZ,52,FALSE)</f>
        <v/>
      </c>
      <c r="K472" s="270" t="str">
        <f>VLOOKUP(A472,'High School'!A:BA,53,FALSE)</f>
        <v/>
      </c>
      <c r="L472" s="270" t="str">
        <f>VLOOKUP(A472,'High School'!A:BB,54,FALSE)</f>
        <v/>
      </c>
      <c r="M472" s="271" t="s">
        <v>73</v>
      </c>
      <c r="N472" s="271"/>
      <c r="O472" s="271" t="s">
        <v>7827</v>
      </c>
      <c r="P472" s="273"/>
      <c r="Q472" s="273"/>
      <c r="R472" s="273"/>
      <c r="S472" s="303" t="s">
        <v>73</v>
      </c>
      <c r="T472" s="275"/>
      <c r="U472" s="303">
        <v>2.25204983E8</v>
      </c>
      <c r="V472" s="303">
        <v>25481.0</v>
      </c>
      <c r="W472" s="275"/>
      <c r="X472" s="275"/>
      <c r="Y472" s="276" t="s">
        <v>73</v>
      </c>
      <c r="Z472" s="276"/>
      <c r="AA472" s="276">
        <v>2.51353494E8</v>
      </c>
      <c r="AB472" s="276">
        <v>13794.0</v>
      </c>
      <c r="AC472" s="276"/>
      <c r="AD472" s="276"/>
      <c r="AE472" s="222"/>
      <c r="AF472" s="222"/>
      <c r="AG472" s="222"/>
      <c r="AH472" s="222"/>
      <c r="AI472" s="222"/>
      <c r="AJ472" s="222"/>
      <c r="AK472" s="279"/>
      <c r="AL472" s="279"/>
      <c r="AM472" s="279"/>
      <c r="AN472" s="279"/>
      <c r="AO472" s="365"/>
      <c r="AP472" s="365"/>
      <c r="AQ472" s="366"/>
      <c r="AR472" s="367"/>
      <c r="AS472" s="367"/>
      <c r="AT472" s="281"/>
      <c r="AU472" s="281"/>
      <c r="AV472" s="294"/>
      <c r="AW472" s="294"/>
      <c r="AX472" s="294"/>
      <c r="AY472" s="295"/>
      <c r="AZ472" s="295"/>
      <c r="BA472" s="295"/>
      <c r="BB472" s="296"/>
      <c r="BC472" s="296"/>
      <c r="BD472" s="296"/>
      <c r="BE472" s="353"/>
    </row>
    <row r="473" ht="15.75" customHeight="1">
      <c r="A473" s="74">
        <v>2025503.0</v>
      </c>
      <c r="B473" s="50" t="s">
        <v>5627</v>
      </c>
      <c r="C473" s="50" t="s">
        <v>430</v>
      </c>
      <c r="D473" s="50" t="s">
        <v>94</v>
      </c>
      <c r="E473" s="82" t="s">
        <v>61</v>
      </c>
      <c r="F473" s="50" t="s">
        <v>4</v>
      </c>
      <c r="G473" s="269" t="str">
        <f>VLOOKUP(A473,'High School'!A:AW,49,FALSE)</f>
        <v>S/A</v>
      </c>
      <c r="H473" s="270" t="str">
        <f>VLOOKUP(A473,'High School'!A:AX,50,FALSE)</f>
        <v/>
      </c>
      <c r="I473" s="270">
        <f>VLOOKUP(A473,'High School'!A:AY,51,FALSE)</f>
        <v>231656920</v>
      </c>
      <c r="J473" s="270" t="str">
        <f>VLOOKUP(A473,'High School'!A:AZ,52,FALSE)</f>
        <v/>
      </c>
      <c r="K473" s="270" t="str">
        <f>VLOOKUP(A473,'High School'!A:BA,53,FALSE)</f>
        <v/>
      </c>
      <c r="L473" s="270" t="str">
        <f>VLOOKUP(A473,'High School'!A:BB,54,FALSE)</f>
        <v/>
      </c>
      <c r="M473" s="301" t="s">
        <v>232</v>
      </c>
      <c r="N473" s="271"/>
      <c r="O473" s="271" t="s">
        <v>7828</v>
      </c>
      <c r="P473" s="273"/>
      <c r="Q473" s="273"/>
      <c r="R473" s="273"/>
      <c r="S473" s="303" t="s">
        <v>232</v>
      </c>
      <c r="T473" s="275"/>
      <c r="U473" s="303">
        <v>2.25135865E8</v>
      </c>
      <c r="V473" s="303">
        <v>16237.0</v>
      </c>
      <c r="W473" s="275"/>
      <c r="X473" s="275"/>
      <c r="Y473" s="276" t="s">
        <v>73</v>
      </c>
      <c r="Z473" s="276"/>
      <c r="AA473" s="276">
        <v>2.51353664E8</v>
      </c>
      <c r="AB473" s="276">
        <v>29746.0</v>
      </c>
      <c r="AC473" s="276"/>
      <c r="AD473" s="276"/>
      <c r="AE473" s="222"/>
      <c r="AF473" s="222"/>
      <c r="AG473" s="222"/>
      <c r="AH473" s="222"/>
      <c r="AI473" s="222"/>
      <c r="AJ473" s="222"/>
      <c r="AK473" s="279"/>
      <c r="AL473" s="279"/>
      <c r="AM473" s="279"/>
      <c r="AN473" s="279"/>
      <c r="AO473" s="365"/>
      <c r="AP473" s="365"/>
      <c r="AQ473" s="366"/>
      <c r="AR473" s="367"/>
      <c r="AS473" s="367"/>
      <c r="AT473" s="281"/>
      <c r="AU473" s="281"/>
      <c r="AV473" s="294"/>
      <c r="AW473" s="294"/>
      <c r="AX473" s="294"/>
      <c r="AY473" s="295"/>
      <c r="AZ473" s="295"/>
      <c r="BA473" s="295"/>
      <c r="BB473" s="296"/>
      <c r="BC473" s="296"/>
      <c r="BD473" s="296"/>
      <c r="BE473" s="353"/>
    </row>
    <row r="474" ht="15.75" customHeight="1">
      <c r="A474" s="74">
        <v>2025504.0</v>
      </c>
      <c r="B474" s="50" t="s">
        <v>4881</v>
      </c>
      <c r="C474" s="50" t="s">
        <v>430</v>
      </c>
      <c r="D474" s="50" t="s">
        <v>94</v>
      </c>
      <c r="E474" s="82" t="s">
        <v>61</v>
      </c>
      <c r="F474" s="50" t="s">
        <v>4</v>
      </c>
      <c r="G474" s="269" t="str">
        <f>VLOOKUP(A474,'High School'!A:AW,49,FALSE)</f>
        <v>Yes</v>
      </c>
      <c r="H474" s="270" t="str">
        <f>VLOOKUP(A474,'High School'!A:AX,50,FALSE)</f>
        <v/>
      </c>
      <c r="I474" s="270">
        <f>VLOOKUP(A474,'High School'!A:AY,51,FALSE)</f>
        <v>232047049</v>
      </c>
      <c r="J474" s="270">
        <f>VLOOKUP(A474,'High School'!A:AZ,52,FALSE)</f>
        <v>61493</v>
      </c>
      <c r="K474" s="270" t="str">
        <f>VLOOKUP(A474,'High School'!A:BA,53,FALSE)</f>
        <v/>
      </c>
      <c r="L474" s="270" t="str">
        <f>VLOOKUP(A474,'High School'!A:BB,54,FALSE)</f>
        <v/>
      </c>
      <c r="M474" s="271" t="s">
        <v>73</v>
      </c>
      <c r="N474" s="271"/>
      <c r="O474" s="271" t="s">
        <v>7829</v>
      </c>
      <c r="P474" s="273"/>
      <c r="Q474" s="273"/>
      <c r="R474" s="273"/>
      <c r="S474" s="303" t="s">
        <v>73</v>
      </c>
      <c r="T474" s="275"/>
      <c r="U474" s="303">
        <v>2.25204978E8</v>
      </c>
      <c r="V474" s="303">
        <v>98452.0</v>
      </c>
      <c r="W474" s="275"/>
      <c r="X474" s="275"/>
      <c r="Y474" s="276" t="s">
        <v>73</v>
      </c>
      <c r="Z474" s="276"/>
      <c r="AA474" s="276">
        <v>2.51360288E8</v>
      </c>
      <c r="AB474" s="276">
        <v>76123.0</v>
      </c>
      <c r="AC474" s="276"/>
      <c r="AD474" s="276"/>
      <c r="AE474" s="222"/>
      <c r="AF474" s="222"/>
      <c r="AG474" s="222"/>
      <c r="AH474" s="222"/>
      <c r="AI474" s="222"/>
      <c r="AJ474" s="222"/>
      <c r="AK474" s="279"/>
      <c r="AL474" s="279"/>
      <c r="AM474" s="279"/>
      <c r="AN474" s="279"/>
      <c r="AO474" s="365"/>
      <c r="AP474" s="365"/>
      <c r="AQ474" s="366"/>
      <c r="AR474" s="367"/>
      <c r="AS474" s="367"/>
      <c r="AT474" s="281"/>
      <c r="AU474" s="281"/>
      <c r="AV474" s="294"/>
      <c r="AW474" s="294"/>
      <c r="AX474" s="294"/>
      <c r="AY474" s="295"/>
      <c r="AZ474" s="295"/>
      <c r="BA474" s="295"/>
      <c r="BB474" s="296"/>
      <c r="BC474" s="296"/>
      <c r="BD474" s="296"/>
      <c r="BE474" s="353"/>
    </row>
    <row r="475" ht="15.75" customHeight="1">
      <c r="A475" s="74">
        <v>2025505.0</v>
      </c>
      <c r="B475" s="50" t="s">
        <v>5801</v>
      </c>
      <c r="C475" s="50" t="s">
        <v>430</v>
      </c>
      <c r="D475" s="50" t="s">
        <v>94</v>
      </c>
      <c r="E475" s="82" t="s">
        <v>61</v>
      </c>
      <c r="F475" s="50" t="s">
        <v>4</v>
      </c>
      <c r="G475" s="269" t="str">
        <f>VLOOKUP(A475,'High School'!A:AW,49,FALSE)</f>
        <v>S/A</v>
      </c>
      <c r="H475" s="270" t="str">
        <f>VLOOKUP(A475,'High School'!A:AX,50,FALSE)</f>
        <v/>
      </c>
      <c r="I475" s="270" t="str">
        <f>VLOOKUP(A475,'High School'!A:AY,51,FALSE)</f>
        <v/>
      </c>
      <c r="J475" s="270" t="str">
        <f>VLOOKUP(A475,'High School'!A:AZ,52,FALSE)</f>
        <v/>
      </c>
      <c r="K475" s="270" t="str">
        <f>VLOOKUP(A475,'High School'!A:BA,53,FALSE)</f>
        <v/>
      </c>
      <c r="L475" s="270" t="str">
        <f>VLOOKUP(A475,'High School'!A:BB,54,FALSE)</f>
        <v/>
      </c>
      <c r="M475" s="271" t="s">
        <v>73</v>
      </c>
      <c r="N475" s="271"/>
      <c r="O475" s="271" t="s">
        <v>7830</v>
      </c>
      <c r="P475" s="273"/>
      <c r="Q475" s="273"/>
      <c r="R475" s="273"/>
      <c r="S475" s="303" t="s">
        <v>232</v>
      </c>
      <c r="T475" s="275"/>
      <c r="U475" s="303">
        <v>2.25140854E8</v>
      </c>
      <c r="V475" s="275"/>
      <c r="W475" s="275"/>
      <c r="X475" s="275"/>
      <c r="Y475" s="276" t="s">
        <v>73</v>
      </c>
      <c r="Z475" s="276"/>
      <c r="AA475" s="276">
        <v>2.51360202E8</v>
      </c>
      <c r="AB475" s="276">
        <v>65283.0</v>
      </c>
      <c r="AC475" s="276"/>
      <c r="AD475" s="276"/>
      <c r="AE475" s="222"/>
      <c r="AF475" s="222"/>
      <c r="AG475" s="222"/>
      <c r="AH475" s="222"/>
      <c r="AI475" s="222"/>
      <c r="AJ475" s="222"/>
      <c r="AK475" s="279"/>
      <c r="AL475" s="279"/>
      <c r="AM475" s="279"/>
      <c r="AN475" s="279"/>
      <c r="AO475" s="365"/>
      <c r="AP475" s="365"/>
      <c r="AQ475" s="366"/>
      <c r="AR475" s="367"/>
      <c r="AS475" s="367"/>
      <c r="AT475" s="281"/>
      <c r="AU475" s="281"/>
      <c r="AV475" s="294"/>
      <c r="AW475" s="294"/>
      <c r="AX475" s="294"/>
      <c r="AY475" s="295"/>
      <c r="AZ475" s="295"/>
      <c r="BA475" s="295"/>
      <c r="BB475" s="296"/>
      <c r="BC475" s="296"/>
      <c r="BD475" s="296"/>
      <c r="BE475" s="353"/>
    </row>
    <row r="476" ht="15.75" customHeight="1">
      <c r="A476" s="74">
        <v>2025506.0</v>
      </c>
      <c r="B476" s="50" t="s">
        <v>4833</v>
      </c>
      <c r="C476" s="50" t="s">
        <v>430</v>
      </c>
      <c r="D476" s="50" t="s">
        <v>94</v>
      </c>
      <c r="E476" s="82" t="s">
        <v>61</v>
      </c>
      <c r="F476" s="50" t="s">
        <v>4</v>
      </c>
      <c r="G476" s="269" t="str">
        <f>VLOOKUP(A476,'High School'!A:AW,49,FALSE)</f>
        <v>Yes</v>
      </c>
      <c r="H476" s="270" t="str">
        <f>VLOOKUP(A476,'High School'!A:AX,50,FALSE)</f>
        <v/>
      </c>
      <c r="I476" s="270">
        <f>VLOOKUP(A476,'High School'!A:AY,51,FALSE)</f>
        <v>232047510</v>
      </c>
      <c r="J476" s="270">
        <f>VLOOKUP(A476,'High School'!A:AZ,52,FALSE)</f>
        <v>86263</v>
      </c>
      <c r="K476" s="270" t="str">
        <f>VLOOKUP(A476,'High School'!A:BA,53,FALSE)</f>
        <v/>
      </c>
      <c r="L476" s="270" t="str">
        <f>VLOOKUP(A476,'High School'!A:BB,54,FALSE)</f>
        <v/>
      </c>
      <c r="M476" s="301" t="s">
        <v>232</v>
      </c>
      <c r="N476" s="271"/>
      <c r="O476" s="301" t="s">
        <v>7831</v>
      </c>
      <c r="P476" s="273"/>
      <c r="Q476" s="273"/>
      <c r="R476" s="273"/>
      <c r="S476" s="303" t="s">
        <v>73</v>
      </c>
      <c r="T476" s="275"/>
      <c r="U476" s="275">
        <v>2.25207264E8</v>
      </c>
      <c r="V476" s="275">
        <v>25739.0</v>
      </c>
      <c r="W476" s="275"/>
      <c r="X476" s="275"/>
      <c r="Y476" s="304" t="s">
        <v>232</v>
      </c>
      <c r="Z476" s="276"/>
      <c r="AA476" s="276">
        <v>2.50516551E8</v>
      </c>
      <c r="AB476" s="276"/>
      <c r="AC476" s="276"/>
      <c r="AD476" s="276"/>
      <c r="AE476" s="222"/>
      <c r="AF476" s="222"/>
      <c r="AG476" s="222"/>
      <c r="AH476" s="222"/>
      <c r="AI476" s="222"/>
      <c r="AJ476" s="222"/>
      <c r="AK476" s="279"/>
      <c r="AL476" s="279"/>
      <c r="AM476" s="279"/>
      <c r="AN476" s="279"/>
      <c r="AO476" s="365"/>
      <c r="AP476" s="365"/>
      <c r="AQ476" s="366"/>
      <c r="AR476" s="367"/>
      <c r="AS476" s="367"/>
      <c r="AT476" s="281"/>
      <c r="AU476" s="281"/>
      <c r="AV476" s="294"/>
      <c r="AW476" s="294"/>
      <c r="AX476" s="294"/>
      <c r="AY476" s="295"/>
      <c r="AZ476" s="295"/>
      <c r="BA476" s="295"/>
      <c r="BB476" s="296"/>
      <c r="BC476" s="296"/>
      <c r="BD476" s="296"/>
      <c r="BE476" s="353"/>
    </row>
    <row r="477" ht="15.75" customHeight="1">
      <c r="A477" s="74">
        <v>2025507.0</v>
      </c>
      <c r="B477" s="50" t="s">
        <v>5897</v>
      </c>
      <c r="C477" s="50" t="s">
        <v>430</v>
      </c>
      <c r="D477" s="50" t="s">
        <v>108</v>
      </c>
      <c r="E477" s="82" t="s">
        <v>61</v>
      </c>
      <c r="F477" s="50" t="s">
        <v>4</v>
      </c>
      <c r="G477" s="269" t="str">
        <f>VLOOKUP(A477,'High School'!A:AW,49,FALSE)</f>
        <v>S/A</v>
      </c>
      <c r="H477" s="270" t="str">
        <f>VLOOKUP(A477,'High School'!A:AX,50,FALSE)</f>
        <v/>
      </c>
      <c r="I477" s="270" t="str">
        <f>VLOOKUP(A477,'High School'!A:AY,51,FALSE)</f>
        <v/>
      </c>
      <c r="J477" s="270" t="str">
        <f>VLOOKUP(A477,'High School'!A:AZ,52,FALSE)</f>
        <v/>
      </c>
      <c r="K477" s="270" t="str">
        <f>VLOOKUP(A477,'High School'!A:BA,53,FALSE)</f>
        <v/>
      </c>
      <c r="L477" s="270" t="str">
        <f>VLOOKUP(A477,'High School'!A:BB,54,FALSE)</f>
        <v/>
      </c>
      <c r="M477" s="301" t="s">
        <v>232</v>
      </c>
      <c r="N477" s="271"/>
      <c r="O477" s="271"/>
      <c r="P477" s="273"/>
      <c r="Q477" s="273"/>
      <c r="R477" s="273"/>
      <c r="S477" s="303" t="s">
        <v>232</v>
      </c>
      <c r="T477" s="275"/>
      <c r="U477" s="303">
        <v>2.25144388E8</v>
      </c>
      <c r="V477" s="303">
        <v>27195.0</v>
      </c>
      <c r="W477" s="275"/>
      <c r="X477" s="275"/>
      <c r="Y477" s="304" t="s">
        <v>232</v>
      </c>
      <c r="Z477" s="276"/>
      <c r="AA477" s="304">
        <v>2.50168413E8</v>
      </c>
      <c r="AB477" s="304">
        <v>23154.0</v>
      </c>
      <c r="AC477" s="276"/>
      <c r="AD477" s="276"/>
      <c r="AE477" s="222"/>
      <c r="AF477" s="222"/>
      <c r="AG477" s="222"/>
      <c r="AH477" s="222"/>
      <c r="AI477" s="222"/>
      <c r="AJ477" s="222"/>
      <c r="AK477" s="279"/>
      <c r="AL477" s="279"/>
      <c r="AM477" s="279"/>
      <c r="AN477" s="279"/>
      <c r="AO477" s="365"/>
      <c r="AP477" s="365"/>
      <c r="AQ477" s="366"/>
      <c r="AR477" s="367"/>
      <c r="AS477" s="367"/>
      <c r="AT477" s="281"/>
      <c r="AU477" s="281"/>
      <c r="AV477" s="294"/>
      <c r="AW477" s="294"/>
      <c r="AX477" s="294"/>
      <c r="AY477" s="295"/>
      <c r="AZ477" s="295"/>
      <c r="BA477" s="295"/>
      <c r="BB477" s="296"/>
      <c r="BC477" s="296"/>
      <c r="BD477" s="296"/>
      <c r="BE477" s="353"/>
    </row>
    <row r="478" ht="15.75" customHeight="1">
      <c r="A478" s="74">
        <v>2025508.0</v>
      </c>
      <c r="B478" s="50" t="s">
        <v>5596</v>
      </c>
      <c r="C478" s="50" t="s">
        <v>430</v>
      </c>
      <c r="D478" s="50" t="s">
        <v>108</v>
      </c>
      <c r="E478" s="82" t="s">
        <v>61</v>
      </c>
      <c r="F478" s="50" t="s">
        <v>4</v>
      </c>
      <c r="G478" s="269" t="str">
        <f>VLOOKUP(A478,'High School'!A:AW,49,FALSE)</f>
        <v>S/A</v>
      </c>
      <c r="H478" s="270" t="str">
        <f>VLOOKUP(A478,'High School'!A:AX,50,FALSE)</f>
        <v/>
      </c>
      <c r="I478" s="270" t="str">
        <f>VLOOKUP(A478,'High School'!A:AY,51,FALSE)</f>
        <v/>
      </c>
      <c r="J478" s="270" t="str">
        <f>VLOOKUP(A478,'High School'!A:AZ,52,FALSE)</f>
        <v/>
      </c>
      <c r="K478" s="270" t="str">
        <f>VLOOKUP(A478,'High School'!A:BA,53,FALSE)</f>
        <v/>
      </c>
      <c r="L478" s="270" t="str">
        <f>VLOOKUP(A478,'High School'!A:BB,54,FALSE)</f>
        <v/>
      </c>
      <c r="M478" s="301" t="s">
        <v>232</v>
      </c>
      <c r="N478" s="271"/>
      <c r="O478" s="301" t="s">
        <v>7832</v>
      </c>
      <c r="P478" s="273"/>
      <c r="Q478" s="273"/>
      <c r="R478" s="273"/>
      <c r="S478" s="275"/>
      <c r="T478" s="275"/>
      <c r="U478" s="275"/>
      <c r="V478" s="275"/>
      <c r="W478" s="275"/>
      <c r="X478" s="275"/>
      <c r="Y478" s="304" t="s">
        <v>73</v>
      </c>
      <c r="Z478" s="276"/>
      <c r="AA478" s="304">
        <v>2.51646424E8</v>
      </c>
      <c r="AB478" s="304">
        <v>62645.0</v>
      </c>
      <c r="AC478" s="276"/>
      <c r="AD478" s="276"/>
      <c r="AE478" s="222"/>
      <c r="AF478" s="222"/>
      <c r="AG478" s="222"/>
      <c r="AH478" s="222"/>
      <c r="AI478" s="222"/>
      <c r="AJ478" s="222"/>
      <c r="AK478" s="279"/>
      <c r="AL478" s="279"/>
      <c r="AM478" s="279"/>
      <c r="AN478" s="279"/>
      <c r="AO478" s="365"/>
      <c r="AP478" s="365"/>
      <c r="AQ478" s="366"/>
      <c r="AR478" s="367"/>
      <c r="AS478" s="367"/>
      <c r="AT478" s="281"/>
      <c r="AU478" s="281"/>
      <c r="AV478" s="294"/>
      <c r="AW478" s="294"/>
      <c r="AX478" s="294"/>
      <c r="AY478" s="295"/>
      <c r="AZ478" s="295"/>
      <c r="BA478" s="295"/>
      <c r="BB478" s="296"/>
      <c r="BC478" s="296"/>
      <c r="BD478" s="296"/>
      <c r="BE478" s="353"/>
    </row>
    <row r="479" ht="15.75" customHeight="1">
      <c r="A479" s="74">
        <v>2025509.0</v>
      </c>
      <c r="B479" s="50" t="s">
        <v>3996</v>
      </c>
      <c r="C479" s="50" t="s">
        <v>430</v>
      </c>
      <c r="D479" s="50" t="s">
        <v>108</v>
      </c>
      <c r="E479" s="82" t="s">
        <v>61</v>
      </c>
      <c r="F479" s="50" t="s">
        <v>4</v>
      </c>
      <c r="G479" s="269" t="str">
        <f>VLOOKUP(A479,'High School'!A:AW,49,FALSE)</f>
        <v>S/A</v>
      </c>
      <c r="H479" s="270" t="str">
        <f>VLOOKUP(A479,'High School'!A:AX,50,FALSE)</f>
        <v/>
      </c>
      <c r="I479" s="270" t="str">
        <f>VLOOKUP(A479,'High School'!A:AY,51,FALSE)</f>
        <v/>
      </c>
      <c r="J479" s="270" t="str">
        <f>VLOOKUP(A479,'High School'!A:AZ,52,FALSE)</f>
        <v/>
      </c>
      <c r="K479" s="270" t="str">
        <f>VLOOKUP(A479,'High School'!A:BA,53,FALSE)</f>
        <v/>
      </c>
      <c r="L479" s="270" t="str">
        <f>VLOOKUP(A479,'High School'!A:BB,54,FALSE)</f>
        <v/>
      </c>
      <c r="M479" s="301" t="s">
        <v>232</v>
      </c>
      <c r="N479" s="271"/>
      <c r="O479" s="301" t="s">
        <v>7833</v>
      </c>
      <c r="P479" s="273"/>
      <c r="Q479" s="273"/>
      <c r="R479" s="273"/>
      <c r="S479" s="275"/>
      <c r="T479" s="275"/>
      <c r="U479" s="275"/>
      <c r="V479" s="275"/>
      <c r="W479" s="275"/>
      <c r="X479" s="275"/>
      <c r="Y479" s="304" t="s">
        <v>232</v>
      </c>
      <c r="Z479" s="276"/>
      <c r="AA479" s="304">
        <v>2.50354144E8</v>
      </c>
      <c r="AB479" s="304">
        <v>20241.0</v>
      </c>
      <c r="AC479" s="276"/>
      <c r="AD479" s="276"/>
      <c r="AE479" s="222"/>
      <c r="AF479" s="222"/>
      <c r="AG479" s="222"/>
      <c r="AH479" s="222"/>
      <c r="AI479" s="222"/>
      <c r="AJ479" s="222"/>
      <c r="AK479" s="279"/>
      <c r="AL479" s="279"/>
      <c r="AM479" s="279"/>
      <c r="AN479" s="279"/>
      <c r="AO479" s="365"/>
      <c r="AP479" s="365"/>
      <c r="AQ479" s="366"/>
      <c r="AR479" s="367"/>
      <c r="AS479" s="367"/>
      <c r="AT479" s="281"/>
      <c r="AU479" s="281"/>
      <c r="AV479" s="294"/>
      <c r="AW479" s="294"/>
      <c r="AX479" s="294"/>
      <c r="AY479" s="295"/>
      <c r="AZ479" s="295"/>
      <c r="BA479" s="295"/>
      <c r="BB479" s="296"/>
      <c r="BC479" s="296"/>
      <c r="BD479" s="296"/>
      <c r="BE479" s="353"/>
    </row>
    <row r="480" ht="15.75" customHeight="1">
      <c r="A480" s="74">
        <v>2025510.0</v>
      </c>
      <c r="B480" s="50" t="s">
        <v>7394</v>
      </c>
      <c r="C480" s="50" t="s">
        <v>430</v>
      </c>
      <c r="D480" s="50" t="s">
        <v>108</v>
      </c>
      <c r="E480" s="82" t="s">
        <v>61</v>
      </c>
      <c r="F480" s="50" t="s">
        <v>4</v>
      </c>
      <c r="G480" s="269" t="str">
        <f>VLOOKUP(A480,'High School'!A:AW,49,FALSE)</f>
        <v>S/A</v>
      </c>
      <c r="H480" s="270" t="str">
        <f>VLOOKUP(A480,'High School'!A:AX,50,FALSE)</f>
        <v/>
      </c>
      <c r="I480" s="270">
        <f>VLOOKUP(A480,'High School'!A:AY,51,FALSE)</f>
        <v>231278632</v>
      </c>
      <c r="J480" s="270">
        <f>VLOOKUP(A480,'High School'!A:AZ,52,FALSE)</f>
        <v>18273</v>
      </c>
      <c r="K480" s="270" t="str">
        <f>VLOOKUP(A480,'High School'!A:BA,53,FALSE)</f>
        <v/>
      </c>
      <c r="L480" s="270" t="str">
        <f>VLOOKUP(A480,'High School'!A:BB,54,FALSE)</f>
        <v/>
      </c>
      <c r="M480" s="301" t="s">
        <v>73</v>
      </c>
      <c r="N480" s="271"/>
      <c r="O480" s="301" t="s">
        <v>7834</v>
      </c>
      <c r="P480" s="273"/>
      <c r="Q480" s="288"/>
      <c r="R480" s="288"/>
      <c r="S480" s="303" t="s">
        <v>232</v>
      </c>
      <c r="T480" s="275"/>
      <c r="U480" s="275"/>
      <c r="V480" s="275"/>
      <c r="W480" s="275"/>
      <c r="X480" s="376"/>
      <c r="Y480" s="304" t="s">
        <v>232</v>
      </c>
      <c r="Z480" s="276"/>
      <c r="AA480" s="304">
        <v>2.50991152E8</v>
      </c>
      <c r="AB480" s="304">
        <v>75203.0</v>
      </c>
      <c r="AC480" s="290"/>
      <c r="AD480" s="290"/>
      <c r="AE480" s="291"/>
      <c r="AF480" s="291"/>
      <c r="AG480" s="291"/>
      <c r="AH480" s="291"/>
      <c r="AI480" s="291"/>
      <c r="AJ480" s="291"/>
      <c r="AK480" s="279"/>
      <c r="AL480" s="279"/>
      <c r="AM480" s="279"/>
      <c r="AN480" s="279"/>
      <c r="AO480" s="292"/>
      <c r="AP480" s="292"/>
      <c r="AQ480" s="293"/>
      <c r="AR480" s="362"/>
      <c r="AS480" s="362"/>
      <c r="AT480" s="281"/>
      <c r="AU480" s="281"/>
      <c r="AV480" s="294"/>
      <c r="AW480" s="294"/>
      <c r="AX480" s="294"/>
      <c r="AY480" s="295"/>
      <c r="AZ480" s="295"/>
      <c r="BA480" s="295"/>
      <c r="BB480" s="296"/>
      <c r="BC480" s="296"/>
      <c r="BD480" s="296"/>
      <c r="BE480" s="353"/>
    </row>
    <row r="481" ht="15.75" customHeight="1">
      <c r="A481" s="74">
        <v>2025511.0</v>
      </c>
      <c r="B481" s="50" t="s">
        <v>4973</v>
      </c>
      <c r="C481" s="50" t="s">
        <v>430</v>
      </c>
      <c r="D481" s="50" t="s">
        <v>108</v>
      </c>
      <c r="E481" s="82" t="s">
        <v>61</v>
      </c>
      <c r="F481" s="50" t="s">
        <v>4</v>
      </c>
      <c r="G481" s="269" t="str">
        <f>VLOOKUP(A481,'High School'!A:AW,49,FALSE)</f>
        <v>S/A</v>
      </c>
      <c r="H481" s="270" t="str">
        <f>VLOOKUP(A481,'High School'!A:AX,50,FALSE)</f>
        <v/>
      </c>
      <c r="I481" s="270" t="str">
        <f>VLOOKUP(A481,'High School'!A:AY,51,FALSE)</f>
        <v/>
      </c>
      <c r="J481" s="270" t="str">
        <f>VLOOKUP(A481,'High School'!A:AZ,52,FALSE)</f>
        <v/>
      </c>
      <c r="K481" s="270" t="str">
        <f>VLOOKUP(A481,'High School'!A:BA,53,FALSE)</f>
        <v/>
      </c>
      <c r="L481" s="270" t="str">
        <f>VLOOKUP(A481,'High School'!A:BB,54,FALSE)</f>
        <v/>
      </c>
      <c r="M481" s="301" t="s">
        <v>232</v>
      </c>
      <c r="N481" s="271"/>
      <c r="O481" s="301" t="s">
        <v>7835</v>
      </c>
      <c r="P481" s="273"/>
      <c r="Q481" s="288"/>
      <c r="R481" s="288"/>
      <c r="S481" s="303" t="s">
        <v>232</v>
      </c>
      <c r="T481" s="275"/>
      <c r="U481" s="275"/>
      <c r="V481" s="275"/>
      <c r="W481" s="275"/>
      <c r="X481" s="376"/>
      <c r="Y481" s="304" t="s">
        <v>73</v>
      </c>
      <c r="Z481" s="276"/>
      <c r="AA481" s="304">
        <v>2.51475301E8</v>
      </c>
      <c r="AB481" s="304">
        <v>76784.0</v>
      </c>
      <c r="AC481" s="290"/>
      <c r="AD481" s="290"/>
      <c r="AE481" s="291"/>
      <c r="AF481" s="291"/>
      <c r="AG481" s="291"/>
      <c r="AH481" s="291"/>
      <c r="AI481" s="291"/>
      <c r="AJ481" s="291"/>
      <c r="AK481" s="279"/>
      <c r="AL481" s="279"/>
      <c r="AM481" s="279"/>
      <c r="AN481" s="279"/>
      <c r="AO481" s="292"/>
      <c r="AP481" s="292"/>
      <c r="AQ481" s="293"/>
      <c r="AR481" s="362"/>
      <c r="AS481" s="362"/>
      <c r="AT481" s="281"/>
      <c r="AU481" s="281"/>
      <c r="AV481" s="294"/>
      <c r="AW481" s="294"/>
      <c r="AX481" s="294"/>
      <c r="AY481" s="295"/>
      <c r="AZ481" s="295"/>
      <c r="BA481" s="295"/>
      <c r="BB481" s="296"/>
      <c r="BC481" s="296"/>
      <c r="BD481" s="296"/>
      <c r="BE481" s="353"/>
    </row>
    <row r="482" ht="15.75" customHeight="1">
      <c r="A482" s="74">
        <v>2025512.0</v>
      </c>
      <c r="B482" s="50" t="s">
        <v>7607</v>
      </c>
      <c r="C482" s="50" t="s">
        <v>430</v>
      </c>
      <c r="D482" s="50" t="s">
        <v>108</v>
      </c>
      <c r="E482" s="82" t="s">
        <v>61</v>
      </c>
      <c r="F482" s="50" t="s">
        <v>4</v>
      </c>
      <c r="G482" s="269" t="str">
        <f>VLOOKUP(A482,'High School'!A:AW,49,FALSE)</f>
        <v>S/A</v>
      </c>
      <c r="H482" s="270" t="str">
        <f>VLOOKUP(A482,'High School'!A:AX,50,FALSE)</f>
        <v/>
      </c>
      <c r="I482" s="270" t="str">
        <f>VLOOKUP(A482,'High School'!A:AY,51,FALSE)</f>
        <v/>
      </c>
      <c r="J482" s="270" t="str">
        <f>VLOOKUP(A482,'High School'!A:AZ,52,FALSE)</f>
        <v/>
      </c>
      <c r="K482" s="270" t="str">
        <f>VLOOKUP(A482,'High School'!A:BA,53,FALSE)</f>
        <v/>
      </c>
      <c r="L482" s="270" t="str">
        <f>VLOOKUP(A482,'High School'!A:BB,54,FALSE)</f>
        <v/>
      </c>
      <c r="M482" s="301" t="s">
        <v>73</v>
      </c>
      <c r="N482" s="271"/>
      <c r="O482" s="301" t="s">
        <v>7836</v>
      </c>
      <c r="P482" s="273"/>
      <c r="Q482" s="288"/>
      <c r="R482" s="288"/>
      <c r="S482" s="303" t="s">
        <v>232</v>
      </c>
      <c r="T482" s="275"/>
      <c r="U482" s="303">
        <v>2.25033075E8</v>
      </c>
      <c r="V482" s="303">
        <v>52641.0</v>
      </c>
      <c r="W482" s="275"/>
      <c r="X482" s="376"/>
      <c r="Y482" s="304" t="s">
        <v>73</v>
      </c>
      <c r="Z482" s="276"/>
      <c r="AA482" s="304">
        <v>2.51637735E8</v>
      </c>
      <c r="AB482" s="304">
        <v>37578.0</v>
      </c>
      <c r="AC482" s="377"/>
      <c r="AD482" s="377"/>
      <c r="AE482" s="291"/>
      <c r="AF482" s="291"/>
      <c r="AG482" s="291"/>
      <c r="AH482" s="291"/>
      <c r="AI482" s="291"/>
      <c r="AJ482" s="291"/>
      <c r="AK482" s="279"/>
      <c r="AL482" s="279"/>
      <c r="AM482" s="279"/>
      <c r="AN482" s="279"/>
      <c r="AO482" s="292"/>
      <c r="AP482" s="292"/>
      <c r="AQ482" s="293"/>
      <c r="AR482" s="362"/>
      <c r="AS482" s="362"/>
      <c r="AT482" s="281"/>
      <c r="AU482" s="281"/>
      <c r="AV482" s="294"/>
      <c r="AW482" s="294"/>
      <c r="AX482" s="294"/>
      <c r="AY482" s="295"/>
      <c r="AZ482" s="295"/>
      <c r="BA482" s="295"/>
      <c r="BB482" s="296"/>
      <c r="BC482" s="296"/>
      <c r="BD482" s="296"/>
      <c r="BE482" s="353"/>
    </row>
    <row r="483" ht="15.75" customHeight="1">
      <c r="A483" s="74">
        <v>2025513.0</v>
      </c>
      <c r="B483" s="50" t="s">
        <v>3899</v>
      </c>
      <c r="C483" s="50" t="s">
        <v>430</v>
      </c>
      <c r="D483" s="50" t="s">
        <v>108</v>
      </c>
      <c r="E483" s="82" t="s">
        <v>61</v>
      </c>
      <c r="F483" s="50" t="s">
        <v>4</v>
      </c>
      <c r="G483" s="269" t="str">
        <f>VLOOKUP(A483,'High School'!A:AW,49,FALSE)</f>
        <v>S/A</v>
      </c>
      <c r="H483" s="270" t="str">
        <f>VLOOKUP(A483,'High School'!A:AX,50,FALSE)</f>
        <v/>
      </c>
      <c r="I483" s="270" t="str">
        <f>VLOOKUP(A483,'High School'!A:AY,51,FALSE)</f>
        <v/>
      </c>
      <c r="J483" s="270" t="str">
        <f>VLOOKUP(A483,'High School'!A:AZ,52,FALSE)</f>
        <v/>
      </c>
      <c r="K483" s="270" t="str">
        <f>VLOOKUP(A483,'High School'!A:BA,53,FALSE)</f>
        <v/>
      </c>
      <c r="L483" s="270" t="str">
        <f>VLOOKUP(A483,'High School'!A:BB,54,FALSE)</f>
        <v/>
      </c>
      <c r="M483" s="301" t="s">
        <v>232</v>
      </c>
      <c r="N483" s="271"/>
      <c r="O483" s="301" t="s">
        <v>7837</v>
      </c>
      <c r="P483" s="273"/>
      <c r="Q483" s="288"/>
      <c r="R483" s="288"/>
      <c r="S483" s="303" t="s">
        <v>232</v>
      </c>
      <c r="T483" s="275"/>
      <c r="U483" s="303">
        <v>2.25169237E8</v>
      </c>
      <c r="V483" s="275"/>
      <c r="W483" s="275"/>
      <c r="X483" s="289"/>
      <c r="Y483" s="304" t="s">
        <v>73</v>
      </c>
      <c r="Z483" s="276"/>
      <c r="AA483" s="304">
        <v>2.51619745E8</v>
      </c>
      <c r="AB483" s="304">
        <v>38392.0</v>
      </c>
      <c r="AC483" s="290"/>
      <c r="AD483" s="290"/>
      <c r="AE483" s="291"/>
      <c r="AF483" s="291"/>
      <c r="AG483" s="291"/>
      <c r="AH483" s="291"/>
      <c r="AI483" s="291"/>
      <c r="AJ483" s="291"/>
      <c r="AK483" s="279"/>
      <c r="AL483" s="279"/>
      <c r="AM483" s="279"/>
      <c r="AN483" s="279"/>
      <c r="AO483" s="292"/>
      <c r="AP483" s="292"/>
      <c r="AQ483" s="293"/>
      <c r="AR483" s="362"/>
      <c r="AS483" s="362"/>
      <c r="AT483" s="281"/>
      <c r="AU483" s="281"/>
      <c r="AV483" s="294"/>
      <c r="AW483" s="294"/>
      <c r="AX483" s="294"/>
      <c r="AY483" s="295"/>
      <c r="AZ483" s="295"/>
      <c r="BA483" s="295"/>
      <c r="BB483" s="296"/>
      <c r="BC483" s="296"/>
      <c r="BD483" s="296"/>
      <c r="BE483" s="353"/>
    </row>
    <row r="484" ht="15.75" customHeight="1">
      <c r="A484" s="74">
        <v>2025514.0</v>
      </c>
      <c r="B484" s="50" t="s">
        <v>7518</v>
      </c>
      <c r="C484" s="50" t="s">
        <v>430</v>
      </c>
      <c r="D484" s="50" t="s">
        <v>108</v>
      </c>
      <c r="E484" s="82" t="s">
        <v>61</v>
      </c>
      <c r="F484" s="50" t="s">
        <v>4</v>
      </c>
      <c r="G484" s="269" t="str">
        <f>VLOOKUP(A484,'High School'!A:AW,49,FALSE)</f>
        <v>S/A</v>
      </c>
      <c r="H484" s="270" t="str">
        <f>VLOOKUP(A484,'High School'!A:AX,50,FALSE)</f>
        <v/>
      </c>
      <c r="I484" s="270" t="str">
        <f>VLOOKUP(A484,'High School'!A:AY,51,FALSE)</f>
        <v/>
      </c>
      <c r="J484" s="270" t="str">
        <f>VLOOKUP(A484,'High School'!A:AZ,52,FALSE)</f>
        <v/>
      </c>
      <c r="K484" s="270" t="str">
        <f>VLOOKUP(A484,'High School'!A:BA,53,FALSE)</f>
        <v/>
      </c>
      <c r="L484" s="270" t="str">
        <f>VLOOKUP(A484,'High School'!A:BB,54,FALSE)</f>
        <v/>
      </c>
      <c r="M484" s="301" t="s">
        <v>232</v>
      </c>
      <c r="N484" s="271"/>
      <c r="O484" s="301" t="s">
        <v>7838</v>
      </c>
      <c r="P484" s="273"/>
      <c r="Q484" s="288"/>
      <c r="R484" s="288"/>
      <c r="S484" s="275"/>
      <c r="T484" s="275"/>
      <c r="U484" s="275"/>
      <c r="V484" s="275"/>
      <c r="W484" s="275"/>
      <c r="X484" s="376"/>
      <c r="Y484" s="304" t="s">
        <v>232</v>
      </c>
      <c r="Z484" s="276"/>
      <c r="AA484" s="276"/>
      <c r="AB484" s="276"/>
      <c r="AC484" s="290"/>
      <c r="AD484" s="290"/>
      <c r="AE484" s="291"/>
      <c r="AF484" s="291"/>
      <c r="AG484" s="291"/>
      <c r="AH484" s="291"/>
      <c r="AI484" s="291"/>
      <c r="AJ484" s="291"/>
      <c r="AK484" s="279"/>
      <c r="AL484" s="279"/>
      <c r="AM484" s="279"/>
      <c r="AN484" s="279"/>
      <c r="AO484" s="292"/>
      <c r="AP484" s="292"/>
      <c r="AQ484" s="293"/>
      <c r="AR484" s="362"/>
      <c r="AS484" s="362"/>
      <c r="AT484" s="281"/>
      <c r="AU484" s="281"/>
      <c r="AV484" s="294"/>
      <c r="AW484" s="294"/>
      <c r="AX484" s="294"/>
      <c r="AY484" s="295"/>
      <c r="AZ484" s="295"/>
      <c r="BA484" s="295"/>
      <c r="BB484" s="296"/>
      <c r="BC484" s="296"/>
      <c r="BD484" s="296"/>
      <c r="BE484" s="353"/>
    </row>
    <row r="485" ht="15.75" customHeight="1">
      <c r="A485" s="74">
        <v>2025515.0</v>
      </c>
      <c r="B485" s="50" t="s">
        <v>7839</v>
      </c>
      <c r="C485" s="50" t="s">
        <v>430</v>
      </c>
      <c r="D485" s="50" t="s">
        <v>108</v>
      </c>
      <c r="E485" s="82" t="s">
        <v>61</v>
      </c>
      <c r="F485" s="50" t="s">
        <v>4</v>
      </c>
      <c r="G485" s="269" t="str">
        <f>VLOOKUP(A485,'High School'!A:AW,49,FALSE)</f>
        <v>S/A</v>
      </c>
      <c r="H485" s="270" t="str">
        <f>VLOOKUP(A485,'High School'!A:AX,50,FALSE)</f>
        <v/>
      </c>
      <c r="I485" s="270">
        <f>VLOOKUP(A485,'High School'!A:AY,51,FALSE)</f>
        <v>231214677</v>
      </c>
      <c r="J485" s="270">
        <f>VLOOKUP(A485,'High School'!A:AZ,52,FALSE)</f>
        <v>90969</v>
      </c>
      <c r="K485" s="270" t="str">
        <f>VLOOKUP(A485,'High School'!A:BA,53,FALSE)</f>
        <v/>
      </c>
      <c r="L485" s="270" t="str">
        <f>VLOOKUP(A485,'High School'!A:BB,54,FALSE)</f>
        <v/>
      </c>
      <c r="M485" s="301" t="s">
        <v>73</v>
      </c>
      <c r="N485" s="271"/>
      <c r="O485" s="301" t="s">
        <v>7840</v>
      </c>
      <c r="P485" s="273"/>
      <c r="Q485" s="288"/>
      <c r="R485" s="288"/>
      <c r="S485" s="303" t="s">
        <v>73</v>
      </c>
      <c r="T485" s="275"/>
      <c r="U485" s="303">
        <v>2.25210307E8</v>
      </c>
      <c r="V485" s="303">
        <v>17452.0</v>
      </c>
      <c r="W485" s="275"/>
      <c r="X485" s="376"/>
      <c r="Y485" s="304" t="s">
        <v>73</v>
      </c>
      <c r="Z485" s="276"/>
      <c r="AA485" s="304">
        <v>2.51475018E8</v>
      </c>
      <c r="AB485" s="304">
        <v>17452.0</v>
      </c>
      <c r="AC485" s="290"/>
      <c r="AD485" s="290"/>
      <c r="AE485" s="291"/>
      <c r="AF485" s="291"/>
      <c r="AG485" s="291"/>
      <c r="AH485" s="291"/>
      <c r="AI485" s="291"/>
      <c r="AJ485" s="291"/>
      <c r="AK485" s="279"/>
      <c r="AL485" s="279"/>
      <c r="AM485" s="279"/>
      <c r="AN485" s="279"/>
      <c r="AO485" s="292"/>
      <c r="AP485" s="292"/>
      <c r="AQ485" s="293"/>
      <c r="AR485" s="362"/>
      <c r="AS485" s="362"/>
      <c r="AT485" s="281"/>
      <c r="AU485" s="281"/>
      <c r="AV485" s="294"/>
      <c r="AW485" s="294"/>
      <c r="AX485" s="294"/>
      <c r="AY485" s="295"/>
      <c r="AZ485" s="295"/>
      <c r="BA485" s="295"/>
      <c r="BB485" s="296"/>
      <c r="BC485" s="296"/>
      <c r="BD485" s="296"/>
      <c r="BE485" s="353"/>
    </row>
    <row r="486" ht="15.75" customHeight="1">
      <c r="A486" s="74">
        <v>2025516.0</v>
      </c>
      <c r="B486" s="50" t="s">
        <v>4804</v>
      </c>
      <c r="C486" s="50" t="s">
        <v>430</v>
      </c>
      <c r="D486" s="50" t="s">
        <v>108</v>
      </c>
      <c r="E486" s="82" t="s">
        <v>61</v>
      </c>
      <c r="F486" s="50" t="s">
        <v>4</v>
      </c>
      <c r="G486" s="269" t="str">
        <f>VLOOKUP(A486,'High School'!A:AW,49,FALSE)</f>
        <v>S/A</v>
      </c>
      <c r="H486" s="270" t="str">
        <f>VLOOKUP(A486,'High School'!A:AX,50,FALSE)</f>
        <v/>
      </c>
      <c r="I486" s="270" t="str">
        <f>VLOOKUP(A486,'High School'!A:AY,51,FALSE)</f>
        <v/>
      </c>
      <c r="J486" s="270" t="str">
        <f>VLOOKUP(A486,'High School'!A:AZ,52,FALSE)</f>
        <v/>
      </c>
      <c r="K486" s="270" t="str">
        <f>VLOOKUP(A486,'High School'!A:BA,53,FALSE)</f>
        <v/>
      </c>
      <c r="L486" s="270" t="str">
        <f>VLOOKUP(A486,'High School'!A:BB,54,FALSE)</f>
        <v/>
      </c>
      <c r="M486" s="301" t="s">
        <v>232</v>
      </c>
      <c r="N486" s="271"/>
      <c r="O486" s="301" t="s">
        <v>7841</v>
      </c>
      <c r="P486" s="273"/>
      <c r="Q486" s="288"/>
      <c r="R486" s="288"/>
      <c r="S486" s="303" t="s">
        <v>232</v>
      </c>
      <c r="T486" s="275"/>
      <c r="U486" s="303">
        <v>2.250432E8</v>
      </c>
      <c r="V486" s="303">
        <v>87671.0</v>
      </c>
      <c r="W486" s="275"/>
      <c r="X486" s="376"/>
      <c r="Y486" s="304" t="s">
        <v>73</v>
      </c>
      <c r="Z486" s="276"/>
      <c r="AA486" s="304">
        <v>2.51620557E8</v>
      </c>
      <c r="AB486" s="304">
        <v>59582.0</v>
      </c>
      <c r="AC486" s="290"/>
      <c r="AD486" s="290"/>
      <c r="AE486" s="291"/>
      <c r="AF486" s="291"/>
      <c r="AG486" s="291"/>
      <c r="AH486" s="291"/>
      <c r="AI486" s="291"/>
      <c r="AJ486" s="291"/>
      <c r="AK486" s="279"/>
      <c r="AL486" s="279"/>
      <c r="AM486" s="279"/>
      <c r="AN486" s="279"/>
      <c r="AO486" s="292"/>
      <c r="AP486" s="292"/>
      <c r="AQ486" s="293"/>
      <c r="AR486" s="362"/>
      <c r="AS486" s="362"/>
      <c r="AT486" s="281"/>
      <c r="AU486" s="281"/>
      <c r="AV486" s="294"/>
      <c r="AW486" s="294"/>
      <c r="AX486" s="294"/>
      <c r="AY486" s="295"/>
      <c r="AZ486" s="295"/>
      <c r="BA486" s="295"/>
      <c r="BB486" s="296"/>
      <c r="BC486" s="296"/>
      <c r="BD486" s="296"/>
      <c r="BE486" s="353"/>
    </row>
    <row r="487" ht="15.75" customHeight="1">
      <c r="A487" s="74">
        <v>2025517.0</v>
      </c>
      <c r="B487" s="50" t="s">
        <v>6024</v>
      </c>
      <c r="C487" s="50" t="s">
        <v>430</v>
      </c>
      <c r="D487" s="50" t="s">
        <v>108</v>
      </c>
      <c r="E487" s="82" t="s">
        <v>61</v>
      </c>
      <c r="F487" s="50" t="s">
        <v>4</v>
      </c>
      <c r="G487" s="363" t="s">
        <v>232</v>
      </c>
      <c r="H487" s="270" t="str">
        <f>VLOOKUP(A487,'High School'!A:AX,50,FALSE)</f>
        <v/>
      </c>
      <c r="I487" s="364">
        <v>2.3183822E8</v>
      </c>
      <c r="J487" s="364">
        <v>46892.0</v>
      </c>
      <c r="K487" s="270" t="str">
        <f>VLOOKUP(A487,'High School'!A:BA,53,FALSE)</f>
        <v/>
      </c>
      <c r="L487" s="270" t="str">
        <f>VLOOKUP(A487,'High School'!A:BB,54,FALSE)</f>
        <v/>
      </c>
      <c r="M487" s="301" t="s">
        <v>232</v>
      </c>
      <c r="N487" s="271"/>
      <c r="O487" s="301" t="s">
        <v>7842</v>
      </c>
      <c r="P487" s="273"/>
      <c r="Q487" s="288"/>
      <c r="R487" s="288"/>
      <c r="S487" s="275"/>
      <c r="T487" s="275"/>
      <c r="U487" s="275"/>
      <c r="V487" s="275"/>
      <c r="W487" s="275"/>
      <c r="X487" s="376"/>
      <c r="Y487" s="304" t="s">
        <v>232</v>
      </c>
      <c r="Z487" s="276"/>
      <c r="AA487" s="276"/>
      <c r="AB487" s="276"/>
      <c r="AC487" s="378"/>
      <c r="AD487" s="377"/>
      <c r="AE487" s="291"/>
      <c r="AF487" s="291"/>
      <c r="AG487" s="291"/>
      <c r="AH487" s="291"/>
      <c r="AI487" s="291"/>
      <c r="AJ487" s="291"/>
      <c r="AK487" s="279"/>
      <c r="AL487" s="279"/>
      <c r="AM487" s="279"/>
      <c r="AN487" s="279"/>
      <c r="AO487" s="292"/>
      <c r="AP487" s="292"/>
      <c r="AQ487" s="293"/>
      <c r="AR487" s="362"/>
      <c r="AS487" s="362"/>
      <c r="AT487" s="281"/>
      <c r="AU487" s="281"/>
      <c r="AV487" s="294"/>
      <c r="AW487" s="294"/>
      <c r="AX487" s="294"/>
      <c r="AY487" s="295"/>
      <c r="AZ487" s="295"/>
      <c r="BA487" s="295"/>
      <c r="BB487" s="296"/>
      <c r="BC487" s="296"/>
      <c r="BD487" s="296"/>
      <c r="BE487" s="353"/>
    </row>
    <row r="488" ht="15.75" customHeight="1">
      <c r="A488" s="74">
        <v>2025518.0</v>
      </c>
      <c r="B488" s="50" t="s">
        <v>6982</v>
      </c>
      <c r="C488" s="50" t="s">
        <v>430</v>
      </c>
      <c r="D488" s="50" t="s">
        <v>108</v>
      </c>
      <c r="E488" s="82" t="s">
        <v>61</v>
      </c>
      <c r="F488" s="50" t="s">
        <v>4</v>
      </c>
      <c r="G488" s="269" t="str">
        <f>VLOOKUP(A488,'High School'!A:AW,49,FALSE)</f>
        <v>S/A</v>
      </c>
      <c r="H488" s="270" t="str">
        <f>VLOOKUP(A488,'High School'!A:AX,50,FALSE)</f>
        <v/>
      </c>
      <c r="I488" s="270" t="str">
        <f>VLOOKUP(A488,'High School'!A:AY,51,FALSE)</f>
        <v/>
      </c>
      <c r="J488" s="270" t="str">
        <f>VLOOKUP(A488,'High School'!A:AZ,52,FALSE)</f>
        <v/>
      </c>
      <c r="K488" s="270" t="str">
        <f>VLOOKUP(A488,'High School'!A:BA,53,FALSE)</f>
        <v/>
      </c>
      <c r="L488" s="270" t="str">
        <f>VLOOKUP(A488,'High School'!A:BB,54,FALSE)</f>
        <v/>
      </c>
      <c r="M488" s="301" t="s">
        <v>232</v>
      </c>
      <c r="N488" s="271"/>
      <c r="O488" s="301" t="s">
        <v>7843</v>
      </c>
      <c r="P488" s="273"/>
      <c r="Q488" s="288"/>
      <c r="R488" s="288"/>
      <c r="S488" s="275"/>
      <c r="T488" s="275"/>
      <c r="U488" s="275"/>
      <c r="V488" s="275"/>
      <c r="W488" s="275"/>
      <c r="X488" s="376"/>
      <c r="Y488" s="304" t="s">
        <v>73</v>
      </c>
      <c r="Z488" s="276"/>
      <c r="AA488" s="304">
        <v>2.51646637E8</v>
      </c>
      <c r="AB488" s="304">
        <v>26365.0</v>
      </c>
      <c r="AC488" s="378"/>
      <c r="AD488" s="377"/>
      <c r="AE488" s="291"/>
      <c r="AF488" s="291"/>
      <c r="AG488" s="291"/>
      <c r="AH488" s="291"/>
      <c r="AI488" s="291"/>
      <c r="AJ488" s="291"/>
      <c r="AK488" s="279"/>
      <c r="AL488" s="279"/>
      <c r="AM488" s="279"/>
      <c r="AN488" s="279"/>
      <c r="AO488" s="292"/>
      <c r="AP488" s="292"/>
      <c r="AQ488" s="293"/>
      <c r="AR488" s="362"/>
      <c r="AS488" s="362"/>
      <c r="AT488" s="281"/>
      <c r="AU488" s="281"/>
      <c r="AV488" s="294"/>
      <c r="AW488" s="294"/>
      <c r="AX488" s="294"/>
      <c r="AY488" s="295"/>
      <c r="AZ488" s="295"/>
      <c r="BA488" s="295"/>
      <c r="BB488" s="296"/>
      <c r="BC488" s="296"/>
      <c r="BD488" s="296"/>
      <c r="BE488" s="353"/>
    </row>
    <row r="489" ht="15.75" customHeight="1">
      <c r="A489" s="74">
        <v>2025519.0</v>
      </c>
      <c r="B489" s="50" t="s">
        <v>6536</v>
      </c>
      <c r="C489" s="50" t="s">
        <v>430</v>
      </c>
      <c r="D489" s="50" t="s">
        <v>108</v>
      </c>
      <c r="E489" s="82" t="s">
        <v>61</v>
      </c>
      <c r="F489" s="50" t="s">
        <v>4</v>
      </c>
      <c r="G489" s="269" t="str">
        <f>VLOOKUP(A489,'High School'!A:AW,49,FALSE)</f>
        <v>S/A</v>
      </c>
      <c r="H489" s="270" t="str">
        <f>VLOOKUP(A489,'High School'!A:AX,50,FALSE)</f>
        <v/>
      </c>
      <c r="I489" s="270" t="str">
        <f>VLOOKUP(A489,'High School'!A:AY,51,FALSE)</f>
        <v/>
      </c>
      <c r="J489" s="270" t="str">
        <f>VLOOKUP(A489,'High School'!A:AZ,52,FALSE)</f>
        <v/>
      </c>
      <c r="K489" s="270" t="str">
        <f>VLOOKUP(A489,'High School'!A:BA,53,FALSE)</f>
        <v/>
      </c>
      <c r="L489" s="270" t="str">
        <f>VLOOKUP(A489,'High School'!A:BB,54,FALSE)</f>
        <v/>
      </c>
      <c r="M489" s="301" t="s">
        <v>73</v>
      </c>
      <c r="N489" s="271"/>
      <c r="O489" s="301" t="s">
        <v>7844</v>
      </c>
      <c r="P489" s="273"/>
      <c r="Q489" s="288"/>
      <c r="R489" s="288"/>
      <c r="S489" s="275"/>
      <c r="T489" s="275"/>
      <c r="U489" s="275"/>
      <c r="V489" s="275"/>
      <c r="W489" s="275"/>
      <c r="X489" s="376"/>
      <c r="Y489" s="304" t="s">
        <v>73</v>
      </c>
      <c r="Z489" s="276"/>
      <c r="AA489" s="304">
        <v>2.51635694E8</v>
      </c>
      <c r="AB489" s="304">
        <v>17273.0</v>
      </c>
      <c r="AC489" s="378"/>
      <c r="AD489" s="378"/>
      <c r="AE489" s="291"/>
      <c r="AF489" s="291"/>
      <c r="AG489" s="291"/>
      <c r="AH489" s="291"/>
      <c r="AI489" s="291"/>
      <c r="AJ489" s="291"/>
      <c r="AK489" s="279"/>
      <c r="AL489" s="279"/>
      <c r="AM489" s="279"/>
      <c r="AN489" s="279"/>
      <c r="AO489" s="292"/>
      <c r="AP489" s="292"/>
      <c r="AQ489" s="293"/>
      <c r="AR489" s="362"/>
      <c r="AS489" s="362"/>
      <c r="AT489" s="281"/>
      <c r="AU489" s="281"/>
      <c r="AV489" s="294"/>
      <c r="AW489" s="294"/>
      <c r="AX489" s="294"/>
      <c r="AY489" s="295"/>
      <c r="AZ489" s="295"/>
      <c r="BA489" s="295"/>
      <c r="BB489" s="296"/>
      <c r="BC489" s="296"/>
      <c r="BD489" s="296"/>
      <c r="BE489" s="353"/>
    </row>
    <row r="490" ht="15.75" customHeight="1">
      <c r="A490" s="74">
        <v>2025520.0</v>
      </c>
      <c r="B490" s="50" t="s">
        <v>4405</v>
      </c>
      <c r="C490" s="50" t="s">
        <v>430</v>
      </c>
      <c r="D490" s="50" t="s">
        <v>108</v>
      </c>
      <c r="E490" s="82" t="s">
        <v>61</v>
      </c>
      <c r="F490" s="50" t="s">
        <v>4</v>
      </c>
      <c r="G490" s="269" t="str">
        <f>VLOOKUP(A490,'High School'!A:AW,49,FALSE)</f>
        <v>S/A</v>
      </c>
      <c r="H490" s="270" t="str">
        <f>VLOOKUP(A490,'High School'!A:AX,50,FALSE)</f>
        <v/>
      </c>
      <c r="I490" s="270" t="str">
        <f>VLOOKUP(A490,'High School'!A:AY,51,FALSE)</f>
        <v/>
      </c>
      <c r="J490" s="270" t="str">
        <f>VLOOKUP(A490,'High School'!A:AZ,52,FALSE)</f>
        <v/>
      </c>
      <c r="K490" s="270" t="str">
        <f>VLOOKUP(A490,'High School'!A:BA,53,FALSE)</f>
        <v/>
      </c>
      <c r="L490" s="270" t="str">
        <f>VLOOKUP(A490,'High School'!A:BB,54,FALSE)</f>
        <v/>
      </c>
      <c r="M490" s="301" t="s">
        <v>73</v>
      </c>
      <c r="N490" s="271"/>
      <c r="O490" s="301" t="s">
        <v>7845</v>
      </c>
      <c r="P490" s="273"/>
      <c r="Q490" s="288"/>
      <c r="R490" s="288"/>
      <c r="S490" s="275"/>
      <c r="T490" s="275"/>
      <c r="U490" s="275"/>
      <c r="V490" s="275"/>
      <c r="W490" s="275"/>
      <c r="X490" s="376"/>
      <c r="Y490" s="304" t="s">
        <v>232</v>
      </c>
      <c r="Z490" s="276"/>
      <c r="AA490" s="276"/>
      <c r="AB490" s="276"/>
      <c r="AC490" s="378"/>
      <c r="AD490" s="377"/>
      <c r="AE490" s="291"/>
      <c r="AF490" s="291"/>
      <c r="AG490" s="291"/>
      <c r="AH490" s="291"/>
      <c r="AI490" s="291"/>
      <c r="AJ490" s="291"/>
      <c r="AK490" s="279"/>
      <c r="AL490" s="279"/>
      <c r="AM490" s="279"/>
      <c r="AN490" s="279"/>
      <c r="AO490" s="292"/>
      <c r="AP490" s="292"/>
      <c r="AQ490" s="293"/>
      <c r="AR490" s="362"/>
      <c r="AS490" s="362"/>
      <c r="AT490" s="281"/>
      <c r="AU490" s="281"/>
      <c r="AV490" s="294"/>
      <c r="AW490" s="294"/>
      <c r="AX490" s="294"/>
      <c r="AY490" s="295"/>
      <c r="AZ490" s="295"/>
      <c r="BA490" s="295"/>
      <c r="BB490" s="296"/>
      <c r="BC490" s="296"/>
      <c r="BD490" s="296"/>
      <c r="BE490" s="353"/>
    </row>
    <row r="491" ht="15.75" customHeight="1">
      <c r="A491" s="74">
        <v>2025521.0</v>
      </c>
      <c r="B491" s="50" t="s">
        <v>4627</v>
      </c>
      <c r="C491" s="50" t="s">
        <v>430</v>
      </c>
      <c r="D491" s="50" t="s">
        <v>108</v>
      </c>
      <c r="E491" s="82" t="s">
        <v>61</v>
      </c>
      <c r="F491" s="50" t="s">
        <v>4</v>
      </c>
      <c r="G491" s="269" t="str">
        <f>VLOOKUP(A491,'High School'!A:AW,49,FALSE)</f>
        <v>S/A</v>
      </c>
      <c r="H491" s="270" t="str">
        <f>VLOOKUP(A491,'High School'!A:AX,50,FALSE)</f>
        <v/>
      </c>
      <c r="I491" s="270">
        <f>VLOOKUP(A491,'High School'!A:AY,51,FALSE)</f>
        <v>231652771</v>
      </c>
      <c r="J491" s="270" t="str">
        <f>VLOOKUP(A491,'High School'!A:AZ,52,FALSE)</f>
        <v/>
      </c>
      <c r="K491" s="270" t="str">
        <f>VLOOKUP(A491,'High School'!A:BA,53,FALSE)</f>
        <v/>
      </c>
      <c r="L491" s="270" t="str">
        <f>VLOOKUP(A491,'High School'!A:BB,54,FALSE)</f>
        <v/>
      </c>
      <c r="M491" s="301" t="s">
        <v>73</v>
      </c>
      <c r="N491" s="271"/>
      <c r="O491" s="301" t="s">
        <v>7846</v>
      </c>
      <c r="P491" s="273"/>
      <c r="Q491" s="288"/>
      <c r="R491" s="288"/>
      <c r="S491" s="275"/>
      <c r="T491" s="275"/>
      <c r="U491" s="275"/>
      <c r="V491" s="275"/>
      <c r="W491" s="275"/>
      <c r="X491" s="376"/>
      <c r="Y491" s="304" t="s">
        <v>73</v>
      </c>
      <c r="Z491" s="276"/>
      <c r="AA491" s="304">
        <v>2.51635619E8</v>
      </c>
      <c r="AB491" s="304">
        <v>14546.0</v>
      </c>
      <c r="AC491" s="378"/>
      <c r="AD491" s="378"/>
      <c r="AE491" s="291"/>
      <c r="AF491" s="291"/>
      <c r="AG491" s="291"/>
      <c r="AH491" s="291"/>
      <c r="AI491" s="291"/>
      <c r="AJ491" s="291"/>
      <c r="AK491" s="279"/>
      <c r="AL491" s="279"/>
      <c r="AM491" s="279"/>
      <c r="AN491" s="279"/>
      <c r="AO491" s="292"/>
      <c r="AP491" s="292"/>
      <c r="AQ491" s="293"/>
      <c r="AR491" s="362"/>
      <c r="AS491" s="362"/>
      <c r="AT491" s="281"/>
      <c r="AU491" s="281"/>
      <c r="AV491" s="294"/>
      <c r="AW491" s="294"/>
      <c r="AX491" s="294"/>
      <c r="AY491" s="295"/>
      <c r="AZ491" s="295"/>
      <c r="BA491" s="295"/>
      <c r="BB491" s="296"/>
      <c r="BC491" s="296"/>
      <c r="BD491" s="296"/>
      <c r="BE491" s="353"/>
    </row>
    <row r="492" ht="15.75" customHeight="1">
      <c r="A492" s="74">
        <v>2025522.0</v>
      </c>
      <c r="B492" s="50" t="s">
        <v>7520</v>
      </c>
      <c r="C492" s="50" t="s">
        <v>430</v>
      </c>
      <c r="D492" s="50" t="s">
        <v>108</v>
      </c>
      <c r="E492" s="82" t="s">
        <v>61</v>
      </c>
      <c r="F492" s="50" t="s">
        <v>4</v>
      </c>
      <c r="G492" s="363" t="s">
        <v>225</v>
      </c>
      <c r="H492" s="270" t="str">
        <f>VLOOKUP(A492,'High School'!A:AX,50,FALSE)</f>
        <v/>
      </c>
      <c r="I492" s="270" t="str">
        <f>VLOOKUP(A492,'High School'!A:AY,51,FALSE)</f>
        <v/>
      </c>
      <c r="J492" s="270" t="str">
        <f>VLOOKUP(A492,'High School'!A:AZ,52,FALSE)</f>
        <v/>
      </c>
      <c r="K492" s="270" t="str">
        <f>VLOOKUP(A492,'High School'!A:BA,53,FALSE)</f>
        <v/>
      </c>
      <c r="L492" s="270" t="str">
        <f>VLOOKUP(A492,'High School'!A:BB,54,FALSE)</f>
        <v/>
      </c>
      <c r="M492" s="301" t="s">
        <v>232</v>
      </c>
      <c r="N492" s="271"/>
      <c r="O492" s="301" t="s">
        <v>7847</v>
      </c>
      <c r="P492" s="273"/>
      <c r="Q492" s="288"/>
      <c r="R492" s="288"/>
      <c r="S492" s="303" t="s">
        <v>232</v>
      </c>
      <c r="T492" s="275"/>
      <c r="U492" s="303">
        <v>2.25044004E8</v>
      </c>
      <c r="V492" s="303">
        <v>25067.0</v>
      </c>
      <c r="W492" s="275"/>
      <c r="X492" s="376"/>
      <c r="Y492" s="304" t="s">
        <v>232</v>
      </c>
      <c r="Z492" s="276"/>
      <c r="AA492" s="304">
        <v>2.50493306E8</v>
      </c>
      <c r="AB492" s="304">
        <v>25613.0</v>
      </c>
      <c r="AC492" s="378"/>
      <c r="AD492" s="377"/>
      <c r="AE492" s="291"/>
      <c r="AF492" s="291"/>
      <c r="AG492" s="291"/>
      <c r="AH492" s="291"/>
      <c r="AI492" s="291"/>
      <c r="AJ492" s="291"/>
      <c r="AK492" s="279"/>
      <c r="AL492" s="279"/>
      <c r="AM492" s="279"/>
      <c r="AN492" s="279"/>
      <c r="AO492" s="292"/>
      <c r="AP492" s="292"/>
      <c r="AQ492" s="293"/>
      <c r="AR492" s="362"/>
      <c r="AS492" s="362"/>
      <c r="AT492" s="281"/>
      <c r="AU492" s="281"/>
      <c r="AV492" s="294"/>
      <c r="AW492" s="294"/>
      <c r="AX492" s="294"/>
      <c r="AY492" s="295"/>
      <c r="AZ492" s="295"/>
      <c r="BA492" s="295"/>
      <c r="BB492" s="296"/>
      <c r="BC492" s="296"/>
      <c r="BD492" s="296"/>
      <c r="BE492" s="353"/>
    </row>
    <row r="493" ht="15.75" customHeight="1">
      <c r="A493" s="74">
        <v>2025523.0</v>
      </c>
      <c r="B493" s="50" t="s">
        <v>4187</v>
      </c>
      <c r="C493" s="50" t="s">
        <v>430</v>
      </c>
      <c r="D493" s="50" t="s">
        <v>108</v>
      </c>
      <c r="E493" s="82" t="s">
        <v>61</v>
      </c>
      <c r="F493" s="50" t="s">
        <v>4</v>
      </c>
      <c r="G493" s="269" t="str">
        <f>VLOOKUP(A493,'High School'!A:AW,49,FALSE)</f>
        <v>S/A</v>
      </c>
      <c r="H493" s="270" t="str">
        <f>VLOOKUP(A493,'High School'!A:AX,50,FALSE)</f>
        <v/>
      </c>
      <c r="I493" s="270" t="str">
        <f>VLOOKUP(A493,'High School'!A:AY,51,FALSE)</f>
        <v/>
      </c>
      <c r="J493" s="270" t="str">
        <f>VLOOKUP(A493,'High School'!A:AZ,52,FALSE)</f>
        <v/>
      </c>
      <c r="K493" s="270" t="str">
        <f>VLOOKUP(A493,'High School'!A:BA,53,FALSE)</f>
        <v/>
      </c>
      <c r="L493" s="270" t="str">
        <f>VLOOKUP(A493,'High School'!A:BB,54,FALSE)</f>
        <v/>
      </c>
      <c r="M493" s="301" t="s">
        <v>73</v>
      </c>
      <c r="N493" s="271"/>
      <c r="O493" s="301" t="s">
        <v>7848</v>
      </c>
      <c r="P493" s="273"/>
      <c r="Q493" s="288"/>
      <c r="R493" s="288"/>
      <c r="S493" s="275"/>
      <c r="T493" s="275"/>
      <c r="U493" s="275"/>
      <c r="V493" s="275"/>
      <c r="W493" s="275"/>
      <c r="X493" s="289"/>
      <c r="Y493" s="304" t="s">
        <v>232</v>
      </c>
      <c r="Z493" s="276"/>
      <c r="AA493" s="304">
        <v>2.50404044E8</v>
      </c>
      <c r="AB493" s="304">
        <v>5478.0</v>
      </c>
      <c r="AC493" s="378"/>
      <c r="AD493" s="290"/>
      <c r="AE493" s="291"/>
      <c r="AF493" s="291"/>
      <c r="AG493" s="291"/>
      <c r="AH493" s="291"/>
      <c r="AI493" s="291"/>
      <c r="AJ493" s="291"/>
      <c r="AK493" s="279"/>
      <c r="AL493" s="279"/>
      <c r="AM493" s="279"/>
      <c r="AN493" s="279"/>
      <c r="AO493" s="292"/>
      <c r="AP493" s="292"/>
      <c r="AQ493" s="293"/>
      <c r="AR493" s="362"/>
      <c r="AS493" s="362"/>
      <c r="AT493" s="281"/>
      <c r="AU493" s="281"/>
      <c r="AV493" s="294"/>
      <c r="AW493" s="294"/>
      <c r="AX493" s="294"/>
      <c r="AY493" s="295"/>
      <c r="AZ493" s="295"/>
      <c r="BA493" s="295"/>
      <c r="BB493" s="296"/>
      <c r="BC493" s="296"/>
      <c r="BD493" s="296"/>
      <c r="BE493" s="353"/>
    </row>
    <row r="494" ht="15.75" customHeight="1">
      <c r="A494" s="74">
        <v>2025524.0</v>
      </c>
      <c r="B494" s="50" t="s">
        <v>6846</v>
      </c>
      <c r="C494" s="50" t="s">
        <v>430</v>
      </c>
      <c r="D494" s="50" t="s">
        <v>108</v>
      </c>
      <c r="E494" s="82" t="s">
        <v>61</v>
      </c>
      <c r="F494" s="50" t="s">
        <v>4</v>
      </c>
      <c r="G494" s="269" t="str">
        <f>VLOOKUP(A494,'High School'!A:AW,49,FALSE)</f>
        <v>S/A</v>
      </c>
      <c r="H494" s="270" t="str">
        <f>VLOOKUP(A494,'High School'!A:AX,50,FALSE)</f>
        <v/>
      </c>
      <c r="I494" s="270">
        <f>VLOOKUP(A494,'High School'!A:AY,51,FALSE)</f>
        <v>231754183</v>
      </c>
      <c r="J494" s="270">
        <f>VLOOKUP(A494,'High School'!A:AZ,52,FALSE)</f>
        <v>97936</v>
      </c>
      <c r="K494" s="270" t="str">
        <f>VLOOKUP(A494,'High School'!A:BA,53,FALSE)</f>
        <v/>
      </c>
      <c r="L494" s="270" t="str">
        <f>VLOOKUP(A494,'High School'!A:BB,54,FALSE)</f>
        <v/>
      </c>
      <c r="M494" s="301" t="s">
        <v>232</v>
      </c>
      <c r="N494" s="271"/>
      <c r="O494" s="301" t="s">
        <v>7849</v>
      </c>
      <c r="P494" s="273"/>
      <c r="Q494" s="288"/>
      <c r="R494" s="288"/>
      <c r="S494" s="303" t="s">
        <v>73</v>
      </c>
      <c r="T494" s="275"/>
      <c r="U494" s="303">
        <v>2.25209673E8</v>
      </c>
      <c r="V494" s="303">
        <v>18573.0</v>
      </c>
      <c r="W494" s="275"/>
      <c r="X494" s="376"/>
      <c r="Y494" s="304" t="s">
        <v>73</v>
      </c>
      <c r="Z494" s="276"/>
      <c r="AA494" s="304">
        <v>2.51475158E8</v>
      </c>
      <c r="AB494" s="304">
        <v>24274.0</v>
      </c>
      <c r="AC494" s="378"/>
      <c r="AD494" s="377"/>
      <c r="AE494" s="291"/>
      <c r="AF494" s="291"/>
      <c r="AG494" s="291"/>
      <c r="AH494" s="291"/>
      <c r="AI494" s="291"/>
      <c r="AJ494" s="291"/>
      <c r="AK494" s="279"/>
      <c r="AL494" s="279"/>
      <c r="AM494" s="279"/>
      <c r="AN494" s="279"/>
      <c r="AO494" s="292"/>
      <c r="AP494" s="292"/>
      <c r="AQ494" s="293"/>
      <c r="AR494" s="362"/>
      <c r="AS494" s="362"/>
      <c r="AT494" s="281"/>
      <c r="AU494" s="281"/>
      <c r="AV494" s="294"/>
      <c r="AW494" s="294"/>
      <c r="AX494" s="294"/>
      <c r="AY494" s="295"/>
      <c r="AZ494" s="295"/>
      <c r="BA494" s="295"/>
      <c r="BB494" s="296"/>
      <c r="BC494" s="296"/>
      <c r="BD494" s="296"/>
      <c r="BE494" s="353"/>
    </row>
    <row r="495" ht="15.75" customHeight="1">
      <c r="A495" s="74">
        <v>2025525.0</v>
      </c>
      <c r="B495" s="50" t="s">
        <v>5215</v>
      </c>
      <c r="C495" s="50" t="s">
        <v>430</v>
      </c>
      <c r="D495" s="50" t="s">
        <v>108</v>
      </c>
      <c r="E495" s="82" t="s">
        <v>61</v>
      </c>
      <c r="F495" s="50" t="s">
        <v>4</v>
      </c>
      <c r="G495" s="363" t="s">
        <v>225</v>
      </c>
      <c r="H495" s="270" t="str">
        <f>VLOOKUP(A495,'High School'!A:AX,50,FALSE)</f>
        <v/>
      </c>
      <c r="I495" s="270" t="str">
        <f>VLOOKUP(A495,'High School'!A:AY,51,FALSE)</f>
        <v/>
      </c>
      <c r="J495" s="270" t="str">
        <f>VLOOKUP(A495,'High School'!A:AZ,52,FALSE)</f>
        <v/>
      </c>
      <c r="K495" s="270" t="str">
        <f>VLOOKUP(A495,'High School'!A:BA,53,FALSE)</f>
        <v/>
      </c>
      <c r="L495" s="270" t="str">
        <f>VLOOKUP(A495,'High School'!A:BB,54,FALSE)</f>
        <v/>
      </c>
      <c r="M495" s="301" t="s">
        <v>232</v>
      </c>
      <c r="N495" s="271"/>
      <c r="O495" s="301" t="s">
        <v>7850</v>
      </c>
      <c r="P495" s="273"/>
      <c r="Q495" s="288"/>
      <c r="R495" s="288"/>
      <c r="S495" s="303" t="s">
        <v>232</v>
      </c>
      <c r="T495" s="275"/>
      <c r="U495" s="303">
        <v>2.25052419E8</v>
      </c>
      <c r="V495" s="275"/>
      <c r="W495" s="275"/>
      <c r="X495" s="289"/>
      <c r="Y495" s="304" t="s">
        <v>232</v>
      </c>
      <c r="Z495" s="276"/>
      <c r="AA495" s="304">
        <v>2.50768801E8</v>
      </c>
      <c r="AB495" s="304">
        <v>36912.0</v>
      </c>
      <c r="AC495" s="378"/>
      <c r="AD495" s="377"/>
      <c r="AE495" s="291"/>
      <c r="AF495" s="291"/>
      <c r="AG495" s="291"/>
      <c r="AH495" s="291"/>
      <c r="AI495" s="291"/>
      <c r="AJ495" s="291"/>
      <c r="AK495" s="279"/>
      <c r="AL495" s="279"/>
      <c r="AM495" s="279"/>
      <c r="AN495" s="279"/>
      <c r="AO495" s="292"/>
      <c r="AP495" s="292"/>
      <c r="AQ495" s="293"/>
      <c r="AR495" s="362"/>
      <c r="AS495" s="362"/>
      <c r="AT495" s="281"/>
      <c r="AU495" s="281"/>
      <c r="AV495" s="294"/>
      <c r="AW495" s="294"/>
      <c r="AX495" s="294"/>
      <c r="AY495" s="295"/>
      <c r="AZ495" s="295"/>
      <c r="BA495" s="295"/>
      <c r="BB495" s="296"/>
      <c r="BC495" s="296"/>
      <c r="BD495" s="296"/>
      <c r="BE495" s="353"/>
    </row>
    <row r="496" ht="15.75" customHeight="1">
      <c r="A496" s="74">
        <v>2025526.0</v>
      </c>
      <c r="B496" s="50" t="s">
        <v>5380</v>
      </c>
      <c r="C496" s="50" t="s">
        <v>430</v>
      </c>
      <c r="D496" s="50" t="s">
        <v>108</v>
      </c>
      <c r="E496" s="82" t="s">
        <v>61</v>
      </c>
      <c r="F496" s="50" t="s">
        <v>4</v>
      </c>
      <c r="G496" s="269" t="str">
        <f>VLOOKUP(A496,'High School'!A:AW,49,FALSE)</f>
        <v>S/A</v>
      </c>
      <c r="H496" s="270" t="str">
        <f>VLOOKUP(A496,'High School'!A:AX,50,FALSE)</f>
        <v/>
      </c>
      <c r="I496" s="270">
        <f>VLOOKUP(A496,'High School'!A:AY,51,FALSE)</f>
        <v>231559569</v>
      </c>
      <c r="J496" s="270">
        <f>VLOOKUP(A496,'High School'!A:AZ,52,FALSE)</f>
        <v>94354</v>
      </c>
      <c r="K496" s="270" t="str">
        <f>VLOOKUP(A496,'High School'!A:BA,53,FALSE)</f>
        <v/>
      </c>
      <c r="L496" s="270" t="str">
        <f>VLOOKUP(A496,'High School'!A:BB,54,FALSE)</f>
        <v/>
      </c>
      <c r="M496" s="301" t="s">
        <v>232</v>
      </c>
      <c r="N496" s="271"/>
      <c r="O496" s="301" t="s">
        <v>7851</v>
      </c>
      <c r="P496" s="273"/>
      <c r="Q496" s="288"/>
      <c r="R496" s="288"/>
      <c r="S496" s="275"/>
      <c r="T496" s="275"/>
      <c r="U496" s="275"/>
      <c r="V496" s="275"/>
      <c r="W496" s="275"/>
      <c r="X496" s="376"/>
      <c r="Y496" s="304" t="s">
        <v>232</v>
      </c>
      <c r="Z496" s="276"/>
      <c r="AA496" s="304">
        <v>2.51021963E8</v>
      </c>
      <c r="AB496" s="304">
        <v>47274.0</v>
      </c>
      <c r="AC496" s="378"/>
      <c r="AD496" s="377"/>
      <c r="AE496" s="291"/>
      <c r="AF496" s="291"/>
      <c r="AG496" s="291"/>
      <c r="AH496" s="291"/>
      <c r="AI496" s="291"/>
      <c r="AJ496" s="291"/>
      <c r="AK496" s="279"/>
      <c r="AL496" s="279"/>
      <c r="AM496" s="279"/>
      <c r="AN496" s="279"/>
      <c r="AO496" s="292"/>
      <c r="AP496" s="292"/>
      <c r="AQ496" s="293"/>
      <c r="AR496" s="362"/>
      <c r="AS496" s="362"/>
      <c r="AT496" s="281"/>
      <c r="AU496" s="281"/>
      <c r="AV496" s="294"/>
      <c r="AW496" s="294"/>
      <c r="AX496" s="294"/>
      <c r="AY496" s="295"/>
      <c r="AZ496" s="295"/>
      <c r="BA496" s="295"/>
      <c r="BB496" s="296"/>
      <c r="BC496" s="296"/>
      <c r="BD496" s="296"/>
      <c r="BE496" s="353"/>
    </row>
    <row r="497" ht="15.75" customHeight="1">
      <c r="A497" s="74">
        <v>2025527.0</v>
      </c>
      <c r="B497" s="50" t="s">
        <v>6015</v>
      </c>
      <c r="C497" s="50" t="s">
        <v>430</v>
      </c>
      <c r="D497" s="50" t="s">
        <v>108</v>
      </c>
      <c r="E497" s="82" t="s">
        <v>61</v>
      </c>
      <c r="F497" s="50" t="s">
        <v>4</v>
      </c>
      <c r="G497" s="269" t="str">
        <f>VLOOKUP(A497,'High School'!A:AW,49,FALSE)</f>
        <v>S/A</v>
      </c>
      <c r="H497" s="270" t="str">
        <f>VLOOKUP(A497,'High School'!A:AX,50,FALSE)</f>
        <v/>
      </c>
      <c r="I497" s="270" t="str">
        <f>VLOOKUP(A497,'High School'!A:AY,51,FALSE)</f>
        <v/>
      </c>
      <c r="J497" s="270" t="str">
        <f>VLOOKUP(A497,'High School'!A:AZ,52,FALSE)</f>
        <v/>
      </c>
      <c r="K497" s="270" t="str">
        <f>VLOOKUP(A497,'High School'!A:BA,53,FALSE)</f>
        <v/>
      </c>
      <c r="L497" s="270" t="str">
        <f>VLOOKUP(A497,'High School'!A:BB,54,FALSE)</f>
        <v/>
      </c>
      <c r="M497" s="301" t="s">
        <v>73</v>
      </c>
      <c r="N497" s="271"/>
      <c r="O497" s="301" t="s">
        <v>7852</v>
      </c>
      <c r="P497" s="273"/>
      <c r="Q497" s="288"/>
      <c r="R497" s="288"/>
      <c r="S497" s="275"/>
      <c r="T497" s="275"/>
      <c r="U497" s="275"/>
      <c r="V497" s="275"/>
      <c r="W497" s="275"/>
      <c r="X497" s="376"/>
      <c r="Y497" s="304" t="s">
        <v>73</v>
      </c>
      <c r="Z497" s="276"/>
      <c r="AA497" s="304">
        <v>2.5164739E8</v>
      </c>
      <c r="AB497" s="304">
        <v>24648.0</v>
      </c>
      <c r="AC497" s="378"/>
      <c r="AD497" s="377"/>
      <c r="AE497" s="291"/>
      <c r="AF497" s="291"/>
      <c r="AG497" s="291"/>
      <c r="AH497" s="291"/>
      <c r="AI497" s="291"/>
      <c r="AJ497" s="291"/>
      <c r="AK497" s="279"/>
      <c r="AL497" s="279"/>
      <c r="AM497" s="279"/>
      <c r="AN497" s="279"/>
      <c r="AO497" s="292"/>
      <c r="AP497" s="292"/>
      <c r="AQ497" s="293"/>
      <c r="AR497" s="362"/>
      <c r="AS497" s="362"/>
      <c r="AT497" s="281"/>
      <c r="AU497" s="281"/>
      <c r="AV497" s="294"/>
      <c r="AW497" s="294"/>
      <c r="AX497" s="294"/>
      <c r="AY497" s="295"/>
      <c r="AZ497" s="295"/>
      <c r="BA497" s="295"/>
      <c r="BB497" s="296"/>
      <c r="BC497" s="296"/>
      <c r="BD497" s="296"/>
      <c r="BE497" s="353"/>
    </row>
    <row r="498" ht="15.75" customHeight="1">
      <c r="A498" s="74">
        <v>2025529.0</v>
      </c>
      <c r="B498" s="50" t="s">
        <v>7185</v>
      </c>
      <c r="C498" s="50" t="s">
        <v>430</v>
      </c>
      <c r="D498" s="50" t="s">
        <v>108</v>
      </c>
      <c r="E498" s="82" t="s">
        <v>61</v>
      </c>
      <c r="F498" s="50" t="s">
        <v>4</v>
      </c>
      <c r="G498" s="269" t="str">
        <f>VLOOKUP(A498,'High School'!A:AW,49,FALSE)</f>
        <v/>
      </c>
      <c r="H498" s="270" t="str">
        <f>VLOOKUP(A498,'High School'!A:AX,50,FALSE)</f>
        <v/>
      </c>
      <c r="I498" s="270" t="str">
        <f>VLOOKUP(A498,'High School'!A:AY,51,FALSE)</f>
        <v/>
      </c>
      <c r="J498" s="270" t="str">
        <f>VLOOKUP(A498,'High School'!A:AZ,52,FALSE)</f>
        <v/>
      </c>
      <c r="K498" s="270" t="str">
        <f>VLOOKUP(A498,'High School'!A:BA,53,FALSE)</f>
        <v/>
      </c>
      <c r="L498" s="270" t="str">
        <f>VLOOKUP(A498,'High School'!A:BB,54,FALSE)</f>
        <v/>
      </c>
      <c r="M498" s="301" t="s">
        <v>225</v>
      </c>
      <c r="N498" s="301" t="s">
        <v>26</v>
      </c>
      <c r="O498" s="271"/>
      <c r="P498" s="273"/>
      <c r="Q498" s="288"/>
      <c r="R498" s="288"/>
      <c r="S498" s="275"/>
      <c r="T498" s="275"/>
      <c r="U498" s="275"/>
      <c r="V498" s="275"/>
      <c r="W498" s="275"/>
      <c r="X498" s="376"/>
      <c r="Y498" s="304" t="s">
        <v>225</v>
      </c>
      <c r="Z498" s="304" t="s">
        <v>26</v>
      </c>
      <c r="AA498" s="276"/>
      <c r="AB498" s="276"/>
      <c r="AC498" s="378"/>
      <c r="AD498" s="377"/>
      <c r="AE498" s="291"/>
      <c r="AF498" s="291"/>
      <c r="AG498" s="291"/>
      <c r="AH498" s="291"/>
      <c r="AI498" s="291"/>
      <c r="AJ498" s="291"/>
      <c r="AK498" s="279"/>
      <c r="AL498" s="279"/>
      <c r="AM498" s="279"/>
      <c r="AN498" s="279"/>
      <c r="AO498" s="292"/>
      <c r="AP498" s="292"/>
      <c r="AQ498" s="293"/>
      <c r="AR498" s="362"/>
      <c r="AS498" s="362"/>
      <c r="AT498" s="281"/>
      <c r="AU498" s="281"/>
      <c r="AV498" s="294"/>
      <c r="AW498" s="294"/>
      <c r="AX498" s="294"/>
      <c r="AY498" s="295"/>
      <c r="AZ498" s="295"/>
      <c r="BA498" s="295"/>
      <c r="BB498" s="296"/>
      <c r="BC498" s="296"/>
      <c r="BD498" s="296"/>
      <c r="BE498" s="353"/>
    </row>
    <row r="499" ht="15.75" customHeight="1">
      <c r="A499" s="74">
        <v>2025530.0</v>
      </c>
      <c r="B499" s="50" t="s">
        <v>7450</v>
      </c>
      <c r="C499" s="50" t="s">
        <v>430</v>
      </c>
      <c r="D499" s="50" t="s">
        <v>108</v>
      </c>
      <c r="E499" s="82" t="s">
        <v>61</v>
      </c>
      <c r="F499" s="50" t="s">
        <v>4</v>
      </c>
      <c r="G499" s="363" t="s">
        <v>225</v>
      </c>
      <c r="H499" s="270" t="str">
        <f>VLOOKUP(A499,'High School'!A:AX,50,FALSE)</f>
        <v/>
      </c>
      <c r="I499" s="270" t="str">
        <f>VLOOKUP(A499,'High School'!A:AY,51,FALSE)</f>
        <v/>
      </c>
      <c r="J499" s="270" t="str">
        <f>VLOOKUP(A499,'High School'!A:AZ,52,FALSE)</f>
        <v/>
      </c>
      <c r="K499" s="270" t="str">
        <f>VLOOKUP(A499,'High School'!A:BA,53,FALSE)</f>
        <v/>
      </c>
      <c r="L499" s="270" t="str">
        <f>VLOOKUP(A499,'High School'!A:BB,54,FALSE)</f>
        <v/>
      </c>
      <c r="M499" s="301" t="s">
        <v>73</v>
      </c>
      <c r="N499" s="271"/>
      <c r="O499" s="301" t="s">
        <v>7853</v>
      </c>
      <c r="P499" s="273"/>
      <c r="Q499" s="288"/>
      <c r="R499" s="288"/>
      <c r="S499" s="275"/>
      <c r="T499" s="275"/>
      <c r="U499" s="275"/>
      <c r="V499" s="275"/>
      <c r="W499" s="275"/>
      <c r="X499" s="289"/>
      <c r="Y499" s="304" t="s">
        <v>73</v>
      </c>
      <c r="Z499" s="276"/>
      <c r="AA499" s="304">
        <v>2.51619567E8</v>
      </c>
      <c r="AB499" s="304">
        <v>25374.0</v>
      </c>
      <c r="AC499" s="290"/>
      <c r="AD499" s="290"/>
      <c r="AE499" s="291"/>
      <c r="AF499" s="291"/>
      <c r="AG499" s="291"/>
      <c r="AH499" s="291"/>
      <c r="AI499" s="291"/>
      <c r="AJ499" s="291"/>
      <c r="AK499" s="279"/>
      <c r="AL499" s="279"/>
      <c r="AM499" s="279"/>
      <c r="AN499" s="279"/>
      <c r="AO499" s="292"/>
      <c r="AP499" s="292"/>
      <c r="AQ499" s="293"/>
      <c r="AR499" s="362"/>
      <c r="AS499" s="362"/>
      <c r="AT499" s="281"/>
      <c r="AU499" s="281"/>
      <c r="AV499" s="294"/>
      <c r="AW499" s="294"/>
      <c r="AX499" s="294"/>
      <c r="AY499" s="295"/>
      <c r="AZ499" s="295"/>
      <c r="BA499" s="295"/>
      <c r="BB499" s="296"/>
      <c r="BC499" s="296"/>
      <c r="BD499" s="296"/>
      <c r="BE499" s="353"/>
    </row>
    <row r="500" ht="15.75" customHeight="1">
      <c r="A500" s="74">
        <v>2025531.0</v>
      </c>
      <c r="B500" s="50" t="s">
        <v>4981</v>
      </c>
      <c r="C500" s="50" t="s">
        <v>430</v>
      </c>
      <c r="D500" s="50" t="s">
        <v>108</v>
      </c>
      <c r="E500" s="82" t="s">
        <v>61</v>
      </c>
      <c r="F500" s="50" t="s">
        <v>4</v>
      </c>
      <c r="G500" s="269" t="str">
        <f>VLOOKUP(A500,'High School'!A:AW,49,FALSE)</f>
        <v>S/A</v>
      </c>
      <c r="H500" s="270" t="str">
        <f>VLOOKUP(A500,'High School'!A:AX,50,FALSE)</f>
        <v/>
      </c>
      <c r="I500" s="270" t="str">
        <f>VLOOKUP(A500,'High School'!A:AY,51,FALSE)</f>
        <v/>
      </c>
      <c r="J500" s="270" t="str">
        <f>VLOOKUP(A500,'High School'!A:AZ,52,FALSE)</f>
        <v/>
      </c>
      <c r="K500" s="270" t="str">
        <f>VLOOKUP(A500,'High School'!A:BA,53,FALSE)</f>
        <v/>
      </c>
      <c r="L500" s="270" t="str">
        <f>VLOOKUP(A500,'High School'!A:BB,54,FALSE)</f>
        <v/>
      </c>
      <c r="M500" s="301" t="s">
        <v>232</v>
      </c>
      <c r="N500" s="271"/>
      <c r="O500" s="301" t="s">
        <v>7854</v>
      </c>
      <c r="P500" s="273"/>
      <c r="Q500" s="288"/>
      <c r="R500" s="288"/>
      <c r="S500" s="303" t="s">
        <v>232</v>
      </c>
      <c r="T500" s="275"/>
      <c r="U500" s="303">
        <v>2.25007539E8</v>
      </c>
      <c r="V500" s="275"/>
      <c r="W500" s="275"/>
      <c r="X500" s="289"/>
      <c r="Y500" s="304" t="s">
        <v>73</v>
      </c>
      <c r="Z500" s="276"/>
      <c r="AA500" s="304">
        <v>2.51635368E8</v>
      </c>
      <c r="AB500" s="304">
        <v>52538.0</v>
      </c>
      <c r="AC500" s="290"/>
      <c r="AD500" s="290"/>
      <c r="AE500" s="291"/>
      <c r="AF500" s="291"/>
      <c r="AG500" s="291"/>
      <c r="AH500" s="291"/>
      <c r="AI500" s="291"/>
      <c r="AJ500" s="291"/>
      <c r="AK500" s="279"/>
      <c r="AL500" s="279"/>
      <c r="AM500" s="279"/>
      <c r="AN500" s="279"/>
      <c r="AO500" s="292"/>
      <c r="AP500" s="292"/>
      <c r="AQ500" s="293"/>
      <c r="AR500" s="362"/>
      <c r="AS500" s="362"/>
      <c r="AT500" s="281"/>
      <c r="AU500" s="281"/>
      <c r="AV500" s="294"/>
      <c r="AW500" s="294"/>
      <c r="AX500" s="294"/>
      <c r="AY500" s="295"/>
      <c r="AZ500" s="295"/>
      <c r="BA500" s="295"/>
      <c r="BB500" s="296"/>
      <c r="BC500" s="296"/>
      <c r="BD500" s="296"/>
      <c r="BE500" s="353"/>
    </row>
    <row r="501" ht="15.75" customHeight="1">
      <c r="A501" s="74">
        <v>2025532.0</v>
      </c>
      <c r="B501" s="50" t="s">
        <v>4998</v>
      </c>
      <c r="C501" s="50" t="s">
        <v>430</v>
      </c>
      <c r="D501" s="50" t="s">
        <v>108</v>
      </c>
      <c r="E501" s="82" t="s">
        <v>61</v>
      </c>
      <c r="F501" s="50" t="s">
        <v>4</v>
      </c>
      <c r="G501" s="269" t="str">
        <f>VLOOKUP(A501,'High School'!A:AW,49,FALSE)</f>
        <v>S/A</v>
      </c>
      <c r="H501" s="270" t="str">
        <f>VLOOKUP(A501,'High School'!A:AX,50,FALSE)</f>
        <v/>
      </c>
      <c r="I501" s="270" t="str">
        <f>VLOOKUP(A501,'High School'!A:AY,51,FALSE)</f>
        <v/>
      </c>
      <c r="J501" s="270" t="str">
        <f>VLOOKUP(A501,'High School'!A:AZ,52,FALSE)</f>
        <v/>
      </c>
      <c r="K501" s="270" t="str">
        <f>VLOOKUP(A501,'High School'!A:BA,53,FALSE)</f>
        <v/>
      </c>
      <c r="L501" s="270" t="str">
        <f>VLOOKUP(A501,'High School'!A:BB,54,FALSE)</f>
        <v/>
      </c>
      <c r="M501" s="301" t="s">
        <v>73</v>
      </c>
      <c r="N501" s="271"/>
      <c r="O501" s="301" t="s">
        <v>7855</v>
      </c>
      <c r="P501" s="273"/>
      <c r="Q501" s="288"/>
      <c r="R501" s="288"/>
      <c r="S501" s="303" t="s">
        <v>232</v>
      </c>
      <c r="T501" s="275"/>
      <c r="U501" s="303">
        <v>2.25039202E8</v>
      </c>
      <c r="V501" s="275"/>
      <c r="W501" s="275"/>
      <c r="X501" s="289"/>
      <c r="Y501" s="304" t="s">
        <v>232</v>
      </c>
      <c r="Z501" s="276"/>
      <c r="AA501" s="304">
        <v>2.50379384E8</v>
      </c>
      <c r="AB501" s="304">
        <v>70318.0</v>
      </c>
      <c r="AC501" s="290"/>
      <c r="AD501" s="290"/>
      <c r="AE501" s="291"/>
      <c r="AF501" s="291"/>
      <c r="AG501" s="291"/>
      <c r="AH501" s="291"/>
      <c r="AI501" s="291"/>
      <c r="AJ501" s="291"/>
      <c r="AK501" s="279"/>
      <c r="AL501" s="279"/>
      <c r="AM501" s="279"/>
      <c r="AN501" s="279"/>
      <c r="AO501" s="292"/>
      <c r="AP501" s="292"/>
      <c r="AQ501" s="292"/>
      <c r="AR501" s="362"/>
      <c r="AS501" s="362"/>
      <c r="AT501" s="281"/>
      <c r="AU501" s="281"/>
      <c r="AV501" s="294"/>
      <c r="AW501" s="294"/>
      <c r="AX501" s="294"/>
      <c r="AY501" s="295"/>
      <c r="AZ501" s="295"/>
      <c r="BA501" s="295"/>
      <c r="BB501" s="296"/>
      <c r="BC501" s="296"/>
      <c r="BD501" s="296"/>
      <c r="BE501" s="353"/>
    </row>
    <row r="502" ht="15.75" customHeight="1">
      <c r="A502" s="74">
        <v>2025534.0</v>
      </c>
      <c r="B502" s="50" t="s">
        <v>3707</v>
      </c>
      <c r="C502" s="50" t="s">
        <v>430</v>
      </c>
      <c r="D502" s="50" t="s">
        <v>108</v>
      </c>
      <c r="E502" s="82" t="s">
        <v>61</v>
      </c>
      <c r="F502" s="50" t="s">
        <v>4</v>
      </c>
      <c r="G502" s="269" t="str">
        <f>VLOOKUP(A502,'High School'!A:AW,49,FALSE)</f>
        <v>S/A</v>
      </c>
      <c r="H502" s="270" t="str">
        <f>VLOOKUP(A502,'High School'!A:AX,50,FALSE)</f>
        <v/>
      </c>
      <c r="I502" s="270" t="str">
        <f>VLOOKUP(A502,'High School'!A:AY,51,FALSE)</f>
        <v/>
      </c>
      <c r="J502" s="270" t="str">
        <f>VLOOKUP(A502,'High School'!A:AZ,52,FALSE)</f>
        <v/>
      </c>
      <c r="K502" s="270" t="str">
        <f>VLOOKUP(A502,'High School'!A:BA,53,FALSE)</f>
        <v/>
      </c>
      <c r="L502" s="270" t="str">
        <f>VLOOKUP(A502,'High School'!A:BB,54,FALSE)</f>
        <v/>
      </c>
      <c r="M502" s="301" t="s">
        <v>73</v>
      </c>
      <c r="N502" s="271"/>
      <c r="O502" s="301" t="s">
        <v>7856</v>
      </c>
      <c r="P502" s="273"/>
      <c r="Q502" s="288"/>
      <c r="R502" s="288"/>
      <c r="S502" s="275"/>
      <c r="T502" s="275"/>
      <c r="U502" s="275"/>
      <c r="V502" s="275"/>
      <c r="W502" s="275"/>
      <c r="X502" s="289"/>
      <c r="Y502" s="304" t="s">
        <v>73</v>
      </c>
      <c r="Z502" s="276"/>
      <c r="AA502" s="304">
        <v>2.51646327E8</v>
      </c>
      <c r="AB502" s="304">
        <v>84863.0</v>
      </c>
      <c r="AC502" s="379"/>
      <c r="AD502" s="290"/>
      <c r="AE502" s="291"/>
      <c r="AF502" s="291"/>
      <c r="AG502" s="291"/>
      <c r="AH502" s="291"/>
      <c r="AI502" s="291"/>
      <c r="AJ502" s="291"/>
      <c r="AK502" s="279"/>
      <c r="AL502" s="279"/>
      <c r="AM502" s="279"/>
      <c r="AN502" s="279"/>
      <c r="AO502" s="292"/>
      <c r="AP502" s="292"/>
      <c r="AQ502" s="292"/>
      <c r="AR502" s="362"/>
      <c r="AS502" s="362"/>
      <c r="AT502" s="281"/>
      <c r="AU502" s="281"/>
      <c r="AV502" s="294"/>
      <c r="AW502" s="294"/>
      <c r="AX502" s="294"/>
      <c r="AY502" s="295"/>
      <c r="AZ502" s="295"/>
      <c r="BA502" s="295"/>
      <c r="BB502" s="296"/>
      <c r="BC502" s="296"/>
      <c r="BD502" s="296"/>
      <c r="BE502" s="353"/>
    </row>
    <row r="503" ht="15.75" customHeight="1">
      <c r="A503" s="74">
        <v>2025535.0</v>
      </c>
      <c r="B503" s="50" t="s">
        <v>6560</v>
      </c>
      <c r="C503" s="50" t="s">
        <v>430</v>
      </c>
      <c r="D503" s="50" t="s">
        <v>108</v>
      </c>
      <c r="E503" s="82" t="s">
        <v>61</v>
      </c>
      <c r="F503" s="50" t="s">
        <v>4</v>
      </c>
      <c r="G503" s="269" t="str">
        <f>VLOOKUP(A503,'High School'!A:AW,49,FALSE)</f>
        <v>S/A</v>
      </c>
      <c r="H503" s="270" t="str">
        <f>VLOOKUP(A503,'High School'!A:AX,50,FALSE)</f>
        <v/>
      </c>
      <c r="I503" s="270">
        <f>VLOOKUP(A503,'High School'!A:AY,51,FALSE)</f>
        <v>231326270</v>
      </c>
      <c r="J503" s="270" t="str">
        <f>VLOOKUP(A503,'High School'!A:AZ,52,FALSE)</f>
        <v/>
      </c>
      <c r="K503" s="270" t="str">
        <f>VLOOKUP(A503,'High School'!A:BA,53,FALSE)</f>
        <v/>
      </c>
      <c r="L503" s="270" t="str">
        <f>VLOOKUP(A503,'High School'!A:BB,54,FALSE)</f>
        <v/>
      </c>
      <c r="M503" s="301" t="s">
        <v>73</v>
      </c>
      <c r="N503" s="271"/>
      <c r="O503" s="301" t="s">
        <v>7857</v>
      </c>
      <c r="P503" s="273"/>
      <c r="Q503" s="288"/>
      <c r="R503" s="288"/>
      <c r="S503" s="303" t="s">
        <v>232</v>
      </c>
      <c r="T503" s="275"/>
      <c r="U503" s="303">
        <v>2.25066038E8</v>
      </c>
      <c r="V503" s="275"/>
      <c r="W503" s="275"/>
      <c r="X503" s="289"/>
      <c r="Y503" s="304" t="s">
        <v>232</v>
      </c>
      <c r="Z503" s="276"/>
      <c r="AA503" s="304"/>
      <c r="AB503" s="276"/>
      <c r="AC503" s="290"/>
      <c r="AD503" s="290"/>
      <c r="AE503" s="291"/>
      <c r="AF503" s="291"/>
      <c r="AG503" s="291"/>
      <c r="AH503" s="291"/>
      <c r="AI503" s="291"/>
      <c r="AJ503" s="291"/>
      <c r="AK503" s="279"/>
      <c r="AL503" s="279"/>
      <c r="AM503" s="279"/>
      <c r="AN503" s="279"/>
      <c r="AO503" s="292"/>
      <c r="AP503" s="292"/>
      <c r="AQ503" s="292"/>
      <c r="AR503" s="362"/>
      <c r="AS503" s="362"/>
      <c r="AT503" s="281"/>
      <c r="AU503" s="281"/>
      <c r="AV503" s="294"/>
      <c r="AW503" s="294"/>
      <c r="AX503" s="294"/>
      <c r="AY503" s="295"/>
      <c r="AZ503" s="295"/>
      <c r="BA503" s="295"/>
      <c r="BB503" s="296"/>
      <c r="BC503" s="296"/>
      <c r="BD503" s="296"/>
      <c r="BE503" s="353"/>
    </row>
    <row r="504" ht="15.75" customHeight="1">
      <c r="A504" s="74">
        <v>2025536.0</v>
      </c>
      <c r="B504" s="50" t="s">
        <v>4234</v>
      </c>
      <c r="C504" s="50" t="s">
        <v>430</v>
      </c>
      <c r="D504" s="50" t="s">
        <v>108</v>
      </c>
      <c r="E504" s="82" t="s">
        <v>61</v>
      </c>
      <c r="F504" s="50" t="s">
        <v>4</v>
      </c>
      <c r="G504" s="269" t="str">
        <f>VLOOKUP(A504,'High School'!A:AW,49,FALSE)</f>
        <v>S/A</v>
      </c>
      <c r="H504" s="270" t="str">
        <f>VLOOKUP(A504,'High School'!A:AX,50,FALSE)</f>
        <v/>
      </c>
      <c r="I504" s="270" t="str">
        <f>VLOOKUP(A504,'High School'!A:AY,51,FALSE)</f>
        <v/>
      </c>
      <c r="J504" s="270" t="str">
        <f>VLOOKUP(A504,'High School'!A:AZ,52,FALSE)</f>
        <v/>
      </c>
      <c r="K504" s="270" t="str">
        <f>VLOOKUP(A504,'High School'!A:BA,53,FALSE)</f>
        <v/>
      </c>
      <c r="L504" s="270" t="str">
        <f>VLOOKUP(A504,'High School'!A:BB,54,FALSE)</f>
        <v/>
      </c>
      <c r="M504" s="301" t="s">
        <v>232</v>
      </c>
      <c r="N504" s="271"/>
      <c r="O504" s="301" t="s">
        <v>7858</v>
      </c>
      <c r="P504" s="273"/>
      <c r="Q504" s="288"/>
      <c r="R504" s="288"/>
      <c r="S504" s="275"/>
      <c r="T504" s="275"/>
      <c r="U504" s="275"/>
      <c r="V504" s="275"/>
      <c r="W504" s="275"/>
      <c r="X504" s="289"/>
      <c r="Y504" s="304" t="s">
        <v>73</v>
      </c>
      <c r="Z504" s="276"/>
      <c r="AA504" s="304">
        <v>2.51647285E8</v>
      </c>
      <c r="AB504" s="304">
        <v>17173.0</v>
      </c>
      <c r="AC504" s="290"/>
      <c r="AD504" s="290"/>
      <c r="AE504" s="291"/>
      <c r="AF504" s="291"/>
      <c r="AG504" s="291"/>
      <c r="AH504" s="291"/>
      <c r="AI504" s="291"/>
      <c r="AJ504" s="291"/>
      <c r="AK504" s="279"/>
      <c r="AL504" s="279"/>
      <c r="AM504" s="279"/>
      <c r="AN504" s="279"/>
      <c r="AO504" s="292"/>
      <c r="AP504" s="292"/>
      <c r="AQ504" s="292"/>
      <c r="AR504" s="362"/>
      <c r="AS504" s="362"/>
      <c r="AT504" s="281"/>
      <c r="AU504" s="281"/>
      <c r="AV504" s="294"/>
      <c r="AW504" s="294"/>
      <c r="AX504" s="294"/>
      <c r="AY504" s="295"/>
      <c r="AZ504" s="295"/>
      <c r="BA504" s="295"/>
      <c r="BB504" s="296"/>
      <c r="BC504" s="296"/>
      <c r="BD504" s="296"/>
      <c r="BE504" s="353"/>
    </row>
    <row r="505" ht="15.75" customHeight="1">
      <c r="A505" s="74">
        <v>2025537.0</v>
      </c>
      <c r="B505" s="50" t="s">
        <v>7548</v>
      </c>
      <c r="C505" s="50" t="s">
        <v>430</v>
      </c>
      <c r="D505" s="50" t="s">
        <v>108</v>
      </c>
      <c r="E505" s="82" t="s">
        <v>61</v>
      </c>
      <c r="F505" s="50" t="s">
        <v>4</v>
      </c>
      <c r="G505" s="269" t="str">
        <f>VLOOKUP(A505,'High School'!A:AW,49,FALSE)</f>
        <v/>
      </c>
      <c r="H505" s="270" t="str">
        <f>VLOOKUP(A505,'High School'!A:AX,50,FALSE)</f>
        <v/>
      </c>
      <c r="I505" s="270" t="str">
        <f>VLOOKUP(A505,'High School'!A:AY,51,FALSE)</f>
        <v/>
      </c>
      <c r="J505" s="270" t="str">
        <f>VLOOKUP(A505,'High School'!A:AZ,52,FALSE)</f>
        <v/>
      </c>
      <c r="K505" s="270" t="str">
        <f>VLOOKUP(A505,'High School'!A:BA,53,FALSE)</f>
        <v/>
      </c>
      <c r="L505" s="270" t="str">
        <f>VLOOKUP(A505,'High School'!A:BB,54,FALSE)</f>
        <v/>
      </c>
      <c r="M505" s="301" t="s">
        <v>225</v>
      </c>
      <c r="N505" s="301" t="s">
        <v>26</v>
      </c>
      <c r="O505" s="271"/>
      <c r="P505" s="273"/>
      <c r="Q505" s="288"/>
      <c r="R505" s="288"/>
      <c r="S505" s="275"/>
      <c r="T505" s="275"/>
      <c r="U505" s="275"/>
      <c r="V505" s="275"/>
      <c r="W505" s="275"/>
      <c r="X505" s="289"/>
      <c r="Y505" s="304" t="s">
        <v>225</v>
      </c>
      <c r="Z505" s="304" t="s">
        <v>26</v>
      </c>
      <c r="AA505" s="276"/>
      <c r="AB505" s="276"/>
      <c r="AC505" s="290"/>
      <c r="AD505" s="290"/>
      <c r="AE505" s="291"/>
      <c r="AF505" s="291"/>
      <c r="AG505" s="291"/>
      <c r="AH505" s="291"/>
      <c r="AI505" s="291"/>
      <c r="AJ505" s="291"/>
      <c r="AK505" s="279"/>
      <c r="AL505" s="279"/>
      <c r="AM505" s="279"/>
      <c r="AN505" s="279"/>
      <c r="AO505" s="292"/>
      <c r="AP505" s="292"/>
      <c r="AQ505" s="292"/>
      <c r="AR505" s="362"/>
      <c r="AS505" s="362"/>
      <c r="AT505" s="281"/>
      <c r="AU505" s="281"/>
      <c r="AV505" s="294"/>
      <c r="AW505" s="294"/>
      <c r="AX505" s="294"/>
      <c r="AY505" s="295"/>
      <c r="AZ505" s="295"/>
      <c r="BA505" s="295"/>
      <c r="BB505" s="296"/>
      <c r="BC505" s="296"/>
      <c r="BD505" s="296"/>
      <c r="BE505" s="353"/>
    </row>
    <row r="506" ht="15.75" customHeight="1">
      <c r="A506" s="74">
        <v>2025538.0</v>
      </c>
      <c r="B506" s="50" t="s">
        <v>5161</v>
      </c>
      <c r="C506" s="50" t="s">
        <v>430</v>
      </c>
      <c r="D506" s="50" t="s">
        <v>108</v>
      </c>
      <c r="E506" s="82" t="s">
        <v>61</v>
      </c>
      <c r="F506" s="50" t="s">
        <v>4</v>
      </c>
      <c r="G506" s="269" t="str">
        <f>VLOOKUP(A506,'High School'!A:AW,49,FALSE)</f>
        <v>S/A</v>
      </c>
      <c r="H506" s="270" t="str">
        <f>VLOOKUP(A506,'High School'!A:AX,50,FALSE)</f>
        <v/>
      </c>
      <c r="I506" s="270">
        <f>VLOOKUP(A506,'High School'!A:AY,51,FALSE)</f>
        <v>231290640</v>
      </c>
      <c r="J506" s="270">
        <f>VLOOKUP(A506,'High School'!A:AZ,52,FALSE)</f>
        <v>19653</v>
      </c>
      <c r="K506" s="270" t="str">
        <f>VLOOKUP(A506,'High School'!A:BA,53,FALSE)</f>
        <v/>
      </c>
      <c r="L506" s="270" t="str">
        <f>VLOOKUP(A506,'High School'!A:BB,54,FALSE)</f>
        <v/>
      </c>
      <c r="M506" s="301" t="s">
        <v>232</v>
      </c>
      <c r="N506" s="271"/>
      <c r="O506" s="301" t="s">
        <v>7859</v>
      </c>
      <c r="P506" s="273"/>
      <c r="Q506" s="288"/>
      <c r="R506" s="288"/>
      <c r="S506" s="303" t="s">
        <v>232</v>
      </c>
      <c r="T506" s="275"/>
      <c r="U506" s="303">
        <v>2.25095774E8</v>
      </c>
      <c r="V506" s="275"/>
      <c r="W506" s="275"/>
      <c r="X506" s="289"/>
      <c r="Y506" s="304" t="s">
        <v>232</v>
      </c>
      <c r="Z506" s="276"/>
      <c r="AA506" s="304">
        <v>2.51142612E8</v>
      </c>
      <c r="AB506" s="304">
        <v>13218.0</v>
      </c>
      <c r="AC506" s="290"/>
      <c r="AD506" s="290"/>
      <c r="AE506" s="291"/>
      <c r="AF506" s="291"/>
      <c r="AG506" s="291"/>
      <c r="AH506" s="291"/>
      <c r="AI506" s="291"/>
      <c r="AJ506" s="291"/>
      <c r="AK506" s="279"/>
      <c r="AL506" s="279"/>
      <c r="AM506" s="279"/>
      <c r="AN506" s="279"/>
      <c r="AO506" s="292"/>
      <c r="AP506" s="292"/>
      <c r="AQ506" s="292"/>
      <c r="AR506" s="362"/>
      <c r="AS506" s="362"/>
      <c r="AT506" s="281"/>
      <c r="AU506" s="281"/>
      <c r="AV506" s="294"/>
      <c r="AW506" s="294"/>
      <c r="AX506" s="294"/>
      <c r="AY506" s="295"/>
      <c r="AZ506" s="295"/>
      <c r="BA506" s="295"/>
      <c r="BB506" s="296"/>
      <c r="BC506" s="296"/>
      <c r="BD506" s="296"/>
      <c r="BE506" s="353"/>
    </row>
    <row r="507" ht="15.75" customHeight="1">
      <c r="A507" s="74">
        <v>2025539.0</v>
      </c>
      <c r="B507" s="50" t="s">
        <v>4140</v>
      </c>
      <c r="C507" s="50" t="s">
        <v>430</v>
      </c>
      <c r="D507" s="50" t="s">
        <v>108</v>
      </c>
      <c r="E507" s="82" t="s">
        <v>61</v>
      </c>
      <c r="F507" s="50" t="s">
        <v>4</v>
      </c>
      <c r="G507" s="269" t="str">
        <f>VLOOKUP(A507,'High School'!A:AW,49,FALSE)</f>
        <v>S/A</v>
      </c>
      <c r="H507" s="270" t="str">
        <f>VLOOKUP(A507,'High School'!A:AX,50,FALSE)</f>
        <v/>
      </c>
      <c r="I507" s="270">
        <f>VLOOKUP(A507,'High School'!A:AY,51,FALSE)</f>
        <v>231035322</v>
      </c>
      <c r="J507" s="270">
        <f>VLOOKUP(A507,'High School'!A:AZ,52,FALSE)</f>
        <v>70759</v>
      </c>
      <c r="K507" s="270" t="str">
        <f>VLOOKUP(A507,'High School'!A:BA,53,FALSE)</f>
        <v/>
      </c>
      <c r="L507" s="270" t="str">
        <f>VLOOKUP(A507,'High School'!A:BB,54,FALSE)</f>
        <v/>
      </c>
      <c r="M507" s="301" t="s">
        <v>232</v>
      </c>
      <c r="N507" s="271"/>
      <c r="O507" s="301" t="s">
        <v>7860</v>
      </c>
      <c r="P507" s="273"/>
      <c r="Q507" s="288"/>
      <c r="R507" s="288"/>
      <c r="S507" s="275"/>
      <c r="T507" s="275"/>
      <c r="U507" s="275"/>
      <c r="V507" s="275"/>
      <c r="W507" s="275"/>
      <c r="X507" s="289"/>
      <c r="Y507" s="304" t="s">
        <v>73</v>
      </c>
      <c r="Z507" s="276"/>
      <c r="AA507" s="304">
        <v>2.51646777E8</v>
      </c>
      <c r="AB507" s="304">
        <v>21246.0</v>
      </c>
      <c r="AC507" s="290"/>
      <c r="AD507" s="290"/>
      <c r="AE507" s="291"/>
      <c r="AF507" s="291"/>
      <c r="AG507" s="291"/>
      <c r="AH507" s="291"/>
      <c r="AI507" s="291"/>
      <c r="AJ507" s="291"/>
      <c r="AK507" s="279"/>
      <c r="AL507" s="279"/>
      <c r="AM507" s="279"/>
      <c r="AN507" s="279"/>
      <c r="AO507" s="292"/>
      <c r="AP507" s="292"/>
      <c r="AQ507" s="292"/>
      <c r="AR507" s="362"/>
      <c r="AS507" s="362"/>
      <c r="AT507" s="281"/>
      <c r="AU507" s="281"/>
      <c r="AV507" s="294"/>
      <c r="AW507" s="294"/>
      <c r="AX507" s="294"/>
      <c r="AY507" s="295"/>
      <c r="AZ507" s="295"/>
      <c r="BA507" s="295"/>
      <c r="BB507" s="296"/>
      <c r="BC507" s="296"/>
      <c r="BD507" s="296"/>
      <c r="BE507" s="353"/>
    </row>
    <row r="508" ht="15.75" customHeight="1">
      <c r="A508" s="74">
        <v>2025540.0</v>
      </c>
      <c r="B508" s="50" t="s">
        <v>4990</v>
      </c>
      <c r="C508" s="50" t="s">
        <v>430</v>
      </c>
      <c r="D508" s="50" t="s">
        <v>108</v>
      </c>
      <c r="E508" s="82" t="s">
        <v>61</v>
      </c>
      <c r="F508" s="50" t="s">
        <v>4</v>
      </c>
      <c r="G508" s="269" t="str">
        <f>VLOOKUP(A508,'High School'!A:AW,49,FALSE)</f>
        <v>S/A</v>
      </c>
      <c r="H508" s="270" t="str">
        <f>VLOOKUP(A508,'High School'!A:AX,50,FALSE)</f>
        <v/>
      </c>
      <c r="I508" s="270">
        <f>VLOOKUP(A508,'High School'!A:AY,51,FALSE)</f>
        <v>231076029</v>
      </c>
      <c r="J508" s="270">
        <f>VLOOKUP(A508,'High School'!A:AZ,52,FALSE)</f>
        <v>75742</v>
      </c>
      <c r="K508" s="270" t="str">
        <f>VLOOKUP(A508,'High School'!A:BA,53,FALSE)</f>
        <v/>
      </c>
      <c r="L508" s="270" t="str">
        <f>VLOOKUP(A508,'High School'!A:BB,54,FALSE)</f>
        <v/>
      </c>
      <c r="M508" s="301" t="s">
        <v>73</v>
      </c>
      <c r="N508" s="271"/>
      <c r="O508" s="301" t="s">
        <v>7861</v>
      </c>
      <c r="P508" s="273"/>
      <c r="Q508" s="288"/>
      <c r="R508" s="288"/>
      <c r="S508" s="275"/>
      <c r="T508" s="275"/>
      <c r="U508" s="275"/>
      <c r="V508" s="275"/>
      <c r="W508" s="275"/>
      <c r="X508" s="289"/>
      <c r="Y508" s="304" t="s">
        <v>73</v>
      </c>
      <c r="Z508" s="276"/>
      <c r="AA508" s="304">
        <v>2.51618722E8</v>
      </c>
      <c r="AB508" s="304">
        <v>38724.0</v>
      </c>
      <c r="AC508" s="290"/>
      <c r="AD508" s="290"/>
      <c r="AE508" s="291"/>
      <c r="AF508" s="291"/>
      <c r="AG508" s="291"/>
      <c r="AH508" s="291"/>
      <c r="AI508" s="291"/>
      <c r="AJ508" s="291"/>
      <c r="AK508" s="279"/>
      <c r="AL508" s="279"/>
      <c r="AM508" s="279"/>
      <c r="AN508" s="279"/>
      <c r="AO508" s="292"/>
      <c r="AP508" s="292"/>
      <c r="AQ508" s="292"/>
      <c r="AR508" s="362"/>
      <c r="AS508" s="362"/>
      <c r="AT508" s="281"/>
      <c r="AU508" s="281"/>
      <c r="AV508" s="294"/>
      <c r="AW508" s="294"/>
      <c r="AX508" s="294"/>
      <c r="AY508" s="295"/>
      <c r="AZ508" s="295"/>
      <c r="BA508" s="295"/>
      <c r="BB508" s="296"/>
      <c r="BC508" s="296"/>
      <c r="BD508" s="296"/>
      <c r="BE508" s="353"/>
    </row>
    <row r="509" ht="15.75" customHeight="1">
      <c r="A509" s="74">
        <v>2025541.0</v>
      </c>
      <c r="B509" s="50" t="s">
        <v>4315</v>
      </c>
      <c r="C509" s="50" t="s">
        <v>430</v>
      </c>
      <c r="D509" s="50" t="s">
        <v>108</v>
      </c>
      <c r="E509" s="82" t="s">
        <v>61</v>
      </c>
      <c r="F509" s="50" t="s">
        <v>4</v>
      </c>
      <c r="G509" s="269" t="str">
        <f>VLOOKUP(A509,'High School'!A:AW,49,FALSE)</f>
        <v>S/A</v>
      </c>
      <c r="H509" s="270" t="str">
        <f>VLOOKUP(A509,'High School'!A:AX,50,FALSE)</f>
        <v/>
      </c>
      <c r="I509" s="270">
        <f>VLOOKUP(A509,'High School'!A:AY,51,FALSE)</f>
        <v>231486634</v>
      </c>
      <c r="J509" s="270">
        <f>VLOOKUP(A509,'High School'!A:AZ,52,FALSE)</f>
        <v>61598</v>
      </c>
      <c r="K509" s="270" t="str">
        <f>VLOOKUP(A509,'High School'!A:BA,53,FALSE)</f>
        <v/>
      </c>
      <c r="L509" s="270" t="str">
        <f>VLOOKUP(A509,'High School'!A:BB,54,FALSE)</f>
        <v/>
      </c>
      <c r="M509" s="301" t="s">
        <v>232</v>
      </c>
      <c r="N509" s="271"/>
      <c r="O509" s="301" t="s">
        <v>7862</v>
      </c>
      <c r="P509" s="273"/>
      <c r="Q509" s="288"/>
      <c r="R509" s="288"/>
      <c r="S509" s="275"/>
      <c r="T509" s="275"/>
      <c r="U509" s="275"/>
      <c r="V509" s="275"/>
      <c r="W509" s="275"/>
      <c r="X509" s="289"/>
      <c r="Y509" s="304" t="s">
        <v>73</v>
      </c>
      <c r="Z509" s="276"/>
      <c r="AA509" s="304">
        <v>2.51646858E8</v>
      </c>
      <c r="AB509" s="304">
        <v>26367.0</v>
      </c>
      <c r="AC509" s="290"/>
      <c r="AD509" s="290"/>
      <c r="AE509" s="291"/>
      <c r="AF509" s="291"/>
      <c r="AG509" s="291"/>
      <c r="AH509" s="291"/>
      <c r="AI509" s="291"/>
      <c r="AJ509" s="291"/>
      <c r="AK509" s="279"/>
      <c r="AL509" s="279"/>
      <c r="AM509" s="279"/>
      <c r="AN509" s="279"/>
      <c r="AO509" s="292"/>
      <c r="AP509" s="292"/>
      <c r="AQ509" s="292"/>
      <c r="AR509" s="362"/>
      <c r="AS509" s="362"/>
      <c r="AT509" s="281"/>
      <c r="AU509" s="281"/>
      <c r="AV509" s="294"/>
      <c r="AW509" s="294"/>
      <c r="AX509" s="294"/>
      <c r="AY509" s="295"/>
      <c r="AZ509" s="295"/>
      <c r="BA509" s="295"/>
      <c r="BB509" s="296"/>
      <c r="BC509" s="296"/>
      <c r="BD509" s="296"/>
      <c r="BE509" s="353"/>
    </row>
    <row r="510" ht="15.75" customHeight="1">
      <c r="A510" s="74">
        <v>2025542.0</v>
      </c>
      <c r="B510" s="50" t="s">
        <v>5259</v>
      </c>
      <c r="C510" s="50" t="s">
        <v>430</v>
      </c>
      <c r="D510" s="50" t="s">
        <v>108</v>
      </c>
      <c r="E510" s="82" t="s">
        <v>61</v>
      </c>
      <c r="F510" s="50" t="s">
        <v>4</v>
      </c>
      <c r="G510" s="363" t="s">
        <v>225</v>
      </c>
      <c r="H510" s="270" t="str">
        <f>VLOOKUP(A510,'High School'!A:AX,50,FALSE)</f>
        <v/>
      </c>
      <c r="I510" s="270" t="str">
        <f>VLOOKUP(A510,'High School'!A:AY,51,FALSE)</f>
        <v/>
      </c>
      <c r="J510" s="270" t="str">
        <f>VLOOKUP(A510,'High School'!A:AZ,52,FALSE)</f>
        <v/>
      </c>
      <c r="K510" s="270" t="str">
        <f>VLOOKUP(A510,'High School'!A:BA,53,FALSE)</f>
        <v/>
      </c>
      <c r="L510" s="270" t="str">
        <f>VLOOKUP(A510,'High School'!A:BB,54,FALSE)</f>
        <v/>
      </c>
      <c r="M510" s="301" t="s">
        <v>232</v>
      </c>
      <c r="N510" s="271"/>
      <c r="O510" s="301" t="s">
        <v>7863</v>
      </c>
      <c r="P510" s="273"/>
      <c r="Q510" s="288"/>
      <c r="R510" s="288"/>
      <c r="S510" s="275"/>
      <c r="T510" s="275"/>
      <c r="U510" s="275"/>
      <c r="V510" s="275"/>
      <c r="W510" s="275"/>
      <c r="X510" s="289"/>
      <c r="Y510" s="304" t="s">
        <v>73</v>
      </c>
      <c r="Z510" s="276"/>
      <c r="AA510" s="304">
        <v>2.51646564E8</v>
      </c>
      <c r="AB510" s="304">
        <v>37679.0</v>
      </c>
      <c r="AC510" s="290"/>
      <c r="AD510" s="290"/>
      <c r="AE510" s="291"/>
      <c r="AF510" s="291"/>
      <c r="AG510" s="291"/>
      <c r="AH510" s="291"/>
      <c r="AI510" s="291"/>
      <c r="AJ510" s="291"/>
      <c r="AK510" s="279"/>
      <c r="AL510" s="279"/>
      <c r="AM510" s="279"/>
      <c r="AN510" s="279"/>
      <c r="AO510" s="292"/>
      <c r="AP510" s="292"/>
      <c r="AQ510" s="292"/>
      <c r="AR510" s="362"/>
      <c r="AS510" s="362"/>
      <c r="AT510" s="281"/>
      <c r="AU510" s="281"/>
      <c r="AV510" s="294"/>
      <c r="AW510" s="294"/>
      <c r="AX510" s="294"/>
      <c r="AY510" s="295"/>
      <c r="AZ510" s="295"/>
      <c r="BA510" s="295"/>
      <c r="BB510" s="296"/>
      <c r="BC510" s="296"/>
      <c r="BD510" s="296"/>
      <c r="BE510" s="353"/>
    </row>
    <row r="511" ht="15.75" customHeight="1">
      <c r="A511" s="74">
        <v>2025543.0</v>
      </c>
      <c r="B511" s="50" t="s">
        <v>3933</v>
      </c>
      <c r="C511" s="50" t="s">
        <v>430</v>
      </c>
      <c r="D511" s="50" t="s">
        <v>108</v>
      </c>
      <c r="E511" s="82" t="s">
        <v>61</v>
      </c>
      <c r="F511" s="50" t="s">
        <v>4</v>
      </c>
      <c r="G511" s="269" t="str">
        <f>VLOOKUP(A511,'High School'!A:AW,49,FALSE)</f>
        <v>S/A</v>
      </c>
      <c r="H511" s="270" t="str">
        <f>VLOOKUP(A511,'High School'!A:AX,50,FALSE)</f>
        <v/>
      </c>
      <c r="I511" s="270" t="str">
        <f>VLOOKUP(A511,'High School'!A:AY,51,FALSE)</f>
        <v/>
      </c>
      <c r="J511" s="270" t="str">
        <f>VLOOKUP(A511,'High School'!A:AZ,52,FALSE)</f>
        <v/>
      </c>
      <c r="K511" s="270" t="str">
        <f>VLOOKUP(A511,'High School'!A:BA,53,FALSE)</f>
        <v/>
      </c>
      <c r="L511" s="270" t="str">
        <f>VLOOKUP(A511,'High School'!A:BB,54,FALSE)</f>
        <v/>
      </c>
      <c r="M511" s="301" t="s">
        <v>73</v>
      </c>
      <c r="N511" s="271"/>
      <c r="O511" s="301" t="s">
        <v>7864</v>
      </c>
      <c r="P511" s="273"/>
      <c r="Q511" s="288"/>
      <c r="R511" s="288"/>
      <c r="S511" s="303" t="s">
        <v>232</v>
      </c>
      <c r="T511" s="275"/>
      <c r="U511" s="303">
        <v>2.25032417E8</v>
      </c>
      <c r="V511" s="275"/>
      <c r="W511" s="275"/>
      <c r="X511" s="289"/>
      <c r="Y511" s="304" t="s">
        <v>232</v>
      </c>
      <c r="Z511" s="276"/>
      <c r="AA511" s="304">
        <v>2.51166848E8</v>
      </c>
      <c r="AB511" s="304">
        <v>36361.0</v>
      </c>
      <c r="AC511" s="290"/>
      <c r="AD511" s="290"/>
      <c r="AE511" s="291"/>
      <c r="AF511" s="291"/>
      <c r="AG511" s="291"/>
      <c r="AH511" s="291"/>
      <c r="AI511" s="291"/>
      <c r="AJ511" s="291"/>
      <c r="AK511" s="279"/>
      <c r="AL511" s="279"/>
      <c r="AM511" s="279"/>
      <c r="AN511" s="279"/>
      <c r="AO511" s="292"/>
      <c r="AP511" s="292"/>
      <c r="AQ511" s="292"/>
      <c r="AR511" s="362"/>
      <c r="AS511" s="362"/>
      <c r="AT511" s="281"/>
      <c r="AU511" s="281"/>
      <c r="AV511" s="294"/>
      <c r="AW511" s="294"/>
      <c r="AX511" s="294"/>
      <c r="AY511" s="295"/>
      <c r="AZ511" s="295"/>
      <c r="BA511" s="295"/>
      <c r="BB511" s="296"/>
      <c r="BC511" s="296"/>
      <c r="BD511" s="296"/>
      <c r="BE511" s="353"/>
    </row>
    <row r="512" ht="15.75" customHeight="1">
      <c r="A512" s="74">
        <v>2025544.0</v>
      </c>
      <c r="B512" s="50" t="s">
        <v>6420</v>
      </c>
      <c r="C512" s="50" t="s">
        <v>430</v>
      </c>
      <c r="D512" s="50" t="s">
        <v>108</v>
      </c>
      <c r="E512" s="82" t="s">
        <v>61</v>
      </c>
      <c r="F512" s="50" t="s">
        <v>4</v>
      </c>
      <c r="G512" s="269" t="str">
        <f>VLOOKUP(A512,'High School'!A:AW,49,FALSE)</f>
        <v>S/A</v>
      </c>
      <c r="H512" s="270" t="str">
        <f>VLOOKUP(A512,'High School'!A:AX,50,FALSE)</f>
        <v/>
      </c>
      <c r="I512" s="270" t="str">
        <f>VLOOKUP(A512,'High School'!A:AY,51,FALSE)</f>
        <v/>
      </c>
      <c r="J512" s="270" t="str">
        <f>VLOOKUP(A512,'High School'!A:AZ,52,FALSE)</f>
        <v/>
      </c>
      <c r="K512" s="270" t="str">
        <f>VLOOKUP(A512,'High School'!A:BA,53,FALSE)</f>
        <v/>
      </c>
      <c r="L512" s="270" t="str">
        <f>VLOOKUP(A512,'High School'!A:BB,54,FALSE)</f>
        <v/>
      </c>
      <c r="M512" s="301" t="s">
        <v>232</v>
      </c>
      <c r="N512" s="271"/>
      <c r="O512" s="301" t="s">
        <v>7865</v>
      </c>
      <c r="P512" s="273"/>
      <c r="Q512" s="288"/>
      <c r="R512" s="288"/>
      <c r="S512" s="275"/>
      <c r="T512" s="275"/>
      <c r="U512" s="275"/>
      <c r="V512" s="275"/>
      <c r="W512" s="275"/>
      <c r="X512" s="289"/>
      <c r="Y512" s="304" t="s">
        <v>73</v>
      </c>
      <c r="Z512" s="276"/>
      <c r="AA512" s="304">
        <v>2.51635473E8</v>
      </c>
      <c r="AB512" s="304">
        <v>48471.0</v>
      </c>
      <c r="AC512" s="290"/>
      <c r="AD512" s="290"/>
      <c r="AE512" s="291"/>
      <c r="AF512" s="291"/>
      <c r="AG512" s="291"/>
      <c r="AH512" s="291"/>
      <c r="AI512" s="291"/>
      <c r="AJ512" s="291"/>
      <c r="AK512" s="279"/>
      <c r="AL512" s="279"/>
      <c r="AM512" s="279"/>
      <c r="AN512" s="279"/>
      <c r="AO512" s="292"/>
      <c r="AP512" s="292"/>
      <c r="AQ512" s="292"/>
      <c r="AR512" s="362"/>
      <c r="AS512" s="362"/>
      <c r="AT512" s="281"/>
      <c r="AU512" s="281"/>
      <c r="AV512" s="294"/>
      <c r="AW512" s="294"/>
      <c r="AX512" s="294"/>
      <c r="AY512" s="295"/>
      <c r="AZ512" s="295"/>
      <c r="BA512" s="295"/>
      <c r="BB512" s="296"/>
      <c r="BC512" s="296"/>
      <c r="BD512" s="296"/>
      <c r="BE512" s="353"/>
    </row>
    <row r="513" ht="15.75" customHeight="1">
      <c r="A513" s="74">
        <v>2025547.0</v>
      </c>
      <c r="B513" s="50" t="s">
        <v>5135</v>
      </c>
      <c r="C513" s="50" t="s">
        <v>430</v>
      </c>
      <c r="D513" s="50" t="s">
        <v>108</v>
      </c>
      <c r="E513" s="82" t="s">
        <v>61</v>
      </c>
      <c r="F513" s="50" t="s">
        <v>4</v>
      </c>
      <c r="G513" s="269" t="str">
        <f>VLOOKUP(A513,'High School'!A:AW,49,FALSE)</f>
        <v>S/A</v>
      </c>
      <c r="H513" s="270" t="str">
        <f>VLOOKUP(A513,'High School'!A:AX,50,FALSE)</f>
        <v/>
      </c>
      <c r="I513" s="270" t="str">
        <f>VLOOKUP(A513,'High School'!A:AY,51,FALSE)</f>
        <v/>
      </c>
      <c r="J513" s="270" t="str">
        <f>VLOOKUP(A513,'High School'!A:AZ,52,FALSE)</f>
        <v/>
      </c>
      <c r="K513" s="270" t="str">
        <f>VLOOKUP(A513,'High School'!A:BA,53,FALSE)</f>
        <v/>
      </c>
      <c r="L513" s="270" t="str">
        <f>VLOOKUP(A513,'High School'!A:BB,54,FALSE)</f>
        <v/>
      </c>
      <c r="M513" s="301" t="s">
        <v>232</v>
      </c>
      <c r="N513" s="271"/>
      <c r="O513" s="301" t="s">
        <v>7866</v>
      </c>
      <c r="P513" s="273"/>
      <c r="Q513" s="288"/>
      <c r="R513" s="288"/>
      <c r="S513" s="303" t="s">
        <v>232</v>
      </c>
      <c r="T513" s="275"/>
      <c r="U513" s="303">
        <v>2.25039315E8</v>
      </c>
      <c r="V513" s="275"/>
      <c r="W513" s="275"/>
      <c r="X513" s="289"/>
      <c r="Y513" s="304" t="s">
        <v>232</v>
      </c>
      <c r="Z513" s="276"/>
      <c r="AA513" s="276"/>
      <c r="AB513" s="276"/>
      <c r="AC513" s="290"/>
      <c r="AD513" s="290"/>
      <c r="AE513" s="291"/>
      <c r="AF513" s="291"/>
      <c r="AG513" s="291"/>
      <c r="AH513" s="291"/>
      <c r="AI513" s="291"/>
      <c r="AJ513" s="291"/>
      <c r="AK513" s="279"/>
      <c r="AL513" s="279"/>
      <c r="AM513" s="279"/>
      <c r="AN513" s="279"/>
      <c r="AO513" s="292"/>
      <c r="AP513" s="292"/>
      <c r="AQ513" s="292"/>
      <c r="AR513" s="362"/>
      <c r="AS513" s="362"/>
      <c r="AT513" s="281"/>
      <c r="AU513" s="281"/>
      <c r="AV513" s="294"/>
      <c r="AW513" s="294"/>
      <c r="AX513" s="294"/>
      <c r="AY513" s="295"/>
      <c r="AZ513" s="295"/>
      <c r="BA513" s="295"/>
      <c r="BB513" s="296"/>
      <c r="BC513" s="296"/>
      <c r="BD513" s="296"/>
      <c r="BE513" s="353"/>
    </row>
    <row r="514" ht="15.75" customHeight="1">
      <c r="A514" s="74">
        <v>2025548.0</v>
      </c>
      <c r="B514" s="50" t="s">
        <v>7363</v>
      </c>
      <c r="C514" s="50" t="s">
        <v>430</v>
      </c>
      <c r="D514" s="50" t="s">
        <v>108</v>
      </c>
      <c r="E514" s="82" t="s">
        <v>61</v>
      </c>
      <c r="F514" s="50" t="s">
        <v>4</v>
      </c>
      <c r="G514" s="269" t="str">
        <f>VLOOKUP(A514,'High School'!A:AW,49,FALSE)</f>
        <v>S/A</v>
      </c>
      <c r="H514" s="270" t="str">
        <f>VLOOKUP(A514,'High School'!A:AX,50,FALSE)</f>
        <v/>
      </c>
      <c r="I514" s="270" t="str">
        <f>VLOOKUP(A514,'High School'!A:AY,51,FALSE)</f>
        <v/>
      </c>
      <c r="J514" s="270" t="str">
        <f>VLOOKUP(A514,'High School'!A:AZ,52,FALSE)</f>
        <v/>
      </c>
      <c r="K514" s="270" t="str">
        <f>VLOOKUP(A514,'High School'!A:BA,53,FALSE)</f>
        <v/>
      </c>
      <c r="L514" s="270" t="str">
        <f>VLOOKUP(A514,'High School'!A:BB,54,FALSE)</f>
        <v/>
      </c>
      <c r="M514" s="301" t="s">
        <v>232</v>
      </c>
      <c r="N514" s="271"/>
      <c r="O514" s="301" t="s">
        <v>7867</v>
      </c>
      <c r="P514" s="273"/>
      <c r="Q514" s="288"/>
      <c r="R514" s="288"/>
      <c r="S514" s="275"/>
      <c r="T514" s="275"/>
      <c r="U514" s="275"/>
      <c r="V514" s="275"/>
      <c r="W514" s="275"/>
      <c r="X514" s="289"/>
      <c r="Y514" s="304" t="s">
        <v>232</v>
      </c>
      <c r="Z514" s="276"/>
      <c r="AA514" s="304">
        <v>2.51125726E8</v>
      </c>
      <c r="AB514" s="304">
        <v>19836.0</v>
      </c>
      <c r="AC514" s="290"/>
      <c r="AD514" s="290"/>
      <c r="AE514" s="291"/>
      <c r="AF514" s="291"/>
      <c r="AG514" s="291"/>
      <c r="AH514" s="291"/>
      <c r="AI514" s="291"/>
      <c r="AJ514" s="291"/>
      <c r="AK514" s="279"/>
      <c r="AL514" s="279"/>
      <c r="AM514" s="279"/>
      <c r="AN514" s="279"/>
      <c r="AO514" s="292"/>
      <c r="AP514" s="292"/>
      <c r="AQ514" s="292"/>
      <c r="AR514" s="362"/>
      <c r="AS514" s="362"/>
      <c r="AT514" s="281"/>
      <c r="AU514" s="281"/>
      <c r="AV514" s="294"/>
      <c r="AW514" s="294"/>
      <c r="AX514" s="294"/>
      <c r="AY514" s="295"/>
      <c r="AZ514" s="295"/>
      <c r="BA514" s="295"/>
      <c r="BB514" s="296"/>
      <c r="BC514" s="296"/>
      <c r="BD514" s="296"/>
      <c r="BE514" s="353"/>
    </row>
    <row r="515" ht="15.75" customHeight="1">
      <c r="A515" s="74">
        <v>2025549.0</v>
      </c>
      <c r="B515" s="50" t="s">
        <v>5207</v>
      </c>
      <c r="C515" s="50" t="s">
        <v>430</v>
      </c>
      <c r="D515" s="50" t="s">
        <v>108</v>
      </c>
      <c r="E515" s="82" t="s">
        <v>61</v>
      </c>
      <c r="F515" s="50" t="s">
        <v>4</v>
      </c>
      <c r="G515" s="269" t="str">
        <f>VLOOKUP(A515,'High School'!A:AW,49,FALSE)</f>
        <v>S/A</v>
      </c>
      <c r="H515" s="270" t="str">
        <f>VLOOKUP(A515,'High School'!A:AX,50,FALSE)</f>
        <v/>
      </c>
      <c r="I515" s="270" t="str">
        <f>VLOOKUP(A515,'High School'!A:AY,51,FALSE)</f>
        <v/>
      </c>
      <c r="J515" s="270" t="str">
        <f>VLOOKUP(A515,'High School'!A:AZ,52,FALSE)</f>
        <v/>
      </c>
      <c r="K515" s="270" t="str">
        <f>VLOOKUP(A515,'High School'!A:BA,53,FALSE)</f>
        <v/>
      </c>
      <c r="L515" s="270" t="str">
        <f>VLOOKUP(A515,'High School'!A:BB,54,FALSE)</f>
        <v/>
      </c>
      <c r="M515" s="301" t="s">
        <v>73</v>
      </c>
      <c r="N515" s="271"/>
      <c r="O515" s="301" t="s">
        <v>7868</v>
      </c>
      <c r="P515" s="273"/>
      <c r="Q515" s="288"/>
      <c r="R515" s="288"/>
      <c r="S515" s="275"/>
      <c r="T515" s="275"/>
      <c r="U515" s="275"/>
      <c r="V515" s="275"/>
      <c r="W515" s="275"/>
      <c r="X515" s="289"/>
      <c r="Y515" s="304" t="s">
        <v>73</v>
      </c>
      <c r="Z515" s="276"/>
      <c r="AA515" s="304">
        <v>2.51619206E8</v>
      </c>
      <c r="AB515" s="304">
        <v>38472.0</v>
      </c>
      <c r="AC515" s="290"/>
      <c r="AD515" s="290"/>
      <c r="AE515" s="291"/>
      <c r="AF515" s="291"/>
      <c r="AG515" s="291"/>
      <c r="AH515" s="291"/>
      <c r="AI515" s="291"/>
      <c r="AJ515" s="291"/>
      <c r="AK515" s="279"/>
      <c r="AL515" s="279"/>
      <c r="AM515" s="279"/>
      <c r="AN515" s="279"/>
      <c r="AO515" s="292"/>
      <c r="AP515" s="292"/>
      <c r="AQ515" s="292"/>
      <c r="AR515" s="281"/>
      <c r="AS515" s="281"/>
      <c r="AT515" s="281"/>
      <c r="AU515" s="281"/>
      <c r="AV515" s="294"/>
      <c r="AW515" s="294"/>
      <c r="AX515" s="294"/>
      <c r="AY515" s="295"/>
      <c r="AZ515" s="295"/>
      <c r="BA515" s="295"/>
      <c r="BB515" s="296"/>
      <c r="BC515" s="296"/>
      <c r="BD515" s="296"/>
      <c r="BE515" s="353"/>
    </row>
    <row r="516" ht="15.75" customHeight="1">
      <c r="A516" s="74">
        <v>2025550.0</v>
      </c>
      <c r="B516" s="50" t="s">
        <v>5356</v>
      </c>
      <c r="C516" s="50" t="s">
        <v>430</v>
      </c>
      <c r="D516" s="50" t="s">
        <v>108</v>
      </c>
      <c r="E516" s="82" t="s">
        <v>61</v>
      </c>
      <c r="F516" s="50" t="s">
        <v>4</v>
      </c>
      <c r="G516" s="269" t="str">
        <f>VLOOKUP(A516,'High School'!A:AW,49,FALSE)</f>
        <v>S/A</v>
      </c>
      <c r="H516" s="270" t="str">
        <f>VLOOKUP(A516,'High School'!A:AX,50,FALSE)</f>
        <v/>
      </c>
      <c r="I516" s="270">
        <f>VLOOKUP(A516,'High School'!A:AY,51,FALSE)</f>
        <v>231441304</v>
      </c>
      <c r="J516" s="270" t="str">
        <f>VLOOKUP(A516,'High School'!A:AZ,52,FALSE)</f>
        <v/>
      </c>
      <c r="K516" s="270" t="str">
        <f>VLOOKUP(A516,'High School'!A:BA,53,FALSE)</f>
        <v/>
      </c>
      <c r="L516" s="270" t="str">
        <f>VLOOKUP(A516,'High School'!A:BB,54,FALSE)</f>
        <v/>
      </c>
      <c r="M516" s="301" t="s">
        <v>73</v>
      </c>
      <c r="N516" s="271"/>
      <c r="O516" s="301" t="s">
        <v>7869</v>
      </c>
      <c r="P516" s="273"/>
      <c r="Q516" s="288"/>
      <c r="R516" s="288"/>
      <c r="S516" s="303" t="s">
        <v>232</v>
      </c>
      <c r="T516" s="275"/>
      <c r="U516" s="303">
        <v>2.25044654E8</v>
      </c>
      <c r="V516" s="275"/>
      <c r="W516" s="275"/>
      <c r="X516" s="289"/>
      <c r="Y516" s="304" t="s">
        <v>73</v>
      </c>
      <c r="Z516" s="276"/>
      <c r="AA516" s="304">
        <v>2.51638081E8</v>
      </c>
      <c r="AB516" s="304">
        <v>27294.0</v>
      </c>
      <c r="AC516" s="290"/>
      <c r="AD516" s="290"/>
      <c r="AE516" s="291"/>
      <c r="AF516" s="291"/>
      <c r="AG516" s="291"/>
      <c r="AH516" s="291"/>
      <c r="AI516" s="291"/>
      <c r="AJ516" s="291"/>
      <c r="AK516" s="279"/>
      <c r="AL516" s="279"/>
      <c r="AM516" s="279"/>
      <c r="AN516" s="279"/>
      <c r="AO516" s="292"/>
      <c r="AP516" s="292"/>
      <c r="AQ516" s="292"/>
      <c r="AR516" s="362"/>
      <c r="AS516" s="362"/>
      <c r="AT516" s="281"/>
      <c r="AU516" s="281"/>
      <c r="AV516" s="294"/>
      <c r="AW516" s="294"/>
      <c r="AX516" s="294"/>
      <c r="AY516" s="295"/>
      <c r="AZ516" s="295"/>
      <c r="BA516" s="295"/>
      <c r="BB516" s="296"/>
      <c r="BC516" s="296"/>
      <c r="BD516" s="296"/>
      <c r="BE516" s="353"/>
    </row>
    <row r="517" ht="15.75" customHeight="1">
      <c r="A517" s="74">
        <v>2025551.0</v>
      </c>
      <c r="B517" s="50" t="s">
        <v>6937</v>
      </c>
      <c r="C517" s="50" t="s">
        <v>430</v>
      </c>
      <c r="D517" s="50" t="s">
        <v>116</v>
      </c>
      <c r="E517" s="82" t="s">
        <v>53</v>
      </c>
      <c r="F517" s="50" t="s">
        <v>4</v>
      </c>
      <c r="G517" s="269" t="str">
        <f>VLOOKUP(A517,'High School'!A:AW,49,FALSE)</f>
        <v/>
      </c>
      <c r="H517" s="270" t="str">
        <f>VLOOKUP(A517,'High School'!A:AX,50,FALSE)</f>
        <v/>
      </c>
      <c r="I517" s="270" t="str">
        <f>VLOOKUP(A517,'High School'!A:AY,51,FALSE)</f>
        <v/>
      </c>
      <c r="J517" s="270" t="str">
        <f>VLOOKUP(A517,'High School'!A:AZ,52,FALSE)</f>
        <v/>
      </c>
      <c r="K517" s="270" t="str">
        <f>VLOOKUP(A517,'High School'!A:BA,53,FALSE)</f>
        <v/>
      </c>
      <c r="L517" s="270" t="str">
        <f>VLOOKUP(A517,'High School'!A:BB,54,FALSE)</f>
        <v/>
      </c>
      <c r="M517" s="301" t="s">
        <v>225</v>
      </c>
      <c r="N517" s="301" t="s">
        <v>26</v>
      </c>
      <c r="O517" s="271" t="str">
        <f>CLEAN(P517)</f>
        <v/>
      </c>
      <c r="P517" s="273"/>
      <c r="Q517" s="288"/>
      <c r="R517" s="288"/>
      <c r="S517" s="275"/>
      <c r="T517" s="275"/>
      <c r="U517" s="275"/>
      <c r="V517" s="275"/>
      <c r="W517" s="275"/>
      <c r="X517" s="289"/>
      <c r="Y517" s="304" t="s">
        <v>225</v>
      </c>
      <c r="Z517" s="304" t="s">
        <v>26</v>
      </c>
      <c r="AA517" s="276"/>
      <c r="AB517" s="276"/>
      <c r="AC517" s="290"/>
      <c r="AD517" s="290"/>
      <c r="AE517" s="291"/>
      <c r="AF517" s="291"/>
      <c r="AG517" s="291"/>
      <c r="AH517" s="291"/>
      <c r="AI517" s="291"/>
      <c r="AJ517" s="291"/>
      <c r="AK517" s="279"/>
      <c r="AL517" s="279"/>
      <c r="AM517" s="279"/>
      <c r="AN517" s="279"/>
      <c r="AO517" s="292"/>
      <c r="AP517" s="292"/>
      <c r="AQ517" s="292"/>
      <c r="AR517" s="362"/>
      <c r="AS517" s="362"/>
      <c r="AT517" s="281"/>
      <c r="AU517" s="281"/>
      <c r="AV517" s="294"/>
      <c r="AW517" s="294"/>
      <c r="AX517" s="294"/>
      <c r="AY517" s="295"/>
      <c r="AZ517" s="295"/>
      <c r="BA517" s="295"/>
      <c r="BB517" s="296"/>
      <c r="BC517" s="296"/>
      <c r="BD517" s="296"/>
      <c r="BE517" s="353"/>
    </row>
    <row r="518" ht="15.75" customHeight="1">
      <c r="A518" s="74">
        <v>2025552.0</v>
      </c>
      <c r="B518" s="50" t="s">
        <v>7611</v>
      </c>
      <c r="C518" s="50" t="s">
        <v>430</v>
      </c>
      <c r="D518" s="50" t="s">
        <v>116</v>
      </c>
      <c r="E518" s="82" t="s">
        <v>53</v>
      </c>
      <c r="F518" s="50" t="s">
        <v>4</v>
      </c>
      <c r="G518" s="269" t="str">
        <f>VLOOKUP(A518,'High School'!A:AW,49,FALSE)</f>
        <v/>
      </c>
      <c r="H518" s="270" t="str">
        <f>VLOOKUP(A518,'High School'!A:AX,50,FALSE)</f>
        <v/>
      </c>
      <c r="I518" s="270" t="str">
        <f>VLOOKUP(A518,'High School'!A:AY,51,FALSE)</f>
        <v/>
      </c>
      <c r="J518" s="270" t="str">
        <f>VLOOKUP(A518,'High School'!A:AZ,52,FALSE)</f>
        <v/>
      </c>
      <c r="K518" s="270" t="str">
        <f>VLOOKUP(A518,'High School'!A:BA,53,FALSE)</f>
        <v/>
      </c>
      <c r="L518" s="270" t="str">
        <f>VLOOKUP(A518,'High School'!A:BB,54,FALSE)</f>
        <v/>
      </c>
      <c r="M518" s="301" t="s">
        <v>225</v>
      </c>
      <c r="N518" s="301" t="s">
        <v>26</v>
      </c>
      <c r="O518" s="271"/>
      <c r="P518" s="273"/>
      <c r="Q518" s="288"/>
      <c r="R518" s="288"/>
      <c r="S518" s="275"/>
      <c r="T518" s="275"/>
      <c r="U518" s="275"/>
      <c r="V518" s="275"/>
      <c r="W518" s="275"/>
      <c r="X518" s="289"/>
      <c r="Y518" s="304" t="s">
        <v>225</v>
      </c>
      <c r="Z518" s="304" t="s">
        <v>26</v>
      </c>
      <c r="AA518" s="276"/>
      <c r="AB518" s="276"/>
      <c r="AC518" s="290"/>
      <c r="AD518" s="290"/>
      <c r="AE518" s="291"/>
      <c r="AF518" s="291"/>
      <c r="AG518" s="291"/>
      <c r="AH518" s="291"/>
      <c r="AI518" s="291"/>
      <c r="AJ518" s="291"/>
      <c r="AK518" s="279"/>
      <c r="AL518" s="279"/>
      <c r="AM518" s="279"/>
      <c r="AN518" s="279"/>
      <c r="AO518" s="292"/>
      <c r="AP518" s="292"/>
      <c r="AQ518" s="292"/>
      <c r="AR518" s="362"/>
      <c r="AS518" s="362"/>
      <c r="AT518" s="281"/>
      <c r="AU518" s="281"/>
      <c r="AV518" s="294"/>
      <c r="AW518" s="294"/>
      <c r="AX518" s="294"/>
      <c r="AY518" s="295"/>
      <c r="AZ518" s="295"/>
      <c r="BA518" s="295"/>
      <c r="BB518" s="296"/>
      <c r="BC518" s="296"/>
      <c r="BD518" s="296"/>
      <c r="BE518" s="353"/>
    </row>
    <row r="519" ht="15.75" customHeight="1">
      <c r="A519" s="74">
        <v>2025553.0</v>
      </c>
      <c r="B519" s="50" t="s">
        <v>7632</v>
      </c>
      <c r="C519" s="50" t="s">
        <v>430</v>
      </c>
      <c r="D519" s="50" t="s">
        <v>101</v>
      </c>
      <c r="E519" s="82" t="s">
        <v>53</v>
      </c>
      <c r="F519" s="50" t="s">
        <v>4</v>
      </c>
      <c r="G519" s="269" t="str">
        <f>VLOOKUP(A519,'High School'!A:AW,49,FALSE)</f>
        <v/>
      </c>
      <c r="H519" s="270" t="str">
        <f>VLOOKUP(A519,'High School'!A:AX,50,FALSE)</f>
        <v/>
      </c>
      <c r="I519" s="270" t="str">
        <f>VLOOKUP(A519,'High School'!A:AY,51,FALSE)</f>
        <v/>
      </c>
      <c r="J519" s="270" t="str">
        <f>VLOOKUP(A519,'High School'!A:AZ,52,FALSE)</f>
        <v/>
      </c>
      <c r="K519" s="270" t="str">
        <f>VLOOKUP(A519,'High School'!A:BA,53,FALSE)</f>
        <v/>
      </c>
      <c r="L519" s="270" t="str">
        <f>VLOOKUP(A519,'High School'!A:BB,54,FALSE)</f>
        <v/>
      </c>
      <c r="M519" s="301" t="s">
        <v>225</v>
      </c>
      <c r="N519" s="301" t="s">
        <v>26</v>
      </c>
      <c r="O519" s="271"/>
      <c r="P519" s="273"/>
      <c r="Q519" s="288"/>
      <c r="R519" s="288"/>
      <c r="S519" s="275"/>
      <c r="T519" s="275"/>
      <c r="U519" s="275"/>
      <c r="V519" s="275"/>
      <c r="W519" s="275"/>
      <c r="X519" s="289"/>
      <c r="Y519" s="304" t="s">
        <v>225</v>
      </c>
      <c r="Z519" s="304" t="s">
        <v>26</v>
      </c>
      <c r="AA519" s="276"/>
      <c r="AB519" s="276"/>
      <c r="AC519" s="290"/>
      <c r="AD519" s="290"/>
      <c r="AE519" s="291"/>
      <c r="AF519" s="291"/>
      <c r="AG519" s="291"/>
      <c r="AH519" s="291"/>
      <c r="AI519" s="291"/>
      <c r="AJ519" s="291"/>
      <c r="AK519" s="279"/>
      <c r="AL519" s="279"/>
      <c r="AM519" s="279"/>
      <c r="AN519" s="279"/>
      <c r="AO519" s="292"/>
      <c r="AP519" s="292"/>
      <c r="AQ519" s="292"/>
      <c r="AR519" s="362"/>
      <c r="AS519" s="362"/>
      <c r="AT519" s="281"/>
      <c r="AU519" s="281"/>
      <c r="AV519" s="294"/>
      <c r="AW519" s="294"/>
      <c r="AX519" s="294"/>
      <c r="AY519" s="295"/>
      <c r="AZ519" s="295"/>
      <c r="BA519" s="295"/>
      <c r="BB519" s="296"/>
      <c r="BC519" s="296"/>
      <c r="BD519" s="296"/>
      <c r="BE519" s="353"/>
    </row>
    <row r="520" ht="15.75" customHeight="1">
      <c r="A520" s="74">
        <v>2025554.0</v>
      </c>
      <c r="B520" s="50" t="s">
        <v>7643</v>
      </c>
      <c r="C520" s="50" t="s">
        <v>430</v>
      </c>
      <c r="D520" s="50" t="s">
        <v>101</v>
      </c>
      <c r="E520" s="82" t="s">
        <v>53</v>
      </c>
      <c r="F520" s="50" t="s">
        <v>4</v>
      </c>
      <c r="G520" s="269" t="str">
        <f>VLOOKUP(A520,'High School'!A:AW,49,FALSE)</f>
        <v/>
      </c>
      <c r="H520" s="270" t="str">
        <f>VLOOKUP(A520,'High School'!A:AX,50,FALSE)</f>
        <v/>
      </c>
      <c r="I520" s="270" t="str">
        <f>VLOOKUP(A520,'High School'!A:AY,51,FALSE)</f>
        <v/>
      </c>
      <c r="J520" s="270" t="str">
        <f>VLOOKUP(A520,'High School'!A:AZ,52,FALSE)</f>
        <v/>
      </c>
      <c r="K520" s="270" t="str">
        <f>VLOOKUP(A520,'High School'!A:BA,53,FALSE)</f>
        <v/>
      </c>
      <c r="L520" s="270" t="str">
        <f>VLOOKUP(A520,'High School'!A:BB,54,FALSE)</f>
        <v/>
      </c>
      <c r="M520" s="301" t="s">
        <v>73</v>
      </c>
      <c r="N520" s="271"/>
      <c r="O520" s="301" t="s">
        <v>7870</v>
      </c>
      <c r="P520" s="273"/>
      <c r="Q520" s="288"/>
      <c r="R520" s="288"/>
      <c r="S520" s="275"/>
      <c r="T520" s="275"/>
      <c r="U520" s="275"/>
      <c r="V520" s="275"/>
      <c r="W520" s="275"/>
      <c r="X520" s="289"/>
      <c r="Y520" s="304" t="s">
        <v>73</v>
      </c>
      <c r="Z520" s="276"/>
      <c r="AA520" s="304">
        <v>2.51586731E8</v>
      </c>
      <c r="AB520" s="304">
        <v>36912.0</v>
      </c>
      <c r="AC520" s="290"/>
      <c r="AD520" s="290"/>
      <c r="AE520" s="291"/>
      <c r="AF520" s="291"/>
      <c r="AG520" s="291"/>
      <c r="AH520" s="291"/>
      <c r="AI520" s="291"/>
      <c r="AJ520" s="291"/>
      <c r="AK520" s="279"/>
      <c r="AL520" s="279"/>
      <c r="AM520" s="279"/>
      <c r="AN520" s="279"/>
      <c r="AO520" s="292"/>
      <c r="AP520" s="292"/>
      <c r="AQ520" s="292"/>
      <c r="AR520" s="362"/>
      <c r="AS520" s="362"/>
      <c r="AT520" s="281"/>
      <c r="AU520" s="281"/>
      <c r="AV520" s="294"/>
      <c r="AW520" s="294"/>
      <c r="AX520" s="294"/>
      <c r="AY520" s="295"/>
      <c r="AZ520" s="295"/>
      <c r="BA520" s="295"/>
      <c r="BB520" s="296"/>
      <c r="BC520" s="296"/>
      <c r="BD520" s="296"/>
      <c r="BE520" s="353"/>
    </row>
    <row r="521" ht="15.75" customHeight="1">
      <c r="A521" s="74">
        <v>2025555.0</v>
      </c>
      <c r="B521" s="50" t="s">
        <v>7160</v>
      </c>
      <c r="C521" s="50" t="s">
        <v>430</v>
      </c>
      <c r="D521" s="50" t="s">
        <v>101</v>
      </c>
      <c r="E521" s="82" t="s">
        <v>53</v>
      </c>
      <c r="F521" s="50" t="s">
        <v>4</v>
      </c>
      <c r="G521" s="269" t="str">
        <f>VLOOKUP(A521,'High School'!A:AW,49,FALSE)</f>
        <v/>
      </c>
      <c r="H521" s="270" t="str">
        <f>VLOOKUP(A521,'High School'!A:AX,50,FALSE)</f>
        <v/>
      </c>
      <c r="I521" s="270" t="str">
        <f>VLOOKUP(A521,'High School'!A:AY,51,FALSE)</f>
        <v/>
      </c>
      <c r="J521" s="270" t="str">
        <f>VLOOKUP(A521,'High School'!A:AZ,52,FALSE)</f>
        <v/>
      </c>
      <c r="K521" s="270" t="str">
        <f>VLOOKUP(A521,'High School'!A:BA,53,FALSE)</f>
        <v/>
      </c>
      <c r="L521" s="270" t="str">
        <f>VLOOKUP(A521,'High School'!A:BB,54,FALSE)</f>
        <v/>
      </c>
      <c r="M521" s="301" t="s">
        <v>73</v>
      </c>
      <c r="N521" s="271"/>
      <c r="O521" s="301" t="s">
        <v>7871</v>
      </c>
      <c r="P521" s="273"/>
      <c r="Q521" s="288"/>
      <c r="R521" s="288"/>
      <c r="S521" s="275"/>
      <c r="T521" s="275"/>
      <c r="U521" s="275"/>
      <c r="V521" s="275"/>
      <c r="W521" s="275"/>
      <c r="X521" s="289"/>
      <c r="Y521" s="304" t="s">
        <v>73</v>
      </c>
      <c r="Z521" s="276"/>
      <c r="AA521" s="304">
        <v>2.51585778E8</v>
      </c>
      <c r="AB521" s="304">
        <v>36912.0</v>
      </c>
      <c r="AC521" s="290"/>
      <c r="AD521" s="290"/>
      <c r="AE521" s="291"/>
      <c r="AF521" s="291"/>
      <c r="AG521" s="291"/>
      <c r="AH521" s="291"/>
      <c r="AI521" s="291"/>
      <c r="AJ521" s="291"/>
      <c r="AK521" s="279"/>
      <c r="AL521" s="279"/>
      <c r="AM521" s="279"/>
      <c r="AN521" s="279"/>
      <c r="AO521" s="292"/>
      <c r="AP521" s="292"/>
      <c r="AQ521" s="292"/>
      <c r="AR521" s="362"/>
      <c r="AS521" s="362"/>
      <c r="AT521" s="281"/>
      <c r="AU521" s="281"/>
      <c r="AV521" s="294"/>
      <c r="AW521" s="294"/>
      <c r="AX521" s="294"/>
      <c r="AY521" s="295"/>
      <c r="AZ521" s="295"/>
      <c r="BA521" s="295"/>
      <c r="BB521" s="296"/>
      <c r="BC521" s="296"/>
      <c r="BD521" s="296"/>
      <c r="BE521" s="353"/>
    </row>
    <row r="522" ht="15.75" customHeight="1">
      <c r="A522" s="74">
        <v>2025556.0</v>
      </c>
      <c r="B522" s="50" t="s">
        <v>1506</v>
      </c>
      <c r="C522" s="50" t="s">
        <v>430</v>
      </c>
      <c r="D522" s="50" t="s">
        <v>101</v>
      </c>
      <c r="E522" s="82" t="s">
        <v>53</v>
      </c>
      <c r="F522" s="50" t="s">
        <v>4</v>
      </c>
      <c r="G522" s="269" t="str">
        <f>VLOOKUP(A522,'High School'!A:AW,49,FALSE)</f>
        <v/>
      </c>
      <c r="H522" s="270" t="str">
        <f>VLOOKUP(A522,'High School'!A:AX,50,FALSE)</f>
        <v/>
      </c>
      <c r="I522" s="270" t="str">
        <f>VLOOKUP(A522,'High School'!A:AY,51,FALSE)</f>
        <v/>
      </c>
      <c r="J522" s="270" t="str">
        <f>VLOOKUP(A522,'High School'!A:AZ,52,FALSE)</f>
        <v/>
      </c>
      <c r="K522" s="270" t="str">
        <f>VLOOKUP(A522,'High School'!A:BA,53,FALSE)</f>
        <v/>
      </c>
      <c r="L522" s="270" t="str">
        <f>VLOOKUP(A522,'High School'!A:BB,54,FALSE)</f>
        <v/>
      </c>
      <c r="M522" s="301" t="s">
        <v>73</v>
      </c>
      <c r="N522" s="271"/>
      <c r="O522" s="301" t="s">
        <v>7872</v>
      </c>
      <c r="P522" s="273"/>
      <c r="Q522" s="288"/>
      <c r="R522" s="288"/>
      <c r="S522" s="275"/>
      <c r="T522" s="275"/>
      <c r="U522" s="275"/>
      <c r="V522" s="275"/>
      <c r="W522" s="275"/>
      <c r="X522" s="289"/>
      <c r="Y522" s="304" t="s">
        <v>73</v>
      </c>
      <c r="Z522" s="276"/>
      <c r="AA522" s="304">
        <v>2.5158598E8</v>
      </c>
      <c r="AB522" s="304">
        <v>36912.0</v>
      </c>
      <c r="AC522" s="290"/>
      <c r="AD522" s="290"/>
      <c r="AE522" s="291"/>
      <c r="AF522" s="291"/>
      <c r="AG522" s="291"/>
      <c r="AH522" s="291"/>
      <c r="AI522" s="291"/>
      <c r="AJ522" s="291"/>
      <c r="AK522" s="279"/>
      <c r="AL522" s="279"/>
      <c r="AM522" s="279"/>
      <c r="AN522" s="279"/>
      <c r="AO522" s="292"/>
      <c r="AP522" s="292"/>
      <c r="AQ522" s="292"/>
      <c r="AR522" s="362"/>
      <c r="AS522" s="362"/>
      <c r="AT522" s="281"/>
      <c r="AU522" s="281"/>
      <c r="AV522" s="294"/>
      <c r="AW522" s="294"/>
      <c r="AX522" s="294"/>
      <c r="AY522" s="295"/>
      <c r="AZ522" s="295"/>
      <c r="BA522" s="295"/>
      <c r="BB522" s="296"/>
      <c r="BC522" s="296"/>
      <c r="BD522" s="296"/>
      <c r="BE522" s="353"/>
    </row>
    <row r="523" ht="15.75" customHeight="1">
      <c r="A523" s="74">
        <v>2025557.0</v>
      </c>
      <c r="B523" s="50" t="s">
        <v>7480</v>
      </c>
      <c r="C523" s="50" t="s">
        <v>430</v>
      </c>
      <c r="D523" s="50" t="s">
        <v>101</v>
      </c>
      <c r="E523" s="82" t="s">
        <v>53</v>
      </c>
      <c r="F523" s="50" t="s">
        <v>4</v>
      </c>
      <c r="G523" s="269" t="str">
        <f>VLOOKUP(A523,'High School'!A:AW,49,FALSE)</f>
        <v/>
      </c>
      <c r="H523" s="270" t="str">
        <f>VLOOKUP(A523,'High School'!A:AX,50,FALSE)</f>
        <v/>
      </c>
      <c r="I523" s="270" t="str">
        <f>VLOOKUP(A523,'High School'!A:AY,51,FALSE)</f>
        <v/>
      </c>
      <c r="J523" s="270" t="str">
        <f>VLOOKUP(A523,'High School'!A:AZ,52,FALSE)</f>
        <v/>
      </c>
      <c r="K523" s="270" t="str">
        <f>VLOOKUP(A523,'High School'!A:BA,53,FALSE)</f>
        <v/>
      </c>
      <c r="L523" s="270" t="str">
        <f>VLOOKUP(A523,'High School'!A:BB,54,FALSE)</f>
        <v/>
      </c>
      <c r="M523" s="301" t="s">
        <v>225</v>
      </c>
      <c r="N523" s="301" t="s">
        <v>26</v>
      </c>
      <c r="O523" s="271"/>
      <c r="P523" s="273"/>
      <c r="Q523" s="288"/>
      <c r="R523" s="288"/>
      <c r="S523" s="275"/>
      <c r="T523" s="275"/>
      <c r="U523" s="275"/>
      <c r="V523" s="275"/>
      <c r="W523" s="275"/>
      <c r="X523" s="289"/>
      <c r="Y523" s="304" t="s">
        <v>225</v>
      </c>
      <c r="Z523" s="304" t="s">
        <v>26</v>
      </c>
      <c r="AA523" s="305"/>
      <c r="AB523" s="276"/>
      <c r="AC523" s="290"/>
      <c r="AD523" s="290"/>
      <c r="AE523" s="291"/>
      <c r="AF523" s="291"/>
      <c r="AG523" s="291"/>
      <c r="AH523" s="291"/>
      <c r="AI523" s="291"/>
      <c r="AJ523" s="291"/>
      <c r="AK523" s="279"/>
      <c r="AL523" s="279"/>
      <c r="AM523" s="279"/>
      <c r="AN523" s="279"/>
      <c r="AO523" s="292"/>
      <c r="AP523" s="292"/>
      <c r="AQ523" s="292"/>
      <c r="AR523" s="362"/>
      <c r="AS523" s="362"/>
      <c r="AT523" s="281"/>
      <c r="AU523" s="281"/>
      <c r="AV523" s="294"/>
      <c r="AW523" s="294"/>
      <c r="AX523" s="294"/>
      <c r="AY523" s="295"/>
      <c r="AZ523" s="295"/>
      <c r="BA523" s="295"/>
      <c r="BB523" s="296"/>
      <c r="BC523" s="296"/>
      <c r="BD523" s="296"/>
      <c r="BE523" s="353"/>
    </row>
    <row r="524" ht="15.75" customHeight="1">
      <c r="A524" s="74">
        <v>2025558.0</v>
      </c>
      <c r="B524" s="50" t="s">
        <v>5960</v>
      </c>
      <c r="C524" s="50" t="s">
        <v>430</v>
      </c>
      <c r="D524" s="50" t="s">
        <v>101</v>
      </c>
      <c r="E524" s="82" t="s">
        <v>53</v>
      </c>
      <c r="F524" s="50" t="s">
        <v>4</v>
      </c>
      <c r="G524" s="269" t="str">
        <f>VLOOKUP(A524,'High School'!A:AW,49,FALSE)</f>
        <v/>
      </c>
      <c r="H524" s="270" t="str">
        <f>VLOOKUP(A524,'High School'!A:AX,50,FALSE)</f>
        <v/>
      </c>
      <c r="I524" s="270" t="str">
        <f>VLOOKUP(A524,'High School'!A:AY,51,FALSE)</f>
        <v/>
      </c>
      <c r="J524" s="270" t="str">
        <f>VLOOKUP(A524,'High School'!A:AZ,52,FALSE)</f>
        <v/>
      </c>
      <c r="K524" s="270" t="str">
        <f>VLOOKUP(A524,'High School'!A:BA,53,FALSE)</f>
        <v/>
      </c>
      <c r="L524" s="270" t="str">
        <f>VLOOKUP(A524,'High School'!A:BB,54,FALSE)</f>
        <v/>
      </c>
      <c r="M524" s="301" t="s">
        <v>73</v>
      </c>
      <c r="N524" s="271"/>
      <c r="O524" s="301" t="s">
        <v>7873</v>
      </c>
      <c r="P524" s="273"/>
      <c r="Q524" s="288"/>
      <c r="R524" s="288"/>
      <c r="S524" s="275"/>
      <c r="T524" s="275"/>
      <c r="U524" s="275"/>
      <c r="V524" s="275"/>
      <c r="W524" s="275"/>
      <c r="X524" s="289"/>
      <c r="Y524" s="304" t="s">
        <v>232</v>
      </c>
      <c r="Z524" s="276"/>
      <c r="AA524" s="304">
        <v>2.50782782E8</v>
      </c>
      <c r="AB524" s="305" t="s">
        <v>7874</v>
      </c>
      <c r="AC524" s="290"/>
      <c r="AD524" s="290"/>
      <c r="AE524" s="291"/>
      <c r="AF524" s="291"/>
      <c r="AG524" s="291"/>
      <c r="AH524" s="291"/>
      <c r="AI524" s="291"/>
      <c r="AJ524" s="291"/>
      <c r="AK524" s="279"/>
      <c r="AL524" s="279"/>
      <c r="AM524" s="279"/>
      <c r="AN524" s="279"/>
      <c r="AO524" s="292"/>
      <c r="AP524" s="292"/>
      <c r="AQ524" s="292"/>
      <c r="AR524" s="362"/>
      <c r="AS524" s="362"/>
      <c r="AT524" s="281"/>
      <c r="AU524" s="281"/>
      <c r="AV524" s="294"/>
      <c r="AW524" s="294"/>
      <c r="AX524" s="294"/>
      <c r="AY524" s="295"/>
      <c r="AZ524" s="295"/>
      <c r="BA524" s="295"/>
      <c r="BB524" s="296"/>
      <c r="BC524" s="296"/>
      <c r="BD524" s="296"/>
      <c r="BE524" s="353"/>
    </row>
    <row r="525" ht="15.75" customHeight="1">
      <c r="A525" s="74">
        <v>2025559.0</v>
      </c>
      <c r="B525" s="50" t="s">
        <v>7875</v>
      </c>
      <c r="C525" s="50" t="s">
        <v>430</v>
      </c>
      <c r="D525" s="50" t="s">
        <v>101</v>
      </c>
      <c r="E525" s="82" t="s">
        <v>53</v>
      </c>
      <c r="F525" s="50" t="s">
        <v>4</v>
      </c>
      <c r="G525" s="269" t="str">
        <f>VLOOKUP(A525,'High School'!A:AW,49,FALSE)</f>
        <v/>
      </c>
      <c r="H525" s="270" t="str">
        <f>VLOOKUP(A525,'High School'!A:AX,50,FALSE)</f>
        <v/>
      </c>
      <c r="I525" s="270" t="str">
        <f>VLOOKUP(A525,'High School'!A:AY,51,FALSE)</f>
        <v/>
      </c>
      <c r="J525" s="270" t="str">
        <f>VLOOKUP(A525,'High School'!A:AZ,52,FALSE)</f>
        <v/>
      </c>
      <c r="K525" s="270" t="str">
        <f>VLOOKUP(A525,'High School'!A:BA,53,FALSE)</f>
        <v/>
      </c>
      <c r="L525" s="270" t="str">
        <f>VLOOKUP(A525,'High School'!A:BB,54,FALSE)</f>
        <v/>
      </c>
      <c r="M525" s="301" t="s">
        <v>73</v>
      </c>
      <c r="N525" s="271"/>
      <c r="O525" s="301" t="s">
        <v>7876</v>
      </c>
      <c r="P525" s="273"/>
      <c r="Q525" s="288"/>
      <c r="R525" s="288"/>
      <c r="S525" s="275"/>
      <c r="T525" s="275"/>
      <c r="U525" s="275"/>
      <c r="V525" s="275"/>
      <c r="W525" s="275"/>
      <c r="X525" s="289"/>
      <c r="Y525" s="304" t="s">
        <v>73</v>
      </c>
      <c r="Z525" s="276"/>
      <c r="AA525" s="304">
        <v>2.51586391E8</v>
      </c>
      <c r="AB525" s="304">
        <v>36912.0</v>
      </c>
      <c r="AC525" s="290"/>
      <c r="AD525" s="290"/>
      <c r="AE525" s="291"/>
      <c r="AF525" s="291"/>
      <c r="AG525" s="291"/>
      <c r="AH525" s="291"/>
      <c r="AI525" s="291"/>
      <c r="AJ525" s="291"/>
      <c r="AK525" s="279"/>
      <c r="AL525" s="279"/>
      <c r="AM525" s="279"/>
      <c r="AN525" s="279"/>
      <c r="AO525" s="292"/>
      <c r="AP525" s="292"/>
      <c r="AQ525" s="292"/>
      <c r="AR525" s="362"/>
      <c r="AS525" s="362"/>
      <c r="AT525" s="281"/>
      <c r="AU525" s="281"/>
      <c r="AV525" s="294"/>
      <c r="AW525" s="294"/>
      <c r="AX525" s="294"/>
      <c r="AY525" s="295"/>
      <c r="AZ525" s="295"/>
      <c r="BA525" s="295"/>
      <c r="BB525" s="296"/>
      <c r="BC525" s="296"/>
      <c r="BD525" s="296"/>
      <c r="BE525" s="353"/>
    </row>
    <row r="526" ht="15.75" customHeight="1">
      <c r="A526" s="74">
        <v>2025560.0</v>
      </c>
      <c r="B526" s="50" t="s">
        <v>4457</v>
      </c>
      <c r="C526" s="50" t="s">
        <v>430</v>
      </c>
      <c r="D526" s="50" t="s">
        <v>101</v>
      </c>
      <c r="E526" s="82" t="s">
        <v>53</v>
      </c>
      <c r="F526" s="50" t="s">
        <v>4</v>
      </c>
      <c r="G526" s="269" t="str">
        <f>VLOOKUP(A526,'High School'!A:AW,49,FALSE)</f>
        <v/>
      </c>
      <c r="H526" s="270" t="str">
        <f>VLOOKUP(A526,'High School'!A:AX,50,FALSE)</f>
        <v/>
      </c>
      <c r="I526" s="270" t="str">
        <f>VLOOKUP(A526,'High School'!A:AY,51,FALSE)</f>
        <v/>
      </c>
      <c r="J526" s="270" t="str">
        <f>VLOOKUP(A526,'High School'!A:AZ,52,FALSE)</f>
        <v/>
      </c>
      <c r="K526" s="270" t="str">
        <f>VLOOKUP(A526,'High School'!A:BA,53,FALSE)</f>
        <v/>
      </c>
      <c r="L526" s="270" t="str">
        <f>VLOOKUP(A526,'High School'!A:BB,54,FALSE)</f>
        <v/>
      </c>
      <c r="M526" s="301" t="s">
        <v>73</v>
      </c>
      <c r="N526" s="271"/>
      <c r="O526" s="301" t="s">
        <v>7877</v>
      </c>
      <c r="P526" s="273"/>
      <c r="Q526" s="288"/>
      <c r="R526" s="288"/>
      <c r="S526" s="275"/>
      <c r="T526" s="275"/>
      <c r="U526" s="275"/>
      <c r="V526" s="275"/>
      <c r="W526" s="275"/>
      <c r="X526" s="289"/>
      <c r="Y526" s="304" t="s">
        <v>73</v>
      </c>
      <c r="Z526" s="276"/>
      <c r="AA526" s="304">
        <v>2.51586278E8</v>
      </c>
      <c r="AB526" s="304">
        <v>36912.0</v>
      </c>
      <c r="AC526" s="290"/>
      <c r="AD526" s="290"/>
      <c r="AE526" s="291"/>
      <c r="AF526" s="291"/>
      <c r="AG526" s="291"/>
      <c r="AH526" s="291"/>
      <c r="AI526" s="291"/>
      <c r="AJ526" s="291"/>
      <c r="AK526" s="279"/>
      <c r="AL526" s="279"/>
      <c r="AM526" s="279"/>
      <c r="AN526" s="279"/>
      <c r="AO526" s="292"/>
      <c r="AP526" s="292"/>
      <c r="AQ526" s="292"/>
      <c r="AR526" s="362"/>
      <c r="AS526" s="362"/>
      <c r="AT526" s="281"/>
      <c r="AU526" s="281"/>
      <c r="AV526" s="294"/>
      <c r="AW526" s="294"/>
      <c r="AX526" s="294"/>
      <c r="AY526" s="295"/>
      <c r="AZ526" s="295"/>
      <c r="BA526" s="295"/>
      <c r="BB526" s="296"/>
      <c r="BC526" s="296"/>
      <c r="BD526" s="296"/>
      <c r="BE526" s="353"/>
    </row>
    <row r="527" ht="15.75" customHeight="1">
      <c r="A527" s="74">
        <v>2025561.0</v>
      </c>
      <c r="B527" s="50" t="s">
        <v>4888</v>
      </c>
      <c r="C527" s="50" t="s">
        <v>430</v>
      </c>
      <c r="D527" s="50" t="s">
        <v>101</v>
      </c>
      <c r="E527" s="82" t="s">
        <v>53</v>
      </c>
      <c r="F527" s="50" t="s">
        <v>4</v>
      </c>
      <c r="G527" s="269" t="str">
        <f>VLOOKUP(A527,'High School'!A:AW,49,FALSE)</f>
        <v/>
      </c>
      <c r="H527" s="270" t="str">
        <f>VLOOKUP(A527,'High School'!A:AX,50,FALSE)</f>
        <v/>
      </c>
      <c r="I527" s="270" t="str">
        <f>VLOOKUP(A527,'High School'!A:AY,51,FALSE)</f>
        <v/>
      </c>
      <c r="J527" s="270" t="str">
        <f>VLOOKUP(A527,'High School'!A:AZ,52,FALSE)</f>
        <v/>
      </c>
      <c r="K527" s="270" t="str">
        <f>VLOOKUP(A527,'High School'!A:BA,53,FALSE)</f>
        <v/>
      </c>
      <c r="L527" s="270" t="str">
        <f>VLOOKUP(A527,'High School'!A:BB,54,FALSE)</f>
        <v/>
      </c>
      <c r="M527" s="301" t="s">
        <v>73</v>
      </c>
      <c r="N527" s="271"/>
      <c r="O527" s="301" t="s">
        <v>7878</v>
      </c>
      <c r="P527" s="273"/>
      <c r="Q527" s="288"/>
      <c r="R527" s="288"/>
      <c r="S527" s="275"/>
      <c r="T527" s="275"/>
      <c r="U527" s="275"/>
      <c r="V527" s="275"/>
      <c r="W527" s="275"/>
      <c r="X527" s="289"/>
      <c r="Y527" s="304" t="s">
        <v>232</v>
      </c>
      <c r="Z527" s="276"/>
      <c r="AA527" s="304">
        <v>2.50652676E8</v>
      </c>
      <c r="AB527" s="276"/>
      <c r="AC527" s="290"/>
      <c r="AD527" s="290"/>
      <c r="AE527" s="291"/>
      <c r="AF527" s="291"/>
      <c r="AG527" s="291"/>
      <c r="AH527" s="291"/>
      <c r="AI527" s="291"/>
      <c r="AJ527" s="291"/>
      <c r="AK527" s="279"/>
      <c r="AL527" s="279"/>
      <c r="AM527" s="279"/>
      <c r="AN527" s="279"/>
      <c r="AO527" s="292"/>
      <c r="AP527" s="292"/>
      <c r="AQ527" s="292"/>
      <c r="AR527" s="362"/>
      <c r="AS527" s="362"/>
      <c r="AT527" s="281"/>
      <c r="AU527" s="281"/>
      <c r="AV527" s="294"/>
      <c r="AW527" s="294"/>
      <c r="AX527" s="294"/>
      <c r="AY527" s="295"/>
      <c r="AZ527" s="295"/>
      <c r="BA527" s="295"/>
      <c r="BB527" s="296"/>
      <c r="BC527" s="296"/>
      <c r="BD527" s="296"/>
      <c r="BE527" s="353"/>
    </row>
    <row r="528" ht="15.75" customHeight="1">
      <c r="A528" s="74">
        <v>2025562.0</v>
      </c>
      <c r="B528" s="50" t="s">
        <v>3943</v>
      </c>
      <c r="C528" s="50" t="s">
        <v>430</v>
      </c>
      <c r="D528" s="50" t="s">
        <v>101</v>
      </c>
      <c r="E528" s="82" t="s">
        <v>53</v>
      </c>
      <c r="F528" s="50" t="s">
        <v>4</v>
      </c>
      <c r="G528" s="269" t="str">
        <f>VLOOKUP(A528,'High School'!A:AW,49,FALSE)</f>
        <v/>
      </c>
      <c r="H528" s="270" t="str">
        <f>VLOOKUP(A528,'High School'!A:AX,50,FALSE)</f>
        <v/>
      </c>
      <c r="I528" s="270" t="str">
        <f>VLOOKUP(A528,'High School'!A:AY,51,FALSE)</f>
        <v/>
      </c>
      <c r="J528" s="270" t="str">
        <f>VLOOKUP(A528,'High School'!A:AZ,52,FALSE)</f>
        <v/>
      </c>
      <c r="K528" s="270" t="str">
        <f>VLOOKUP(A528,'High School'!A:BA,53,FALSE)</f>
        <v/>
      </c>
      <c r="L528" s="270" t="str">
        <f>VLOOKUP(A528,'High School'!A:BB,54,FALSE)</f>
        <v/>
      </c>
      <c r="M528" s="301" t="s">
        <v>73</v>
      </c>
      <c r="N528" s="271"/>
      <c r="O528" s="301" t="s">
        <v>7879</v>
      </c>
      <c r="P528" s="273"/>
      <c r="Q528" s="288"/>
      <c r="R528" s="288"/>
      <c r="S528" s="275"/>
      <c r="T528" s="275"/>
      <c r="U528" s="275"/>
      <c r="V528" s="275"/>
      <c r="W528" s="275"/>
      <c r="X528" s="289"/>
      <c r="Y528" s="304" t="s">
        <v>73</v>
      </c>
      <c r="Z528" s="276"/>
      <c r="AA528" s="304">
        <v>2.5158567E8</v>
      </c>
      <c r="AB528" s="304">
        <v>36912.0</v>
      </c>
      <c r="AC528" s="290"/>
      <c r="AD528" s="290"/>
      <c r="AE528" s="291"/>
      <c r="AF528" s="291"/>
      <c r="AG528" s="291"/>
      <c r="AH528" s="291"/>
      <c r="AI528" s="291"/>
      <c r="AJ528" s="291"/>
      <c r="AK528" s="279"/>
      <c r="AL528" s="279"/>
      <c r="AM528" s="279"/>
      <c r="AN528" s="279"/>
      <c r="AO528" s="292"/>
      <c r="AP528" s="292"/>
      <c r="AQ528" s="292"/>
      <c r="AR528" s="362"/>
      <c r="AS528" s="362"/>
      <c r="AT528" s="281"/>
      <c r="AU528" s="281"/>
      <c r="AV528" s="294"/>
      <c r="AW528" s="294"/>
      <c r="AX528" s="294"/>
      <c r="AY528" s="295"/>
      <c r="AZ528" s="295"/>
      <c r="BA528" s="295"/>
      <c r="BB528" s="296"/>
      <c r="BC528" s="296"/>
      <c r="BD528" s="296"/>
      <c r="BE528" s="353"/>
    </row>
    <row r="529" ht="15.75" customHeight="1">
      <c r="A529" s="74">
        <v>2025563.0</v>
      </c>
      <c r="B529" s="50" t="s">
        <v>5837</v>
      </c>
      <c r="C529" s="50" t="s">
        <v>430</v>
      </c>
      <c r="D529" s="50" t="s">
        <v>106</v>
      </c>
      <c r="E529" s="82" t="s">
        <v>51</v>
      </c>
      <c r="F529" s="50" t="s">
        <v>4</v>
      </c>
      <c r="G529" s="363" t="s">
        <v>225</v>
      </c>
      <c r="H529" s="364" t="s">
        <v>1139</v>
      </c>
      <c r="I529" s="270" t="str">
        <f>VLOOKUP(A529,'High School'!A:AY,51,FALSE)</f>
        <v/>
      </c>
      <c r="J529" s="270" t="str">
        <f>VLOOKUP(A529,'High School'!A:AZ,52,FALSE)</f>
        <v/>
      </c>
      <c r="K529" s="270" t="str">
        <f>VLOOKUP(A529,'High School'!A:BA,53,FALSE)</f>
        <v/>
      </c>
      <c r="L529" s="270" t="str">
        <f>VLOOKUP(A529,'High School'!A:BB,54,FALSE)</f>
        <v/>
      </c>
      <c r="M529" s="271" t="s">
        <v>73</v>
      </c>
      <c r="N529" s="271"/>
      <c r="O529" s="271" t="s">
        <v>7880</v>
      </c>
      <c r="P529" s="273"/>
      <c r="Q529" s="273"/>
      <c r="R529" s="273"/>
      <c r="S529" s="303" t="s">
        <v>73</v>
      </c>
      <c r="T529" s="275"/>
      <c r="U529" s="303">
        <v>2.25240839E8</v>
      </c>
      <c r="V529" s="303">
        <v>94724.0</v>
      </c>
      <c r="W529" s="275"/>
      <c r="X529" s="275"/>
      <c r="Y529" s="276" t="s">
        <v>73</v>
      </c>
      <c r="Z529" s="276"/>
      <c r="AA529" s="276">
        <v>2.51428478E8</v>
      </c>
      <c r="AB529" s="276">
        <v>48423.0</v>
      </c>
      <c r="AC529" s="276"/>
      <c r="AD529" s="276"/>
      <c r="AE529" s="291"/>
      <c r="AF529" s="291"/>
      <c r="AG529" s="291"/>
      <c r="AH529" s="291"/>
      <c r="AI529" s="291"/>
      <c r="AJ529" s="291"/>
      <c r="AK529" s="279"/>
      <c r="AL529" s="279"/>
      <c r="AM529" s="279"/>
      <c r="AN529" s="279"/>
      <c r="AO529" s="292"/>
      <c r="AP529" s="292"/>
      <c r="AQ529" s="292"/>
      <c r="AR529" s="362"/>
      <c r="AS529" s="362"/>
      <c r="AT529" s="281"/>
      <c r="AU529" s="281"/>
      <c r="AV529" s="294"/>
      <c r="AW529" s="294"/>
      <c r="AX529" s="294"/>
      <c r="AY529" s="295"/>
      <c r="AZ529" s="295"/>
      <c r="BA529" s="295"/>
      <c r="BB529" s="296"/>
      <c r="BC529" s="296"/>
      <c r="BD529" s="296"/>
      <c r="BE529" s="353"/>
    </row>
    <row r="530" ht="15.75" customHeight="1">
      <c r="A530" s="74">
        <v>2025564.0</v>
      </c>
      <c r="B530" s="50" t="s">
        <v>486</v>
      </c>
      <c r="C530" s="50" t="s">
        <v>430</v>
      </c>
      <c r="D530" s="50" t="s">
        <v>106</v>
      </c>
      <c r="E530" s="82" t="s">
        <v>51</v>
      </c>
      <c r="F530" s="50" t="s">
        <v>4</v>
      </c>
      <c r="G530" s="363" t="s">
        <v>232</v>
      </c>
      <c r="H530" s="270" t="str">
        <f>VLOOKUP(A530,'High School'!A:AX,50,FALSE)</f>
        <v/>
      </c>
      <c r="I530" s="270" t="str">
        <f>VLOOKUP(A530,'High School'!A:AY,51,FALSE)</f>
        <v/>
      </c>
      <c r="J530" s="270" t="str">
        <f>VLOOKUP(A530,'High School'!A:AZ,52,FALSE)</f>
        <v/>
      </c>
      <c r="K530" s="270" t="str">
        <f>VLOOKUP(A530,'High School'!A:BA,53,FALSE)</f>
        <v/>
      </c>
      <c r="L530" s="270" t="str">
        <f>VLOOKUP(A530,'High School'!A:BB,54,FALSE)</f>
        <v/>
      </c>
      <c r="M530" s="271" t="s">
        <v>73</v>
      </c>
      <c r="N530" s="271"/>
      <c r="O530" s="271" t="s">
        <v>7881</v>
      </c>
      <c r="P530" s="273"/>
      <c r="Q530" s="288"/>
      <c r="R530" s="288"/>
      <c r="S530" s="303" t="s">
        <v>73</v>
      </c>
      <c r="T530" s="275"/>
      <c r="U530" s="303">
        <v>2.25240878E8</v>
      </c>
      <c r="V530" s="303">
        <v>83634.0</v>
      </c>
      <c r="W530" s="275"/>
      <c r="X530" s="289"/>
      <c r="Y530" s="276" t="s">
        <v>73</v>
      </c>
      <c r="Z530" s="276"/>
      <c r="AA530" s="276">
        <v>2.51434761E8</v>
      </c>
      <c r="AB530" s="276">
        <v>46215.0</v>
      </c>
      <c r="AC530" s="290"/>
      <c r="AD530" s="290"/>
      <c r="AE530" s="291"/>
      <c r="AF530" s="291"/>
      <c r="AG530" s="291"/>
      <c r="AH530" s="291"/>
      <c r="AI530" s="291"/>
      <c r="AJ530" s="291"/>
      <c r="AK530" s="279"/>
      <c r="AL530" s="279"/>
      <c r="AM530" s="279"/>
      <c r="AN530" s="279"/>
      <c r="AO530" s="292"/>
      <c r="AP530" s="292"/>
      <c r="AQ530" s="292"/>
      <c r="AR530" s="362"/>
      <c r="AS530" s="362"/>
      <c r="AT530" s="281"/>
      <c r="AU530" s="281"/>
      <c r="AV530" s="294"/>
      <c r="AW530" s="294"/>
      <c r="AX530" s="294"/>
      <c r="AY530" s="295"/>
      <c r="AZ530" s="295"/>
      <c r="BA530" s="295"/>
      <c r="BB530" s="296"/>
      <c r="BC530" s="296"/>
      <c r="BD530" s="296"/>
      <c r="BE530" s="353"/>
    </row>
    <row r="531" ht="15.75" customHeight="1">
      <c r="A531" s="74">
        <v>2025565.0</v>
      </c>
      <c r="B531" s="50" t="s">
        <v>7882</v>
      </c>
      <c r="C531" s="50" t="s">
        <v>430</v>
      </c>
      <c r="D531" s="50" t="s">
        <v>104</v>
      </c>
      <c r="E531" s="82" t="s">
        <v>57</v>
      </c>
      <c r="F531" s="50" t="s">
        <v>49</v>
      </c>
      <c r="G531" s="363" t="s">
        <v>73</v>
      </c>
      <c r="H531" s="270" t="str">
        <f>VLOOKUP(A531,'High School'!A:AX,50,FALSE)</f>
        <v/>
      </c>
      <c r="I531" s="364">
        <v>2.3213952E8</v>
      </c>
      <c r="J531" s="364">
        <v>95415.0</v>
      </c>
      <c r="K531" s="270" t="str">
        <f>VLOOKUP(A531,'High School'!A:BA,53,FALSE)</f>
        <v/>
      </c>
      <c r="L531" s="270" t="str">
        <f>VLOOKUP(A531,'High School'!A:BB,54,FALSE)</f>
        <v/>
      </c>
      <c r="M531" s="301" t="s">
        <v>225</v>
      </c>
      <c r="N531" s="301" t="s">
        <v>7711</v>
      </c>
      <c r="O531" s="271"/>
      <c r="P531" s="273"/>
      <c r="Q531" s="288"/>
      <c r="R531" s="288"/>
      <c r="S531" s="275"/>
      <c r="T531" s="275"/>
      <c r="U531" s="275"/>
      <c r="V531" s="275"/>
      <c r="W531" s="275"/>
      <c r="X531" s="289"/>
      <c r="Y531" s="304" t="s">
        <v>73</v>
      </c>
      <c r="Z531" s="276"/>
      <c r="AA531" s="304">
        <v>2.51594203E8</v>
      </c>
      <c r="AB531" s="304">
        <v>45896.0</v>
      </c>
      <c r="AC531" s="290"/>
      <c r="AD531" s="290"/>
      <c r="AE531" s="291"/>
      <c r="AF531" s="291"/>
      <c r="AG531" s="291"/>
      <c r="AH531" s="291"/>
      <c r="AI531" s="291"/>
      <c r="AJ531" s="291"/>
      <c r="AK531" s="373" t="s">
        <v>73</v>
      </c>
      <c r="AL531" s="279"/>
      <c r="AM531" s="373">
        <v>2.5089721E8</v>
      </c>
      <c r="AN531" s="373">
        <v>69458.0</v>
      </c>
      <c r="AO531" s="292"/>
      <c r="AP531" s="292"/>
      <c r="AQ531" s="292"/>
      <c r="AR531" s="362"/>
      <c r="AS531" s="362"/>
      <c r="AT531" s="281"/>
      <c r="AU531" s="281"/>
      <c r="AV531" s="294"/>
      <c r="AW531" s="294"/>
      <c r="AX531" s="294"/>
      <c r="AY531" s="295"/>
      <c r="AZ531" s="295"/>
      <c r="BA531" s="295"/>
      <c r="BB531" s="296"/>
      <c r="BC531" s="296"/>
      <c r="BD531" s="296"/>
      <c r="BE531" s="353"/>
    </row>
    <row r="532" ht="15.75" customHeight="1">
      <c r="A532" s="74">
        <v>2025566.0</v>
      </c>
      <c r="B532" s="50" t="s">
        <v>7883</v>
      </c>
      <c r="C532" s="50" t="s">
        <v>430</v>
      </c>
      <c r="D532" s="50" t="s">
        <v>104</v>
      </c>
      <c r="E532" s="82" t="s">
        <v>57</v>
      </c>
      <c r="F532" s="50" t="s">
        <v>49</v>
      </c>
      <c r="G532" s="363" t="s">
        <v>225</v>
      </c>
      <c r="H532" s="364" t="s">
        <v>1139</v>
      </c>
      <c r="I532" s="270" t="str">
        <f>VLOOKUP(A532,'High School'!A:AY,51,FALSE)</f>
        <v/>
      </c>
      <c r="J532" s="270" t="str">
        <f>VLOOKUP(A532,'High School'!A:AZ,52,FALSE)</f>
        <v/>
      </c>
      <c r="K532" s="270" t="str">
        <f>VLOOKUP(A532,'High School'!A:BA,53,FALSE)</f>
        <v/>
      </c>
      <c r="L532" s="270" t="str">
        <f>VLOOKUP(A532,'High School'!A:BB,54,FALSE)</f>
        <v/>
      </c>
      <c r="M532" s="301" t="s">
        <v>225</v>
      </c>
      <c r="N532" s="301" t="s">
        <v>7711</v>
      </c>
      <c r="O532" s="271"/>
      <c r="P532" s="273"/>
      <c r="Q532" s="288"/>
      <c r="R532" s="288"/>
      <c r="S532" s="275"/>
      <c r="T532" s="275"/>
      <c r="U532" s="275"/>
      <c r="V532" s="275"/>
      <c r="W532" s="275"/>
      <c r="X532" s="289"/>
      <c r="Y532" s="304" t="s">
        <v>73</v>
      </c>
      <c r="Z532" s="276"/>
      <c r="AA532" s="304">
        <v>2.51594416E8</v>
      </c>
      <c r="AB532" s="304">
        <v>92082.0</v>
      </c>
      <c r="AC532" s="290"/>
      <c r="AD532" s="290"/>
      <c r="AE532" s="291"/>
      <c r="AF532" s="291"/>
      <c r="AG532" s="291"/>
      <c r="AH532" s="291"/>
      <c r="AI532" s="291"/>
      <c r="AJ532" s="291"/>
      <c r="AK532" s="373" t="s">
        <v>73</v>
      </c>
      <c r="AL532" s="279"/>
      <c r="AM532" s="373">
        <v>2.5089833E8</v>
      </c>
      <c r="AN532" s="373">
        <v>54154.0</v>
      </c>
      <c r="AO532" s="292"/>
      <c r="AP532" s="292"/>
      <c r="AQ532" s="292"/>
      <c r="AR532" s="362"/>
      <c r="AS532" s="362"/>
      <c r="AT532" s="281"/>
      <c r="AU532" s="281"/>
      <c r="AV532" s="294"/>
      <c r="AW532" s="294"/>
      <c r="AX532" s="294"/>
      <c r="AY532" s="295"/>
      <c r="AZ532" s="295"/>
      <c r="BA532" s="295"/>
      <c r="BB532" s="296"/>
      <c r="BC532" s="296"/>
      <c r="BD532" s="296"/>
      <c r="BE532" s="353"/>
    </row>
    <row r="533" ht="15.75" customHeight="1">
      <c r="A533" s="74">
        <v>2025567.0</v>
      </c>
      <c r="B533" s="50" t="s">
        <v>7884</v>
      </c>
      <c r="C533" s="50" t="s">
        <v>430</v>
      </c>
      <c r="D533" s="50" t="s">
        <v>98</v>
      </c>
      <c r="E533" s="82" t="s">
        <v>51</v>
      </c>
      <c r="F533" s="50" t="s">
        <v>4</v>
      </c>
      <c r="G533" s="269" t="str">
        <f>VLOOKUP(A533,'High School'!A:AW,49,FALSE)</f>
        <v>S/A</v>
      </c>
      <c r="H533" s="270" t="str">
        <f>VLOOKUP(A533,'High School'!A:AX,50,FALSE)</f>
        <v/>
      </c>
      <c r="I533" s="270">
        <f>VLOOKUP(A533,'High School'!A:AY,51,FALSE)</f>
        <v>231694105</v>
      </c>
      <c r="J533" s="270">
        <f>VLOOKUP(A533,'High School'!A:AZ,52,FALSE)</f>
        <v>56439</v>
      </c>
      <c r="K533" s="270" t="str">
        <f>VLOOKUP(A533,'High School'!A:BA,53,FALSE)</f>
        <v/>
      </c>
      <c r="L533" s="270" t="str">
        <f>VLOOKUP(A533,'High School'!A:BB,54,FALSE)</f>
        <v/>
      </c>
      <c r="M533" s="301" t="s">
        <v>225</v>
      </c>
      <c r="N533" s="301" t="s">
        <v>24</v>
      </c>
      <c r="O533" s="271"/>
      <c r="P533" s="273"/>
      <c r="Q533" s="288"/>
      <c r="R533" s="288"/>
      <c r="S533" s="275"/>
      <c r="T533" s="275"/>
      <c r="U533" s="275"/>
      <c r="V533" s="275"/>
      <c r="W533" s="275"/>
      <c r="X533" s="275"/>
      <c r="Y533" s="304" t="s">
        <v>225</v>
      </c>
      <c r="Z533" s="304" t="s">
        <v>24</v>
      </c>
      <c r="AA533" s="276"/>
      <c r="AB533" s="276"/>
      <c r="AC533" s="276"/>
      <c r="AD533" s="276"/>
      <c r="AE533" s="291"/>
      <c r="AF533" s="291"/>
      <c r="AG533" s="291"/>
      <c r="AH533" s="291"/>
      <c r="AI533" s="291"/>
      <c r="AJ533" s="291"/>
      <c r="AK533" s="279"/>
      <c r="AL533" s="279"/>
      <c r="AM533" s="279"/>
      <c r="AN533" s="279"/>
      <c r="AO533" s="292"/>
      <c r="AP533" s="292"/>
      <c r="AQ533" s="292"/>
      <c r="AR533" s="362"/>
      <c r="AS533" s="362"/>
      <c r="AT533" s="281"/>
      <c r="AU533" s="281"/>
      <c r="AV533" s="294"/>
      <c r="AW533" s="294"/>
      <c r="AX533" s="294"/>
      <c r="AY533" s="295"/>
      <c r="AZ533" s="295"/>
      <c r="BA533" s="295"/>
      <c r="BB533" s="296"/>
      <c r="BC533" s="296"/>
      <c r="BD533" s="296"/>
      <c r="BE533" s="353"/>
    </row>
    <row r="534" ht="15.75" customHeight="1">
      <c r="A534" s="74">
        <v>2025568.0</v>
      </c>
      <c r="B534" s="50" t="s">
        <v>6975</v>
      </c>
      <c r="C534" s="50" t="s">
        <v>430</v>
      </c>
      <c r="D534" s="50" t="s">
        <v>98</v>
      </c>
      <c r="E534" s="82" t="s">
        <v>51</v>
      </c>
      <c r="F534" s="50" t="s">
        <v>4</v>
      </c>
      <c r="G534" s="363" t="s">
        <v>232</v>
      </c>
      <c r="H534" s="270" t="str">
        <f>VLOOKUP(A534,'High School'!A:AX,50,FALSE)</f>
        <v/>
      </c>
      <c r="I534" s="270" t="str">
        <f>VLOOKUP(A534,'High School'!A:AY,51,FALSE)</f>
        <v/>
      </c>
      <c r="J534" s="270" t="str">
        <f>VLOOKUP(A534,'High School'!A:AZ,52,FALSE)</f>
        <v/>
      </c>
      <c r="K534" s="270" t="str">
        <f>VLOOKUP(A534,'High School'!A:BA,53,FALSE)</f>
        <v/>
      </c>
      <c r="L534" s="270" t="str">
        <f>VLOOKUP(A534,'High School'!A:BB,54,FALSE)</f>
        <v/>
      </c>
      <c r="M534" s="301" t="s">
        <v>225</v>
      </c>
      <c r="N534" s="301" t="s">
        <v>24</v>
      </c>
      <c r="O534" s="271"/>
      <c r="P534" s="273"/>
      <c r="Q534" s="288"/>
      <c r="R534" s="288"/>
      <c r="S534" s="275"/>
      <c r="T534" s="275"/>
      <c r="U534" s="275"/>
      <c r="V534" s="275"/>
      <c r="W534" s="275"/>
      <c r="X534" s="289"/>
      <c r="Y534" s="304" t="s">
        <v>225</v>
      </c>
      <c r="Z534" s="304" t="s">
        <v>24</v>
      </c>
      <c r="AA534" s="276"/>
      <c r="AB534" s="276"/>
      <c r="AC534" s="290"/>
      <c r="AD534" s="290"/>
      <c r="AE534" s="291"/>
      <c r="AF534" s="291"/>
      <c r="AG534" s="291"/>
      <c r="AH534" s="291"/>
      <c r="AI534" s="291"/>
      <c r="AJ534" s="291"/>
      <c r="AK534" s="279"/>
      <c r="AL534" s="279"/>
      <c r="AM534" s="279"/>
      <c r="AN534" s="279"/>
      <c r="AO534" s="292"/>
      <c r="AP534" s="292"/>
      <c r="AQ534" s="292"/>
      <c r="AR534" s="362"/>
      <c r="AS534" s="362"/>
      <c r="AT534" s="281"/>
      <c r="AU534" s="281"/>
      <c r="AV534" s="294"/>
      <c r="AW534" s="294"/>
      <c r="AX534" s="294"/>
      <c r="AY534" s="295"/>
      <c r="AZ534" s="295"/>
      <c r="BA534" s="295"/>
      <c r="BB534" s="296"/>
      <c r="BC534" s="296"/>
      <c r="BD534" s="296"/>
      <c r="BE534" s="353"/>
    </row>
    <row r="535" ht="15.75" customHeight="1">
      <c r="A535" s="74">
        <v>2025569.0</v>
      </c>
      <c r="B535" s="50" t="s">
        <v>5710</v>
      </c>
      <c r="C535" s="50" t="s">
        <v>430</v>
      </c>
      <c r="D535" s="50" t="s">
        <v>98</v>
      </c>
      <c r="E535" s="82" t="s">
        <v>51</v>
      </c>
      <c r="F535" s="50" t="s">
        <v>4</v>
      </c>
      <c r="G535" s="363" t="s">
        <v>232</v>
      </c>
      <c r="H535" s="270" t="str">
        <f>VLOOKUP(A535,'High School'!A:AX,50,FALSE)</f>
        <v/>
      </c>
      <c r="I535" s="270" t="str">
        <f>VLOOKUP(A535,'High School'!A:AY,51,FALSE)</f>
        <v/>
      </c>
      <c r="J535" s="270" t="str">
        <f>VLOOKUP(A535,'High School'!A:AZ,52,FALSE)</f>
        <v/>
      </c>
      <c r="K535" s="270" t="str">
        <f>VLOOKUP(A535,'High School'!A:BA,53,FALSE)</f>
        <v/>
      </c>
      <c r="L535" s="270" t="str">
        <f>VLOOKUP(A535,'High School'!A:BB,54,FALSE)</f>
        <v/>
      </c>
      <c r="M535" s="301" t="s">
        <v>73</v>
      </c>
      <c r="N535" s="271"/>
      <c r="O535" s="301" t="s">
        <v>7885</v>
      </c>
      <c r="P535" s="273"/>
      <c r="Q535" s="288"/>
      <c r="R535" s="288"/>
      <c r="S535" s="275"/>
      <c r="T535" s="275"/>
      <c r="U535" s="275"/>
      <c r="V535" s="275"/>
      <c r="W535" s="275"/>
      <c r="X535" s="289"/>
      <c r="Y535" s="304" t="s">
        <v>73</v>
      </c>
      <c r="Z535" s="276"/>
      <c r="AA535" s="304">
        <v>2.51518442E8</v>
      </c>
      <c r="AB535" s="304">
        <v>93743.0</v>
      </c>
      <c r="AC535" s="290"/>
      <c r="AD535" s="290"/>
      <c r="AE535" s="291"/>
      <c r="AF535" s="291"/>
      <c r="AG535" s="291"/>
      <c r="AH535" s="291"/>
      <c r="AI535" s="291"/>
      <c r="AJ535" s="291"/>
      <c r="AK535" s="279"/>
      <c r="AL535" s="279"/>
      <c r="AM535" s="279"/>
      <c r="AN535" s="279"/>
      <c r="AO535" s="292"/>
      <c r="AP535" s="292"/>
      <c r="AQ535" s="292"/>
      <c r="AR535" s="362"/>
      <c r="AS535" s="362"/>
      <c r="AT535" s="281"/>
      <c r="AU535" s="281"/>
      <c r="AV535" s="294"/>
      <c r="AW535" s="294"/>
      <c r="AX535" s="294"/>
      <c r="AY535" s="295"/>
      <c r="AZ535" s="295"/>
      <c r="BA535" s="295"/>
      <c r="BB535" s="296"/>
      <c r="BC535" s="296"/>
      <c r="BD535" s="296"/>
      <c r="BE535" s="353"/>
    </row>
    <row r="536" ht="15.75" customHeight="1">
      <c r="A536" s="74">
        <v>2025570.0</v>
      </c>
      <c r="B536" s="50" t="s">
        <v>5279</v>
      </c>
      <c r="C536" s="50" t="s">
        <v>430</v>
      </c>
      <c r="D536" s="50" t="s">
        <v>98</v>
      </c>
      <c r="E536" s="82" t="s">
        <v>51</v>
      </c>
      <c r="F536" s="50" t="s">
        <v>4</v>
      </c>
      <c r="G536" s="363" t="s">
        <v>225</v>
      </c>
      <c r="H536" s="364" t="s">
        <v>24</v>
      </c>
      <c r="I536" s="270" t="str">
        <f>VLOOKUP(A536,'High School'!A:AY,51,FALSE)</f>
        <v/>
      </c>
      <c r="J536" s="270" t="str">
        <f>VLOOKUP(A536,'High School'!A:AZ,52,FALSE)</f>
        <v/>
      </c>
      <c r="K536" s="270" t="str">
        <f>VLOOKUP(A536,'High School'!A:BA,53,FALSE)</f>
        <v/>
      </c>
      <c r="L536" s="270" t="str">
        <f>VLOOKUP(A536,'High School'!A:BB,54,FALSE)</f>
        <v/>
      </c>
      <c r="M536" s="301" t="s">
        <v>225</v>
      </c>
      <c r="N536" s="301" t="s">
        <v>24</v>
      </c>
      <c r="O536" s="271"/>
      <c r="P536" s="273"/>
      <c r="Q536" s="288"/>
      <c r="R536" s="288"/>
      <c r="S536" s="275"/>
      <c r="T536" s="275"/>
      <c r="U536" s="275"/>
      <c r="V536" s="275"/>
      <c r="W536" s="275"/>
      <c r="X536" s="289"/>
      <c r="Y536" s="304" t="s">
        <v>225</v>
      </c>
      <c r="Z536" s="304" t="s">
        <v>24</v>
      </c>
      <c r="AA536" s="276"/>
      <c r="AB536" s="276"/>
      <c r="AC536" s="276"/>
      <c r="AD536" s="276"/>
      <c r="AE536" s="291"/>
      <c r="AF536" s="291"/>
      <c r="AG536" s="291"/>
      <c r="AH536" s="291"/>
      <c r="AI536" s="291"/>
      <c r="AJ536" s="291"/>
      <c r="AK536" s="279"/>
      <c r="AL536" s="279"/>
      <c r="AM536" s="279"/>
      <c r="AN536" s="279"/>
      <c r="AO536" s="292"/>
      <c r="AP536" s="292"/>
      <c r="AQ536" s="292"/>
      <c r="AR536" s="362"/>
      <c r="AS536" s="362"/>
      <c r="AT536" s="281"/>
      <c r="AU536" s="281"/>
      <c r="AV536" s="294"/>
      <c r="AW536" s="294"/>
      <c r="AX536" s="294"/>
      <c r="AY536" s="295"/>
      <c r="AZ536" s="295"/>
      <c r="BA536" s="295"/>
      <c r="BB536" s="296"/>
      <c r="BC536" s="296"/>
      <c r="BD536" s="296"/>
      <c r="BE536" s="353"/>
    </row>
    <row r="537" ht="15.75" customHeight="1">
      <c r="A537" s="74">
        <v>2025571.0</v>
      </c>
      <c r="B537" s="50" t="s">
        <v>6676</v>
      </c>
      <c r="C537" s="50" t="s">
        <v>430</v>
      </c>
      <c r="D537" s="50" t="s">
        <v>98</v>
      </c>
      <c r="E537" s="82" t="s">
        <v>51</v>
      </c>
      <c r="F537" s="50" t="s">
        <v>4</v>
      </c>
      <c r="G537" s="363" t="s">
        <v>225</v>
      </c>
      <c r="H537" s="364" t="s">
        <v>1139</v>
      </c>
      <c r="I537" s="270" t="str">
        <f>VLOOKUP(A537,'High School'!A:AY,51,FALSE)</f>
        <v/>
      </c>
      <c r="J537" s="270" t="str">
        <f>VLOOKUP(A537,'High School'!A:AZ,52,FALSE)</f>
        <v/>
      </c>
      <c r="K537" s="270" t="str">
        <f>VLOOKUP(A537,'High School'!A:BA,53,FALSE)</f>
        <v/>
      </c>
      <c r="L537" s="270" t="str">
        <f>VLOOKUP(A537,'High School'!A:BB,54,FALSE)</f>
        <v/>
      </c>
      <c r="M537" s="301" t="s">
        <v>73</v>
      </c>
      <c r="N537" s="271"/>
      <c r="O537" s="301" t="s">
        <v>7886</v>
      </c>
      <c r="P537" s="273"/>
      <c r="Q537" s="288"/>
      <c r="R537" s="288"/>
      <c r="S537" s="275"/>
      <c r="T537" s="275"/>
      <c r="U537" s="275"/>
      <c r="V537" s="275"/>
      <c r="W537" s="275"/>
      <c r="X537" s="289"/>
      <c r="Y537" s="304" t="s">
        <v>73</v>
      </c>
      <c r="Z537" s="276"/>
      <c r="AA537" s="304">
        <v>2.51491307E8</v>
      </c>
      <c r="AB537" s="304">
        <v>87629.0</v>
      </c>
      <c r="AC537" s="290"/>
      <c r="AD537" s="290"/>
      <c r="AE537" s="291"/>
      <c r="AF537" s="291"/>
      <c r="AG537" s="291"/>
      <c r="AH537" s="291"/>
      <c r="AI537" s="291"/>
      <c r="AJ537" s="291"/>
      <c r="AK537" s="279"/>
      <c r="AL537" s="279"/>
      <c r="AM537" s="279"/>
      <c r="AN537" s="279"/>
      <c r="AO537" s="292"/>
      <c r="AP537" s="292"/>
      <c r="AQ537" s="292"/>
      <c r="AR537" s="362"/>
      <c r="AS537" s="362"/>
      <c r="AT537" s="281"/>
      <c r="AU537" s="281"/>
      <c r="AV537" s="294"/>
      <c r="AW537" s="294"/>
      <c r="AX537" s="294"/>
      <c r="AY537" s="295"/>
      <c r="AZ537" s="295"/>
      <c r="BA537" s="295"/>
      <c r="BB537" s="296"/>
      <c r="BC537" s="296"/>
      <c r="BD537" s="296"/>
      <c r="BE537" s="353"/>
    </row>
    <row r="538" ht="15.75" customHeight="1">
      <c r="A538" s="74">
        <v>2025572.0</v>
      </c>
      <c r="B538" s="50" t="s">
        <v>7008</v>
      </c>
      <c r="C538" s="50" t="s">
        <v>430</v>
      </c>
      <c r="D538" s="50" t="s">
        <v>98</v>
      </c>
      <c r="E538" s="82" t="s">
        <v>51</v>
      </c>
      <c r="F538" s="50" t="s">
        <v>4</v>
      </c>
      <c r="G538" s="269" t="str">
        <f>VLOOKUP(A538,'High School'!A:AW,49,FALSE)</f>
        <v/>
      </c>
      <c r="H538" s="270" t="str">
        <f>VLOOKUP(A538,'High School'!A:AX,50,FALSE)</f>
        <v/>
      </c>
      <c r="I538" s="270" t="str">
        <f>VLOOKUP(A538,'High School'!A:AY,51,FALSE)</f>
        <v/>
      </c>
      <c r="J538" s="270" t="str">
        <f>VLOOKUP(A538,'High School'!A:AZ,52,FALSE)</f>
        <v/>
      </c>
      <c r="K538" s="270" t="str">
        <f>VLOOKUP(A538,'High School'!A:BA,53,FALSE)</f>
        <v/>
      </c>
      <c r="L538" s="270" t="str">
        <f>VLOOKUP(A538,'High School'!A:BB,54,FALSE)</f>
        <v/>
      </c>
      <c r="M538" s="301" t="s">
        <v>225</v>
      </c>
      <c r="N538" s="301" t="s">
        <v>24</v>
      </c>
      <c r="O538" s="271"/>
      <c r="P538" s="273"/>
      <c r="Q538" s="288"/>
      <c r="R538" s="288"/>
      <c r="S538" s="275"/>
      <c r="T538" s="275"/>
      <c r="U538" s="275"/>
      <c r="V538" s="275"/>
      <c r="W538" s="275"/>
      <c r="X538" s="289"/>
      <c r="Y538" s="304" t="s">
        <v>225</v>
      </c>
      <c r="Z538" s="304" t="s">
        <v>24</v>
      </c>
      <c r="AA538" s="276"/>
      <c r="AB538" s="276"/>
      <c r="AC538" s="290"/>
      <c r="AD538" s="290"/>
      <c r="AE538" s="291"/>
      <c r="AF538" s="291"/>
      <c r="AG538" s="291"/>
      <c r="AH538" s="291"/>
      <c r="AI538" s="291"/>
      <c r="AJ538" s="291"/>
      <c r="AK538" s="279"/>
      <c r="AL538" s="279"/>
      <c r="AM538" s="279"/>
      <c r="AN538" s="279"/>
      <c r="AO538" s="292"/>
      <c r="AP538" s="292"/>
      <c r="AQ538" s="292"/>
      <c r="AR538" s="362"/>
      <c r="AS538" s="362"/>
      <c r="AT538" s="281"/>
      <c r="AU538" s="281"/>
      <c r="AV538" s="294"/>
      <c r="AW538" s="294"/>
      <c r="AX538" s="294"/>
      <c r="AY538" s="295"/>
      <c r="AZ538" s="295"/>
      <c r="BA538" s="295"/>
      <c r="BB538" s="296"/>
      <c r="BC538" s="296"/>
      <c r="BD538" s="296"/>
      <c r="BE538" s="353"/>
    </row>
    <row r="539" ht="15.75" customHeight="1">
      <c r="A539" s="74">
        <v>2025573.0</v>
      </c>
      <c r="B539" s="50" t="s">
        <v>3760</v>
      </c>
      <c r="C539" s="50" t="s">
        <v>430</v>
      </c>
      <c r="D539" s="50" t="s">
        <v>98</v>
      </c>
      <c r="E539" s="82" t="s">
        <v>51</v>
      </c>
      <c r="F539" s="50" t="s">
        <v>4</v>
      </c>
      <c r="G539" s="363" t="s">
        <v>232</v>
      </c>
      <c r="H539" s="270" t="str">
        <f>VLOOKUP(A539,'High School'!A:AX,50,FALSE)</f>
        <v/>
      </c>
      <c r="I539" s="270" t="str">
        <f>VLOOKUP(A539,'High School'!A:AY,51,FALSE)</f>
        <v/>
      </c>
      <c r="J539" s="270" t="str">
        <f>VLOOKUP(A539,'High School'!A:AZ,52,FALSE)</f>
        <v/>
      </c>
      <c r="K539" s="270" t="str">
        <f>VLOOKUP(A539,'High School'!A:BA,53,FALSE)</f>
        <v/>
      </c>
      <c r="L539" s="270" t="str">
        <f>VLOOKUP(A539,'High School'!A:BB,54,FALSE)</f>
        <v/>
      </c>
      <c r="M539" s="301" t="s">
        <v>225</v>
      </c>
      <c r="N539" s="301" t="s">
        <v>24</v>
      </c>
      <c r="O539" s="271"/>
      <c r="P539" s="273"/>
      <c r="Q539" s="288"/>
      <c r="R539" s="288"/>
      <c r="S539" s="275"/>
      <c r="T539" s="275"/>
      <c r="U539" s="275"/>
      <c r="V539" s="275"/>
      <c r="W539" s="275"/>
      <c r="X539" s="289"/>
      <c r="Y539" s="304" t="s">
        <v>225</v>
      </c>
      <c r="Z539" s="304" t="s">
        <v>24</v>
      </c>
      <c r="AA539" s="276"/>
      <c r="AB539" s="276"/>
      <c r="AC539" s="290"/>
      <c r="AD539" s="290"/>
      <c r="AE539" s="291"/>
      <c r="AF539" s="291"/>
      <c r="AG539" s="291"/>
      <c r="AH539" s="291"/>
      <c r="AI539" s="291"/>
      <c r="AJ539" s="291"/>
      <c r="AK539" s="279"/>
      <c r="AL539" s="279"/>
      <c r="AM539" s="279"/>
      <c r="AN539" s="279"/>
      <c r="AO539" s="292"/>
      <c r="AP539" s="292"/>
      <c r="AQ539" s="292"/>
      <c r="AR539" s="362"/>
      <c r="AS539" s="362"/>
      <c r="AT539" s="281"/>
      <c r="AU539" s="281"/>
      <c r="AV539" s="294"/>
      <c r="AW539" s="294"/>
      <c r="AX539" s="294"/>
      <c r="AY539" s="295"/>
      <c r="AZ539" s="295"/>
      <c r="BA539" s="295"/>
      <c r="BB539" s="296"/>
      <c r="BC539" s="296"/>
      <c r="BD539" s="296"/>
      <c r="BE539" s="353"/>
    </row>
    <row r="540" ht="15.75" customHeight="1">
      <c r="A540" s="74">
        <v>2025574.0</v>
      </c>
      <c r="B540" s="50" t="s">
        <v>543</v>
      </c>
      <c r="C540" s="50" t="s">
        <v>430</v>
      </c>
      <c r="D540" s="50" t="s">
        <v>98</v>
      </c>
      <c r="E540" s="82" t="s">
        <v>51</v>
      </c>
      <c r="F540" s="50" t="s">
        <v>4</v>
      </c>
      <c r="G540" s="269" t="str">
        <f>VLOOKUP(A540,'High School'!A:AW,49,FALSE)</f>
        <v>S/A</v>
      </c>
      <c r="H540" s="270" t="str">
        <f>VLOOKUP(A540,'High School'!A:AX,50,FALSE)</f>
        <v/>
      </c>
      <c r="I540" s="270">
        <f>VLOOKUP(A540,'High School'!A:AY,51,FALSE)</f>
        <v>231657196</v>
      </c>
      <c r="J540" s="270">
        <f>VLOOKUP(A540,'High School'!A:AZ,52,FALSE)</f>
        <v>62134</v>
      </c>
      <c r="K540" s="270" t="str">
        <f>VLOOKUP(A540,'High School'!A:BA,53,FALSE)</f>
        <v/>
      </c>
      <c r="L540" s="270" t="str">
        <f>VLOOKUP(A540,'High School'!A:BB,54,FALSE)</f>
        <v/>
      </c>
      <c r="M540" s="301" t="s">
        <v>232</v>
      </c>
      <c r="N540" s="271"/>
      <c r="O540" s="271"/>
      <c r="P540" s="273"/>
      <c r="Q540" s="288"/>
      <c r="R540" s="288"/>
      <c r="S540" s="275"/>
      <c r="T540" s="275"/>
      <c r="U540" s="275"/>
      <c r="V540" s="275"/>
      <c r="W540" s="275"/>
      <c r="X540" s="289"/>
      <c r="Y540" s="304" t="s">
        <v>73</v>
      </c>
      <c r="Z540" s="276"/>
      <c r="AA540" s="304">
        <v>2.51490955E8</v>
      </c>
      <c r="AB540" s="305" t="s">
        <v>7887</v>
      </c>
      <c r="AC540" s="290"/>
      <c r="AD540" s="290"/>
      <c r="AE540" s="291"/>
      <c r="AF540" s="291"/>
      <c r="AG540" s="291"/>
      <c r="AH540" s="291"/>
      <c r="AI540" s="291"/>
      <c r="AJ540" s="291"/>
      <c r="AK540" s="279"/>
      <c r="AL540" s="279"/>
      <c r="AM540" s="279"/>
      <c r="AN540" s="279"/>
      <c r="AO540" s="292"/>
      <c r="AP540" s="292"/>
      <c r="AQ540" s="292"/>
      <c r="AR540" s="362"/>
      <c r="AS540" s="362"/>
      <c r="AT540" s="281"/>
      <c r="AU540" s="281"/>
      <c r="AV540" s="294"/>
      <c r="AW540" s="294"/>
      <c r="AX540" s="294"/>
      <c r="AY540" s="295"/>
      <c r="AZ540" s="295"/>
      <c r="BA540" s="295"/>
      <c r="BB540" s="296"/>
      <c r="BC540" s="296"/>
      <c r="BD540" s="296"/>
      <c r="BE540" s="353"/>
    </row>
    <row r="541" ht="15.75" customHeight="1">
      <c r="A541" s="74">
        <v>2025575.0</v>
      </c>
      <c r="B541" s="50" t="s">
        <v>4513</v>
      </c>
      <c r="C541" s="50" t="s">
        <v>430</v>
      </c>
      <c r="D541" s="50" t="s">
        <v>96</v>
      </c>
      <c r="E541" s="82" t="s">
        <v>51</v>
      </c>
      <c r="F541" s="50" t="s">
        <v>4</v>
      </c>
      <c r="G541" s="269" t="str">
        <f>VLOOKUP(A541,'High School'!A:AW,49,FALSE)</f>
        <v>S/A</v>
      </c>
      <c r="H541" s="270" t="str">
        <f>VLOOKUP(A541,'High School'!A:AX,50,FALSE)</f>
        <v/>
      </c>
      <c r="I541" s="270">
        <f>VLOOKUP(A541,'High School'!A:AY,51,FALSE)</f>
        <v>231290969</v>
      </c>
      <c r="J541" s="270" t="str">
        <f>VLOOKUP(A541,'High School'!A:AZ,52,FALSE)</f>
        <v/>
      </c>
      <c r="K541" s="270" t="str">
        <f>VLOOKUP(A541,'High School'!A:BA,53,FALSE)</f>
        <v/>
      </c>
      <c r="L541" s="270" t="str">
        <f>VLOOKUP(A541,'High School'!A:BB,54,FALSE)</f>
        <v/>
      </c>
      <c r="M541" s="301" t="s">
        <v>225</v>
      </c>
      <c r="N541" s="301" t="s">
        <v>7711</v>
      </c>
      <c r="O541" s="271"/>
      <c r="P541" s="273"/>
      <c r="Q541" s="288"/>
      <c r="R541" s="288"/>
      <c r="S541" s="275"/>
      <c r="T541" s="275"/>
      <c r="U541" s="275"/>
      <c r="V541" s="275"/>
      <c r="W541" s="275"/>
      <c r="X541" s="289"/>
      <c r="Y541" s="304" t="s">
        <v>73</v>
      </c>
      <c r="Z541" s="276"/>
      <c r="AA541" s="304">
        <v>2.51507971E8</v>
      </c>
      <c r="AB541" s="304">
        <v>37543.0</v>
      </c>
      <c r="AC541" s="290"/>
      <c r="AD541" s="290"/>
      <c r="AE541" s="291"/>
      <c r="AF541" s="291"/>
      <c r="AG541" s="291"/>
      <c r="AH541" s="291"/>
      <c r="AI541" s="291"/>
      <c r="AJ541" s="291"/>
      <c r="AK541" s="279"/>
      <c r="AL541" s="279"/>
      <c r="AM541" s="279"/>
      <c r="AN541" s="279"/>
      <c r="AO541" s="292"/>
      <c r="AP541" s="292"/>
      <c r="AQ541" s="292"/>
      <c r="AR541" s="362"/>
      <c r="AS541" s="362"/>
      <c r="AT541" s="281"/>
      <c r="AU541" s="281"/>
      <c r="AV541" s="294"/>
      <c r="AW541" s="294"/>
      <c r="AX541" s="294"/>
      <c r="AY541" s="295"/>
      <c r="AZ541" s="295"/>
      <c r="BA541" s="295"/>
      <c r="BB541" s="296"/>
      <c r="BC541" s="296"/>
      <c r="BD541" s="296"/>
      <c r="BE541" s="353"/>
    </row>
    <row r="542" ht="15.75" customHeight="1">
      <c r="A542" s="74">
        <v>2025576.0</v>
      </c>
      <c r="B542" s="50" t="s">
        <v>5110</v>
      </c>
      <c r="C542" s="50" t="s">
        <v>430</v>
      </c>
      <c r="D542" s="50" t="s">
        <v>96</v>
      </c>
      <c r="E542" s="82" t="s">
        <v>51</v>
      </c>
      <c r="F542" s="50" t="s">
        <v>4</v>
      </c>
      <c r="G542" s="269" t="str">
        <f>VLOOKUP(A542,'High School'!A:AW,49,FALSE)</f>
        <v>S/A</v>
      </c>
      <c r="H542" s="270" t="str">
        <f>VLOOKUP(A542,'High School'!A:AX,50,FALSE)</f>
        <v/>
      </c>
      <c r="I542" s="270">
        <f>VLOOKUP(A542,'High School'!A:AY,51,FALSE)</f>
        <v>231413637</v>
      </c>
      <c r="J542" s="270" t="str">
        <f>VLOOKUP(A542,'High School'!A:AZ,52,FALSE)</f>
        <v/>
      </c>
      <c r="K542" s="270" t="str">
        <f>VLOOKUP(A542,'High School'!A:BA,53,FALSE)</f>
        <v/>
      </c>
      <c r="L542" s="270" t="str">
        <f>VLOOKUP(A542,'High School'!A:BB,54,FALSE)</f>
        <v/>
      </c>
      <c r="M542" s="301" t="s">
        <v>225</v>
      </c>
      <c r="N542" s="301" t="s">
        <v>7711</v>
      </c>
      <c r="O542" s="271"/>
      <c r="P542" s="273"/>
      <c r="Q542" s="288"/>
      <c r="R542" s="288"/>
      <c r="S542" s="303" t="s">
        <v>232</v>
      </c>
      <c r="T542" s="275"/>
      <c r="U542" s="303">
        <v>2.25077791E8</v>
      </c>
      <c r="V542" s="303">
        <v>67534.0</v>
      </c>
      <c r="W542" s="275"/>
      <c r="X542" s="289"/>
      <c r="Y542" s="304" t="s">
        <v>73</v>
      </c>
      <c r="Z542" s="276"/>
      <c r="AA542" s="304">
        <v>2.51508587E8</v>
      </c>
      <c r="AB542" s="304">
        <v>37962.0</v>
      </c>
      <c r="AC542" s="290"/>
      <c r="AD542" s="290"/>
      <c r="AE542" s="291"/>
      <c r="AF542" s="291"/>
      <c r="AG542" s="291"/>
      <c r="AH542" s="291"/>
      <c r="AI542" s="291"/>
      <c r="AJ542" s="291"/>
      <c r="AK542" s="279"/>
      <c r="AL542" s="279"/>
      <c r="AM542" s="279"/>
      <c r="AN542" s="279"/>
      <c r="AO542" s="292"/>
      <c r="AP542" s="292"/>
      <c r="AQ542" s="292"/>
      <c r="AR542" s="362"/>
      <c r="AS542" s="362"/>
      <c r="AT542" s="281"/>
      <c r="AU542" s="281"/>
      <c r="AV542" s="294"/>
      <c r="AW542" s="294"/>
      <c r="AX542" s="294"/>
      <c r="AY542" s="295"/>
      <c r="AZ542" s="295"/>
      <c r="BA542" s="295"/>
      <c r="BB542" s="296"/>
      <c r="BC542" s="296"/>
      <c r="BD542" s="296"/>
      <c r="BE542" s="353"/>
    </row>
    <row r="543" ht="15.75" customHeight="1">
      <c r="A543" s="74">
        <v>2025577.0</v>
      </c>
      <c r="B543" s="50" t="s">
        <v>6693</v>
      </c>
      <c r="C543" s="50" t="s">
        <v>430</v>
      </c>
      <c r="D543" s="50" t="s">
        <v>96</v>
      </c>
      <c r="E543" s="82" t="s">
        <v>51</v>
      </c>
      <c r="F543" s="50" t="s">
        <v>4</v>
      </c>
      <c r="G543" s="269" t="str">
        <f>VLOOKUP(A543,'High School'!A:AW,49,FALSE)</f>
        <v>S/A</v>
      </c>
      <c r="H543" s="270" t="str">
        <f>VLOOKUP(A543,'High School'!A:AX,50,FALSE)</f>
        <v/>
      </c>
      <c r="I543" s="270" t="str">
        <f>VLOOKUP(A543,'High School'!A:AY,51,FALSE)</f>
        <v/>
      </c>
      <c r="J543" s="270" t="str">
        <f>VLOOKUP(A543,'High School'!A:AZ,52,FALSE)</f>
        <v/>
      </c>
      <c r="K543" s="270" t="str">
        <f>VLOOKUP(A543,'High School'!A:BA,53,FALSE)</f>
        <v/>
      </c>
      <c r="L543" s="270" t="str">
        <f>VLOOKUP(A543,'High School'!A:BB,54,FALSE)</f>
        <v/>
      </c>
      <c r="M543" s="301" t="s">
        <v>232</v>
      </c>
      <c r="N543" s="271"/>
      <c r="O543" s="301" t="s">
        <v>7888</v>
      </c>
      <c r="P543" s="273"/>
      <c r="Q543" s="288"/>
      <c r="R543" s="288"/>
      <c r="S543" s="303" t="s">
        <v>232</v>
      </c>
      <c r="T543" s="275"/>
      <c r="U543" s="303">
        <v>2.25092108E8</v>
      </c>
      <c r="V543" s="303">
        <v>20203.0</v>
      </c>
      <c r="W543" s="275"/>
      <c r="X543" s="289"/>
      <c r="Y543" s="304" t="s">
        <v>232</v>
      </c>
      <c r="Z543" s="276"/>
      <c r="AA543" s="304">
        <v>2.50528711E8</v>
      </c>
      <c r="AB543" s="304">
        <v>20203.0</v>
      </c>
      <c r="AC543" s="290"/>
      <c r="AD543" s="290"/>
      <c r="AE543" s="291"/>
      <c r="AF543" s="291"/>
      <c r="AG543" s="291"/>
      <c r="AH543" s="291"/>
      <c r="AI543" s="291"/>
      <c r="AJ543" s="291"/>
      <c r="AK543" s="279" t="s">
        <v>73</v>
      </c>
      <c r="AL543" s="279"/>
      <c r="AM543" s="279">
        <v>2.5089721E8</v>
      </c>
      <c r="AN543" s="279"/>
      <c r="AO543" s="292"/>
      <c r="AP543" s="292"/>
      <c r="AQ543" s="292"/>
      <c r="AR543" s="362"/>
      <c r="AS543" s="362"/>
      <c r="AT543" s="281"/>
      <c r="AU543" s="281"/>
      <c r="AV543" s="294"/>
      <c r="AW543" s="294"/>
      <c r="AX543" s="294"/>
      <c r="AY543" s="295"/>
      <c r="AZ543" s="295"/>
      <c r="BA543" s="295"/>
      <c r="BB543" s="296"/>
      <c r="BC543" s="296"/>
      <c r="BD543" s="296"/>
      <c r="BE543" s="353"/>
    </row>
    <row r="544" ht="15.75" customHeight="1">
      <c r="A544" s="74">
        <v>2025578.0</v>
      </c>
      <c r="B544" s="50" t="s">
        <v>7195</v>
      </c>
      <c r="C544" s="50" t="s">
        <v>430</v>
      </c>
      <c r="D544" s="50" t="s">
        <v>2568</v>
      </c>
      <c r="E544" s="82" t="s">
        <v>53</v>
      </c>
      <c r="F544" s="50" t="s">
        <v>4</v>
      </c>
      <c r="G544" s="269" t="str">
        <f>VLOOKUP(A544,'High School'!A:AW,49,FALSE)</f>
        <v/>
      </c>
      <c r="H544" s="270" t="str">
        <f>VLOOKUP(A544,'High School'!A:AX,50,FALSE)</f>
        <v/>
      </c>
      <c r="I544" s="270" t="str">
        <f>VLOOKUP(A544,'High School'!A:AY,51,FALSE)</f>
        <v/>
      </c>
      <c r="J544" s="270" t="str">
        <f>VLOOKUP(A544,'High School'!A:AZ,52,FALSE)</f>
        <v/>
      </c>
      <c r="K544" s="270" t="str">
        <f>VLOOKUP(A544,'High School'!A:BA,53,FALSE)</f>
        <v/>
      </c>
      <c r="L544" s="270" t="str">
        <f>VLOOKUP(A544,'High School'!A:BB,54,FALSE)</f>
        <v/>
      </c>
      <c r="M544" s="301" t="s">
        <v>225</v>
      </c>
      <c r="N544" s="301" t="s">
        <v>26</v>
      </c>
      <c r="O544" s="271"/>
      <c r="P544" s="273"/>
      <c r="Q544" s="288"/>
      <c r="R544" s="288"/>
      <c r="S544" s="275"/>
      <c r="T544" s="275"/>
      <c r="U544" s="275"/>
      <c r="V544" s="275"/>
      <c r="W544" s="275"/>
      <c r="X544" s="275"/>
      <c r="Y544" s="304" t="s">
        <v>225</v>
      </c>
      <c r="Z544" s="304" t="s">
        <v>26</v>
      </c>
      <c r="AA544" s="276"/>
      <c r="AB544" s="276"/>
      <c r="AC544" s="276"/>
      <c r="AD544" s="276"/>
      <c r="AE544" s="291"/>
      <c r="AF544" s="291"/>
      <c r="AG544" s="291"/>
      <c r="AH544" s="291"/>
      <c r="AI544" s="291"/>
      <c r="AJ544" s="291"/>
      <c r="AK544" s="279" t="s">
        <v>73</v>
      </c>
      <c r="AL544" s="279"/>
      <c r="AM544" s="279">
        <v>2.5089833E8</v>
      </c>
      <c r="AN544" s="279"/>
      <c r="AO544" s="292"/>
      <c r="AP544" s="292"/>
      <c r="AQ544" s="292"/>
      <c r="AR544" s="362"/>
      <c r="AS544" s="362"/>
      <c r="AT544" s="281"/>
      <c r="AU544" s="281"/>
      <c r="AV544" s="294"/>
      <c r="AW544" s="294"/>
      <c r="AX544" s="294"/>
      <c r="AY544" s="295"/>
      <c r="AZ544" s="295"/>
      <c r="BA544" s="295"/>
      <c r="BB544" s="296"/>
      <c r="BC544" s="296"/>
      <c r="BD544" s="296"/>
      <c r="BE544" s="353"/>
    </row>
    <row r="545" ht="15.75" customHeight="1">
      <c r="A545" s="74">
        <v>2025579.0</v>
      </c>
      <c r="B545" s="50" t="s">
        <v>7445</v>
      </c>
      <c r="C545" s="50" t="s">
        <v>430</v>
      </c>
      <c r="D545" s="50" t="s">
        <v>2568</v>
      </c>
      <c r="E545" s="82" t="s">
        <v>53</v>
      </c>
      <c r="F545" s="50" t="s">
        <v>4</v>
      </c>
      <c r="G545" s="269" t="str">
        <f>VLOOKUP(A545,'High School'!A:AW,49,FALSE)</f>
        <v/>
      </c>
      <c r="H545" s="270" t="str">
        <f>VLOOKUP(A545,'High School'!A:AX,50,FALSE)</f>
        <v/>
      </c>
      <c r="I545" s="270" t="str">
        <f>VLOOKUP(A545,'High School'!A:AY,51,FALSE)</f>
        <v/>
      </c>
      <c r="J545" s="270" t="str">
        <f>VLOOKUP(A545,'High School'!A:AZ,52,FALSE)</f>
        <v/>
      </c>
      <c r="K545" s="270" t="str">
        <f>VLOOKUP(A545,'High School'!A:BA,53,FALSE)</f>
        <v/>
      </c>
      <c r="L545" s="270" t="str">
        <f>VLOOKUP(A545,'High School'!A:BB,54,FALSE)</f>
        <v/>
      </c>
      <c r="M545" s="301" t="s">
        <v>225</v>
      </c>
      <c r="N545" s="301" t="s">
        <v>26</v>
      </c>
      <c r="O545" s="271"/>
      <c r="P545" s="273"/>
      <c r="Q545" s="288"/>
      <c r="R545" s="288"/>
      <c r="S545" s="275"/>
      <c r="T545" s="275"/>
      <c r="U545" s="275"/>
      <c r="V545" s="275"/>
      <c r="W545" s="275"/>
      <c r="X545" s="275"/>
      <c r="Y545" s="304" t="s">
        <v>225</v>
      </c>
      <c r="Z545" s="304" t="s">
        <v>26</v>
      </c>
      <c r="AA545" s="276"/>
      <c r="AB545" s="276"/>
      <c r="AC545" s="276"/>
      <c r="AD545" s="276"/>
      <c r="AE545" s="291"/>
      <c r="AF545" s="291"/>
      <c r="AG545" s="291"/>
      <c r="AH545" s="291"/>
      <c r="AI545" s="291"/>
      <c r="AJ545" s="291"/>
      <c r="AK545" s="279"/>
      <c r="AL545" s="279"/>
      <c r="AM545" s="279"/>
      <c r="AN545" s="279"/>
      <c r="AO545" s="292"/>
      <c r="AP545" s="292"/>
      <c r="AQ545" s="292"/>
      <c r="AR545" s="362"/>
      <c r="AS545" s="362"/>
      <c r="AT545" s="281"/>
      <c r="AU545" s="281"/>
      <c r="AV545" s="294"/>
      <c r="AW545" s="294"/>
      <c r="AX545" s="294"/>
      <c r="AY545" s="295"/>
      <c r="AZ545" s="295"/>
      <c r="BA545" s="295"/>
      <c r="BB545" s="296"/>
      <c r="BC545" s="296"/>
      <c r="BD545" s="296"/>
      <c r="BE545" s="353"/>
    </row>
    <row r="546" ht="15.75" customHeight="1">
      <c r="A546" s="74">
        <v>2025580.0</v>
      </c>
      <c r="B546" s="50" t="s">
        <v>7162</v>
      </c>
      <c r="C546" s="50" t="s">
        <v>430</v>
      </c>
      <c r="D546" s="50" t="s">
        <v>2568</v>
      </c>
      <c r="E546" s="82" t="s">
        <v>53</v>
      </c>
      <c r="F546" s="50" t="s">
        <v>4</v>
      </c>
      <c r="G546" s="269" t="str">
        <f>VLOOKUP(A546,'High School'!A:AW,49,FALSE)</f>
        <v/>
      </c>
      <c r="H546" s="270" t="str">
        <f>VLOOKUP(A546,'High School'!A:AX,50,FALSE)</f>
        <v/>
      </c>
      <c r="I546" s="270" t="str">
        <f>VLOOKUP(A546,'High School'!A:AY,51,FALSE)</f>
        <v/>
      </c>
      <c r="J546" s="270" t="str">
        <f>VLOOKUP(A546,'High School'!A:AZ,52,FALSE)</f>
        <v/>
      </c>
      <c r="K546" s="270" t="str">
        <f>VLOOKUP(A546,'High School'!A:BA,53,FALSE)</f>
        <v/>
      </c>
      <c r="L546" s="270" t="str">
        <f>VLOOKUP(A546,'High School'!A:BB,54,FALSE)</f>
        <v/>
      </c>
      <c r="M546" s="301" t="s">
        <v>225</v>
      </c>
      <c r="N546" s="301" t="s">
        <v>26</v>
      </c>
      <c r="O546" s="271"/>
      <c r="P546" s="273"/>
      <c r="Q546" s="288"/>
      <c r="R546" s="288"/>
      <c r="S546" s="275"/>
      <c r="T546" s="275"/>
      <c r="U546" s="275"/>
      <c r="V546" s="275"/>
      <c r="W546" s="275"/>
      <c r="X546" s="289"/>
      <c r="Y546" s="304" t="s">
        <v>225</v>
      </c>
      <c r="Z546" s="304" t="s">
        <v>26</v>
      </c>
      <c r="AA546" s="276"/>
      <c r="AB546" s="276"/>
      <c r="AC546" s="290"/>
      <c r="AD546" s="290"/>
      <c r="AE546" s="291"/>
      <c r="AF546" s="291"/>
      <c r="AG546" s="291"/>
      <c r="AH546" s="291"/>
      <c r="AI546" s="291"/>
      <c r="AJ546" s="291"/>
      <c r="AK546" s="279"/>
      <c r="AL546" s="279"/>
      <c r="AM546" s="279"/>
      <c r="AN546" s="279"/>
      <c r="AO546" s="292"/>
      <c r="AP546" s="292"/>
      <c r="AQ546" s="292"/>
      <c r="AR546" s="362"/>
      <c r="AS546" s="362"/>
      <c r="AT546" s="281"/>
      <c r="AU546" s="281"/>
      <c r="AV546" s="294"/>
      <c r="AW546" s="294"/>
      <c r="AX546" s="294"/>
      <c r="AY546" s="295"/>
      <c r="AZ546" s="295"/>
      <c r="BA546" s="295"/>
      <c r="BB546" s="296"/>
      <c r="BC546" s="296"/>
      <c r="BD546" s="296"/>
      <c r="BE546" s="353"/>
    </row>
    <row r="547" ht="15.75" customHeight="1">
      <c r="A547" s="74">
        <v>2025581.0</v>
      </c>
      <c r="B547" s="50" t="s">
        <v>7062</v>
      </c>
      <c r="C547" s="50" t="s">
        <v>430</v>
      </c>
      <c r="D547" s="50" t="s">
        <v>2568</v>
      </c>
      <c r="E547" s="82" t="s">
        <v>53</v>
      </c>
      <c r="F547" s="50" t="s">
        <v>4</v>
      </c>
      <c r="G547" s="269" t="str">
        <f>VLOOKUP(A547,'High School'!A:AW,49,FALSE)</f>
        <v/>
      </c>
      <c r="H547" s="270" t="str">
        <f>VLOOKUP(A547,'High School'!A:AX,50,FALSE)</f>
        <v/>
      </c>
      <c r="I547" s="270" t="str">
        <f>VLOOKUP(A547,'High School'!A:AY,51,FALSE)</f>
        <v/>
      </c>
      <c r="J547" s="270" t="str">
        <f>VLOOKUP(A547,'High School'!A:AZ,52,FALSE)</f>
        <v/>
      </c>
      <c r="K547" s="270" t="str">
        <f>VLOOKUP(A547,'High School'!A:BA,53,FALSE)</f>
        <v/>
      </c>
      <c r="L547" s="270" t="str">
        <f>VLOOKUP(A547,'High School'!A:BB,54,FALSE)</f>
        <v/>
      </c>
      <c r="M547" s="301" t="s">
        <v>225</v>
      </c>
      <c r="N547" s="301" t="s">
        <v>26</v>
      </c>
      <c r="O547" s="271"/>
      <c r="P547" s="273"/>
      <c r="Q547" s="288"/>
      <c r="R547" s="288"/>
      <c r="S547" s="275"/>
      <c r="T547" s="275"/>
      <c r="U547" s="275"/>
      <c r="V547" s="275"/>
      <c r="W547" s="275"/>
      <c r="X547" s="289"/>
      <c r="Y547" s="304" t="s">
        <v>225</v>
      </c>
      <c r="Z547" s="304" t="s">
        <v>26</v>
      </c>
      <c r="AA547" s="276"/>
      <c r="AB547" s="276"/>
      <c r="AC547" s="290"/>
      <c r="AD547" s="290"/>
      <c r="AE547" s="291"/>
      <c r="AF547" s="291"/>
      <c r="AG547" s="291"/>
      <c r="AH547" s="291"/>
      <c r="AI547" s="291"/>
      <c r="AJ547" s="291"/>
      <c r="AK547" s="279"/>
      <c r="AL547" s="279"/>
      <c r="AM547" s="279"/>
      <c r="AN547" s="279"/>
      <c r="AO547" s="292"/>
      <c r="AP547" s="292"/>
      <c r="AQ547" s="292"/>
      <c r="AR547" s="362"/>
      <c r="AS547" s="362"/>
      <c r="AT547" s="281"/>
      <c r="AU547" s="281"/>
      <c r="AV547" s="294"/>
      <c r="AW547" s="294"/>
      <c r="AX547" s="294"/>
      <c r="AY547" s="295"/>
      <c r="AZ547" s="295"/>
      <c r="BA547" s="295"/>
      <c r="BB547" s="296"/>
      <c r="BC547" s="296"/>
      <c r="BD547" s="296"/>
      <c r="BE547" s="353"/>
    </row>
    <row r="548" ht="15.75" customHeight="1">
      <c r="A548" s="74">
        <v>2025582.0</v>
      </c>
      <c r="B548" s="50" t="s">
        <v>7166</v>
      </c>
      <c r="C548" s="50" t="s">
        <v>430</v>
      </c>
      <c r="D548" s="50" t="s">
        <v>2568</v>
      </c>
      <c r="E548" s="82" t="s">
        <v>53</v>
      </c>
      <c r="F548" s="50" t="s">
        <v>4</v>
      </c>
      <c r="G548" s="269" t="str">
        <f>VLOOKUP(A548,'High School'!A:AW,49,FALSE)</f>
        <v/>
      </c>
      <c r="H548" s="270" t="str">
        <f>VLOOKUP(A548,'High School'!A:AX,50,FALSE)</f>
        <v/>
      </c>
      <c r="I548" s="270" t="str">
        <f>VLOOKUP(A548,'High School'!A:AY,51,FALSE)</f>
        <v/>
      </c>
      <c r="J548" s="270" t="str">
        <f>VLOOKUP(A548,'High School'!A:AZ,52,FALSE)</f>
        <v/>
      </c>
      <c r="K548" s="270" t="str">
        <f>VLOOKUP(A548,'High School'!A:BA,53,FALSE)</f>
        <v/>
      </c>
      <c r="L548" s="270" t="str">
        <f>VLOOKUP(A548,'High School'!A:BB,54,FALSE)</f>
        <v/>
      </c>
      <c r="M548" s="301" t="s">
        <v>225</v>
      </c>
      <c r="N548" s="301" t="s">
        <v>26</v>
      </c>
      <c r="O548" s="271"/>
      <c r="P548" s="273"/>
      <c r="Q548" s="288"/>
      <c r="R548" s="288"/>
      <c r="S548" s="275"/>
      <c r="T548" s="275"/>
      <c r="U548" s="275"/>
      <c r="V548" s="275"/>
      <c r="W548" s="275"/>
      <c r="X548" s="289"/>
      <c r="Y548" s="304" t="s">
        <v>225</v>
      </c>
      <c r="Z548" s="304" t="s">
        <v>26</v>
      </c>
      <c r="AA548" s="276"/>
      <c r="AB548" s="276"/>
      <c r="AC548" s="290"/>
      <c r="AD548" s="290"/>
      <c r="AE548" s="291"/>
      <c r="AF548" s="291"/>
      <c r="AG548" s="291"/>
      <c r="AH548" s="291"/>
      <c r="AI548" s="291"/>
      <c r="AJ548" s="291"/>
      <c r="AK548" s="279"/>
      <c r="AL548" s="279"/>
      <c r="AM548" s="279"/>
      <c r="AN548" s="279"/>
      <c r="AO548" s="292"/>
      <c r="AP548" s="292"/>
      <c r="AQ548" s="292"/>
      <c r="AR548" s="362"/>
      <c r="AS548" s="362"/>
      <c r="AT548" s="281"/>
      <c r="AU548" s="281"/>
      <c r="AV548" s="294"/>
      <c r="AW548" s="294"/>
      <c r="AX548" s="294"/>
      <c r="AY548" s="295"/>
      <c r="AZ548" s="295"/>
      <c r="BA548" s="295"/>
      <c r="BB548" s="296"/>
      <c r="BC548" s="296"/>
      <c r="BD548" s="296"/>
      <c r="BE548" s="353"/>
    </row>
    <row r="549" ht="15.75" customHeight="1">
      <c r="A549" s="74">
        <v>2025583.0</v>
      </c>
      <c r="B549" s="50" t="s">
        <v>7275</v>
      </c>
      <c r="C549" s="50" t="s">
        <v>430</v>
      </c>
      <c r="D549" s="50" t="s">
        <v>2568</v>
      </c>
      <c r="E549" s="82" t="s">
        <v>53</v>
      </c>
      <c r="F549" s="50" t="s">
        <v>4</v>
      </c>
      <c r="G549" s="269" t="str">
        <f>VLOOKUP(A549,'High School'!A:AW,49,FALSE)</f>
        <v/>
      </c>
      <c r="H549" s="270" t="str">
        <f>VLOOKUP(A549,'High School'!A:AX,50,FALSE)</f>
        <v/>
      </c>
      <c r="I549" s="270" t="str">
        <f>VLOOKUP(A549,'High School'!A:AY,51,FALSE)</f>
        <v/>
      </c>
      <c r="J549" s="270" t="str">
        <f>VLOOKUP(A549,'High School'!A:AZ,52,FALSE)</f>
        <v/>
      </c>
      <c r="K549" s="270" t="str">
        <f>VLOOKUP(A549,'High School'!A:BA,53,FALSE)</f>
        <v/>
      </c>
      <c r="L549" s="270" t="str">
        <f>VLOOKUP(A549,'High School'!A:BB,54,FALSE)</f>
        <v/>
      </c>
      <c r="M549" s="301" t="s">
        <v>225</v>
      </c>
      <c r="N549" s="301" t="s">
        <v>26</v>
      </c>
      <c r="O549" s="271"/>
      <c r="P549" s="273"/>
      <c r="Q549" s="288"/>
      <c r="R549" s="288"/>
      <c r="S549" s="275"/>
      <c r="T549" s="275"/>
      <c r="U549" s="275"/>
      <c r="V549" s="275"/>
      <c r="W549" s="275"/>
      <c r="X549" s="289"/>
      <c r="Y549" s="304" t="s">
        <v>225</v>
      </c>
      <c r="Z549" s="304" t="s">
        <v>26</v>
      </c>
      <c r="AA549" s="276"/>
      <c r="AB549" s="276"/>
      <c r="AC549" s="290"/>
      <c r="AD549" s="290"/>
      <c r="AE549" s="291"/>
      <c r="AF549" s="291"/>
      <c r="AG549" s="291"/>
      <c r="AH549" s="291"/>
      <c r="AI549" s="291"/>
      <c r="AJ549" s="291"/>
      <c r="AK549" s="279"/>
      <c r="AL549" s="279"/>
      <c r="AM549" s="279"/>
      <c r="AN549" s="279"/>
      <c r="AO549" s="292"/>
      <c r="AP549" s="292"/>
      <c r="AQ549" s="292"/>
      <c r="AR549" s="362"/>
      <c r="AS549" s="362"/>
      <c r="AT549" s="281"/>
      <c r="AU549" s="281"/>
      <c r="AV549" s="294"/>
      <c r="AW549" s="294"/>
      <c r="AX549" s="294"/>
      <c r="AY549" s="295"/>
      <c r="AZ549" s="295"/>
      <c r="BA549" s="295"/>
      <c r="BB549" s="296"/>
      <c r="BC549" s="296"/>
      <c r="BD549" s="296"/>
      <c r="BE549" s="353"/>
    </row>
    <row r="550" ht="15.75" customHeight="1">
      <c r="A550" s="74">
        <v>2025584.0</v>
      </c>
      <c r="B550" s="50" t="s">
        <v>7046</v>
      </c>
      <c r="C550" s="50" t="s">
        <v>430</v>
      </c>
      <c r="D550" s="50" t="s">
        <v>2568</v>
      </c>
      <c r="E550" s="82" t="s">
        <v>53</v>
      </c>
      <c r="F550" s="50" t="s">
        <v>4</v>
      </c>
      <c r="G550" s="269" t="str">
        <f>VLOOKUP(A550,'High School'!A:AW,49,FALSE)</f>
        <v/>
      </c>
      <c r="H550" s="270" t="str">
        <f>VLOOKUP(A550,'High School'!A:AX,50,FALSE)</f>
        <v/>
      </c>
      <c r="I550" s="270" t="str">
        <f>VLOOKUP(A550,'High School'!A:AY,51,FALSE)</f>
        <v/>
      </c>
      <c r="J550" s="270" t="str">
        <f>VLOOKUP(A550,'High School'!A:AZ,52,FALSE)</f>
        <v/>
      </c>
      <c r="K550" s="270" t="str">
        <f>VLOOKUP(A550,'High School'!A:BA,53,FALSE)</f>
        <v/>
      </c>
      <c r="L550" s="270" t="str">
        <f>VLOOKUP(A550,'High School'!A:BB,54,FALSE)</f>
        <v/>
      </c>
      <c r="M550" s="301" t="s">
        <v>225</v>
      </c>
      <c r="N550" s="301" t="s">
        <v>26</v>
      </c>
      <c r="O550" s="271"/>
      <c r="P550" s="273"/>
      <c r="Q550" s="288"/>
      <c r="R550" s="288"/>
      <c r="S550" s="275"/>
      <c r="T550" s="275"/>
      <c r="U550" s="275"/>
      <c r="V550" s="275"/>
      <c r="W550" s="275"/>
      <c r="X550" s="289"/>
      <c r="Y550" s="304" t="s">
        <v>225</v>
      </c>
      <c r="Z550" s="304" t="s">
        <v>26</v>
      </c>
      <c r="AA550" s="276"/>
      <c r="AB550" s="276"/>
      <c r="AC550" s="290"/>
      <c r="AD550" s="290"/>
      <c r="AE550" s="291"/>
      <c r="AF550" s="291"/>
      <c r="AG550" s="291"/>
      <c r="AH550" s="291"/>
      <c r="AI550" s="291"/>
      <c r="AJ550" s="291"/>
      <c r="AK550" s="279"/>
      <c r="AL550" s="279"/>
      <c r="AM550" s="279"/>
      <c r="AN550" s="279"/>
      <c r="AO550" s="292"/>
      <c r="AP550" s="292"/>
      <c r="AQ550" s="292"/>
      <c r="AR550" s="362"/>
      <c r="AS550" s="362"/>
      <c r="AT550" s="281"/>
      <c r="AU550" s="281"/>
      <c r="AV550" s="294"/>
      <c r="AW550" s="294"/>
      <c r="AX550" s="294"/>
      <c r="AY550" s="295"/>
      <c r="AZ550" s="295"/>
      <c r="BA550" s="295"/>
      <c r="BB550" s="296"/>
      <c r="BC550" s="296"/>
      <c r="BD550" s="296"/>
      <c r="BE550" s="353"/>
    </row>
    <row r="551" ht="15.75" customHeight="1">
      <c r="A551" s="74">
        <v>2025585.0</v>
      </c>
      <c r="B551" s="50" t="s">
        <v>7486</v>
      </c>
      <c r="C551" s="50" t="s">
        <v>430</v>
      </c>
      <c r="D551" s="50" t="s">
        <v>2568</v>
      </c>
      <c r="E551" s="82" t="s">
        <v>53</v>
      </c>
      <c r="F551" s="50" t="s">
        <v>4</v>
      </c>
      <c r="G551" s="269" t="str">
        <f>VLOOKUP(A551,'High School'!A:AW,49,FALSE)</f>
        <v/>
      </c>
      <c r="H551" s="270" t="str">
        <f>VLOOKUP(A551,'High School'!A:AX,50,FALSE)</f>
        <v/>
      </c>
      <c r="I551" s="270" t="str">
        <f>VLOOKUP(A551,'High School'!A:AY,51,FALSE)</f>
        <v/>
      </c>
      <c r="J551" s="270" t="str">
        <f>VLOOKUP(A551,'High School'!A:AZ,52,FALSE)</f>
        <v/>
      </c>
      <c r="K551" s="270" t="str">
        <f>VLOOKUP(A551,'High School'!A:BA,53,FALSE)</f>
        <v/>
      </c>
      <c r="L551" s="270" t="str">
        <f>VLOOKUP(A551,'High School'!A:BB,54,FALSE)</f>
        <v/>
      </c>
      <c r="M551" s="301" t="s">
        <v>225</v>
      </c>
      <c r="N551" s="301" t="s">
        <v>26</v>
      </c>
      <c r="O551" s="271"/>
      <c r="P551" s="273"/>
      <c r="Q551" s="288"/>
      <c r="R551" s="288"/>
      <c r="S551" s="275"/>
      <c r="T551" s="275"/>
      <c r="U551" s="275"/>
      <c r="V551" s="275"/>
      <c r="W551" s="275"/>
      <c r="X551" s="289"/>
      <c r="Y551" s="304" t="s">
        <v>225</v>
      </c>
      <c r="Z551" s="304" t="s">
        <v>26</v>
      </c>
      <c r="AA551" s="276"/>
      <c r="AB551" s="276"/>
      <c r="AC551" s="290"/>
      <c r="AD551" s="290"/>
      <c r="AE551" s="291"/>
      <c r="AF551" s="291"/>
      <c r="AG551" s="291"/>
      <c r="AH551" s="291"/>
      <c r="AI551" s="291"/>
      <c r="AJ551" s="291"/>
      <c r="AK551" s="279"/>
      <c r="AL551" s="279"/>
      <c r="AM551" s="279"/>
      <c r="AN551" s="279"/>
      <c r="AO551" s="292"/>
      <c r="AP551" s="292"/>
      <c r="AQ551" s="292"/>
      <c r="AR551" s="362"/>
      <c r="AS551" s="362"/>
      <c r="AT551" s="281"/>
      <c r="AU551" s="281"/>
      <c r="AV551" s="294"/>
      <c r="AW551" s="294"/>
      <c r="AX551" s="294"/>
      <c r="AY551" s="295"/>
      <c r="AZ551" s="295"/>
      <c r="BA551" s="295"/>
      <c r="BB551" s="296"/>
      <c r="BC551" s="296"/>
      <c r="BD551" s="296"/>
      <c r="BE551" s="353"/>
    </row>
    <row r="552" ht="15.75" customHeight="1">
      <c r="A552" s="74">
        <v>2025586.0</v>
      </c>
      <c r="B552" s="50" t="s">
        <v>7593</v>
      </c>
      <c r="C552" s="50" t="s">
        <v>430</v>
      </c>
      <c r="D552" s="50" t="s">
        <v>2568</v>
      </c>
      <c r="E552" s="82" t="s">
        <v>53</v>
      </c>
      <c r="F552" s="50" t="s">
        <v>4</v>
      </c>
      <c r="G552" s="269" t="str">
        <f>VLOOKUP(A552,'High School'!A:AW,49,FALSE)</f>
        <v/>
      </c>
      <c r="H552" s="270" t="str">
        <f>VLOOKUP(A552,'High School'!A:AX,50,FALSE)</f>
        <v/>
      </c>
      <c r="I552" s="270" t="str">
        <f>VLOOKUP(A552,'High School'!A:AY,51,FALSE)</f>
        <v/>
      </c>
      <c r="J552" s="270" t="str">
        <f>VLOOKUP(A552,'High School'!A:AZ,52,FALSE)</f>
        <v/>
      </c>
      <c r="K552" s="270" t="str">
        <f>VLOOKUP(A552,'High School'!A:BA,53,FALSE)</f>
        <v/>
      </c>
      <c r="L552" s="270" t="str">
        <f>VLOOKUP(A552,'High School'!A:BB,54,FALSE)</f>
        <v/>
      </c>
      <c r="M552" s="301" t="s">
        <v>225</v>
      </c>
      <c r="N552" s="301" t="s">
        <v>26</v>
      </c>
      <c r="O552" s="271"/>
      <c r="P552" s="308"/>
      <c r="Q552" s="308"/>
      <c r="R552" s="308"/>
      <c r="S552" s="275"/>
      <c r="T552" s="275"/>
      <c r="U552" s="275"/>
      <c r="V552" s="275"/>
      <c r="W552" s="275"/>
      <c r="X552" s="289"/>
      <c r="Y552" s="304" t="s">
        <v>225</v>
      </c>
      <c r="Z552" s="304" t="s">
        <v>26</v>
      </c>
      <c r="AA552" s="276"/>
      <c r="AB552" s="276"/>
      <c r="AC552" s="290"/>
      <c r="AD552" s="290"/>
      <c r="AE552" s="291"/>
      <c r="AF552" s="291"/>
      <c r="AG552" s="291"/>
      <c r="AH552" s="291"/>
      <c r="AI552" s="291"/>
      <c r="AJ552" s="291"/>
      <c r="AK552" s="279"/>
      <c r="AL552" s="279"/>
      <c r="AM552" s="279"/>
      <c r="AN552" s="279"/>
      <c r="AO552" s="292"/>
      <c r="AP552" s="292"/>
      <c r="AQ552" s="292"/>
      <c r="AR552" s="362"/>
      <c r="AS552" s="362"/>
      <c r="AT552" s="281"/>
      <c r="AU552" s="281"/>
      <c r="AV552" s="294"/>
      <c r="AW552" s="294"/>
      <c r="AX552" s="294"/>
      <c r="AY552" s="295"/>
      <c r="AZ552" s="295"/>
      <c r="BA552" s="295"/>
      <c r="BB552" s="296"/>
      <c r="BC552" s="296"/>
      <c r="BD552" s="296"/>
      <c r="BE552" s="353"/>
    </row>
    <row r="553" ht="15.75" customHeight="1">
      <c r="A553" s="74">
        <v>2025587.0</v>
      </c>
      <c r="B553" s="50" t="s">
        <v>1632</v>
      </c>
      <c r="C553" s="50" t="s">
        <v>430</v>
      </c>
      <c r="D553" s="50" t="s">
        <v>88</v>
      </c>
      <c r="E553" s="82" t="s">
        <v>53</v>
      </c>
      <c r="F553" s="50" t="s">
        <v>4</v>
      </c>
      <c r="G553" s="269" t="str">
        <f>VLOOKUP(A553,'High School'!A:AW,49,FALSE)</f>
        <v/>
      </c>
      <c r="H553" s="270" t="str">
        <f>VLOOKUP(A553,'High School'!A:AX,50,FALSE)</f>
        <v/>
      </c>
      <c r="I553" s="270" t="str">
        <f>VLOOKUP(A553,'High School'!A:AY,51,FALSE)</f>
        <v/>
      </c>
      <c r="J553" s="270" t="str">
        <f>VLOOKUP(A553,'High School'!A:AZ,52,FALSE)</f>
        <v/>
      </c>
      <c r="K553" s="270" t="str">
        <f>VLOOKUP(A553,'High School'!A:BA,53,FALSE)</f>
        <v/>
      </c>
      <c r="L553" s="270" t="str">
        <f>VLOOKUP(A553,'High School'!A:BB,54,FALSE)</f>
        <v/>
      </c>
      <c r="M553" s="301" t="s">
        <v>232</v>
      </c>
      <c r="N553" s="271"/>
      <c r="O553" s="301" t="s">
        <v>7889</v>
      </c>
      <c r="P553" s="273"/>
      <c r="Q553" s="288"/>
      <c r="R553" s="288"/>
      <c r="S553" s="275"/>
      <c r="T553" s="275"/>
      <c r="U553" s="275"/>
      <c r="V553" s="275"/>
      <c r="W553" s="275"/>
      <c r="X553" s="289"/>
      <c r="Y553" s="304" t="s">
        <v>232</v>
      </c>
      <c r="Z553" s="276"/>
      <c r="AA553" s="276"/>
      <c r="AB553" s="276"/>
      <c r="AC553" s="290"/>
      <c r="AD553" s="290"/>
      <c r="AE553" s="291"/>
      <c r="AF553" s="291"/>
      <c r="AG553" s="291"/>
      <c r="AH553" s="291"/>
      <c r="AI553" s="291"/>
      <c r="AJ553" s="291"/>
      <c r="AK553" s="279"/>
      <c r="AL553" s="279"/>
      <c r="AM553" s="279"/>
      <c r="AN553" s="279"/>
      <c r="AO553" s="292"/>
      <c r="AP553" s="292"/>
      <c r="AQ553" s="292"/>
      <c r="AR553" s="362"/>
      <c r="AS553" s="362"/>
      <c r="AT553" s="281"/>
      <c r="AU553" s="281"/>
      <c r="AV553" s="294"/>
      <c r="AW553" s="294"/>
      <c r="AX553" s="294"/>
      <c r="AY553" s="295"/>
      <c r="AZ553" s="295"/>
      <c r="BA553" s="295"/>
      <c r="BB553" s="296"/>
      <c r="BC553" s="296"/>
      <c r="BD553" s="296"/>
      <c r="BE553" s="353"/>
    </row>
    <row r="554" ht="15.75" customHeight="1">
      <c r="A554" s="74">
        <v>2025588.0</v>
      </c>
      <c r="B554" s="50" t="s">
        <v>7511</v>
      </c>
      <c r="C554" s="50" t="s">
        <v>430</v>
      </c>
      <c r="D554" s="50" t="s">
        <v>88</v>
      </c>
      <c r="E554" s="82" t="s">
        <v>53</v>
      </c>
      <c r="F554" s="50" t="s">
        <v>4</v>
      </c>
      <c r="G554" s="269" t="str">
        <f>VLOOKUP(A554,'High School'!A:AW,49,FALSE)</f>
        <v/>
      </c>
      <c r="H554" s="270" t="str">
        <f>VLOOKUP(A554,'High School'!A:AX,50,FALSE)</f>
        <v/>
      </c>
      <c r="I554" s="270" t="str">
        <f>VLOOKUP(A554,'High School'!A:AY,51,FALSE)</f>
        <v/>
      </c>
      <c r="J554" s="270" t="str">
        <f>VLOOKUP(A554,'High School'!A:AZ,52,FALSE)</f>
        <v/>
      </c>
      <c r="K554" s="270" t="str">
        <f>VLOOKUP(A554,'High School'!A:BA,53,FALSE)</f>
        <v/>
      </c>
      <c r="L554" s="270" t="str">
        <f>VLOOKUP(A554,'High School'!A:BB,54,FALSE)</f>
        <v/>
      </c>
      <c r="M554" s="301" t="s">
        <v>225</v>
      </c>
      <c r="N554" s="301" t="s">
        <v>26</v>
      </c>
      <c r="O554" s="271"/>
      <c r="P554" s="273"/>
      <c r="Q554" s="288"/>
      <c r="R554" s="288"/>
      <c r="S554" s="275"/>
      <c r="T554" s="275"/>
      <c r="U554" s="275"/>
      <c r="V554" s="275"/>
      <c r="W554" s="275"/>
      <c r="X554" s="289"/>
      <c r="Y554" s="304" t="s">
        <v>225</v>
      </c>
      <c r="Z554" s="304" t="s">
        <v>26</v>
      </c>
      <c r="AA554" s="276"/>
      <c r="AB554" s="276"/>
      <c r="AC554" s="290"/>
      <c r="AD554" s="290"/>
      <c r="AE554" s="291"/>
      <c r="AF554" s="291"/>
      <c r="AG554" s="291"/>
      <c r="AH554" s="291"/>
      <c r="AI554" s="291"/>
      <c r="AJ554" s="291"/>
      <c r="AK554" s="279"/>
      <c r="AL554" s="279"/>
      <c r="AM554" s="279"/>
      <c r="AN554" s="279"/>
      <c r="AO554" s="292"/>
      <c r="AP554" s="292"/>
      <c r="AQ554" s="292"/>
      <c r="AR554" s="362"/>
      <c r="AS554" s="362"/>
      <c r="AT554" s="281"/>
      <c r="AU554" s="281"/>
      <c r="AV554" s="294"/>
      <c r="AW554" s="294"/>
      <c r="AX554" s="294"/>
      <c r="AY554" s="295"/>
      <c r="AZ554" s="295"/>
      <c r="BA554" s="295"/>
      <c r="BB554" s="296"/>
      <c r="BC554" s="296"/>
      <c r="BD554" s="296"/>
      <c r="BE554" s="353"/>
    </row>
    <row r="555" ht="15.75" customHeight="1">
      <c r="A555" s="74">
        <v>2025589.0</v>
      </c>
      <c r="B555" s="50" t="s">
        <v>5431</v>
      </c>
      <c r="C555" s="50" t="s">
        <v>430</v>
      </c>
      <c r="D555" s="50" t="s">
        <v>88</v>
      </c>
      <c r="E555" s="82" t="s">
        <v>53</v>
      </c>
      <c r="F555" s="50" t="s">
        <v>4</v>
      </c>
      <c r="G555" s="269" t="str">
        <f>VLOOKUP(A555,'High School'!A:AW,49,FALSE)</f>
        <v/>
      </c>
      <c r="H555" s="270" t="str">
        <f>VLOOKUP(A555,'High School'!A:AX,50,FALSE)</f>
        <v/>
      </c>
      <c r="I555" s="270" t="str">
        <f>VLOOKUP(A555,'High School'!A:AY,51,FALSE)</f>
        <v/>
      </c>
      <c r="J555" s="270" t="str">
        <f>VLOOKUP(A555,'High School'!A:AZ,52,FALSE)</f>
        <v/>
      </c>
      <c r="K555" s="270" t="str">
        <f>VLOOKUP(A555,'High School'!A:BA,53,FALSE)</f>
        <v/>
      </c>
      <c r="L555" s="270" t="str">
        <f>VLOOKUP(A555,'High School'!A:BB,54,FALSE)</f>
        <v/>
      </c>
      <c r="M555" s="301" t="s">
        <v>225</v>
      </c>
      <c r="N555" s="301" t="s">
        <v>7711</v>
      </c>
      <c r="O555" s="271"/>
      <c r="P555" s="273"/>
      <c r="Q555" s="288"/>
      <c r="R555" s="288"/>
      <c r="S555" s="275"/>
      <c r="T555" s="275"/>
      <c r="U555" s="275"/>
      <c r="V555" s="275"/>
      <c r="W555" s="275"/>
      <c r="X555" s="275"/>
      <c r="Y555" s="304" t="s">
        <v>73</v>
      </c>
      <c r="Z555" s="276"/>
      <c r="AA555" s="304">
        <v>2.5151618E8</v>
      </c>
      <c r="AB555" s="304">
        <v>36912.0</v>
      </c>
      <c r="AC555" s="276"/>
      <c r="AD555" s="276"/>
      <c r="AE555" s="291"/>
      <c r="AF555" s="291"/>
      <c r="AG555" s="291"/>
      <c r="AH555" s="291"/>
      <c r="AI555" s="291"/>
      <c r="AJ555" s="291"/>
      <c r="AK555" s="279"/>
      <c r="AL555" s="279"/>
      <c r="AM555" s="279"/>
      <c r="AN555" s="279"/>
      <c r="AO555" s="292"/>
      <c r="AP555" s="292"/>
      <c r="AQ555" s="292"/>
      <c r="AR555" s="362"/>
      <c r="AS555" s="362"/>
      <c r="AT555" s="281"/>
      <c r="AU555" s="281"/>
      <c r="AV555" s="294"/>
      <c r="AW555" s="294"/>
      <c r="AX555" s="294"/>
      <c r="AY555" s="295"/>
      <c r="AZ555" s="295"/>
      <c r="BA555" s="295"/>
      <c r="BB555" s="296"/>
      <c r="BC555" s="296"/>
      <c r="BD555" s="296"/>
      <c r="BE555" s="353"/>
    </row>
    <row r="556" ht="15.75" customHeight="1">
      <c r="A556" s="74">
        <v>2025590.0</v>
      </c>
      <c r="B556" s="50" t="s">
        <v>4743</v>
      </c>
      <c r="C556" s="50" t="s">
        <v>430</v>
      </c>
      <c r="D556" s="50" t="s">
        <v>88</v>
      </c>
      <c r="E556" s="82" t="s">
        <v>53</v>
      </c>
      <c r="F556" s="50" t="s">
        <v>4</v>
      </c>
      <c r="G556" s="269" t="str">
        <f>VLOOKUP(A556,'High School'!A:AW,49,FALSE)</f>
        <v/>
      </c>
      <c r="H556" s="270" t="str">
        <f>VLOOKUP(A556,'High School'!A:AX,50,FALSE)</f>
        <v/>
      </c>
      <c r="I556" s="270" t="str">
        <f>VLOOKUP(A556,'High School'!A:AY,51,FALSE)</f>
        <v/>
      </c>
      <c r="J556" s="270" t="str">
        <f>VLOOKUP(A556,'High School'!A:AZ,52,FALSE)</f>
        <v/>
      </c>
      <c r="K556" s="270" t="str">
        <f>VLOOKUP(A556,'High School'!A:BA,53,FALSE)</f>
        <v/>
      </c>
      <c r="L556" s="270" t="str">
        <f>VLOOKUP(A556,'High School'!A:BB,54,FALSE)</f>
        <v/>
      </c>
      <c r="M556" s="301" t="s">
        <v>225</v>
      </c>
      <c r="N556" s="301" t="s">
        <v>24</v>
      </c>
      <c r="O556" s="271"/>
      <c r="P556" s="273"/>
      <c r="Q556" s="288"/>
      <c r="R556" s="288"/>
      <c r="S556" s="275"/>
      <c r="T556" s="275"/>
      <c r="U556" s="275"/>
      <c r="V556" s="275"/>
      <c r="W556" s="275"/>
      <c r="X556" s="275"/>
      <c r="Y556" s="304" t="s">
        <v>225</v>
      </c>
      <c r="Z556" s="304" t="s">
        <v>24</v>
      </c>
      <c r="AA556" s="276"/>
      <c r="AB556" s="276"/>
      <c r="AC556" s="276"/>
      <c r="AD556" s="276"/>
      <c r="AE556" s="291"/>
      <c r="AF556" s="291"/>
      <c r="AG556" s="291"/>
      <c r="AH556" s="291"/>
      <c r="AI556" s="291"/>
      <c r="AJ556" s="291"/>
      <c r="AK556" s="279"/>
      <c r="AL556" s="279"/>
      <c r="AM556" s="279"/>
      <c r="AN556" s="279"/>
      <c r="AO556" s="292"/>
      <c r="AP556" s="292"/>
      <c r="AQ556" s="292"/>
      <c r="AR556" s="362"/>
      <c r="AS556" s="362"/>
      <c r="AT556" s="281"/>
      <c r="AU556" s="281"/>
      <c r="AV556" s="294"/>
      <c r="AW556" s="294"/>
      <c r="AX556" s="294"/>
      <c r="AY556" s="295"/>
      <c r="AZ556" s="295"/>
      <c r="BA556" s="295"/>
      <c r="BB556" s="296"/>
      <c r="BC556" s="296"/>
      <c r="BD556" s="296"/>
      <c r="BE556" s="353"/>
    </row>
    <row r="557" ht="15.75" customHeight="1">
      <c r="A557" s="74">
        <v>2025591.0</v>
      </c>
      <c r="B557" s="50" t="s">
        <v>1591</v>
      </c>
      <c r="C557" s="50" t="s">
        <v>430</v>
      </c>
      <c r="D557" s="50" t="s">
        <v>88</v>
      </c>
      <c r="E557" s="82" t="s">
        <v>53</v>
      </c>
      <c r="F557" s="50" t="s">
        <v>4</v>
      </c>
      <c r="G557" s="269" t="str">
        <f>VLOOKUP(A557,'High School'!A:AW,49,FALSE)</f>
        <v/>
      </c>
      <c r="H557" s="270" t="str">
        <f>VLOOKUP(A557,'High School'!A:AX,50,FALSE)</f>
        <v/>
      </c>
      <c r="I557" s="270" t="str">
        <f>VLOOKUP(A557,'High School'!A:AY,51,FALSE)</f>
        <v/>
      </c>
      <c r="J557" s="270" t="str">
        <f>VLOOKUP(A557,'High School'!A:AZ,52,FALSE)</f>
        <v/>
      </c>
      <c r="K557" s="270" t="str">
        <f>VLOOKUP(A557,'High School'!A:BA,53,FALSE)</f>
        <v/>
      </c>
      <c r="L557" s="270" t="str">
        <f>VLOOKUP(A557,'High School'!A:BB,54,FALSE)</f>
        <v/>
      </c>
      <c r="M557" s="301" t="s">
        <v>232</v>
      </c>
      <c r="N557" s="271"/>
      <c r="O557" s="271"/>
      <c r="P557" s="273"/>
      <c r="Q557" s="288"/>
      <c r="R557" s="288"/>
      <c r="S557" s="275"/>
      <c r="T557" s="275"/>
      <c r="U557" s="275"/>
      <c r="V557" s="275"/>
      <c r="W557" s="275"/>
      <c r="X557" s="289"/>
      <c r="Y557" s="304" t="s">
        <v>232</v>
      </c>
      <c r="Z557" s="276"/>
      <c r="AA557" s="276"/>
      <c r="AB557" s="276"/>
      <c r="AC557" s="290"/>
      <c r="AD557" s="290"/>
      <c r="AE557" s="291"/>
      <c r="AF557" s="291"/>
      <c r="AG557" s="291"/>
      <c r="AH557" s="291"/>
      <c r="AI557" s="291"/>
      <c r="AJ557" s="291"/>
      <c r="AK557" s="279"/>
      <c r="AL557" s="279"/>
      <c r="AM557" s="279"/>
      <c r="AN557" s="279"/>
      <c r="AO557" s="292"/>
      <c r="AP557" s="292"/>
      <c r="AQ557" s="292"/>
      <c r="AR557" s="362"/>
      <c r="AS557" s="362"/>
      <c r="AT557" s="281"/>
      <c r="AU557" s="281"/>
      <c r="AV557" s="294"/>
      <c r="AW557" s="294"/>
      <c r="AX557" s="294"/>
      <c r="AY557" s="295"/>
      <c r="AZ557" s="295"/>
      <c r="BA557" s="295"/>
      <c r="BB557" s="296"/>
      <c r="BC557" s="296"/>
      <c r="BD557" s="296"/>
      <c r="BE557" s="353"/>
    </row>
    <row r="558" ht="15.75" customHeight="1">
      <c r="A558" s="74">
        <v>2025592.0</v>
      </c>
      <c r="B558" s="50" t="s">
        <v>655</v>
      </c>
      <c r="C558" s="50" t="s">
        <v>430</v>
      </c>
      <c r="D558" s="50" t="s">
        <v>88</v>
      </c>
      <c r="E558" s="82" t="s">
        <v>53</v>
      </c>
      <c r="F558" s="50" t="s">
        <v>4</v>
      </c>
      <c r="G558" s="269" t="str">
        <f>VLOOKUP(A558,'High School'!A:AW,49,FALSE)</f>
        <v/>
      </c>
      <c r="H558" s="270" t="str">
        <f>VLOOKUP(A558,'High School'!A:AX,50,FALSE)</f>
        <v/>
      </c>
      <c r="I558" s="270" t="str">
        <f>VLOOKUP(A558,'High School'!A:AY,51,FALSE)</f>
        <v/>
      </c>
      <c r="J558" s="270" t="str">
        <f>VLOOKUP(A558,'High School'!A:AZ,52,FALSE)</f>
        <v/>
      </c>
      <c r="K558" s="270" t="str">
        <f>VLOOKUP(A558,'High School'!A:BA,53,FALSE)</f>
        <v/>
      </c>
      <c r="L558" s="270" t="str">
        <f>VLOOKUP(A558,'High School'!A:BB,54,FALSE)</f>
        <v/>
      </c>
      <c r="M558" s="301" t="s">
        <v>73</v>
      </c>
      <c r="N558" s="271"/>
      <c r="O558" s="301" t="s">
        <v>7890</v>
      </c>
      <c r="P558" s="273"/>
      <c r="Q558" s="288"/>
      <c r="R558" s="288"/>
      <c r="S558" s="275"/>
      <c r="T558" s="275"/>
      <c r="U558" s="275"/>
      <c r="V558" s="275"/>
      <c r="W558" s="275"/>
      <c r="X558" s="289"/>
      <c r="Y558" s="304" t="s">
        <v>73</v>
      </c>
      <c r="Z558" s="276"/>
      <c r="AA558" s="304">
        <v>2.51585719E8</v>
      </c>
      <c r="AB558" s="304">
        <v>36912.0</v>
      </c>
      <c r="AC558" s="290"/>
      <c r="AD558" s="290"/>
      <c r="AE558" s="291"/>
      <c r="AF558" s="291"/>
      <c r="AG558" s="291"/>
      <c r="AH558" s="291"/>
      <c r="AI558" s="291"/>
      <c r="AJ558" s="291"/>
      <c r="AK558" s="279"/>
      <c r="AL558" s="279"/>
      <c r="AM558" s="279"/>
      <c r="AN558" s="279"/>
      <c r="AO558" s="292"/>
      <c r="AP558" s="292"/>
      <c r="AQ558" s="292"/>
      <c r="AR558" s="362"/>
      <c r="AS558" s="362"/>
      <c r="AT558" s="281"/>
      <c r="AU558" s="281"/>
      <c r="AV558" s="294"/>
      <c r="AW558" s="294"/>
      <c r="AX558" s="294"/>
      <c r="AY558" s="295"/>
      <c r="AZ558" s="295"/>
      <c r="BA558" s="295"/>
      <c r="BB558" s="296"/>
      <c r="BC558" s="296"/>
      <c r="BD558" s="296"/>
      <c r="BE558" s="353"/>
    </row>
    <row r="559" ht="15.75" customHeight="1">
      <c r="A559" s="74">
        <v>2025593.0</v>
      </c>
      <c r="B559" s="50" t="s">
        <v>7621</v>
      </c>
      <c r="C559" s="50" t="s">
        <v>430</v>
      </c>
      <c r="D559" s="50" t="s">
        <v>88</v>
      </c>
      <c r="E559" s="82" t="s">
        <v>53</v>
      </c>
      <c r="F559" s="50" t="s">
        <v>4</v>
      </c>
      <c r="G559" s="269" t="str">
        <f>VLOOKUP(A559,'High School'!A:AW,49,FALSE)</f>
        <v/>
      </c>
      <c r="H559" s="270" t="str">
        <f>VLOOKUP(A559,'High School'!A:AX,50,FALSE)</f>
        <v/>
      </c>
      <c r="I559" s="270" t="str">
        <f>VLOOKUP(A559,'High School'!A:AY,51,FALSE)</f>
        <v/>
      </c>
      <c r="J559" s="270" t="str">
        <f>VLOOKUP(A559,'High School'!A:AZ,52,FALSE)</f>
        <v/>
      </c>
      <c r="K559" s="270" t="str">
        <f>VLOOKUP(A559,'High School'!A:BA,53,FALSE)</f>
        <v/>
      </c>
      <c r="L559" s="270" t="str">
        <f>VLOOKUP(A559,'High School'!A:BB,54,FALSE)</f>
        <v/>
      </c>
      <c r="M559" s="301" t="s">
        <v>225</v>
      </c>
      <c r="N559" s="301" t="s">
        <v>26</v>
      </c>
      <c r="O559" s="271"/>
      <c r="P559" s="273"/>
      <c r="Q559" s="288"/>
      <c r="R559" s="288"/>
      <c r="S559" s="275"/>
      <c r="T559" s="275"/>
      <c r="U559" s="275"/>
      <c r="V559" s="275"/>
      <c r="W559" s="275"/>
      <c r="X559" s="289"/>
      <c r="Y559" s="304" t="s">
        <v>225</v>
      </c>
      <c r="Z559" s="304" t="s">
        <v>26</v>
      </c>
      <c r="AA559" s="276"/>
      <c r="AB559" s="276"/>
      <c r="AC559" s="290"/>
      <c r="AD559" s="290"/>
      <c r="AE559" s="291"/>
      <c r="AF559" s="291"/>
      <c r="AG559" s="291"/>
      <c r="AH559" s="291"/>
      <c r="AI559" s="291"/>
      <c r="AJ559" s="291"/>
      <c r="AK559" s="279"/>
      <c r="AL559" s="279"/>
      <c r="AM559" s="279"/>
      <c r="AN559" s="279"/>
      <c r="AO559" s="292"/>
      <c r="AP559" s="292"/>
      <c r="AQ559" s="292"/>
      <c r="AR559" s="362"/>
      <c r="AS559" s="362"/>
      <c r="AT559" s="281"/>
      <c r="AU559" s="281"/>
      <c r="AV559" s="294"/>
      <c r="AW559" s="294"/>
      <c r="AX559" s="294"/>
      <c r="AY559" s="295"/>
      <c r="AZ559" s="295"/>
      <c r="BA559" s="295"/>
      <c r="BB559" s="296"/>
      <c r="BC559" s="296"/>
      <c r="BD559" s="296"/>
      <c r="BE559" s="353"/>
    </row>
    <row r="560" ht="15.75" customHeight="1">
      <c r="A560" s="74">
        <v>2025594.0</v>
      </c>
      <c r="B560" s="50" t="s">
        <v>7891</v>
      </c>
      <c r="C560" s="50" t="s">
        <v>430</v>
      </c>
      <c r="D560" s="50" t="s">
        <v>88</v>
      </c>
      <c r="E560" s="82" t="s">
        <v>53</v>
      </c>
      <c r="F560" s="50" t="s">
        <v>4</v>
      </c>
      <c r="G560" s="269" t="str">
        <f>VLOOKUP(A560,'High School'!A:AW,49,FALSE)</f>
        <v/>
      </c>
      <c r="H560" s="270" t="str">
        <f>VLOOKUP(A560,'High School'!A:AX,50,FALSE)</f>
        <v/>
      </c>
      <c r="I560" s="270" t="str">
        <f>VLOOKUP(A560,'High School'!A:AY,51,FALSE)</f>
        <v/>
      </c>
      <c r="J560" s="270" t="str">
        <f>VLOOKUP(A560,'High School'!A:AZ,52,FALSE)</f>
        <v/>
      </c>
      <c r="K560" s="270" t="str">
        <f>VLOOKUP(A560,'High School'!A:BA,53,FALSE)</f>
        <v/>
      </c>
      <c r="L560" s="270" t="str">
        <f>VLOOKUP(A560,'High School'!A:BB,54,FALSE)</f>
        <v/>
      </c>
      <c r="M560" s="301" t="s">
        <v>225</v>
      </c>
      <c r="N560" s="301" t="s">
        <v>7711</v>
      </c>
      <c r="O560" s="271"/>
      <c r="P560" s="273"/>
      <c r="Q560" s="288"/>
      <c r="R560" s="288"/>
      <c r="S560" s="275"/>
      <c r="T560" s="275"/>
      <c r="U560" s="275"/>
      <c r="V560" s="275"/>
      <c r="W560" s="275"/>
      <c r="X560" s="289"/>
      <c r="Y560" s="304" t="s">
        <v>73</v>
      </c>
      <c r="Z560" s="276"/>
      <c r="AA560" s="304">
        <v>2.51647382E8</v>
      </c>
      <c r="AB560" s="304">
        <v>42916.0</v>
      </c>
      <c r="AC560" s="290"/>
      <c r="AD560" s="290"/>
      <c r="AE560" s="291"/>
      <c r="AF560" s="291"/>
      <c r="AG560" s="291"/>
      <c r="AH560" s="291"/>
      <c r="AI560" s="291"/>
      <c r="AJ560" s="291"/>
      <c r="AK560" s="279"/>
      <c r="AL560" s="279"/>
      <c r="AM560" s="279"/>
      <c r="AN560" s="279"/>
      <c r="AO560" s="292"/>
      <c r="AP560" s="292"/>
      <c r="AQ560" s="292"/>
      <c r="AR560" s="362"/>
      <c r="AS560" s="362"/>
      <c r="AT560" s="281"/>
      <c r="AU560" s="281"/>
      <c r="AV560" s="294"/>
      <c r="AW560" s="294"/>
      <c r="AX560" s="294"/>
      <c r="AY560" s="295"/>
      <c r="AZ560" s="295"/>
      <c r="BA560" s="295"/>
      <c r="BB560" s="296"/>
      <c r="BC560" s="296"/>
      <c r="BD560" s="296"/>
      <c r="BE560" s="353"/>
    </row>
    <row r="561" ht="15.75" customHeight="1">
      <c r="A561" s="74">
        <v>2025595.0</v>
      </c>
      <c r="B561" s="50" t="s">
        <v>611</v>
      </c>
      <c r="C561" s="50" t="s">
        <v>430</v>
      </c>
      <c r="D561" s="50" t="s">
        <v>88</v>
      </c>
      <c r="E561" s="82" t="s">
        <v>53</v>
      </c>
      <c r="F561" s="50" t="s">
        <v>4</v>
      </c>
      <c r="G561" s="269" t="str">
        <f>VLOOKUP(A561,'High School'!A:AW,49,FALSE)</f>
        <v/>
      </c>
      <c r="H561" s="270" t="str">
        <f>VLOOKUP(A561,'High School'!A:AX,50,FALSE)</f>
        <v/>
      </c>
      <c r="I561" s="270" t="str">
        <f>VLOOKUP(A561,'High School'!A:AY,51,FALSE)</f>
        <v/>
      </c>
      <c r="J561" s="270" t="str">
        <f>VLOOKUP(A561,'High School'!A:AZ,52,FALSE)</f>
        <v/>
      </c>
      <c r="K561" s="270" t="str">
        <f>VLOOKUP(A561,'High School'!A:BA,53,FALSE)</f>
        <v/>
      </c>
      <c r="L561" s="270" t="str">
        <f>VLOOKUP(A561,'High School'!A:BB,54,FALSE)</f>
        <v/>
      </c>
      <c r="M561" s="301" t="s">
        <v>225</v>
      </c>
      <c r="N561" s="301" t="s">
        <v>24</v>
      </c>
      <c r="O561" s="271"/>
      <c r="P561" s="273"/>
      <c r="Q561" s="288"/>
      <c r="R561" s="288"/>
      <c r="S561" s="275"/>
      <c r="T561" s="275"/>
      <c r="U561" s="275"/>
      <c r="V561" s="275"/>
      <c r="W561" s="275"/>
      <c r="X561" s="289"/>
      <c r="Y561" s="304" t="s">
        <v>225</v>
      </c>
      <c r="Z561" s="304" t="s">
        <v>24</v>
      </c>
      <c r="AA561" s="276"/>
      <c r="AB561" s="276"/>
      <c r="AC561" s="290"/>
      <c r="AD561" s="290"/>
      <c r="AE561" s="291"/>
      <c r="AF561" s="291"/>
      <c r="AG561" s="291"/>
      <c r="AH561" s="291"/>
      <c r="AI561" s="291"/>
      <c r="AJ561" s="291"/>
      <c r="AK561" s="279"/>
      <c r="AL561" s="279"/>
      <c r="AM561" s="279"/>
      <c r="AN561" s="279"/>
      <c r="AO561" s="292"/>
      <c r="AP561" s="292"/>
      <c r="AQ561" s="292"/>
      <c r="AR561" s="362"/>
      <c r="AS561" s="362"/>
      <c r="AT561" s="281"/>
      <c r="AU561" s="281"/>
      <c r="AV561" s="294"/>
      <c r="AW561" s="294"/>
      <c r="AX561" s="294"/>
      <c r="AY561" s="295"/>
      <c r="AZ561" s="295"/>
      <c r="BA561" s="295"/>
      <c r="BB561" s="296"/>
      <c r="BC561" s="296"/>
      <c r="BD561" s="296"/>
      <c r="BE561" s="353"/>
    </row>
    <row r="562" ht="15.75" customHeight="1">
      <c r="A562" s="74">
        <v>2025596.0</v>
      </c>
      <c r="B562" s="50" t="s">
        <v>5390</v>
      </c>
      <c r="C562" s="50" t="s">
        <v>430</v>
      </c>
      <c r="D562" s="50" t="s">
        <v>88</v>
      </c>
      <c r="E562" s="82" t="s">
        <v>53</v>
      </c>
      <c r="F562" s="50" t="s">
        <v>4</v>
      </c>
      <c r="G562" s="269" t="str">
        <f>VLOOKUP(A562,'High School'!A:AW,49,FALSE)</f>
        <v/>
      </c>
      <c r="H562" s="270" t="str">
        <f>VLOOKUP(A562,'High School'!A:AX,50,FALSE)</f>
        <v/>
      </c>
      <c r="I562" s="270" t="str">
        <f>VLOOKUP(A562,'High School'!A:AY,51,FALSE)</f>
        <v/>
      </c>
      <c r="J562" s="270" t="str">
        <f>VLOOKUP(A562,'High School'!A:AZ,52,FALSE)</f>
        <v/>
      </c>
      <c r="K562" s="270" t="str">
        <f>VLOOKUP(A562,'High School'!A:BA,53,FALSE)</f>
        <v/>
      </c>
      <c r="L562" s="270" t="str">
        <f>VLOOKUP(A562,'High School'!A:BB,54,FALSE)</f>
        <v/>
      </c>
      <c r="M562" s="301" t="s">
        <v>232</v>
      </c>
      <c r="N562" s="301"/>
      <c r="O562" s="301" t="s">
        <v>7892</v>
      </c>
      <c r="P562" s="273"/>
      <c r="Q562" s="288"/>
      <c r="R562" s="288"/>
      <c r="S562" s="303" t="s">
        <v>232</v>
      </c>
      <c r="T562" s="275"/>
      <c r="U562" s="303">
        <v>2.25002371E8</v>
      </c>
      <c r="V562" s="275"/>
      <c r="W562" s="275"/>
      <c r="X562" s="289"/>
      <c r="Y562" s="304" t="s">
        <v>232</v>
      </c>
      <c r="Z562" s="276"/>
      <c r="AA562" s="304">
        <v>2.50381486E8</v>
      </c>
      <c r="AB562" s="276"/>
      <c r="AC562" s="290"/>
      <c r="AD562" s="290"/>
      <c r="AE562" s="291"/>
      <c r="AF562" s="291"/>
      <c r="AG562" s="291"/>
      <c r="AH562" s="291"/>
      <c r="AI562" s="291"/>
      <c r="AJ562" s="291"/>
      <c r="AK562" s="279"/>
      <c r="AL562" s="279"/>
      <c r="AM562" s="279"/>
      <c r="AN562" s="279"/>
      <c r="AO562" s="292"/>
      <c r="AP562" s="292"/>
      <c r="AQ562" s="292"/>
      <c r="AR562" s="362"/>
      <c r="AS562" s="362"/>
      <c r="AT562" s="281"/>
      <c r="AU562" s="281"/>
      <c r="AV562" s="294"/>
      <c r="AW562" s="294"/>
      <c r="AX562" s="294"/>
      <c r="AY562" s="295"/>
      <c r="AZ562" s="295"/>
      <c r="BA562" s="295"/>
      <c r="BB562" s="296"/>
      <c r="BC562" s="296"/>
      <c r="BD562" s="296"/>
      <c r="BE562" s="353"/>
    </row>
    <row r="563" ht="15.75" customHeight="1">
      <c r="A563" s="74">
        <v>2025597.0</v>
      </c>
      <c r="B563" s="50" t="s">
        <v>5620</v>
      </c>
      <c r="C563" s="50" t="s">
        <v>430</v>
      </c>
      <c r="D563" s="50" t="s">
        <v>88</v>
      </c>
      <c r="E563" s="82" t="s">
        <v>53</v>
      </c>
      <c r="F563" s="50" t="s">
        <v>4</v>
      </c>
      <c r="G563" s="269" t="str">
        <f>VLOOKUP(A563,'High School'!A:AW,49,FALSE)</f>
        <v/>
      </c>
      <c r="H563" s="270" t="str">
        <f>VLOOKUP(A563,'High School'!A:AX,50,FALSE)</f>
        <v/>
      </c>
      <c r="I563" s="270" t="str">
        <f>VLOOKUP(A563,'High School'!A:AY,51,FALSE)</f>
        <v/>
      </c>
      <c r="J563" s="270" t="str">
        <f>VLOOKUP(A563,'High School'!A:AZ,52,FALSE)</f>
        <v/>
      </c>
      <c r="K563" s="270" t="str">
        <f>VLOOKUP(A563,'High School'!A:BA,53,FALSE)</f>
        <v/>
      </c>
      <c r="L563" s="270" t="str">
        <f>VLOOKUP(A563,'High School'!A:BB,54,FALSE)</f>
        <v/>
      </c>
      <c r="M563" s="301" t="s">
        <v>73</v>
      </c>
      <c r="N563" s="271"/>
      <c r="O563" s="301" t="s">
        <v>7893</v>
      </c>
      <c r="P563" s="273"/>
      <c r="Q563" s="288"/>
      <c r="R563" s="288"/>
      <c r="S563" s="275"/>
      <c r="T563" s="275"/>
      <c r="U563" s="275"/>
      <c r="V563" s="275"/>
      <c r="W563" s="275"/>
      <c r="X563" s="289"/>
      <c r="Y563" s="304" t="s">
        <v>73</v>
      </c>
      <c r="Z563" s="276"/>
      <c r="AA563" s="304">
        <v>2.51647692E8</v>
      </c>
      <c r="AB563" s="304">
        <v>36912.0</v>
      </c>
      <c r="AC563" s="290"/>
      <c r="AD563" s="290"/>
      <c r="AE563" s="291"/>
      <c r="AF563" s="291"/>
      <c r="AG563" s="291"/>
      <c r="AH563" s="291"/>
      <c r="AI563" s="291"/>
      <c r="AJ563" s="291"/>
      <c r="AK563" s="279"/>
      <c r="AL563" s="279"/>
      <c r="AM563" s="279"/>
      <c r="AN563" s="279"/>
      <c r="AO563" s="292"/>
      <c r="AP563" s="292"/>
      <c r="AQ563" s="292"/>
      <c r="AR563" s="362"/>
      <c r="AS563" s="362"/>
      <c r="AT563" s="281"/>
      <c r="AU563" s="281"/>
      <c r="AV563" s="294"/>
      <c r="AW563" s="294"/>
      <c r="AX563" s="294"/>
      <c r="AY563" s="295"/>
      <c r="AZ563" s="295"/>
      <c r="BA563" s="295"/>
      <c r="BB563" s="296"/>
      <c r="BC563" s="296"/>
      <c r="BD563" s="296"/>
      <c r="BE563" s="353"/>
    </row>
    <row r="564" ht="15.75" customHeight="1">
      <c r="A564" s="74">
        <v>2025598.0</v>
      </c>
      <c r="B564" s="50" t="s">
        <v>7894</v>
      </c>
      <c r="C564" s="50" t="s">
        <v>430</v>
      </c>
      <c r="D564" s="50" t="s">
        <v>88</v>
      </c>
      <c r="E564" s="82" t="s">
        <v>53</v>
      </c>
      <c r="F564" s="50" t="s">
        <v>4</v>
      </c>
      <c r="G564" s="269" t="str">
        <f>VLOOKUP(A564,'High School'!A:AW,49,FALSE)</f>
        <v/>
      </c>
      <c r="H564" s="270" t="str">
        <f>VLOOKUP(A564,'High School'!A:AX,50,FALSE)</f>
        <v/>
      </c>
      <c r="I564" s="270" t="str">
        <f>VLOOKUP(A564,'High School'!A:AY,51,FALSE)</f>
        <v/>
      </c>
      <c r="J564" s="270" t="str">
        <f>VLOOKUP(A564,'High School'!A:AZ,52,FALSE)</f>
        <v/>
      </c>
      <c r="K564" s="270" t="str">
        <f>VLOOKUP(A564,'High School'!A:BA,53,FALSE)</f>
        <v/>
      </c>
      <c r="L564" s="270" t="str">
        <f>VLOOKUP(A564,'High School'!A:BB,54,FALSE)</f>
        <v/>
      </c>
      <c r="M564" s="301" t="s">
        <v>225</v>
      </c>
      <c r="N564" s="301" t="s">
        <v>26</v>
      </c>
      <c r="O564" s="271"/>
      <c r="P564" s="273"/>
      <c r="Q564" s="288"/>
      <c r="R564" s="288"/>
      <c r="S564" s="275"/>
      <c r="T564" s="275"/>
      <c r="U564" s="275"/>
      <c r="V564" s="275"/>
      <c r="W564" s="275"/>
      <c r="X564" s="289"/>
      <c r="Y564" s="304" t="s">
        <v>225</v>
      </c>
      <c r="Z564" s="304" t="s">
        <v>26</v>
      </c>
      <c r="AA564" s="276"/>
      <c r="AB564" s="276"/>
      <c r="AC564" s="290"/>
      <c r="AD564" s="290"/>
      <c r="AE564" s="291"/>
      <c r="AF564" s="291"/>
      <c r="AG564" s="291"/>
      <c r="AH564" s="291"/>
      <c r="AI564" s="291"/>
      <c r="AJ564" s="291"/>
      <c r="AK564" s="279"/>
      <c r="AL564" s="279"/>
      <c r="AM564" s="279"/>
      <c r="AN564" s="279"/>
      <c r="AO564" s="292"/>
      <c r="AP564" s="292"/>
      <c r="AQ564" s="292"/>
      <c r="AR564" s="362"/>
      <c r="AS564" s="362"/>
      <c r="AT564" s="281"/>
      <c r="AU564" s="281"/>
      <c r="AV564" s="294"/>
      <c r="AW564" s="294"/>
      <c r="AX564" s="294"/>
      <c r="AY564" s="295"/>
      <c r="AZ564" s="295"/>
      <c r="BA564" s="295"/>
      <c r="BB564" s="296"/>
      <c r="BC564" s="296"/>
      <c r="BD564" s="296"/>
      <c r="BE564" s="353"/>
    </row>
    <row r="565" ht="15.75" customHeight="1">
      <c r="A565" s="74">
        <v>2025599.0</v>
      </c>
      <c r="B565" s="50" t="s">
        <v>7050</v>
      </c>
      <c r="C565" s="50" t="s">
        <v>430</v>
      </c>
      <c r="D565" s="50" t="s">
        <v>88</v>
      </c>
      <c r="E565" s="82" t="s">
        <v>53</v>
      </c>
      <c r="F565" s="50" t="s">
        <v>4</v>
      </c>
      <c r="G565" s="269" t="str">
        <f>VLOOKUP(A565,'High School'!A:AW,49,FALSE)</f>
        <v/>
      </c>
      <c r="H565" s="270" t="str">
        <f>VLOOKUP(A565,'High School'!A:AX,50,FALSE)</f>
        <v/>
      </c>
      <c r="I565" s="270" t="str">
        <f>VLOOKUP(A565,'High School'!A:AY,51,FALSE)</f>
        <v/>
      </c>
      <c r="J565" s="270" t="str">
        <f>VLOOKUP(A565,'High School'!A:AZ,52,FALSE)</f>
        <v/>
      </c>
      <c r="K565" s="270" t="str">
        <f>VLOOKUP(A565,'High School'!A:BA,53,FALSE)</f>
        <v/>
      </c>
      <c r="L565" s="270" t="str">
        <f>VLOOKUP(A565,'High School'!A:BB,54,FALSE)</f>
        <v/>
      </c>
      <c r="M565" s="301" t="s">
        <v>225</v>
      </c>
      <c r="N565" s="301" t="s">
        <v>26</v>
      </c>
      <c r="O565" s="271"/>
      <c r="P565" s="273"/>
      <c r="Q565" s="288"/>
      <c r="R565" s="288"/>
      <c r="S565" s="275"/>
      <c r="T565" s="275"/>
      <c r="U565" s="275"/>
      <c r="V565" s="275"/>
      <c r="W565" s="275"/>
      <c r="X565" s="289"/>
      <c r="Y565" s="304" t="s">
        <v>225</v>
      </c>
      <c r="Z565" s="304" t="s">
        <v>26</v>
      </c>
      <c r="AA565" s="276"/>
      <c r="AB565" s="276"/>
      <c r="AC565" s="290"/>
      <c r="AD565" s="290"/>
      <c r="AE565" s="291"/>
      <c r="AF565" s="291"/>
      <c r="AG565" s="291"/>
      <c r="AH565" s="291"/>
      <c r="AI565" s="291"/>
      <c r="AJ565" s="291"/>
      <c r="AK565" s="279"/>
      <c r="AL565" s="279"/>
      <c r="AM565" s="279"/>
      <c r="AN565" s="279"/>
      <c r="AO565" s="292"/>
      <c r="AP565" s="292"/>
      <c r="AQ565" s="292"/>
      <c r="AR565" s="362"/>
      <c r="AS565" s="362"/>
      <c r="AT565" s="281"/>
      <c r="AU565" s="281"/>
      <c r="AV565" s="294"/>
      <c r="AW565" s="294"/>
      <c r="AX565" s="294"/>
      <c r="AY565" s="295"/>
      <c r="AZ565" s="295"/>
      <c r="BA565" s="295"/>
      <c r="BB565" s="296"/>
      <c r="BC565" s="296"/>
      <c r="BD565" s="296"/>
      <c r="BE565" s="353"/>
    </row>
    <row r="566" ht="15.75" customHeight="1">
      <c r="A566" s="74">
        <v>2025600.0</v>
      </c>
      <c r="B566" s="50" t="s">
        <v>5416</v>
      </c>
      <c r="C566" s="50" t="s">
        <v>430</v>
      </c>
      <c r="D566" s="50" t="s">
        <v>88</v>
      </c>
      <c r="E566" s="82" t="s">
        <v>53</v>
      </c>
      <c r="F566" s="50" t="s">
        <v>4</v>
      </c>
      <c r="G566" s="269" t="str">
        <f>VLOOKUP(A566,'High School'!A:AW,49,FALSE)</f>
        <v/>
      </c>
      <c r="H566" s="270" t="str">
        <f>VLOOKUP(A566,'High School'!A:AX,50,FALSE)</f>
        <v/>
      </c>
      <c r="I566" s="270" t="str">
        <f>VLOOKUP(A566,'High School'!A:AY,51,FALSE)</f>
        <v/>
      </c>
      <c r="J566" s="270" t="str">
        <f>VLOOKUP(A566,'High School'!A:AZ,52,FALSE)</f>
        <v/>
      </c>
      <c r="K566" s="270" t="str">
        <f>VLOOKUP(A566,'High School'!A:BA,53,FALSE)</f>
        <v/>
      </c>
      <c r="L566" s="270" t="str">
        <f>VLOOKUP(A566,'High School'!A:BB,54,FALSE)</f>
        <v/>
      </c>
      <c r="M566" s="301" t="s">
        <v>225</v>
      </c>
      <c r="N566" s="301" t="s">
        <v>24</v>
      </c>
      <c r="O566" s="271"/>
      <c r="P566" s="273"/>
      <c r="Q566" s="288"/>
      <c r="R566" s="288"/>
      <c r="S566" s="275"/>
      <c r="T566" s="275"/>
      <c r="U566" s="275"/>
      <c r="V566" s="275"/>
      <c r="W566" s="275"/>
      <c r="X566" s="289"/>
      <c r="Y566" s="304" t="s">
        <v>225</v>
      </c>
      <c r="Z566" s="304" t="s">
        <v>24</v>
      </c>
      <c r="AA566" s="276"/>
      <c r="AB566" s="276"/>
      <c r="AC566" s="290"/>
      <c r="AD566" s="290"/>
      <c r="AE566" s="291"/>
      <c r="AF566" s="291"/>
      <c r="AG566" s="291"/>
      <c r="AH566" s="291"/>
      <c r="AI566" s="291"/>
      <c r="AJ566" s="291"/>
      <c r="AK566" s="279"/>
      <c r="AL566" s="279"/>
      <c r="AM566" s="279"/>
      <c r="AN566" s="279"/>
      <c r="AO566" s="292"/>
      <c r="AP566" s="292"/>
      <c r="AQ566" s="292"/>
      <c r="AR566" s="362"/>
      <c r="AS566" s="362"/>
      <c r="AT566" s="281"/>
      <c r="AU566" s="281"/>
      <c r="AV566" s="294"/>
      <c r="AW566" s="294"/>
      <c r="AX566" s="294"/>
      <c r="AY566" s="295"/>
      <c r="AZ566" s="295"/>
      <c r="BA566" s="295"/>
      <c r="BB566" s="296"/>
      <c r="BC566" s="296"/>
      <c r="BD566" s="296"/>
      <c r="BE566" s="353"/>
    </row>
    <row r="567" ht="15.75" customHeight="1">
      <c r="A567" s="74">
        <v>2025601.0</v>
      </c>
      <c r="B567" s="50" t="s">
        <v>7895</v>
      </c>
      <c r="C567" s="50" t="s">
        <v>430</v>
      </c>
      <c r="D567" s="50" t="s">
        <v>88</v>
      </c>
      <c r="E567" s="82" t="s">
        <v>53</v>
      </c>
      <c r="F567" s="50" t="s">
        <v>4</v>
      </c>
      <c r="G567" s="269" t="str">
        <f>VLOOKUP(A567,'High School'!A:AW,49,FALSE)</f>
        <v/>
      </c>
      <c r="H567" s="270" t="str">
        <f>VLOOKUP(A567,'High School'!A:AX,50,FALSE)</f>
        <v/>
      </c>
      <c r="I567" s="270" t="str">
        <f>VLOOKUP(A567,'High School'!A:AY,51,FALSE)</f>
        <v/>
      </c>
      <c r="J567" s="270" t="str">
        <f>VLOOKUP(A567,'High School'!A:AZ,52,FALSE)</f>
        <v/>
      </c>
      <c r="K567" s="270" t="str">
        <f>VLOOKUP(A567,'High School'!A:BA,53,FALSE)</f>
        <v/>
      </c>
      <c r="L567" s="270" t="str">
        <f>VLOOKUP(A567,'High School'!A:BB,54,FALSE)</f>
        <v/>
      </c>
      <c r="M567" s="301" t="s">
        <v>225</v>
      </c>
      <c r="N567" s="301" t="s">
        <v>7711</v>
      </c>
      <c r="O567" s="271"/>
      <c r="P567" s="273"/>
      <c r="Q567" s="288"/>
      <c r="R567" s="288"/>
      <c r="S567" s="275"/>
      <c r="T567" s="275"/>
      <c r="U567" s="275"/>
      <c r="V567" s="275"/>
      <c r="W567" s="275"/>
      <c r="X567" s="289"/>
      <c r="Y567" s="304" t="s">
        <v>73</v>
      </c>
      <c r="Z567" s="304"/>
      <c r="AA567" s="304">
        <v>2.51585417E8</v>
      </c>
      <c r="AB567" s="304">
        <v>36912.0</v>
      </c>
      <c r="AC567" s="290"/>
      <c r="AD567" s="290"/>
      <c r="AE567" s="291"/>
      <c r="AF567" s="291"/>
      <c r="AG567" s="291"/>
      <c r="AH567" s="291"/>
      <c r="AI567" s="291"/>
      <c r="AJ567" s="291"/>
      <c r="AK567" s="279"/>
      <c r="AL567" s="279"/>
      <c r="AM567" s="279"/>
      <c r="AN567" s="279"/>
      <c r="AO567" s="292"/>
      <c r="AP567" s="292"/>
      <c r="AQ567" s="292"/>
      <c r="AR567" s="362"/>
      <c r="AS567" s="362"/>
      <c r="AT567" s="281"/>
      <c r="AU567" s="281"/>
      <c r="AV567" s="294"/>
      <c r="AW567" s="294"/>
      <c r="AX567" s="294"/>
      <c r="AY567" s="295"/>
      <c r="AZ567" s="295"/>
      <c r="BA567" s="295"/>
      <c r="BB567" s="296"/>
      <c r="BC567" s="296"/>
      <c r="BD567" s="296"/>
      <c r="BE567" s="353"/>
    </row>
    <row r="568" ht="15.75" customHeight="1">
      <c r="A568" s="74">
        <v>2025602.0</v>
      </c>
      <c r="B568" s="50" t="s">
        <v>498</v>
      </c>
      <c r="C568" s="50" t="s">
        <v>430</v>
      </c>
      <c r="D568" s="50" t="s">
        <v>88</v>
      </c>
      <c r="E568" s="82" t="s">
        <v>53</v>
      </c>
      <c r="F568" s="50" t="s">
        <v>4</v>
      </c>
      <c r="G568" s="269" t="str">
        <f>VLOOKUP(A568,'High School'!A:AW,49,FALSE)</f>
        <v/>
      </c>
      <c r="H568" s="270" t="str">
        <f>VLOOKUP(A568,'High School'!A:AX,50,FALSE)</f>
        <v/>
      </c>
      <c r="I568" s="270" t="str">
        <f>VLOOKUP(A568,'High School'!A:AY,51,FALSE)</f>
        <v/>
      </c>
      <c r="J568" s="270" t="str">
        <f>VLOOKUP(A568,'High School'!A:AZ,52,FALSE)</f>
        <v/>
      </c>
      <c r="K568" s="270" t="str">
        <f>VLOOKUP(A568,'High School'!A:BA,53,FALSE)</f>
        <v/>
      </c>
      <c r="L568" s="270" t="str">
        <f>VLOOKUP(A568,'High School'!A:BB,54,FALSE)</f>
        <v/>
      </c>
      <c r="M568" s="301" t="s">
        <v>73</v>
      </c>
      <c r="N568" s="271"/>
      <c r="O568" s="301" t="s">
        <v>7896</v>
      </c>
      <c r="P568" s="273"/>
      <c r="Q568" s="288"/>
      <c r="R568" s="288"/>
      <c r="S568" s="275"/>
      <c r="T568" s="275"/>
      <c r="U568" s="275"/>
      <c r="V568" s="275"/>
      <c r="W568" s="275"/>
      <c r="X568" s="289"/>
      <c r="Y568" s="304" t="s">
        <v>73</v>
      </c>
      <c r="Z568" s="276"/>
      <c r="AA568" s="304">
        <v>2.51585182E8</v>
      </c>
      <c r="AB568" s="304">
        <v>36912.0</v>
      </c>
      <c r="AC568" s="290"/>
      <c r="AD568" s="290"/>
      <c r="AE568" s="291"/>
      <c r="AF568" s="291"/>
      <c r="AG568" s="291"/>
      <c r="AH568" s="291"/>
      <c r="AI568" s="291"/>
      <c r="AJ568" s="291"/>
      <c r="AK568" s="279"/>
      <c r="AL568" s="279"/>
      <c r="AM568" s="279"/>
      <c r="AN568" s="279"/>
      <c r="AO568" s="292"/>
      <c r="AP568" s="292"/>
      <c r="AQ568" s="292"/>
      <c r="AR568" s="362"/>
      <c r="AS568" s="362"/>
      <c r="AT568" s="281"/>
      <c r="AU568" s="281"/>
      <c r="AV568" s="294"/>
      <c r="AW568" s="294"/>
      <c r="AX568" s="294"/>
      <c r="AY568" s="295"/>
      <c r="AZ568" s="295"/>
      <c r="BA568" s="295"/>
      <c r="BB568" s="296"/>
      <c r="BC568" s="296"/>
      <c r="BD568" s="296"/>
      <c r="BE568" s="353"/>
    </row>
    <row r="569" ht="15.75" customHeight="1">
      <c r="A569" s="74">
        <v>2025603.0</v>
      </c>
      <c r="B569" s="106" t="s">
        <v>7897</v>
      </c>
      <c r="C569" s="50" t="s">
        <v>430</v>
      </c>
      <c r="D569" s="50" t="s">
        <v>89</v>
      </c>
      <c r="E569" s="82" t="s">
        <v>51</v>
      </c>
      <c r="F569" s="50" t="s">
        <v>4</v>
      </c>
      <c r="G569" s="269" t="str">
        <f>VLOOKUP(A569,'High School'!A:AW,49,FALSE)</f>
        <v>S/A</v>
      </c>
      <c r="H569" s="270" t="str">
        <f>VLOOKUP(A569,'High School'!A:AX,50,FALSE)</f>
        <v/>
      </c>
      <c r="I569" s="270">
        <f>VLOOKUP(A569,'High School'!A:AY,51,FALSE)</f>
        <v>231667094</v>
      </c>
      <c r="J569" s="270">
        <f>VLOOKUP(A569,'High School'!A:AZ,52,FALSE)</f>
        <v>62102</v>
      </c>
      <c r="K569" s="270" t="str">
        <f>VLOOKUP(A569,'High School'!A:BA,53,FALSE)</f>
        <v/>
      </c>
      <c r="L569" s="270" t="str">
        <f>VLOOKUP(A569,'High School'!A:BB,54,FALSE)</f>
        <v/>
      </c>
      <c r="M569" s="301" t="s">
        <v>232</v>
      </c>
      <c r="N569" s="271"/>
      <c r="O569" s="271"/>
      <c r="P569" s="273"/>
      <c r="Q569" s="288"/>
      <c r="R569" s="288"/>
      <c r="S569" s="275"/>
      <c r="T569" s="275"/>
      <c r="U569" s="275"/>
      <c r="V569" s="275"/>
      <c r="W569" s="275"/>
      <c r="X569" s="289"/>
      <c r="Y569" s="304" t="s">
        <v>73</v>
      </c>
      <c r="Z569" s="276"/>
      <c r="AA569" s="304">
        <v>2.51568997E8</v>
      </c>
      <c r="AB569" s="304">
        <v>93649.0</v>
      </c>
      <c r="AC569" s="290"/>
      <c r="AD569" s="290"/>
      <c r="AE569" s="291"/>
      <c r="AF569" s="291"/>
      <c r="AG569" s="291"/>
      <c r="AH569" s="291"/>
      <c r="AI569" s="291"/>
      <c r="AJ569" s="291"/>
      <c r="AK569" s="279"/>
      <c r="AL569" s="279"/>
      <c r="AM569" s="279"/>
      <c r="AN569" s="279"/>
      <c r="AO569" s="292"/>
      <c r="AP569" s="292"/>
      <c r="AQ569" s="292"/>
      <c r="AR569" s="362"/>
      <c r="AS569" s="362"/>
      <c r="AT569" s="281"/>
      <c r="AU569" s="281"/>
      <c r="AV569" s="294"/>
      <c r="AW569" s="294"/>
      <c r="AX569" s="294"/>
      <c r="AY569" s="295"/>
      <c r="AZ569" s="295"/>
      <c r="BA569" s="295"/>
      <c r="BB569" s="296"/>
      <c r="BC569" s="296"/>
      <c r="BD569" s="296"/>
      <c r="BE569" s="353"/>
    </row>
    <row r="570" ht="15.75" customHeight="1">
      <c r="A570" s="74">
        <v>2025604.0</v>
      </c>
      <c r="B570" s="50" t="s">
        <v>4637</v>
      </c>
      <c r="C570" s="50" t="s">
        <v>430</v>
      </c>
      <c r="D570" s="50" t="s">
        <v>89</v>
      </c>
      <c r="E570" s="82" t="s">
        <v>51</v>
      </c>
      <c r="F570" s="50" t="s">
        <v>4</v>
      </c>
      <c r="G570" s="269" t="str">
        <f>VLOOKUP(A570,'High School'!A:AW,49,FALSE)</f>
        <v>S/A</v>
      </c>
      <c r="H570" s="270" t="str">
        <f>VLOOKUP(A570,'High School'!A:AX,50,FALSE)</f>
        <v/>
      </c>
      <c r="I570" s="270">
        <f>VLOOKUP(A570,'High School'!A:AY,51,FALSE)</f>
        <v>231119364</v>
      </c>
      <c r="J570" s="270">
        <f>VLOOKUP(A570,'High School'!A:AZ,52,FALSE)</f>
        <v>30194</v>
      </c>
      <c r="K570" s="270" t="str">
        <f>VLOOKUP(A570,'High School'!A:BA,53,FALSE)</f>
        <v/>
      </c>
      <c r="L570" s="270" t="str">
        <f>VLOOKUP(A570,'High School'!A:BB,54,FALSE)</f>
        <v/>
      </c>
      <c r="M570" s="301" t="s">
        <v>232</v>
      </c>
      <c r="N570" s="271"/>
      <c r="O570" s="301" t="s">
        <v>7898</v>
      </c>
      <c r="P570" s="273"/>
      <c r="Q570" s="288"/>
      <c r="R570" s="288"/>
      <c r="S570" s="275"/>
      <c r="T570" s="275"/>
      <c r="U570" s="275"/>
      <c r="V570" s="275"/>
      <c r="W570" s="275"/>
      <c r="X570" s="289"/>
      <c r="Y570" s="304" t="s">
        <v>73</v>
      </c>
      <c r="Z570" s="276"/>
      <c r="AA570" s="304">
        <v>2.51568334E8</v>
      </c>
      <c r="AB570" s="304">
        <v>93645.0</v>
      </c>
      <c r="AC570" s="290"/>
      <c r="AD570" s="290"/>
      <c r="AE570" s="291"/>
      <c r="AF570" s="291"/>
      <c r="AG570" s="291"/>
      <c r="AH570" s="291"/>
      <c r="AI570" s="291"/>
      <c r="AJ570" s="291"/>
      <c r="AK570" s="279"/>
      <c r="AL570" s="279"/>
      <c r="AM570" s="279"/>
      <c r="AN570" s="279"/>
      <c r="AO570" s="292"/>
      <c r="AP570" s="292"/>
      <c r="AQ570" s="292"/>
      <c r="AR570" s="362"/>
      <c r="AS570" s="362"/>
      <c r="AT570" s="281"/>
      <c r="AU570" s="281"/>
      <c r="AV570" s="294"/>
      <c r="AW570" s="294"/>
      <c r="AX570" s="294"/>
      <c r="AY570" s="295"/>
      <c r="AZ570" s="295"/>
      <c r="BA570" s="295"/>
      <c r="BB570" s="296"/>
      <c r="BC570" s="296"/>
      <c r="BD570" s="296"/>
      <c r="BE570" s="353"/>
    </row>
    <row r="571" ht="15.75" customHeight="1">
      <c r="A571" s="74">
        <v>2025605.0</v>
      </c>
      <c r="B571" s="50" t="s">
        <v>1611</v>
      </c>
      <c r="C571" s="50" t="s">
        <v>430</v>
      </c>
      <c r="D571" s="50" t="s">
        <v>89</v>
      </c>
      <c r="E571" s="82" t="s">
        <v>51</v>
      </c>
      <c r="F571" s="50" t="s">
        <v>4</v>
      </c>
      <c r="G571" s="363" t="s">
        <v>232</v>
      </c>
      <c r="H571" s="270" t="str">
        <f>VLOOKUP(A571,'High School'!A:AX,50,FALSE)</f>
        <v/>
      </c>
      <c r="I571" s="270" t="str">
        <f>VLOOKUP(A571,'High School'!A:AY,51,FALSE)</f>
        <v/>
      </c>
      <c r="J571" s="270" t="str">
        <f>VLOOKUP(A571,'High School'!A:AZ,52,FALSE)</f>
        <v/>
      </c>
      <c r="K571" s="270" t="str">
        <f>VLOOKUP(A571,'High School'!A:BA,53,FALSE)</f>
        <v/>
      </c>
      <c r="L571" s="270" t="str">
        <f>VLOOKUP(A571,'High School'!A:BB,54,FALSE)</f>
        <v/>
      </c>
      <c r="M571" s="301" t="s">
        <v>73</v>
      </c>
      <c r="N571" s="271"/>
      <c r="O571" s="301" t="s">
        <v>7899</v>
      </c>
      <c r="P571" s="273"/>
      <c r="Q571" s="288"/>
      <c r="R571" s="288"/>
      <c r="S571" s="275"/>
      <c r="T571" s="275"/>
      <c r="U571" s="275"/>
      <c r="V571" s="275"/>
      <c r="W571" s="275"/>
      <c r="X571" s="289"/>
      <c r="Y571" s="304" t="s">
        <v>73</v>
      </c>
      <c r="Z571" s="276"/>
      <c r="AA571" s="304">
        <v>2.51569241E8</v>
      </c>
      <c r="AB571" s="304">
        <v>74924.0</v>
      </c>
      <c r="AC571" s="290"/>
      <c r="AD571" s="290"/>
      <c r="AE571" s="291"/>
      <c r="AF571" s="291"/>
      <c r="AG571" s="291"/>
      <c r="AH571" s="291"/>
      <c r="AI571" s="291"/>
      <c r="AJ571" s="291"/>
      <c r="AK571" s="279"/>
      <c r="AL571" s="279"/>
      <c r="AM571" s="279"/>
      <c r="AN571" s="279"/>
      <c r="AO571" s="292"/>
      <c r="AP571" s="292"/>
      <c r="AQ571" s="292"/>
      <c r="AR571" s="362"/>
      <c r="AS571" s="362"/>
      <c r="AT571" s="281"/>
      <c r="AU571" s="281"/>
      <c r="AV571" s="294"/>
      <c r="AW571" s="294"/>
      <c r="AX571" s="294"/>
      <c r="AY571" s="295"/>
      <c r="AZ571" s="295"/>
      <c r="BA571" s="295"/>
      <c r="BB571" s="296"/>
      <c r="BC571" s="296"/>
      <c r="BD571" s="296"/>
      <c r="BE571" s="353"/>
    </row>
    <row r="572" ht="15.75" customHeight="1">
      <c r="A572" s="74">
        <v>2025606.0</v>
      </c>
      <c r="B572" s="50" t="s">
        <v>6405</v>
      </c>
      <c r="C572" s="50" t="s">
        <v>430</v>
      </c>
      <c r="D572" s="50" t="s">
        <v>89</v>
      </c>
      <c r="E572" s="82" t="s">
        <v>51</v>
      </c>
      <c r="F572" s="50" t="s">
        <v>4</v>
      </c>
      <c r="G572" s="363" t="s">
        <v>232</v>
      </c>
      <c r="H572" s="270" t="str">
        <f>VLOOKUP(A572,'High School'!A:AX,50,FALSE)</f>
        <v/>
      </c>
      <c r="I572" s="270" t="str">
        <f>VLOOKUP(A572,'High School'!A:AY,51,FALSE)</f>
        <v/>
      </c>
      <c r="J572" s="270" t="str">
        <f>VLOOKUP(A572,'High School'!A:AZ,52,FALSE)</f>
        <v/>
      </c>
      <c r="K572" s="270" t="str">
        <f>VLOOKUP(A572,'High School'!A:BA,53,FALSE)</f>
        <v/>
      </c>
      <c r="L572" s="270" t="str">
        <f>VLOOKUP(A572,'High School'!A:BB,54,FALSE)</f>
        <v/>
      </c>
      <c r="M572" s="301" t="s">
        <v>73</v>
      </c>
      <c r="N572" s="271"/>
      <c r="O572" s="301" t="s">
        <v>7900</v>
      </c>
      <c r="P572" s="273"/>
      <c r="Q572" s="288"/>
      <c r="R572" s="288"/>
      <c r="S572" s="275"/>
      <c r="T572" s="275"/>
      <c r="U572" s="275"/>
      <c r="V572" s="275"/>
      <c r="W572" s="275"/>
      <c r="X572" s="289"/>
      <c r="Y572" s="304" t="s">
        <v>73</v>
      </c>
      <c r="Z572" s="276"/>
      <c r="AA572" s="304">
        <v>2.51576248E8</v>
      </c>
      <c r="AB572" s="304">
        <v>34853.0</v>
      </c>
      <c r="AC572" s="290"/>
      <c r="AD572" s="290"/>
      <c r="AE572" s="291"/>
      <c r="AF572" s="291"/>
      <c r="AG572" s="291"/>
      <c r="AH572" s="291"/>
      <c r="AI572" s="291"/>
      <c r="AJ572" s="291"/>
      <c r="AK572" s="279"/>
      <c r="AL572" s="279"/>
      <c r="AM572" s="279"/>
      <c r="AN572" s="279"/>
      <c r="AO572" s="292"/>
      <c r="AP572" s="292"/>
      <c r="AQ572" s="292"/>
      <c r="AR572" s="362"/>
      <c r="AS572" s="362"/>
      <c r="AT572" s="281"/>
      <c r="AU572" s="281"/>
      <c r="AV572" s="294"/>
      <c r="AW572" s="294"/>
      <c r="AX572" s="294"/>
      <c r="AY572" s="295"/>
      <c r="AZ572" s="295"/>
      <c r="BA572" s="295"/>
      <c r="BB572" s="296"/>
      <c r="BC572" s="296"/>
      <c r="BD572" s="296"/>
      <c r="BE572" s="353"/>
    </row>
    <row r="573" ht="15.75" customHeight="1">
      <c r="A573" s="74">
        <v>2025607.0</v>
      </c>
      <c r="B573" s="50" t="s">
        <v>5558</v>
      </c>
      <c r="C573" s="50" t="s">
        <v>430</v>
      </c>
      <c r="D573" s="50" t="s">
        <v>89</v>
      </c>
      <c r="E573" s="82" t="s">
        <v>51</v>
      </c>
      <c r="F573" s="50" t="s">
        <v>4</v>
      </c>
      <c r="G573" s="363" t="s">
        <v>232</v>
      </c>
      <c r="H573" s="270" t="str">
        <f>VLOOKUP(A573,'High School'!A:AX,50,FALSE)</f>
        <v/>
      </c>
      <c r="I573" s="270" t="str">
        <f>VLOOKUP(A573,'High School'!A:AY,51,FALSE)</f>
        <v/>
      </c>
      <c r="J573" s="270" t="str">
        <f>VLOOKUP(A573,'High School'!A:AZ,52,FALSE)</f>
        <v/>
      </c>
      <c r="K573" s="270" t="str">
        <f>VLOOKUP(A573,'High School'!A:BA,53,FALSE)</f>
        <v/>
      </c>
      <c r="L573" s="270" t="str">
        <f>VLOOKUP(A573,'High School'!A:BB,54,FALSE)</f>
        <v/>
      </c>
      <c r="M573" s="301" t="s">
        <v>232</v>
      </c>
      <c r="N573" s="271"/>
      <c r="O573" s="301" t="s">
        <v>7901</v>
      </c>
      <c r="P573" s="273"/>
      <c r="Q573" s="288"/>
      <c r="R573" s="288"/>
      <c r="S573" s="275"/>
      <c r="T573" s="275"/>
      <c r="U573" s="275"/>
      <c r="V573" s="275"/>
      <c r="W573" s="275"/>
      <c r="X573" s="289"/>
      <c r="Y573" s="304" t="s">
        <v>232</v>
      </c>
      <c r="Z573" s="276"/>
      <c r="AA573" s="276"/>
      <c r="AB573" s="276"/>
      <c r="AC573" s="290"/>
      <c r="AD573" s="290"/>
      <c r="AE573" s="291"/>
      <c r="AF573" s="291"/>
      <c r="AG573" s="291"/>
      <c r="AH573" s="291"/>
      <c r="AI573" s="291"/>
      <c r="AJ573" s="291"/>
      <c r="AK573" s="279"/>
      <c r="AL573" s="279"/>
      <c r="AM573" s="279"/>
      <c r="AN573" s="279"/>
      <c r="AO573" s="292"/>
      <c r="AP573" s="292"/>
      <c r="AQ573" s="292"/>
      <c r="AR573" s="362"/>
      <c r="AS573" s="362"/>
      <c r="AT573" s="281"/>
      <c r="AU573" s="281"/>
      <c r="AV573" s="294"/>
      <c r="AW573" s="294"/>
      <c r="AX573" s="294"/>
      <c r="AY573" s="295"/>
      <c r="AZ573" s="295"/>
      <c r="BA573" s="295"/>
      <c r="BB573" s="296"/>
      <c r="BC573" s="296"/>
      <c r="BD573" s="296"/>
      <c r="BE573" s="353"/>
    </row>
    <row r="574" ht="15.75" customHeight="1">
      <c r="A574" s="74">
        <v>2025608.0</v>
      </c>
      <c r="B574" s="50" t="s">
        <v>5745</v>
      </c>
      <c r="C574" s="50" t="s">
        <v>430</v>
      </c>
      <c r="D574" s="50" t="s">
        <v>89</v>
      </c>
      <c r="E574" s="82" t="s">
        <v>51</v>
      </c>
      <c r="F574" s="50" t="s">
        <v>4</v>
      </c>
      <c r="G574" s="269" t="str">
        <f>VLOOKUP(A574,'High School'!A:AW,49,FALSE)</f>
        <v/>
      </c>
      <c r="H574" s="270" t="str">
        <f>VLOOKUP(A574,'High School'!A:AX,50,FALSE)</f>
        <v/>
      </c>
      <c r="I574" s="270" t="str">
        <f>VLOOKUP(A574,'High School'!A:AY,51,FALSE)</f>
        <v/>
      </c>
      <c r="J574" s="270" t="str">
        <f>VLOOKUP(A574,'High School'!A:AZ,52,FALSE)</f>
        <v/>
      </c>
      <c r="K574" s="270" t="str">
        <f>VLOOKUP(A574,'High School'!A:BA,53,FALSE)</f>
        <v/>
      </c>
      <c r="L574" s="270" t="str">
        <f>VLOOKUP(A574,'High School'!A:BB,54,FALSE)</f>
        <v/>
      </c>
      <c r="M574" s="301" t="s">
        <v>232</v>
      </c>
      <c r="N574" s="271"/>
      <c r="O574" s="301" t="s">
        <v>7902</v>
      </c>
      <c r="P574" s="273"/>
      <c r="Q574" s="288"/>
      <c r="R574" s="288"/>
      <c r="S574" s="275"/>
      <c r="T574" s="275"/>
      <c r="U574" s="275"/>
      <c r="V574" s="275"/>
      <c r="W574" s="275"/>
      <c r="X574" s="289"/>
      <c r="Y574" s="304" t="s">
        <v>232</v>
      </c>
      <c r="Z574" s="276"/>
      <c r="AA574" s="304">
        <v>2.50528657E8</v>
      </c>
      <c r="AB574" s="304">
        <v>20965.0</v>
      </c>
      <c r="AC574" s="290"/>
      <c r="AD574" s="290"/>
      <c r="AE574" s="291"/>
      <c r="AF574" s="291"/>
      <c r="AG574" s="291"/>
      <c r="AH574" s="291"/>
      <c r="AI574" s="291"/>
      <c r="AJ574" s="291"/>
      <c r="AK574" s="279"/>
      <c r="AL574" s="279"/>
      <c r="AM574" s="279"/>
      <c r="AN574" s="279"/>
      <c r="AO574" s="292"/>
      <c r="AP574" s="292"/>
      <c r="AQ574" s="292"/>
      <c r="AR574" s="362"/>
      <c r="AS574" s="362"/>
      <c r="AT574" s="281"/>
      <c r="AU574" s="281"/>
      <c r="AV574" s="294"/>
      <c r="AW574" s="294"/>
      <c r="AX574" s="294"/>
      <c r="AY574" s="295"/>
      <c r="AZ574" s="295"/>
      <c r="BA574" s="295"/>
      <c r="BB574" s="296"/>
      <c r="BC574" s="296"/>
      <c r="BD574" s="296"/>
      <c r="BE574" s="353"/>
    </row>
    <row r="575" ht="15.75" customHeight="1">
      <c r="A575" s="74">
        <v>2025609.0</v>
      </c>
      <c r="B575" s="50" t="s">
        <v>1640</v>
      </c>
      <c r="C575" s="50" t="s">
        <v>430</v>
      </c>
      <c r="D575" s="50" t="s">
        <v>89</v>
      </c>
      <c r="E575" s="82" t="s">
        <v>51</v>
      </c>
      <c r="F575" s="50" t="s">
        <v>4</v>
      </c>
      <c r="G575" s="269" t="str">
        <f>VLOOKUP(A575,'High School'!A:AW,49,FALSE)</f>
        <v/>
      </c>
      <c r="H575" s="270" t="str">
        <f>VLOOKUP(A575,'High School'!A:AX,50,FALSE)</f>
        <v/>
      </c>
      <c r="I575" s="270" t="str">
        <f>VLOOKUP(A575,'High School'!A:AY,51,FALSE)</f>
        <v/>
      </c>
      <c r="J575" s="270" t="str">
        <f>VLOOKUP(A575,'High School'!A:AZ,52,FALSE)</f>
        <v/>
      </c>
      <c r="K575" s="270" t="str">
        <f>VLOOKUP(A575,'High School'!A:BA,53,FALSE)</f>
        <v/>
      </c>
      <c r="L575" s="270" t="str">
        <f>VLOOKUP(A575,'High School'!A:BB,54,FALSE)</f>
        <v/>
      </c>
      <c r="M575" s="301" t="s">
        <v>73</v>
      </c>
      <c r="N575" s="271"/>
      <c r="O575" s="301" t="s">
        <v>7903</v>
      </c>
      <c r="P575" s="273"/>
      <c r="Q575" s="288"/>
      <c r="R575" s="288"/>
      <c r="S575" s="275"/>
      <c r="T575" s="275"/>
      <c r="U575" s="275"/>
      <c r="V575" s="275"/>
      <c r="W575" s="275"/>
      <c r="X575" s="289"/>
      <c r="Y575" s="304" t="s">
        <v>232</v>
      </c>
      <c r="Z575" s="276"/>
      <c r="AA575" s="304">
        <v>2.51026361E8</v>
      </c>
      <c r="AB575" s="304">
        <v>60509.0</v>
      </c>
      <c r="AC575" s="290"/>
      <c r="AD575" s="290"/>
      <c r="AE575" s="291"/>
      <c r="AF575" s="291"/>
      <c r="AG575" s="291"/>
      <c r="AH575" s="291"/>
      <c r="AI575" s="291"/>
      <c r="AJ575" s="291"/>
      <c r="AK575" s="279"/>
      <c r="AL575" s="279"/>
      <c r="AM575" s="279"/>
      <c r="AN575" s="279"/>
      <c r="AO575" s="292"/>
      <c r="AP575" s="292"/>
      <c r="AQ575" s="292"/>
      <c r="AR575" s="362"/>
      <c r="AS575" s="362"/>
      <c r="AT575" s="281"/>
      <c r="AU575" s="281"/>
      <c r="AV575" s="294"/>
      <c r="AW575" s="294"/>
      <c r="AX575" s="294"/>
      <c r="AY575" s="295"/>
      <c r="AZ575" s="295"/>
      <c r="BA575" s="295"/>
      <c r="BB575" s="296"/>
      <c r="BC575" s="296"/>
      <c r="BD575" s="296"/>
      <c r="BE575" s="353"/>
    </row>
    <row r="576" ht="15.75" customHeight="1">
      <c r="A576" s="74">
        <v>2025610.0</v>
      </c>
      <c r="B576" s="50" t="s">
        <v>4007</v>
      </c>
      <c r="C576" s="50" t="s">
        <v>430</v>
      </c>
      <c r="D576" s="50" t="s">
        <v>89</v>
      </c>
      <c r="E576" s="82" t="s">
        <v>51</v>
      </c>
      <c r="F576" s="50" t="s">
        <v>4</v>
      </c>
      <c r="G576" s="269" t="str">
        <f>VLOOKUP(A576,'High School'!A:AW,49,FALSE)</f>
        <v>S/A</v>
      </c>
      <c r="H576" s="270" t="str">
        <f>VLOOKUP(A576,'High School'!A:AX,50,FALSE)</f>
        <v/>
      </c>
      <c r="I576" s="270">
        <f>VLOOKUP(A576,'High School'!A:AY,51,FALSE)</f>
        <v>231707800</v>
      </c>
      <c r="J576" s="270">
        <f>VLOOKUP(A576,'High School'!A:AZ,52,FALSE)</f>
        <v>28202</v>
      </c>
      <c r="K576" s="270" t="str">
        <f>VLOOKUP(A576,'High School'!A:BA,53,FALSE)</f>
        <v/>
      </c>
      <c r="L576" s="270" t="str">
        <f>VLOOKUP(A576,'High School'!A:BB,54,FALSE)</f>
        <v/>
      </c>
      <c r="M576" s="301" t="s">
        <v>73</v>
      </c>
      <c r="N576" s="271"/>
      <c r="O576" s="301" t="s">
        <v>7904</v>
      </c>
      <c r="P576" s="273"/>
      <c r="Q576" s="288"/>
      <c r="R576" s="288"/>
      <c r="S576" s="275"/>
      <c r="T576" s="275"/>
      <c r="U576" s="275"/>
      <c r="V576" s="275"/>
      <c r="W576" s="275"/>
      <c r="X576" s="289"/>
      <c r="Y576" s="304" t="s">
        <v>73</v>
      </c>
      <c r="Z576" s="276"/>
      <c r="AA576" s="304">
        <v>2.5156964E8</v>
      </c>
      <c r="AB576" s="304">
        <v>94624.0</v>
      </c>
      <c r="AC576" s="290"/>
      <c r="AD576" s="290"/>
      <c r="AE576" s="291"/>
      <c r="AF576" s="291"/>
      <c r="AG576" s="291"/>
      <c r="AH576" s="291"/>
      <c r="AI576" s="291"/>
      <c r="AJ576" s="291"/>
      <c r="AK576" s="279"/>
      <c r="AL576" s="279"/>
      <c r="AM576" s="279"/>
      <c r="AN576" s="279"/>
      <c r="AO576" s="292"/>
      <c r="AP576" s="292"/>
      <c r="AQ576" s="292"/>
      <c r="AR576" s="362"/>
      <c r="AS576" s="362"/>
      <c r="AT576" s="281"/>
      <c r="AU576" s="281"/>
      <c r="AV576" s="294"/>
      <c r="AW576" s="294"/>
      <c r="AX576" s="294"/>
      <c r="AY576" s="295"/>
      <c r="AZ576" s="295"/>
      <c r="BA576" s="295"/>
      <c r="BB576" s="296"/>
      <c r="BC576" s="296"/>
      <c r="BD576" s="296"/>
      <c r="BE576" s="353"/>
    </row>
    <row r="577" ht="15.75" customHeight="1">
      <c r="A577" s="74">
        <v>2025611.0</v>
      </c>
      <c r="B577" s="50" t="s">
        <v>4648</v>
      </c>
      <c r="C577" s="50" t="s">
        <v>430</v>
      </c>
      <c r="D577" s="50" t="s">
        <v>88</v>
      </c>
      <c r="E577" s="82" t="s">
        <v>53</v>
      </c>
      <c r="F577" s="50" t="s">
        <v>4</v>
      </c>
      <c r="G577" s="269" t="str">
        <f>VLOOKUP(A577,'High School'!A:AW,49,FALSE)</f>
        <v/>
      </c>
      <c r="H577" s="270" t="str">
        <f>VLOOKUP(A577,'High School'!A:AX,50,FALSE)</f>
        <v/>
      </c>
      <c r="I577" s="270" t="str">
        <f>VLOOKUP(A577,'High School'!A:AY,51,FALSE)</f>
        <v/>
      </c>
      <c r="J577" s="270" t="str">
        <f>VLOOKUP(A577,'High School'!A:AZ,52,FALSE)</f>
        <v/>
      </c>
      <c r="K577" s="270" t="str">
        <f>VLOOKUP(A577,'High School'!A:BA,53,FALSE)</f>
        <v/>
      </c>
      <c r="L577" s="270" t="str">
        <f>VLOOKUP(A577,'High School'!A:BB,54,FALSE)</f>
        <v/>
      </c>
      <c r="M577" s="301" t="s">
        <v>232</v>
      </c>
      <c r="N577" s="271"/>
      <c r="O577" s="271"/>
      <c r="P577" s="273"/>
      <c r="Q577" s="288"/>
      <c r="R577" s="288"/>
      <c r="S577" s="275"/>
      <c r="T577" s="275"/>
      <c r="U577" s="275"/>
      <c r="V577" s="275"/>
      <c r="W577" s="275"/>
      <c r="X577" s="289"/>
      <c r="Y577" s="304" t="s">
        <v>73</v>
      </c>
      <c r="Z577" s="276"/>
      <c r="AA577" s="304">
        <v>2.51648397E8</v>
      </c>
      <c r="AB577" s="304">
        <v>49196.0</v>
      </c>
      <c r="AC577" s="290"/>
      <c r="AD577" s="290"/>
      <c r="AE577" s="291"/>
      <c r="AF577" s="291"/>
      <c r="AG577" s="291"/>
      <c r="AH577" s="291"/>
      <c r="AI577" s="291"/>
      <c r="AJ577" s="291"/>
      <c r="AK577" s="279"/>
      <c r="AL577" s="279"/>
      <c r="AM577" s="279"/>
      <c r="AN577" s="279"/>
      <c r="AO577" s="292"/>
      <c r="AP577" s="292"/>
      <c r="AQ577" s="292"/>
      <c r="AR577" s="362"/>
      <c r="AS577" s="362"/>
      <c r="AT577" s="281"/>
      <c r="AU577" s="281"/>
      <c r="AV577" s="294"/>
      <c r="AW577" s="294"/>
      <c r="AX577" s="294"/>
      <c r="AY577" s="295"/>
      <c r="AZ577" s="295"/>
      <c r="BA577" s="295"/>
      <c r="BB577" s="296"/>
      <c r="BC577" s="296"/>
      <c r="BD577" s="296"/>
      <c r="BE577" s="353"/>
    </row>
    <row r="578" ht="15.75" customHeight="1">
      <c r="A578" s="74">
        <v>2025612.0</v>
      </c>
      <c r="B578" s="50" t="s">
        <v>5921</v>
      </c>
      <c r="C578" s="50" t="s">
        <v>430</v>
      </c>
      <c r="D578" s="50" t="s">
        <v>88</v>
      </c>
      <c r="E578" s="82" t="s">
        <v>53</v>
      </c>
      <c r="F578" s="50" t="s">
        <v>4</v>
      </c>
      <c r="G578" s="269" t="str">
        <f>VLOOKUP(A578,'High School'!A:AW,49,FALSE)</f>
        <v/>
      </c>
      <c r="H578" s="270" t="str">
        <f>VLOOKUP(A578,'High School'!A:AX,50,FALSE)</f>
        <v/>
      </c>
      <c r="I578" s="270" t="str">
        <f>VLOOKUP(A578,'High School'!A:AY,51,FALSE)</f>
        <v/>
      </c>
      <c r="J578" s="270" t="str">
        <f>VLOOKUP(A578,'High School'!A:AZ,52,FALSE)</f>
        <v/>
      </c>
      <c r="K578" s="270" t="str">
        <f>VLOOKUP(A578,'High School'!A:BA,53,FALSE)</f>
        <v/>
      </c>
      <c r="L578" s="270" t="str">
        <f>VLOOKUP(A578,'High School'!A:BB,54,FALSE)</f>
        <v/>
      </c>
      <c r="M578" s="301" t="s">
        <v>232</v>
      </c>
      <c r="N578" s="271"/>
      <c r="O578" s="301" t="s">
        <v>7905</v>
      </c>
      <c r="P578" s="273"/>
      <c r="Q578" s="288"/>
      <c r="R578" s="288"/>
      <c r="S578" s="275"/>
      <c r="T578" s="275"/>
      <c r="U578" s="275"/>
      <c r="V578" s="275"/>
      <c r="W578" s="275"/>
      <c r="X578" s="289"/>
      <c r="Y578" s="304" t="s">
        <v>232</v>
      </c>
      <c r="Z578" s="276"/>
      <c r="AA578" s="276"/>
      <c r="AB578" s="276"/>
      <c r="AC578" s="290"/>
      <c r="AD578" s="290"/>
      <c r="AE578" s="291"/>
      <c r="AF578" s="291"/>
      <c r="AG578" s="291"/>
      <c r="AH578" s="291"/>
      <c r="AI578" s="291"/>
      <c r="AJ578" s="291"/>
      <c r="AK578" s="279"/>
      <c r="AL578" s="279"/>
      <c r="AM578" s="279"/>
      <c r="AN578" s="279"/>
      <c r="AO578" s="292"/>
      <c r="AP578" s="292"/>
      <c r="AQ578" s="292"/>
      <c r="AR578" s="362"/>
      <c r="AS578" s="362"/>
      <c r="AT578" s="281"/>
      <c r="AU578" s="281"/>
      <c r="AV578" s="294"/>
      <c r="AW578" s="294"/>
      <c r="AX578" s="294"/>
      <c r="AY578" s="295"/>
      <c r="AZ578" s="295"/>
      <c r="BA578" s="295"/>
      <c r="BB578" s="296"/>
      <c r="BC578" s="296"/>
      <c r="BD578" s="296"/>
      <c r="BE578" s="353"/>
    </row>
    <row r="579" ht="15.75" customHeight="1">
      <c r="A579" s="74">
        <v>2025613.0</v>
      </c>
      <c r="B579" s="50" t="s">
        <v>6853</v>
      </c>
      <c r="C579" s="50" t="s">
        <v>430</v>
      </c>
      <c r="D579" s="50" t="s">
        <v>88</v>
      </c>
      <c r="E579" s="82" t="s">
        <v>53</v>
      </c>
      <c r="F579" s="50" t="s">
        <v>4</v>
      </c>
      <c r="G579" s="269" t="str">
        <f>VLOOKUP(A579,'High School'!A:AW,49,FALSE)</f>
        <v/>
      </c>
      <c r="H579" s="270" t="str">
        <f>VLOOKUP(A579,'High School'!A:AX,50,FALSE)</f>
        <v/>
      </c>
      <c r="I579" s="270" t="str">
        <f>VLOOKUP(A579,'High School'!A:AY,51,FALSE)</f>
        <v/>
      </c>
      <c r="J579" s="270" t="str">
        <f>VLOOKUP(A579,'High School'!A:AZ,52,FALSE)</f>
        <v/>
      </c>
      <c r="K579" s="270" t="str">
        <f>VLOOKUP(A579,'High School'!A:BA,53,FALSE)</f>
        <v/>
      </c>
      <c r="L579" s="270" t="str">
        <f>VLOOKUP(A579,'High School'!A:BB,54,FALSE)</f>
        <v/>
      </c>
      <c r="M579" s="301" t="s">
        <v>225</v>
      </c>
      <c r="N579" s="301" t="s">
        <v>7711</v>
      </c>
      <c r="O579" s="271"/>
      <c r="P579" s="273"/>
      <c r="Q579" s="288"/>
      <c r="R579" s="288"/>
      <c r="S579" s="275"/>
      <c r="T579" s="275"/>
      <c r="U579" s="275"/>
      <c r="V579" s="275"/>
      <c r="W579" s="275"/>
      <c r="X579" s="289"/>
      <c r="Y579" s="304" t="s">
        <v>73</v>
      </c>
      <c r="Z579" s="276"/>
      <c r="AA579" s="304">
        <v>2.51648079E8</v>
      </c>
      <c r="AB579" s="304">
        <v>49196.0</v>
      </c>
      <c r="AC579" s="290"/>
      <c r="AD579" s="290"/>
      <c r="AE579" s="291"/>
      <c r="AF579" s="291"/>
      <c r="AG579" s="291"/>
      <c r="AH579" s="291"/>
      <c r="AI579" s="291"/>
      <c r="AJ579" s="291"/>
      <c r="AK579" s="279"/>
      <c r="AL579" s="279"/>
      <c r="AM579" s="279"/>
      <c r="AN579" s="279"/>
      <c r="AO579" s="292"/>
      <c r="AP579" s="292"/>
      <c r="AQ579" s="292"/>
      <c r="AR579" s="362"/>
      <c r="AS579" s="362"/>
      <c r="AT579" s="281"/>
      <c r="AU579" s="281"/>
      <c r="AV579" s="294"/>
      <c r="AW579" s="294"/>
      <c r="AX579" s="294"/>
      <c r="AY579" s="295"/>
      <c r="AZ579" s="295"/>
      <c r="BA579" s="295"/>
      <c r="BB579" s="296"/>
      <c r="BC579" s="296"/>
      <c r="BD579" s="296"/>
      <c r="BE579" s="353"/>
    </row>
    <row r="580" ht="15.75" customHeight="1">
      <c r="A580" s="74">
        <v>2025614.0</v>
      </c>
      <c r="B580" s="50" t="s">
        <v>7377</v>
      </c>
      <c r="C580" s="50" t="s">
        <v>430</v>
      </c>
      <c r="D580" s="50" t="s">
        <v>88</v>
      </c>
      <c r="E580" s="82" t="s">
        <v>53</v>
      </c>
      <c r="F580" s="50" t="s">
        <v>4</v>
      </c>
      <c r="G580" s="269" t="str">
        <f>VLOOKUP(A580,'High School'!A:AW,49,FALSE)</f>
        <v/>
      </c>
      <c r="H580" s="270" t="str">
        <f>VLOOKUP(A580,'High School'!A:AX,50,FALSE)</f>
        <v/>
      </c>
      <c r="I580" s="270" t="str">
        <f>VLOOKUP(A580,'High School'!A:AY,51,FALSE)</f>
        <v/>
      </c>
      <c r="J580" s="270" t="str">
        <f>VLOOKUP(A580,'High School'!A:AZ,52,FALSE)</f>
        <v/>
      </c>
      <c r="K580" s="270" t="str">
        <f>VLOOKUP(A580,'High School'!A:BA,53,FALSE)</f>
        <v/>
      </c>
      <c r="L580" s="270" t="str">
        <f>VLOOKUP(A580,'High School'!A:BB,54,FALSE)</f>
        <v/>
      </c>
      <c r="M580" s="301" t="s">
        <v>225</v>
      </c>
      <c r="N580" s="301" t="s">
        <v>26</v>
      </c>
      <c r="O580" s="271"/>
      <c r="P580" s="273"/>
      <c r="Q580" s="288"/>
      <c r="R580" s="288"/>
      <c r="S580" s="275"/>
      <c r="T580" s="275"/>
      <c r="U580" s="275"/>
      <c r="V580" s="275"/>
      <c r="W580" s="275"/>
      <c r="X580" s="289"/>
      <c r="Y580" s="304" t="s">
        <v>225</v>
      </c>
      <c r="Z580" s="304" t="s">
        <v>26</v>
      </c>
      <c r="AA580" s="276"/>
      <c r="AB580" s="276"/>
      <c r="AC580" s="290"/>
      <c r="AD580" s="290"/>
      <c r="AE580" s="291"/>
      <c r="AF580" s="291"/>
      <c r="AG580" s="291"/>
      <c r="AH580" s="291"/>
      <c r="AI580" s="291"/>
      <c r="AJ580" s="291"/>
      <c r="AK580" s="279"/>
      <c r="AL580" s="279"/>
      <c r="AM580" s="279"/>
      <c r="AN580" s="279"/>
      <c r="AO580" s="292"/>
      <c r="AP580" s="292"/>
      <c r="AQ580" s="292"/>
      <c r="AR580" s="362"/>
      <c r="AS580" s="362"/>
      <c r="AT580" s="281"/>
      <c r="AU580" s="281"/>
      <c r="AV580" s="294"/>
      <c r="AW580" s="294"/>
      <c r="AX580" s="294"/>
      <c r="AY580" s="295"/>
      <c r="AZ580" s="295"/>
      <c r="BA580" s="295"/>
      <c r="BB580" s="296"/>
      <c r="BC580" s="296"/>
      <c r="BD580" s="296"/>
      <c r="BE580" s="353"/>
    </row>
    <row r="581" ht="15.75" customHeight="1">
      <c r="A581" s="74">
        <v>2025615.0</v>
      </c>
      <c r="B581" s="50" t="s">
        <v>6914</v>
      </c>
      <c r="C581" s="50" t="s">
        <v>430</v>
      </c>
      <c r="D581" s="50" t="s">
        <v>88</v>
      </c>
      <c r="E581" s="82" t="s">
        <v>53</v>
      </c>
      <c r="F581" s="50" t="s">
        <v>4</v>
      </c>
      <c r="G581" s="269" t="str">
        <f>VLOOKUP(A581,'High School'!A:AW,49,FALSE)</f>
        <v/>
      </c>
      <c r="H581" s="270" t="str">
        <f>VLOOKUP(A581,'High School'!A:AX,50,FALSE)</f>
        <v/>
      </c>
      <c r="I581" s="270" t="str">
        <f>VLOOKUP(A581,'High School'!A:AY,51,FALSE)</f>
        <v/>
      </c>
      <c r="J581" s="270" t="str">
        <f>VLOOKUP(A581,'High School'!A:AZ,52,FALSE)</f>
        <v/>
      </c>
      <c r="K581" s="270" t="str">
        <f>VLOOKUP(A581,'High School'!A:BA,53,FALSE)</f>
        <v/>
      </c>
      <c r="L581" s="270" t="str">
        <f>VLOOKUP(A581,'High School'!A:BB,54,FALSE)</f>
        <v/>
      </c>
      <c r="M581" s="301" t="s">
        <v>232</v>
      </c>
      <c r="N581" s="271"/>
      <c r="O581" s="301" t="s">
        <v>7906</v>
      </c>
      <c r="P581" s="273"/>
      <c r="Q581" s="288"/>
      <c r="R581" s="288"/>
      <c r="S581" s="275"/>
      <c r="T581" s="275"/>
      <c r="U581" s="303">
        <v>2.25155656E8</v>
      </c>
      <c r="V581" s="303"/>
      <c r="W581" s="275"/>
      <c r="X581" s="289"/>
      <c r="Y581" s="304" t="s">
        <v>232</v>
      </c>
      <c r="Z581" s="276"/>
      <c r="AA581" s="304">
        <v>2.51035972E8</v>
      </c>
      <c r="AB581" s="304">
        <v>62374.0</v>
      </c>
      <c r="AC581" s="290"/>
      <c r="AD581" s="290"/>
      <c r="AE581" s="291"/>
      <c r="AF581" s="291"/>
      <c r="AG581" s="291"/>
      <c r="AH581" s="291"/>
      <c r="AI581" s="291"/>
      <c r="AJ581" s="291"/>
      <c r="AK581" s="279"/>
      <c r="AL581" s="279"/>
      <c r="AM581" s="279"/>
      <c r="AN581" s="279"/>
      <c r="AO581" s="292"/>
      <c r="AP581" s="292"/>
      <c r="AQ581" s="292"/>
      <c r="AR581" s="362"/>
      <c r="AS581" s="362"/>
      <c r="AT581" s="281"/>
      <c r="AU581" s="281"/>
      <c r="AV581" s="294"/>
      <c r="AW581" s="294"/>
      <c r="AX581" s="294"/>
      <c r="AY581" s="295"/>
      <c r="AZ581" s="295"/>
      <c r="BA581" s="295"/>
      <c r="BB581" s="296"/>
      <c r="BC581" s="296"/>
      <c r="BD581" s="296"/>
      <c r="BE581" s="353"/>
    </row>
    <row r="582" ht="15.75" customHeight="1">
      <c r="A582" s="74">
        <v>2025616.0</v>
      </c>
      <c r="B582" s="50" t="s">
        <v>4610</v>
      </c>
      <c r="C582" s="50" t="s">
        <v>430</v>
      </c>
      <c r="D582" s="50" t="s">
        <v>88</v>
      </c>
      <c r="E582" s="82" t="s">
        <v>53</v>
      </c>
      <c r="F582" s="50" t="s">
        <v>4</v>
      </c>
      <c r="G582" s="269" t="str">
        <f>VLOOKUP(A582,'High School'!A:AW,49,FALSE)</f>
        <v/>
      </c>
      <c r="H582" s="270" t="str">
        <f>VLOOKUP(A582,'High School'!A:AX,50,FALSE)</f>
        <v/>
      </c>
      <c r="I582" s="270" t="str">
        <f>VLOOKUP(A582,'High School'!A:AY,51,FALSE)</f>
        <v/>
      </c>
      <c r="J582" s="270" t="str">
        <f>VLOOKUP(A582,'High School'!A:AZ,52,FALSE)</f>
        <v/>
      </c>
      <c r="K582" s="270" t="str">
        <f>VLOOKUP(A582,'High School'!A:BA,53,FALSE)</f>
        <v/>
      </c>
      <c r="L582" s="270" t="str">
        <f>VLOOKUP(A582,'High School'!A:BB,54,FALSE)</f>
        <v/>
      </c>
      <c r="M582" s="301" t="s">
        <v>232</v>
      </c>
      <c r="N582" s="271"/>
      <c r="O582" s="271"/>
      <c r="P582" s="273"/>
      <c r="Q582" s="288"/>
      <c r="R582" s="288"/>
      <c r="S582" s="275"/>
      <c r="T582" s="275"/>
      <c r="U582" s="275"/>
      <c r="V582" s="275"/>
      <c r="W582" s="275"/>
      <c r="X582" s="289"/>
      <c r="Y582" s="304" t="s">
        <v>73</v>
      </c>
      <c r="Z582" s="276"/>
      <c r="AA582" s="304">
        <v>2.51650626E8</v>
      </c>
      <c r="AB582" s="304">
        <v>36912.0</v>
      </c>
      <c r="AC582" s="290"/>
      <c r="AD582" s="290"/>
      <c r="AE582" s="291"/>
      <c r="AF582" s="291"/>
      <c r="AG582" s="291"/>
      <c r="AH582" s="291"/>
      <c r="AI582" s="291"/>
      <c r="AJ582" s="291"/>
      <c r="AK582" s="279"/>
      <c r="AL582" s="279"/>
      <c r="AM582" s="279"/>
      <c r="AN582" s="279"/>
      <c r="AO582" s="292"/>
      <c r="AP582" s="292"/>
      <c r="AQ582" s="292"/>
      <c r="AR582" s="362"/>
      <c r="AS582" s="362"/>
      <c r="AT582" s="281"/>
      <c r="AU582" s="281"/>
      <c r="AV582" s="294"/>
      <c r="AW582" s="294"/>
      <c r="AX582" s="294"/>
      <c r="AY582" s="295"/>
      <c r="AZ582" s="295"/>
      <c r="BA582" s="295"/>
      <c r="BB582" s="296"/>
      <c r="BC582" s="296"/>
      <c r="BD582" s="296"/>
      <c r="BE582" s="353"/>
    </row>
    <row r="583" ht="15.75" customHeight="1">
      <c r="A583" s="74">
        <v>2025617.0</v>
      </c>
      <c r="B583" s="50" t="s">
        <v>5472</v>
      </c>
      <c r="C583" s="50" t="s">
        <v>430</v>
      </c>
      <c r="D583" s="50" t="s">
        <v>88</v>
      </c>
      <c r="E583" s="82" t="s">
        <v>53</v>
      </c>
      <c r="F583" s="50" t="s">
        <v>4</v>
      </c>
      <c r="G583" s="269" t="str">
        <f>VLOOKUP(A583,'High School'!A:AW,49,FALSE)</f>
        <v/>
      </c>
      <c r="H583" s="270" t="str">
        <f>VLOOKUP(A583,'High School'!A:AX,50,FALSE)</f>
        <v/>
      </c>
      <c r="I583" s="270" t="str">
        <f>VLOOKUP(A583,'High School'!A:AY,51,FALSE)</f>
        <v/>
      </c>
      <c r="J583" s="270" t="str">
        <f>VLOOKUP(A583,'High School'!A:AZ,52,FALSE)</f>
        <v/>
      </c>
      <c r="K583" s="270" t="str">
        <f>VLOOKUP(A583,'High School'!A:BA,53,FALSE)</f>
        <v/>
      </c>
      <c r="L583" s="270" t="str">
        <f>VLOOKUP(A583,'High School'!A:BB,54,FALSE)</f>
        <v/>
      </c>
      <c r="M583" s="301" t="s">
        <v>232</v>
      </c>
      <c r="N583" s="271"/>
      <c r="O583" s="271"/>
      <c r="P583" s="273"/>
      <c r="Q583" s="288"/>
      <c r="R583" s="288"/>
      <c r="S583" s="275"/>
      <c r="T583" s="275"/>
      <c r="U583" s="275"/>
      <c r="V583" s="275"/>
      <c r="W583" s="275"/>
      <c r="X583" s="289"/>
      <c r="Y583" s="304" t="s">
        <v>225</v>
      </c>
      <c r="Z583" s="304" t="s">
        <v>24</v>
      </c>
      <c r="AA583" s="276"/>
      <c r="AB583" s="276"/>
      <c r="AC583" s="290"/>
      <c r="AD583" s="290"/>
      <c r="AE583" s="291"/>
      <c r="AF583" s="291"/>
      <c r="AG583" s="291"/>
      <c r="AH583" s="291"/>
      <c r="AI583" s="291"/>
      <c r="AJ583" s="291"/>
      <c r="AK583" s="279"/>
      <c r="AL583" s="279"/>
      <c r="AM583" s="279"/>
      <c r="AN583" s="279"/>
      <c r="AO583" s="292"/>
      <c r="AP583" s="292"/>
      <c r="AQ583" s="292"/>
      <c r="AR583" s="362"/>
      <c r="AS583" s="362"/>
      <c r="AT583" s="281"/>
      <c r="AU583" s="281"/>
      <c r="AV583" s="294"/>
      <c r="AW583" s="294"/>
      <c r="AX583" s="294"/>
      <c r="AY583" s="295"/>
      <c r="AZ583" s="295"/>
      <c r="BA583" s="295"/>
      <c r="BB583" s="296"/>
      <c r="BC583" s="296"/>
      <c r="BD583" s="296"/>
      <c r="BE583" s="353"/>
    </row>
    <row r="584" ht="15.75" customHeight="1">
      <c r="A584" s="74">
        <v>2025618.0</v>
      </c>
      <c r="B584" s="50" t="s">
        <v>5719</v>
      </c>
      <c r="C584" s="50" t="s">
        <v>430</v>
      </c>
      <c r="D584" s="50" t="s">
        <v>88</v>
      </c>
      <c r="E584" s="82" t="s">
        <v>53</v>
      </c>
      <c r="F584" s="50" t="s">
        <v>4</v>
      </c>
      <c r="G584" s="269" t="str">
        <f>VLOOKUP(A584,'High School'!A:AW,49,FALSE)</f>
        <v/>
      </c>
      <c r="H584" s="270" t="str">
        <f>VLOOKUP(A584,'High School'!A:AX,50,FALSE)</f>
        <v/>
      </c>
      <c r="I584" s="270" t="str">
        <f>VLOOKUP(A584,'High School'!A:AY,51,FALSE)</f>
        <v/>
      </c>
      <c r="J584" s="270" t="str">
        <f>VLOOKUP(A584,'High School'!A:AZ,52,FALSE)</f>
        <v/>
      </c>
      <c r="K584" s="270" t="str">
        <f>VLOOKUP(A584,'High School'!A:BA,53,FALSE)</f>
        <v/>
      </c>
      <c r="L584" s="270" t="str">
        <f>VLOOKUP(A584,'High School'!A:BB,54,FALSE)</f>
        <v/>
      </c>
      <c r="M584" s="301" t="s">
        <v>73</v>
      </c>
      <c r="N584" s="271"/>
      <c r="O584" s="301" t="s">
        <v>7907</v>
      </c>
      <c r="P584" s="273"/>
      <c r="Q584" s="288"/>
      <c r="R584" s="288"/>
      <c r="S584" s="275"/>
      <c r="T584" s="275"/>
      <c r="U584" s="275"/>
      <c r="V584" s="275"/>
      <c r="W584" s="275"/>
      <c r="X584" s="289"/>
      <c r="Y584" s="304" t="s">
        <v>73</v>
      </c>
      <c r="Z584" s="276"/>
      <c r="AA584" s="304">
        <v>2.5158553E8</v>
      </c>
      <c r="AB584" s="304">
        <v>36192.0</v>
      </c>
      <c r="AC584" s="290"/>
      <c r="AD584" s="290"/>
      <c r="AE584" s="291"/>
      <c r="AF584" s="291"/>
      <c r="AG584" s="291"/>
      <c r="AH584" s="291"/>
      <c r="AI584" s="291"/>
      <c r="AJ584" s="291"/>
      <c r="AK584" s="279"/>
      <c r="AL584" s="279"/>
      <c r="AM584" s="279"/>
      <c r="AN584" s="279"/>
      <c r="AO584" s="292"/>
      <c r="AP584" s="292"/>
      <c r="AQ584" s="292"/>
      <c r="AR584" s="362"/>
      <c r="AS584" s="362"/>
      <c r="AT584" s="281"/>
      <c r="AU584" s="281"/>
      <c r="AV584" s="294"/>
      <c r="AW584" s="294"/>
      <c r="AX584" s="294"/>
      <c r="AY584" s="295"/>
      <c r="AZ584" s="295"/>
      <c r="BA584" s="295"/>
      <c r="BB584" s="296"/>
      <c r="BC584" s="296"/>
      <c r="BD584" s="296"/>
      <c r="BE584" s="353"/>
    </row>
    <row r="585" ht="15.75" customHeight="1">
      <c r="A585" s="74">
        <v>2025619.0</v>
      </c>
      <c r="B585" s="50" t="s">
        <v>4267</v>
      </c>
      <c r="C585" s="50" t="s">
        <v>430</v>
      </c>
      <c r="D585" s="50" t="s">
        <v>88</v>
      </c>
      <c r="E585" s="82" t="s">
        <v>53</v>
      </c>
      <c r="F585" s="50" t="s">
        <v>4</v>
      </c>
      <c r="G585" s="269" t="str">
        <f>VLOOKUP(A585,'High School'!A:AW,49,FALSE)</f>
        <v/>
      </c>
      <c r="H585" s="270" t="str">
        <f>VLOOKUP(A585,'High School'!A:AX,50,FALSE)</f>
        <v/>
      </c>
      <c r="I585" s="270" t="str">
        <f>VLOOKUP(A585,'High School'!A:AY,51,FALSE)</f>
        <v/>
      </c>
      <c r="J585" s="270" t="str">
        <f>VLOOKUP(A585,'High School'!A:AZ,52,FALSE)</f>
        <v/>
      </c>
      <c r="K585" s="270" t="str">
        <f>VLOOKUP(A585,'High School'!A:BA,53,FALSE)</f>
        <v/>
      </c>
      <c r="L585" s="270" t="str">
        <f>VLOOKUP(A585,'High School'!A:BB,54,FALSE)</f>
        <v/>
      </c>
      <c r="M585" s="301" t="s">
        <v>225</v>
      </c>
      <c r="N585" s="301" t="s">
        <v>7711</v>
      </c>
      <c r="O585" s="271"/>
      <c r="P585" s="273"/>
      <c r="Q585" s="288"/>
      <c r="R585" s="288"/>
      <c r="S585" s="303" t="s">
        <v>232</v>
      </c>
      <c r="T585" s="275"/>
      <c r="U585" s="303">
        <v>2.25175186E8</v>
      </c>
      <c r="V585" s="275"/>
      <c r="W585" s="275"/>
      <c r="X585" s="289"/>
      <c r="Y585" s="304" t="s">
        <v>73</v>
      </c>
      <c r="Z585" s="276"/>
      <c r="AA585" s="304">
        <v>2.51647722E8</v>
      </c>
      <c r="AB585" s="304">
        <v>42196.0</v>
      </c>
      <c r="AC585" s="290"/>
      <c r="AD585" s="290"/>
      <c r="AE585" s="291"/>
      <c r="AF585" s="291"/>
      <c r="AG585" s="291"/>
      <c r="AH585" s="291"/>
      <c r="AI585" s="291"/>
      <c r="AJ585" s="291"/>
      <c r="AK585" s="279"/>
      <c r="AL585" s="279"/>
      <c r="AM585" s="279"/>
      <c r="AN585" s="279"/>
      <c r="AO585" s="292"/>
      <c r="AP585" s="292"/>
      <c r="AQ585" s="292"/>
      <c r="AR585" s="362"/>
      <c r="AS585" s="362"/>
      <c r="AT585" s="281"/>
      <c r="AU585" s="281"/>
      <c r="AV585" s="294"/>
      <c r="AW585" s="294"/>
      <c r="AX585" s="294"/>
      <c r="AY585" s="295"/>
      <c r="AZ585" s="295"/>
      <c r="BA585" s="295"/>
      <c r="BB585" s="296"/>
      <c r="BC585" s="296"/>
      <c r="BD585" s="296"/>
      <c r="BE585" s="353"/>
    </row>
    <row r="586" ht="15.75" customHeight="1">
      <c r="A586" s="74">
        <v>2025620.0</v>
      </c>
      <c r="B586" s="50" t="s">
        <v>7453</v>
      </c>
      <c r="C586" s="50" t="s">
        <v>430</v>
      </c>
      <c r="D586" s="50" t="s">
        <v>88</v>
      </c>
      <c r="E586" s="82" t="s">
        <v>53</v>
      </c>
      <c r="F586" s="50" t="s">
        <v>4</v>
      </c>
      <c r="G586" s="269" t="str">
        <f>VLOOKUP(A586,'High School'!A:AW,49,FALSE)</f>
        <v/>
      </c>
      <c r="H586" s="270" t="str">
        <f>VLOOKUP(A586,'High School'!A:AX,50,FALSE)</f>
        <v/>
      </c>
      <c r="I586" s="270" t="str">
        <f>VLOOKUP(A586,'High School'!A:AY,51,FALSE)</f>
        <v/>
      </c>
      <c r="J586" s="270" t="str">
        <f>VLOOKUP(A586,'High School'!A:AZ,52,FALSE)</f>
        <v/>
      </c>
      <c r="K586" s="270" t="str">
        <f>VLOOKUP(A586,'High School'!A:BA,53,FALSE)</f>
        <v/>
      </c>
      <c r="L586" s="270" t="str">
        <f>VLOOKUP(A586,'High School'!A:BB,54,FALSE)</f>
        <v/>
      </c>
      <c r="M586" s="301" t="s">
        <v>225</v>
      </c>
      <c r="N586" s="301" t="s">
        <v>26</v>
      </c>
      <c r="O586" s="271"/>
      <c r="P586" s="273"/>
      <c r="Q586" s="288"/>
      <c r="R586" s="288"/>
      <c r="S586" s="275"/>
      <c r="T586" s="275"/>
      <c r="U586" s="275"/>
      <c r="V586" s="275"/>
      <c r="W586" s="275"/>
      <c r="X586" s="289"/>
      <c r="Y586" s="304" t="s">
        <v>225</v>
      </c>
      <c r="Z586" s="304" t="s">
        <v>26</v>
      </c>
      <c r="AA586" s="276"/>
      <c r="AB586" s="276"/>
      <c r="AC586" s="290"/>
      <c r="AD586" s="290"/>
      <c r="AE586" s="291"/>
      <c r="AF586" s="291"/>
      <c r="AG586" s="291"/>
      <c r="AH586" s="291"/>
      <c r="AI586" s="291"/>
      <c r="AJ586" s="291"/>
      <c r="AK586" s="279"/>
      <c r="AL586" s="279"/>
      <c r="AM586" s="279"/>
      <c r="AN586" s="279"/>
      <c r="AO586" s="292"/>
      <c r="AP586" s="292"/>
      <c r="AQ586" s="292"/>
      <c r="AR586" s="362"/>
      <c r="AS586" s="362"/>
      <c r="AT586" s="281"/>
      <c r="AU586" s="281"/>
      <c r="AV586" s="294"/>
      <c r="AW586" s="294"/>
      <c r="AX586" s="294"/>
      <c r="AY586" s="295"/>
      <c r="AZ586" s="295"/>
      <c r="BA586" s="295"/>
      <c r="BB586" s="296"/>
      <c r="BC586" s="296"/>
      <c r="BD586" s="296"/>
      <c r="BE586" s="353"/>
    </row>
    <row r="587" ht="15.75" customHeight="1">
      <c r="A587" s="74">
        <v>2025621.0</v>
      </c>
      <c r="B587" s="50" t="s">
        <v>4725</v>
      </c>
      <c r="C587" s="50" t="s">
        <v>430</v>
      </c>
      <c r="D587" s="50" t="s">
        <v>88</v>
      </c>
      <c r="E587" s="82" t="s">
        <v>53</v>
      </c>
      <c r="F587" s="50" t="s">
        <v>4</v>
      </c>
      <c r="G587" s="269" t="str">
        <f>VLOOKUP(A587,'High School'!A:AW,49,FALSE)</f>
        <v/>
      </c>
      <c r="H587" s="270" t="str">
        <f>VLOOKUP(A587,'High School'!A:AX,50,FALSE)</f>
        <v/>
      </c>
      <c r="I587" s="270" t="str">
        <f>VLOOKUP(A587,'High School'!A:AY,51,FALSE)</f>
        <v/>
      </c>
      <c r="J587" s="270" t="str">
        <f>VLOOKUP(A587,'High School'!A:AZ,52,FALSE)</f>
        <v/>
      </c>
      <c r="K587" s="270" t="str">
        <f>VLOOKUP(A587,'High School'!A:BA,53,FALSE)</f>
        <v/>
      </c>
      <c r="L587" s="270" t="str">
        <f>VLOOKUP(A587,'High School'!A:BB,54,FALSE)</f>
        <v/>
      </c>
      <c r="M587" s="301" t="s">
        <v>225</v>
      </c>
      <c r="N587" s="301" t="s">
        <v>7711</v>
      </c>
      <c r="O587" s="271"/>
      <c r="P587" s="273"/>
      <c r="Q587" s="288"/>
      <c r="R587" s="288"/>
      <c r="S587" s="275"/>
      <c r="T587" s="275"/>
      <c r="U587" s="275"/>
      <c r="V587" s="275"/>
      <c r="W587" s="275"/>
      <c r="X587" s="289"/>
      <c r="Y587" s="304" t="s">
        <v>73</v>
      </c>
      <c r="Z587" s="276"/>
      <c r="AA587" s="304">
        <v>2.51647188E8</v>
      </c>
      <c r="AB587" s="304">
        <v>42196.0</v>
      </c>
      <c r="AC587" s="290"/>
      <c r="AD587" s="290"/>
      <c r="AE587" s="291"/>
      <c r="AF587" s="291"/>
      <c r="AG587" s="291"/>
      <c r="AH587" s="291"/>
      <c r="AI587" s="291"/>
      <c r="AJ587" s="291"/>
      <c r="AK587" s="279"/>
      <c r="AL587" s="279"/>
      <c r="AM587" s="279"/>
      <c r="AN587" s="279"/>
      <c r="AO587" s="292"/>
      <c r="AP587" s="292"/>
      <c r="AQ587" s="292"/>
      <c r="AR587" s="362"/>
      <c r="AS587" s="362"/>
      <c r="AT587" s="281"/>
      <c r="AU587" s="281"/>
      <c r="AV587" s="294"/>
      <c r="AW587" s="294"/>
      <c r="AX587" s="294"/>
      <c r="AY587" s="295"/>
      <c r="AZ587" s="295"/>
      <c r="BA587" s="295"/>
      <c r="BB587" s="296"/>
      <c r="BC587" s="296"/>
      <c r="BD587" s="296"/>
      <c r="BE587" s="353"/>
    </row>
    <row r="588" ht="15.75" customHeight="1">
      <c r="A588" s="74">
        <v>2025622.0</v>
      </c>
      <c r="B588" s="50" t="s">
        <v>5930</v>
      </c>
      <c r="C588" s="50" t="s">
        <v>430</v>
      </c>
      <c r="D588" s="50" t="s">
        <v>88</v>
      </c>
      <c r="E588" s="82" t="s">
        <v>53</v>
      </c>
      <c r="F588" s="50" t="s">
        <v>4</v>
      </c>
      <c r="G588" s="269" t="str">
        <f>VLOOKUP(A588,'High School'!A:AW,49,FALSE)</f>
        <v/>
      </c>
      <c r="H588" s="270" t="str">
        <f>VLOOKUP(A588,'High School'!A:AX,50,FALSE)</f>
        <v/>
      </c>
      <c r="I588" s="270" t="str">
        <f>VLOOKUP(A588,'High School'!A:AY,51,FALSE)</f>
        <v/>
      </c>
      <c r="J588" s="270" t="str">
        <f>VLOOKUP(A588,'High School'!A:AZ,52,FALSE)</f>
        <v/>
      </c>
      <c r="K588" s="270" t="str">
        <f>VLOOKUP(A588,'High School'!A:BA,53,FALSE)</f>
        <v/>
      </c>
      <c r="L588" s="270" t="str">
        <f>VLOOKUP(A588,'High School'!A:BB,54,FALSE)</f>
        <v/>
      </c>
      <c r="M588" s="301" t="s">
        <v>73</v>
      </c>
      <c r="N588" s="301"/>
      <c r="O588" s="301" t="s">
        <v>7908</v>
      </c>
      <c r="P588" s="273"/>
      <c r="Q588" s="288"/>
      <c r="R588" s="288"/>
      <c r="S588" s="275"/>
      <c r="T588" s="275"/>
      <c r="U588" s="275"/>
      <c r="V588" s="275"/>
      <c r="W588" s="275"/>
      <c r="X588" s="289"/>
      <c r="Y588" s="304" t="s">
        <v>73</v>
      </c>
      <c r="Z588" s="276"/>
      <c r="AA588" s="304">
        <v>2.51578542E8</v>
      </c>
      <c r="AB588" s="304">
        <v>36912.0</v>
      </c>
      <c r="AC588" s="290"/>
      <c r="AD588" s="290"/>
      <c r="AE588" s="291"/>
      <c r="AF588" s="291"/>
      <c r="AG588" s="291"/>
      <c r="AH588" s="291"/>
      <c r="AI588" s="291"/>
      <c r="AJ588" s="291"/>
      <c r="AK588" s="279"/>
      <c r="AL588" s="279"/>
      <c r="AM588" s="279"/>
      <c r="AN588" s="279"/>
      <c r="AO588" s="292"/>
      <c r="AP588" s="292"/>
      <c r="AQ588" s="292"/>
      <c r="AR588" s="362"/>
      <c r="AS588" s="362"/>
      <c r="AT588" s="281"/>
      <c r="AU588" s="281"/>
      <c r="AV588" s="294"/>
      <c r="AW588" s="294"/>
      <c r="AX588" s="294"/>
      <c r="AY588" s="295"/>
      <c r="AZ588" s="295"/>
      <c r="BA588" s="295"/>
      <c r="BB588" s="296"/>
      <c r="BC588" s="296"/>
      <c r="BD588" s="296"/>
      <c r="BE588" s="353"/>
    </row>
    <row r="589" ht="15.75" customHeight="1">
      <c r="A589" s="74">
        <v>2025623.0</v>
      </c>
      <c r="B589" s="50" t="s">
        <v>7199</v>
      </c>
      <c r="C589" s="50" t="s">
        <v>430</v>
      </c>
      <c r="D589" s="50" t="s">
        <v>88</v>
      </c>
      <c r="E589" s="82" t="s">
        <v>53</v>
      </c>
      <c r="F589" s="50" t="s">
        <v>4</v>
      </c>
      <c r="G589" s="269" t="str">
        <f>VLOOKUP(A589,'High School'!A:AW,49,FALSE)</f>
        <v/>
      </c>
      <c r="H589" s="270" t="str">
        <f>VLOOKUP(A589,'High School'!A:AX,50,FALSE)</f>
        <v/>
      </c>
      <c r="I589" s="270" t="str">
        <f>VLOOKUP(A589,'High School'!A:AY,51,FALSE)</f>
        <v/>
      </c>
      <c r="J589" s="270" t="str">
        <f>VLOOKUP(A589,'High School'!A:AZ,52,FALSE)</f>
        <v/>
      </c>
      <c r="K589" s="270" t="str">
        <f>VLOOKUP(A589,'High School'!A:BA,53,FALSE)</f>
        <v/>
      </c>
      <c r="L589" s="270" t="str">
        <f>VLOOKUP(A589,'High School'!A:BB,54,FALSE)</f>
        <v/>
      </c>
      <c r="M589" s="301" t="s">
        <v>225</v>
      </c>
      <c r="N589" s="301" t="s">
        <v>26</v>
      </c>
      <c r="O589" s="271"/>
      <c r="P589" s="273"/>
      <c r="Q589" s="288"/>
      <c r="R589" s="288"/>
      <c r="S589" s="275"/>
      <c r="T589" s="275"/>
      <c r="U589" s="275"/>
      <c r="V589" s="275"/>
      <c r="W589" s="275"/>
      <c r="X589" s="289"/>
      <c r="Y589" s="304" t="s">
        <v>225</v>
      </c>
      <c r="Z589" s="304" t="s">
        <v>26</v>
      </c>
      <c r="AA589" s="276"/>
      <c r="AB589" s="276"/>
      <c r="AC589" s="290"/>
      <c r="AD589" s="290"/>
      <c r="AE589" s="291"/>
      <c r="AF589" s="291"/>
      <c r="AG589" s="291"/>
      <c r="AH589" s="291"/>
      <c r="AI589" s="291"/>
      <c r="AJ589" s="291"/>
      <c r="AK589" s="279"/>
      <c r="AL589" s="279"/>
      <c r="AM589" s="279"/>
      <c r="AN589" s="279"/>
      <c r="AO589" s="292"/>
      <c r="AP589" s="292"/>
      <c r="AQ589" s="292"/>
      <c r="AR589" s="362"/>
      <c r="AS589" s="362"/>
      <c r="AT589" s="281"/>
      <c r="AU589" s="281"/>
      <c r="AV589" s="294"/>
      <c r="AW589" s="294"/>
      <c r="AX589" s="294"/>
      <c r="AY589" s="295"/>
      <c r="AZ589" s="295"/>
      <c r="BA589" s="295"/>
      <c r="BB589" s="296"/>
      <c r="BC589" s="296"/>
      <c r="BD589" s="296"/>
      <c r="BE589" s="353"/>
    </row>
    <row r="590" ht="15.75" customHeight="1">
      <c r="A590" s="74">
        <v>2025624.0</v>
      </c>
      <c r="B590" s="50" t="s">
        <v>645</v>
      </c>
      <c r="C590" s="50" t="s">
        <v>430</v>
      </c>
      <c r="D590" s="50" t="s">
        <v>88</v>
      </c>
      <c r="E590" s="82" t="s">
        <v>53</v>
      </c>
      <c r="F590" s="50" t="s">
        <v>4</v>
      </c>
      <c r="G590" s="269" t="str">
        <f>VLOOKUP(A590,'High School'!A:AW,49,FALSE)</f>
        <v/>
      </c>
      <c r="H590" s="270" t="str">
        <f>VLOOKUP(A590,'High School'!A:AX,50,FALSE)</f>
        <v/>
      </c>
      <c r="I590" s="270" t="str">
        <f>VLOOKUP(A590,'High School'!A:AY,51,FALSE)</f>
        <v/>
      </c>
      <c r="J590" s="270" t="str">
        <f>VLOOKUP(A590,'High School'!A:AZ,52,FALSE)</f>
        <v/>
      </c>
      <c r="K590" s="270" t="str">
        <f>VLOOKUP(A590,'High School'!A:BA,53,FALSE)</f>
        <v/>
      </c>
      <c r="L590" s="270" t="str">
        <f>VLOOKUP(A590,'High School'!A:BB,54,FALSE)</f>
        <v/>
      </c>
      <c r="M590" s="301" t="s">
        <v>232</v>
      </c>
      <c r="N590" s="271"/>
      <c r="O590" s="301" t="s">
        <v>7909</v>
      </c>
      <c r="P590" s="273"/>
      <c r="Q590" s="288"/>
      <c r="R590" s="288"/>
      <c r="S590" s="275"/>
      <c r="T590" s="275"/>
      <c r="U590" s="275"/>
      <c r="V590" s="275"/>
      <c r="W590" s="275"/>
      <c r="X590" s="289"/>
      <c r="Y590" s="304" t="s">
        <v>232</v>
      </c>
      <c r="Z590" s="276"/>
      <c r="AA590" s="304">
        <v>2.5094644E8</v>
      </c>
      <c r="AB590" s="276"/>
      <c r="AC590" s="290"/>
      <c r="AD590" s="290"/>
      <c r="AE590" s="291"/>
      <c r="AF590" s="291"/>
      <c r="AG590" s="291"/>
      <c r="AH590" s="291"/>
      <c r="AI590" s="291"/>
      <c r="AJ590" s="291"/>
      <c r="AK590" s="279"/>
      <c r="AL590" s="279"/>
      <c r="AM590" s="279"/>
      <c r="AN590" s="279"/>
      <c r="AO590" s="292"/>
      <c r="AP590" s="292"/>
      <c r="AQ590" s="292"/>
      <c r="AR590" s="362"/>
      <c r="AS590" s="362"/>
      <c r="AT590" s="281"/>
      <c r="AU590" s="281"/>
      <c r="AV590" s="294"/>
      <c r="AW590" s="294"/>
      <c r="AX590" s="294"/>
      <c r="AY590" s="295"/>
      <c r="AZ590" s="295"/>
      <c r="BA590" s="295"/>
      <c r="BB590" s="296"/>
      <c r="BC590" s="296"/>
      <c r="BD590" s="296"/>
      <c r="BE590" s="353"/>
    </row>
    <row r="591" ht="15.75" customHeight="1">
      <c r="A591" s="74">
        <v>2025625.0</v>
      </c>
      <c r="B591" s="50" t="s">
        <v>1649</v>
      </c>
      <c r="C591" s="50" t="s">
        <v>430</v>
      </c>
      <c r="D591" s="50" t="s">
        <v>88</v>
      </c>
      <c r="E591" s="82" t="s">
        <v>53</v>
      </c>
      <c r="F591" s="50" t="s">
        <v>4</v>
      </c>
      <c r="G591" s="269" t="str">
        <f>VLOOKUP(A591,'High School'!A:AW,49,FALSE)</f>
        <v/>
      </c>
      <c r="H591" s="270" t="str">
        <f>VLOOKUP(A591,'High School'!A:AX,50,FALSE)</f>
        <v/>
      </c>
      <c r="I591" s="270" t="str">
        <f>VLOOKUP(A591,'High School'!A:AY,51,FALSE)</f>
        <v/>
      </c>
      <c r="J591" s="270" t="str">
        <f>VLOOKUP(A591,'High School'!A:AZ,52,FALSE)</f>
        <v/>
      </c>
      <c r="K591" s="270" t="str">
        <f>VLOOKUP(A591,'High School'!A:BA,53,FALSE)</f>
        <v/>
      </c>
      <c r="L591" s="270" t="str">
        <f>VLOOKUP(A591,'High School'!A:BB,54,FALSE)</f>
        <v/>
      </c>
      <c r="M591" s="301" t="s">
        <v>225</v>
      </c>
      <c r="N591" s="301" t="s">
        <v>7711</v>
      </c>
      <c r="O591" s="271"/>
      <c r="P591" s="273"/>
      <c r="Q591" s="288"/>
      <c r="R591" s="288"/>
      <c r="S591" s="275"/>
      <c r="T591" s="275"/>
      <c r="U591" s="275"/>
      <c r="V591" s="275"/>
      <c r="W591" s="275"/>
      <c r="X591" s="289"/>
      <c r="Y591" s="304" t="s">
        <v>73</v>
      </c>
      <c r="Z591" s="276"/>
      <c r="AA591" s="304">
        <v>2.51575632E8</v>
      </c>
      <c r="AB591" s="304">
        <v>36912.0</v>
      </c>
      <c r="AC591" s="290"/>
      <c r="AD591" s="290"/>
      <c r="AE591" s="291"/>
      <c r="AF591" s="291"/>
      <c r="AG591" s="291"/>
      <c r="AH591" s="291"/>
      <c r="AI591" s="291"/>
      <c r="AJ591" s="291"/>
      <c r="AK591" s="279"/>
      <c r="AL591" s="279"/>
      <c r="AM591" s="279"/>
      <c r="AN591" s="279"/>
      <c r="AO591" s="292"/>
      <c r="AP591" s="292"/>
      <c r="AQ591" s="292"/>
      <c r="AR591" s="362"/>
      <c r="AS591" s="362"/>
      <c r="AT591" s="281"/>
      <c r="AU591" s="281"/>
      <c r="AV591" s="294"/>
      <c r="AW591" s="294"/>
      <c r="AX591" s="294"/>
      <c r="AY591" s="295"/>
      <c r="AZ591" s="295"/>
      <c r="BA591" s="295"/>
      <c r="BB591" s="296"/>
      <c r="BC591" s="296"/>
      <c r="BD591" s="296"/>
      <c r="BE591" s="353"/>
    </row>
    <row r="592" ht="15.75" customHeight="1">
      <c r="A592" s="74">
        <v>2025626.0</v>
      </c>
      <c r="B592" s="50" t="s">
        <v>7440</v>
      </c>
      <c r="C592" s="50" t="s">
        <v>430</v>
      </c>
      <c r="D592" s="50" t="s">
        <v>88</v>
      </c>
      <c r="E592" s="82" t="s">
        <v>53</v>
      </c>
      <c r="F592" s="50" t="s">
        <v>4</v>
      </c>
      <c r="G592" s="269" t="str">
        <f>VLOOKUP(A592,'High School'!A:AW,49,FALSE)</f>
        <v/>
      </c>
      <c r="H592" s="270" t="str">
        <f>VLOOKUP(A592,'High School'!A:AX,50,FALSE)</f>
        <v/>
      </c>
      <c r="I592" s="270" t="str">
        <f>VLOOKUP(A592,'High School'!A:AY,51,FALSE)</f>
        <v/>
      </c>
      <c r="J592" s="270" t="str">
        <f>VLOOKUP(A592,'High School'!A:AZ,52,FALSE)</f>
        <v/>
      </c>
      <c r="K592" s="270" t="str">
        <f>VLOOKUP(A592,'High School'!A:BA,53,FALSE)</f>
        <v/>
      </c>
      <c r="L592" s="270" t="str">
        <f>VLOOKUP(A592,'High School'!A:BB,54,FALSE)</f>
        <v/>
      </c>
      <c r="M592" s="301" t="s">
        <v>225</v>
      </c>
      <c r="N592" s="301" t="s">
        <v>26</v>
      </c>
      <c r="O592" s="271"/>
      <c r="P592" s="273"/>
      <c r="Q592" s="288"/>
      <c r="R592" s="288"/>
      <c r="S592" s="275"/>
      <c r="T592" s="275"/>
      <c r="U592" s="275"/>
      <c r="V592" s="275"/>
      <c r="W592" s="275"/>
      <c r="X592" s="289"/>
      <c r="Y592" s="304" t="s">
        <v>225</v>
      </c>
      <c r="Z592" s="304" t="s">
        <v>26</v>
      </c>
      <c r="AA592" s="276"/>
      <c r="AB592" s="276"/>
      <c r="AC592" s="290"/>
      <c r="AD592" s="290"/>
      <c r="AE592" s="291"/>
      <c r="AF592" s="291"/>
      <c r="AG592" s="291"/>
      <c r="AH592" s="291"/>
      <c r="AI592" s="291"/>
      <c r="AJ592" s="291"/>
      <c r="AK592" s="279"/>
      <c r="AL592" s="279"/>
      <c r="AM592" s="279"/>
      <c r="AN592" s="279"/>
      <c r="AO592" s="292"/>
      <c r="AP592" s="292"/>
      <c r="AQ592" s="292"/>
      <c r="AR592" s="362"/>
      <c r="AS592" s="362"/>
      <c r="AT592" s="281"/>
      <c r="AU592" s="281"/>
      <c r="AV592" s="294"/>
      <c r="AW592" s="294"/>
      <c r="AX592" s="294"/>
      <c r="AY592" s="295"/>
      <c r="AZ592" s="295"/>
      <c r="BA592" s="295"/>
      <c r="BB592" s="296"/>
      <c r="BC592" s="296"/>
      <c r="BD592" s="296"/>
      <c r="BE592" s="353"/>
    </row>
    <row r="593" ht="15.75" customHeight="1">
      <c r="A593" s="74">
        <v>2025627.0</v>
      </c>
      <c r="B593" s="50" t="s">
        <v>636</v>
      </c>
      <c r="C593" s="50" t="s">
        <v>430</v>
      </c>
      <c r="D593" s="50" t="s">
        <v>88</v>
      </c>
      <c r="E593" s="82" t="s">
        <v>53</v>
      </c>
      <c r="F593" s="50" t="s">
        <v>4</v>
      </c>
      <c r="G593" s="269" t="str">
        <f>VLOOKUP(A593,'High School'!A:AW,49,FALSE)</f>
        <v/>
      </c>
      <c r="H593" s="270" t="str">
        <f>VLOOKUP(A593,'High School'!A:AX,50,FALSE)</f>
        <v/>
      </c>
      <c r="I593" s="270" t="str">
        <f>VLOOKUP(A593,'High School'!A:AY,51,FALSE)</f>
        <v/>
      </c>
      <c r="J593" s="270" t="str">
        <f>VLOOKUP(A593,'High School'!A:AZ,52,FALSE)</f>
        <v/>
      </c>
      <c r="K593" s="270" t="str">
        <f>VLOOKUP(A593,'High School'!A:BA,53,FALSE)</f>
        <v/>
      </c>
      <c r="L593" s="270" t="str">
        <f>VLOOKUP(A593,'High School'!A:BB,54,FALSE)</f>
        <v/>
      </c>
      <c r="M593" s="301" t="s">
        <v>232</v>
      </c>
      <c r="N593" s="271"/>
      <c r="O593" s="301" t="s">
        <v>7910</v>
      </c>
      <c r="P593" s="273"/>
      <c r="Q593" s="288"/>
      <c r="R593" s="288"/>
      <c r="S593" s="275"/>
      <c r="T593" s="275"/>
      <c r="U593" s="275"/>
      <c r="V593" s="275"/>
      <c r="W593" s="275"/>
      <c r="X593" s="289"/>
      <c r="Y593" s="304" t="s">
        <v>73</v>
      </c>
      <c r="Z593" s="276"/>
      <c r="AA593" s="304">
        <v>2.51577252E8</v>
      </c>
      <c r="AB593" s="304">
        <v>36912.0</v>
      </c>
      <c r="AC593" s="290"/>
      <c r="AD593" s="290"/>
      <c r="AE593" s="291"/>
      <c r="AF593" s="291"/>
      <c r="AG593" s="291"/>
      <c r="AH593" s="291"/>
      <c r="AI593" s="291"/>
      <c r="AJ593" s="291"/>
      <c r="AK593" s="279"/>
      <c r="AL593" s="279"/>
      <c r="AM593" s="279"/>
      <c r="AN593" s="279"/>
      <c r="AO593" s="292"/>
      <c r="AP593" s="292"/>
      <c r="AQ593" s="292"/>
      <c r="AR593" s="362"/>
      <c r="AS593" s="362"/>
      <c r="AT593" s="281"/>
      <c r="AU593" s="281"/>
      <c r="AV593" s="294"/>
      <c r="AW593" s="294"/>
      <c r="AX593" s="294"/>
      <c r="AY593" s="295"/>
      <c r="AZ593" s="295"/>
      <c r="BA593" s="295"/>
      <c r="BB593" s="296"/>
      <c r="BC593" s="296"/>
      <c r="BD593" s="296"/>
      <c r="BE593" s="353"/>
    </row>
    <row r="594" ht="15.75" customHeight="1">
      <c r="A594" s="74">
        <v>2025628.0</v>
      </c>
      <c r="B594" s="50" t="s">
        <v>6006</v>
      </c>
      <c r="C594" s="50" t="s">
        <v>430</v>
      </c>
      <c r="D594" s="50" t="s">
        <v>88</v>
      </c>
      <c r="E594" s="82" t="s">
        <v>53</v>
      </c>
      <c r="F594" s="50" t="s">
        <v>4</v>
      </c>
      <c r="G594" s="269" t="str">
        <f>VLOOKUP(A594,'High School'!A:AW,49,FALSE)</f>
        <v/>
      </c>
      <c r="H594" s="270" t="str">
        <f>VLOOKUP(A594,'High School'!A:AX,50,FALSE)</f>
        <v/>
      </c>
      <c r="I594" s="270" t="str">
        <f>VLOOKUP(A594,'High School'!A:AY,51,FALSE)</f>
        <v/>
      </c>
      <c r="J594" s="270" t="str">
        <f>VLOOKUP(A594,'High School'!A:AZ,52,FALSE)</f>
        <v/>
      </c>
      <c r="K594" s="270" t="str">
        <f>VLOOKUP(A594,'High School'!A:BA,53,FALSE)</f>
        <v/>
      </c>
      <c r="L594" s="270" t="str">
        <f>VLOOKUP(A594,'High School'!A:BB,54,FALSE)</f>
        <v/>
      </c>
      <c r="M594" s="301" t="s">
        <v>232</v>
      </c>
      <c r="N594" s="271"/>
      <c r="O594" s="271"/>
      <c r="P594" s="273"/>
      <c r="Q594" s="288"/>
      <c r="R594" s="288"/>
      <c r="S594" s="275"/>
      <c r="T594" s="275"/>
      <c r="U594" s="275"/>
      <c r="V594" s="275"/>
      <c r="W594" s="275"/>
      <c r="X594" s="289"/>
      <c r="Y594" s="304" t="s">
        <v>232</v>
      </c>
      <c r="Z594" s="276"/>
      <c r="AA594" s="276"/>
      <c r="AB594" s="276"/>
      <c r="AC594" s="290"/>
      <c r="AD594" s="290"/>
      <c r="AE594" s="291"/>
      <c r="AF594" s="291"/>
      <c r="AG594" s="291"/>
      <c r="AH594" s="291"/>
      <c r="AI594" s="291"/>
      <c r="AJ594" s="291"/>
      <c r="AK594" s="279"/>
      <c r="AL594" s="279"/>
      <c r="AM594" s="279"/>
      <c r="AN594" s="279"/>
      <c r="AO594" s="292"/>
      <c r="AP594" s="292"/>
      <c r="AQ594" s="292"/>
      <c r="AR594" s="362"/>
      <c r="AS594" s="362"/>
      <c r="AT594" s="281"/>
      <c r="AU594" s="281"/>
      <c r="AV594" s="294"/>
      <c r="AW594" s="294"/>
      <c r="AX594" s="294"/>
      <c r="AY594" s="295"/>
      <c r="AZ594" s="295"/>
      <c r="BA594" s="295"/>
      <c r="BB594" s="296"/>
      <c r="BC594" s="296"/>
      <c r="BD594" s="296"/>
      <c r="BE594" s="353"/>
    </row>
    <row r="595" ht="15.75" customHeight="1">
      <c r="A595" s="74">
        <v>2025629.0</v>
      </c>
      <c r="B595" s="50" t="s">
        <v>5101</v>
      </c>
      <c r="C595" s="50" t="s">
        <v>430</v>
      </c>
      <c r="D595" s="50" t="s">
        <v>88</v>
      </c>
      <c r="E595" s="82" t="s">
        <v>53</v>
      </c>
      <c r="F595" s="50" t="s">
        <v>4</v>
      </c>
      <c r="G595" s="269" t="str">
        <f>VLOOKUP(A595,'High School'!A:AW,49,FALSE)</f>
        <v/>
      </c>
      <c r="H595" s="270" t="str">
        <f>VLOOKUP(A595,'High School'!A:AX,50,FALSE)</f>
        <v/>
      </c>
      <c r="I595" s="270" t="str">
        <f>VLOOKUP(A595,'High School'!A:AY,51,FALSE)</f>
        <v/>
      </c>
      <c r="J595" s="270" t="str">
        <f>VLOOKUP(A595,'High School'!A:AZ,52,FALSE)</f>
        <v/>
      </c>
      <c r="K595" s="270" t="str">
        <f>VLOOKUP(A595,'High School'!A:BA,53,FALSE)</f>
        <v/>
      </c>
      <c r="L595" s="270" t="str">
        <f>VLOOKUP(A595,'High School'!A:BB,54,FALSE)</f>
        <v/>
      </c>
      <c r="M595" s="301" t="s">
        <v>232</v>
      </c>
      <c r="N595" s="271"/>
      <c r="O595" s="301" t="s">
        <v>7911</v>
      </c>
      <c r="P595" s="273"/>
      <c r="Q595" s="288"/>
      <c r="R595" s="288"/>
      <c r="S595" s="275"/>
      <c r="T595" s="275"/>
      <c r="U595" s="275"/>
      <c r="V595" s="275"/>
      <c r="W595" s="275"/>
      <c r="X595" s="289"/>
      <c r="Y595" s="304" t="s">
        <v>73</v>
      </c>
      <c r="Z595" s="276"/>
      <c r="AA595" s="304">
        <v>2.51646629E8</v>
      </c>
      <c r="AB595" s="304">
        <v>42196.0</v>
      </c>
      <c r="AC595" s="290"/>
      <c r="AD595" s="290"/>
      <c r="AE595" s="291"/>
      <c r="AF595" s="291"/>
      <c r="AG595" s="291"/>
      <c r="AH595" s="291"/>
      <c r="AI595" s="291"/>
      <c r="AJ595" s="291"/>
      <c r="AK595" s="279"/>
      <c r="AL595" s="279"/>
      <c r="AM595" s="279"/>
      <c r="AN595" s="279"/>
      <c r="AO595" s="292"/>
      <c r="AP595" s="292"/>
      <c r="AQ595" s="292"/>
      <c r="AR595" s="362"/>
      <c r="AS595" s="362"/>
      <c r="AT595" s="281"/>
      <c r="AU595" s="281"/>
      <c r="AV595" s="294"/>
      <c r="AW595" s="294"/>
      <c r="AX595" s="294"/>
      <c r="AY595" s="295"/>
      <c r="AZ595" s="295"/>
      <c r="BA595" s="295"/>
      <c r="BB595" s="296"/>
      <c r="BC595" s="296"/>
      <c r="BD595" s="296"/>
      <c r="BE595" s="353"/>
    </row>
    <row r="596" ht="15.75" customHeight="1">
      <c r="A596" s="74">
        <v>2025630.0</v>
      </c>
      <c r="B596" s="50" t="s">
        <v>7155</v>
      </c>
      <c r="C596" s="50" t="s">
        <v>430</v>
      </c>
      <c r="D596" s="50" t="s">
        <v>88</v>
      </c>
      <c r="E596" s="82" t="s">
        <v>53</v>
      </c>
      <c r="F596" s="50" t="s">
        <v>4</v>
      </c>
      <c r="G596" s="269" t="str">
        <f>VLOOKUP(A596,'High School'!A:AW,49,FALSE)</f>
        <v/>
      </c>
      <c r="H596" s="270" t="str">
        <f>VLOOKUP(A596,'High School'!A:AX,50,FALSE)</f>
        <v/>
      </c>
      <c r="I596" s="270" t="str">
        <f>VLOOKUP(A596,'High School'!A:AY,51,FALSE)</f>
        <v/>
      </c>
      <c r="J596" s="270" t="str">
        <f>VLOOKUP(A596,'High School'!A:AZ,52,FALSE)</f>
        <v/>
      </c>
      <c r="K596" s="270" t="str">
        <f>VLOOKUP(A596,'High School'!A:BA,53,FALSE)</f>
        <v/>
      </c>
      <c r="L596" s="270" t="str">
        <f>VLOOKUP(A596,'High School'!A:BB,54,FALSE)</f>
        <v/>
      </c>
      <c r="M596" s="301" t="s">
        <v>225</v>
      </c>
      <c r="N596" s="301" t="s">
        <v>26</v>
      </c>
      <c r="O596" s="271"/>
      <c r="P596" s="273"/>
      <c r="Q596" s="288"/>
      <c r="R596" s="288"/>
      <c r="S596" s="275"/>
      <c r="T596" s="275"/>
      <c r="U596" s="275"/>
      <c r="V596" s="275"/>
      <c r="W596" s="275"/>
      <c r="X596" s="289"/>
      <c r="Y596" s="304" t="s">
        <v>225</v>
      </c>
      <c r="Z596" s="304" t="s">
        <v>26</v>
      </c>
      <c r="AA596" s="276"/>
      <c r="AB596" s="276"/>
      <c r="AC596" s="290"/>
      <c r="AD596" s="290"/>
      <c r="AE596" s="291"/>
      <c r="AF596" s="291"/>
      <c r="AG596" s="291"/>
      <c r="AH596" s="291"/>
      <c r="AI596" s="291"/>
      <c r="AJ596" s="291"/>
      <c r="AK596" s="279"/>
      <c r="AL596" s="279"/>
      <c r="AM596" s="279"/>
      <c r="AN596" s="279"/>
      <c r="AO596" s="292"/>
      <c r="AP596" s="292"/>
      <c r="AQ596" s="292"/>
      <c r="AR596" s="362"/>
      <c r="AS596" s="362"/>
      <c r="AT596" s="281"/>
      <c r="AU596" s="281"/>
      <c r="AV596" s="294"/>
      <c r="AW596" s="294"/>
      <c r="AX596" s="294"/>
      <c r="AY596" s="295"/>
      <c r="AZ596" s="295"/>
      <c r="BA596" s="295"/>
      <c r="BB596" s="296"/>
      <c r="BC596" s="296"/>
      <c r="BD596" s="296"/>
      <c r="BE596" s="353"/>
    </row>
    <row r="597" ht="15.75" customHeight="1">
      <c r="A597" s="74">
        <v>2025631.0</v>
      </c>
      <c r="B597" s="50" t="s">
        <v>4449</v>
      </c>
      <c r="C597" s="50" t="s">
        <v>430</v>
      </c>
      <c r="D597" s="50" t="s">
        <v>104</v>
      </c>
      <c r="E597" s="82" t="s">
        <v>57</v>
      </c>
      <c r="F597" s="50" t="s">
        <v>49</v>
      </c>
      <c r="G597" s="363" t="s">
        <v>225</v>
      </c>
      <c r="H597" s="364" t="s">
        <v>1139</v>
      </c>
      <c r="I597" s="270" t="str">
        <f>VLOOKUP(A597,'High School'!A:AY,51,FALSE)</f>
        <v/>
      </c>
      <c r="J597" s="270" t="str">
        <f>VLOOKUP(A597,'High School'!A:AZ,52,FALSE)</f>
        <v/>
      </c>
      <c r="K597" s="270" t="str">
        <f>VLOOKUP(A597,'High School'!A:BA,53,FALSE)</f>
        <v/>
      </c>
      <c r="L597" s="270" t="str">
        <f>VLOOKUP(A597,'High School'!A:BB,54,FALSE)</f>
        <v/>
      </c>
      <c r="M597" s="301" t="s">
        <v>225</v>
      </c>
      <c r="N597" s="301" t="s">
        <v>7711</v>
      </c>
      <c r="O597" s="271"/>
      <c r="P597" s="273"/>
      <c r="Q597" s="288"/>
      <c r="R597" s="288"/>
      <c r="S597" s="275"/>
      <c r="T597" s="275"/>
      <c r="U597" s="275"/>
      <c r="V597" s="275"/>
      <c r="W597" s="275"/>
      <c r="X597" s="289"/>
      <c r="Y597" s="304" t="s">
        <v>73</v>
      </c>
      <c r="Z597" s="276"/>
      <c r="AA597" s="304">
        <v>2.51577163E8</v>
      </c>
      <c r="AB597" s="304">
        <v>84625.0</v>
      </c>
      <c r="AC597" s="290"/>
      <c r="AD597" s="290"/>
      <c r="AE597" s="291"/>
      <c r="AF597" s="291"/>
      <c r="AG597" s="291"/>
      <c r="AH597" s="291"/>
      <c r="AI597" s="291"/>
      <c r="AJ597" s="291"/>
      <c r="AK597" s="373" t="s">
        <v>73</v>
      </c>
      <c r="AL597" s="279"/>
      <c r="AM597" s="373">
        <v>2.50853116E8</v>
      </c>
      <c r="AN597" s="373">
        <v>18729.0</v>
      </c>
      <c r="AO597" s="292"/>
      <c r="AP597" s="292"/>
      <c r="AQ597" s="292"/>
      <c r="AR597" s="362"/>
      <c r="AS597" s="362"/>
      <c r="AT597" s="281"/>
      <c r="AU597" s="281"/>
      <c r="AV597" s="294"/>
      <c r="AW597" s="294"/>
      <c r="AX597" s="294"/>
      <c r="AY597" s="295"/>
      <c r="AZ597" s="295"/>
      <c r="BA597" s="295"/>
      <c r="BB597" s="296"/>
      <c r="BC597" s="296"/>
      <c r="BD597" s="296"/>
      <c r="BE597" s="353"/>
    </row>
    <row r="598" ht="15.75" customHeight="1">
      <c r="A598" s="74">
        <v>2025632.0</v>
      </c>
      <c r="B598" s="50" t="s">
        <v>4860</v>
      </c>
      <c r="C598" s="50" t="s">
        <v>430</v>
      </c>
      <c r="D598" s="50" t="s">
        <v>104</v>
      </c>
      <c r="E598" s="82" t="s">
        <v>57</v>
      </c>
      <c r="F598" s="50" t="s">
        <v>49</v>
      </c>
      <c r="G598" s="269" t="str">
        <f>VLOOKUP(A598,'High School'!A:AW,49,FALSE)</f>
        <v>S/A</v>
      </c>
      <c r="H598" s="270" t="str">
        <f>VLOOKUP(A598,'High School'!A:AX,50,FALSE)</f>
        <v/>
      </c>
      <c r="I598" s="270">
        <f>VLOOKUP(A598,'High School'!A:AY,51,FALSE)</f>
        <v>232026785</v>
      </c>
      <c r="J598" s="270">
        <f>VLOOKUP(A598,'High School'!A:AZ,52,FALSE)</f>
        <v>81926</v>
      </c>
      <c r="K598" s="270" t="str">
        <f>VLOOKUP(A598,'High School'!A:BA,53,FALSE)</f>
        <v/>
      </c>
      <c r="L598" s="270" t="str">
        <f>VLOOKUP(A598,'High School'!A:BB,54,FALSE)</f>
        <v/>
      </c>
      <c r="M598" s="301" t="s">
        <v>225</v>
      </c>
      <c r="N598" s="301" t="s">
        <v>7711</v>
      </c>
      <c r="O598" s="271"/>
      <c r="P598" s="273"/>
      <c r="Q598" s="288"/>
      <c r="R598" s="288"/>
      <c r="S598" s="275"/>
      <c r="T598" s="275"/>
      <c r="U598" s="275"/>
      <c r="V598" s="275"/>
      <c r="W598" s="275"/>
      <c r="X598" s="289"/>
      <c r="Y598" s="304" t="s">
        <v>73</v>
      </c>
      <c r="Z598" s="276"/>
      <c r="AA598" s="304">
        <v>2.51576906E8</v>
      </c>
      <c r="AB598" s="304">
        <v>58413.0</v>
      </c>
      <c r="AC598" s="290"/>
      <c r="AD598" s="290"/>
      <c r="AE598" s="291"/>
      <c r="AF598" s="291"/>
      <c r="AG598" s="291"/>
      <c r="AH598" s="291"/>
      <c r="AI598" s="291"/>
      <c r="AJ598" s="291"/>
      <c r="AK598" s="373" t="s">
        <v>73</v>
      </c>
      <c r="AL598" s="279"/>
      <c r="AM598" s="373">
        <v>2.50860562E8</v>
      </c>
      <c r="AN598" s="373">
        <v>58413.0</v>
      </c>
      <c r="AO598" s="292"/>
      <c r="AP598" s="292"/>
      <c r="AQ598" s="292"/>
      <c r="AR598" s="362"/>
      <c r="AS598" s="362"/>
      <c r="AT598" s="281"/>
      <c r="AU598" s="281"/>
      <c r="AV598" s="294"/>
      <c r="AW598" s="294"/>
      <c r="AX598" s="294"/>
      <c r="AY598" s="295"/>
      <c r="AZ598" s="295"/>
      <c r="BA598" s="295"/>
      <c r="BB598" s="296"/>
      <c r="BC598" s="296"/>
      <c r="BD598" s="296"/>
      <c r="BE598" s="353"/>
    </row>
    <row r="599" ht="15.75" customHeight="1">
      <c r="A599" s="74">
        <v>2025633.0</v>
      </c>
      <c r="B599" s="50" t="s">
        <v>6324</v>
      </c>
      <c r="C599" s="50" t="s">
        <v>430</v>
      </c>
      <c r="D599" s="50" t="s">
        <v>104</v>
      </c>
      <c r="E599" s="82" t="s">
        <v>57</v>
      </c>
      <c r="F599" s="50" t="s">
        <v>49</v>
      </c>
      <c r="G599" s="269" t="str">
        <f>VLOOKUP(A599,'High School'!A:AW,49,FALSE)</f>
        <v>S/A</v>
      </c>
      <c r="H599" s="270" t="str">
        <f>VLOOKUP(A599,'High School'!A:AX,50,FALSE)</f>
        <v/>
      </c>
      <c r="I599" s="270" t="str">
        <f>VLOOKUP(A599,'High School'!A:AY,51,FALSE)</f>
        <v/>
      </c>
      <c r="J599" s="270" t="str">
        <f>VLOOKUP(A599,'High School'!A:AZ,52,FALSE)</f>
        <v/>
      </c>
      <c r="K599" s="270" t="str">
        <f>VLOOKUP(A599,'High School'!A:BA,53,FALSE)</f>
        <v/>
      </c>
      <c r="L599" s="270" t="str">
        <f>VLOOKUP(A599,'High School'!A:BB,54,FALSE)</f>
        <v/>
      </c>
      <c r="M599" s="301" t="s">
        <v>225</v>
      </c>
      <c r="N599" s="301" t="s">
        <v>7711</v>
      </c>
      <c r="O599" s="271"/>
      <c r="P599" s="273"/>
      <c r="Q599" s="288"/>
      <c r="R599" s="288"/>
      <c r="S599" s="275"/>
      <c r="T599" s="275"/>
      <c r="U599" s="275"/>
      <c r="V599" s="275"/>
      <c r="W599" s="275"/>
      <c r="X599" s="289"/>
      <c r="Y599" s="304" t="s">
        <v>73</v>
      </c>
      <c r="Z599" s="276"/>
      <c r="AA599" s="304">
        <v>2.51576183E8</v>
      </c>
      <c r="AB599" s="304">
        <v>40869.0</v>
      </c>
      <c r="AC599" s="290"/>
      <c r="AD599" s="290"/>
      <c r="AE599" s="291"/>
      <c r="AF599" s="291"/>
      <c r="AG599" s="291"/>
      <c r="AH599" s="291"/>
      <c r="AI599" s="291"/>
      <c r="AJ599" s="291"/>
      <c r="AK599" s="373" t="s">
        <v>232</v>
      </c>
      <c r="AL599" s="279"/>
      <c r="AM599" s="373">
        <v>2.50158892E8</v>
      </c>
      <c r="AN599" s="373">
        <v>46945.0</v>
      </c>
      <c r="AO599" s="292"/>
      <c r="AP599" s="292"/>
      <c r="AQ599" s="292"/>
      <c r="AR599" s="362"/>
      <c r="AS599" s="362"/>
      <c r="AT599" s="281"/>
      <c r="AU599" s="281"/>
      <c r="AV599" s="294"/>
      <c r="AW599" s="294"/>
      <c r="AX599" s="294"/>
      <c r="AY599" s="295"/>
      <c r="AZ599" s="295"/>
      <c r="BA599" s="295"/>
      <c r="BB599" s="296"/>
      <c r="BC599" s="296"/>
      <c r="BD599" s="296"/>
      <c r="BE599" s="353"/>
    </row>
    <row r="600" ht="15.75" customHeight="1">
      <c r="A600" s="74">
        <v>2025634.0</v>
      </c>
      <c r="B600" s="50" t="s">
        <v>4112</v>
      </c>
      <c r="C600" s="50" t="s">
        <v>430</v>
      </c>
      <c r="D600" s="50" t="s">
        <v>104</v>
      </c>
      <c r="E600" s="82" t="s">
        <v>57</v>
      </c>
      <c r="F600" s="50" t="s">
        <v>49</v>
      </c>
      <c r="G600" s="269" t="str">
        <f>VLOOKUP(A600,'High School'!A:AW,49,FALSE)</f>
        <v>S/A</v>
      </c>
      <c r="H600" s="270" t="str">
        <f>VLOOKUP(A600,'High School'!A:AX,50,FALSE)</f>
        <v/>
      </c>
      <c r="I600" s="270" t="str">
        <f>VLOOKUP(A600,'High School'!A:AY,51,FALSE)</f>
        <v/>
      </c>
      <c r="J600" s="270" t="str">
        <f>VLOOKUP(A600,'High School'!A:AZ,52,FALSE)</f>
        <v/>
      </c>
      <c r="K600" s="270" t="str">
        <f>VLOOKUP(A600,'High School'!A:BA,53,FALSE)</f>
        <v/>
      </c>
      <c r="L600" s="270" t="str">
        <f>VLOOKUP(A600,'High School'!A:BB,54,FALSE)</f>
        <v/>
      </c>
      <c r="M600" s="301" t="s">
        <v>225</v>
      </c>
      <c r="N600" s="301" t="s">
        <v>7711</v>
      </c>
      <c r="O600" s="271"/>
      <c r="P600" s="273"/>
      <c r="Q600" s="288"/>
      <c r="R600" s="288"/>
      <c r="S600" s="275"/>
      <c r="T600" s="275"/>
      <c r="U600" s="275"/>
      <c r="V600" s="275"/>
      <c r="W600" s="275"/>
      <c r="X600" s="289"/>
      <c r="Y600" s="304" t="s">
        <v>73</v>
      </c>
      <c r="Z600" s="276"/>
      <c r="AA600" s="304">
        <v>2.51576523E8</v>
      </c>
      <c r="AB600" s="304">
        <v>69485.0</v>
      </c>
      <c r="AC600" s="290"/>
      <c r="AD600" s="290"/>
      <c r="AE600" s="291"/>
      <c r="AF600" s="291"/>
      <c r="AG600" s="291"/>
      <c r="AH600" s="291"/>
      <c r="AI600" s="291"/>
      <c r="AJ600" s="291"/>
      <c r="AK600" s="373" t="s">
        <v>73</v>
      </c>
      <c r="AL600" s="279"/>
      <c r="AM600" s="373">
        <v>2.50860821E8</v>
      </c>
      <c r="AN600" s="373">
        <v>97494.0</v>
      </c>
      <c r="AO600" s="292"/>
      <c r="AP600" s="292"/>
      <c r="AQ600" s="292"/>
      <c r="AR600" s="362"/>
      <c r="AS600" s="362"/>
      <c r="AT600" s="281"/>
      <c r="AU600" s="281"/>
      <c r="AV600" s="294"/>
      <c r="AW600" s="294"/>
      <c r="AX600" s="294"/>
      <c r="AY600" s="295"/>
      <c r="AZ600" s="295"/>
      <c r="BA600" s="295"/>
      <c r="BB600" s="296"/>
      <c r="BC600" s="296"/>
      <c r="BD600" s="296"/>
      <c r="BE600" s="353"/>
    </row>
    <row r="601" ht="15.75" customHeight="1">
      <c r="A601" s="74">
        <v>2025635.0</v>
      </c>
      <c r="B601" s="50" t="s">
        <v>4015</v>
      </c>
      <c r="C601" s="50" t="s">
        <v>430</v>
      </c>
      <c r="D601" s="50" t="s">
        <v>104</v>
      </c>
      <c r="E601" s="82" t="s">
        <v>57</v>
      </c>
      <c r="F601" s="50" t="s">
        <v>49</v>
      </c>
      <c r="G601" s="363" t="s">
        <v>73</v>
      </c>
      <c r="H601" s="270" t="str">
        <f>VLOOKUP(A601,'High School'!A:AX,50,FALSE)</f>
        <v/>
      </c>
      <c r="I601" s="364">
        <v>2.32110646E8</v>
      </c>
      <c r="J601" s="364">
        <v>76021.0</v>
      </c>
      <c r="K601" s="270" t="str">
        <f>VLOOKUP(A601,'High School'!A:BA,53,FALSE)</f>
        <v/>
      </c>
      <c r="L601" s="270" t="str">
        <f>VLOOKUP(A601,'High School'!A:BB,54,FALSE)</f>
        <v/>
      </c>
      <c r="M601" s="301" t="s">
        <v>225</v>
      </c>
      <c r="N601" s="301" t="s">
        <v>7711</v>
      </c>
      <c r="O601" s="271"/>
      <c r="P601" s="273"/>
      <c r="Q601" s="288"/>
      <c r="R601" s="288"/>
      <c r="S601" s="275"/>
      <c r="T601" s="275"/>
      <c r="U601" s="275"/>
      <c r="V601" s="275"/>
      <c r="W601" s="275"/>
      <c r="X601" s="289"/>
      <c r="Y601" s="304" t="s">
        <v>73</v>
      </c>
      <c r="Z601" s="276"/>
      <c r="AA601" s="304">
        <v>2.51578992E8</v>
      </c>
      <c r="AB601" s="304">
        <v>35413.0</v>
      </c>
      <c r="AC601" s="290"/>
      <c r="AD601" s="290"/>
      <c r="AE601" s="291"/>
      <c r="AF601" s="291"/>
      <c r="AG601" s="291"/>
      <c r="AH601" s="291"/>
      <c r="AI601" s="291"/>
      <c r="AJ601" s="291"/>
      <c r="AK601" s="373" t="s">
        <v>73</v>
      </c>
      <c r="AL601" s="279"/>
      <c r="AM601" s="373">
        <v>2.50860953E8</v>
      </c>
      <c r="AN601" s="373">
        <v>41353.0</v>
      </c>
      <c r="AO601" s="292"/>
      <c r="AP601" s="292"/>
      <c r="AQ601" s="292"/>
      <c r="AR601" s="362"/>
      <c r="AS601" s="362"/>
      <c r="AT601" s="281"/>
      <c r="AU601" s="281"/>
      <c r="AV601" s="294"/>
      <c r="AW601" s="294"/>
      <c r="AX601" s="294"/>
      <c r="AY601" s="295"/>
      <c r="AZ601" s="295"/>
      <c r="BA601" s="295"/>
      <c r="BB601" s="296"/>
      <c r="BC601" s="296"/>
      <c r="BD601" s="296"/>
      <c r="BE601" s="353"/>
    </row>
    <row r="602" ht="15.75" customHeight="1">
      <c r="A602" s="74">
        <v>2025636.0</v>
      </c>
      <c r="B602" s="50" t="s">
        <v>7307</v>
      </c>
      <c r="C602" s="50" t="s">
        <v>430</v>
      </c>
      <c r="D602" s="50" t="s">
        <v>81</v>
      </c>
      <c r="E602" s="82" t="s">
        <v>53</v>
      </c>
      <c r="F602" s="50" t="s">
        <v>4</v>
      </c>
      <c r="G602" s="269" t="str">
        <f>VLOOKUP(A602,'High School'!A:AW,49,FALSE)</f>
        <v/>
      </c>
      <c r="H602" s="270" t="str">
        <f>VLOOKUP(A602,'High School'!A:AX,50,FALSE)</f>
        <v/>
      </c>
      <c r="I602" s="270" t="str">
        <f>VLOOKUP(A602,'High School'!A:AY,51,FALSE)</f>
        <v/>
      </c>
      <c r="J602" s="270" t="str">
        <f>VLOOKUP(A602,'High School'!A:AZ,52,FALSE)</f>
        <v/>
      </c>
      <c r="K602" s="270" t="str">
        <f>VLOOKUP(A602,'High School'!A:BA,53,FALSE)</f>
        <v/>
      </c>
      <c r="L602" s="270" t="str">
        <f>VLOOKUP(A602,'High School'!A:BB,54,FALSE)</f>
        <v/>
      </c>
      <c r="M602" s="301" t="s">
        <v>225</v>
      </c>
      <c r="N602" s="301" t="s">
        <v>26</v>
      </c>
      <c r="O602" s="271"/>
      <c r="P602" s="273"/>
      <c r="Q602" s="288"/>
      <c r="R602" s="288"/>
      <c r="S602" s="275"/>
      <c r="T602" s="275"/>
      <c r="U602" s="275"/>
      <c r="V602" s="275"/>
      <c r="W602" s="275"/>
      <c r="X602" s="289"/>
      <c r="Y602" s="304" t="s">
        <v>225</v>
      </c>
      <c r="Z602" s="304" t="s">
        <v>26</v>
      </c>
      <c r="AA602" s="276"/>
      <c r="AB602" s="276"/>
      <c r="AC602" s="290"/>
      <c r="AD602" s="290"/>
      <c r="AE602" s="291"/>
      <c r="AF602" s="291"/>
      <c r="AG602" s="291"/>
      <c r="AH602" s="291"/>
      <c r="AI602" s="291"/>
      <c r="AJ602" s="291"/>
      <c r="AK602" s="279"/>
      <c r="AL602" s="279"/>
      <c r="AM602" s="279"/>
      <c r="AN602" s="279"/>
      <c r="AO602" s="292"/>
      <c r="AP602" s="292"/>
      <c r="AQ602" s="292"/>
      <c r="AR602" s="362"/>
      <c r="AS602" s="362"/>
      <c r="AT602" s="281"/>
      <c r="AU602" s="281"/>
      <c r="AV602" s="294"/>
      <c r="AW602" s="294"/>
      <c r="AX602" s="294"/>
      <c r="AY602" s="295"/>
      <c r="AZ602" s="295"/>
      <c r="BA602" s="295"/>
      <c r="BB602" s="296"/>
      <c r="BC602" s="296"/>
      <c r="BD602" s="296"/>
      <c r="BE602" s="353"/>
    </row>
    <row r="603" ht="15.75" customHeight="1">
      <c r="A603" s="74">
        <v>2025637.0</v>
      </c>
      <c r="B603" s="50" t="s">
        <v>7132</v>
      </c>
      <c r="C603" s="50" t="s">
        <v>430</v>
      </c>
      <c r="D603" s="50" t="s">
        <v>81</v>
      </c>
      <c r="E603" s="82" t="s">
        <v>53</v>
      </c>
      <c r="F603" s="50" t="s">
        <v>4</v>
      </c>
      <c r="G603" s="269" t="str">
        <f>VLOOKUP(A603,'High School'!A:AW,49,FALSE)</f>
        <v/>
      </c>
      <c r="H603" s="270" t="str">
        <f>VLOOKUP(A603,'High School'!A:AX,50,FALSE)</f>
        <v/>
      </c>
      <c r="I603" s="270" t="str">
        <f>VLOOKUP(A603,'High School'!A:AY,51,FALSE)</f>
        <v/>
      </c>
      <c r="J603" s="270" t="str">
        <f>VLOOKUP(A603,'High School'!A:AZ,52,FALSE)</f>
        <v/>
      </c>
      <c r="K603" s="270" t="str">
        <f>VLOOKUP(A603,'High School'!A:BA,53,FALSE)</f>
        <v/>
      </c>
      <c r="L603" s="270" t="str">
        <f>VLOOKUP(A603,'High School'!A:BB,54,FALSE)</f>
        <v/>
      </c>
      <c r="M603" s="301" t="s">
        <v>225</v>
      </c>
      <c r="N603" s="301" t="s">
        <v>26</v>
      </c>
      <c r="O603" s="271"/>
      <c r="P603" s="273"/>
      <c r="Q603" s="288"/>
      <c r="R603" s="288"/>
      <c r="S603" s="275"/>
      <c r="T603" s="275"/>
      <c r="U603" s="275"/>
      <c r="V603" s="275"/>
      <c r="W603" s="275"/>
      <c r="X603" s="289"/>
      <c r="Y603" s="304" t="s">
        <v>225</v>
      </c>
      <c r="Z603" s="304" t="s">
        <v>26</v>
      </c>
      <c r="AA603" s="276"/>
      <c r="AB603" s="276"/>
      <c r="AC603" s="290"/>
      <c r="AD603" s="290"/>
      <c r="AE603" s="291"/>
      <c r="AF603" s="291"/>
      <c r="AG603" s="291"/>
      <c r="AH603" s="291"/>
      <c r="AI603" s="291"/>
      <c r="AJ603" s="291"/>
      <c r="AK603" s="279"/>
      <c r="AL603" s="279"/>
      <c r="AM603" s="279"/>
      <c r="AN603" s="279"/>
      <c r="AO603" s="292"/>
      <c r="AP603" s="292"/>
      <c r="AQ603" s="292"/>
      <c r="AR603" s="362"/>
      <c r="AS603" s="362"/>
      <c r="AT603" s="281"/>
      <c r="AU603" s="281"/>
      <c r="AV603" s="294"/>
      <c r="AW603" s="294"/>
      <c r="AX603" s="294"/>
      <c r="AY603" s="295"/>
      <c r="AZ603" s="295"/>
      <c r="BA603" s="295"/>
      <c r="BB603" s="296"/>
      <c r="BC603" s="296"/>
      <c r="BD603" s="296"/>
      <c r="BE603" s="353"/>
    </row>
    <row r="604" ht="15.75" customHeight="1">
      <c r="A604" s="74">
        <v>2025638.0</v>
      </c>
      <c r="B604" s="50" t="s">
        <v>7293</v>
      </c>
      <c r="C604" s="50" t="s">
        <v>430</v>
      </c>
      <c r="D604" s="50" t="s">
        <v>81</v>
      </c>
      <c r="E604" s="82" t="s">
        <v>53</v>
      </c>
      <c r="F604" s="50" t="s">
        <v>4</v>
      </c>
      <c r="G604" s="269" t="str">
        <f>VLOOKUP(A604,'High School'!A:AW,49,FALSE)</f>
        <v/>
      </c>
      <c r="H604" s="270" t="str">
        <f>VLOOKUP(A604,'High School'!A:AX,50,FALSE)</f>
        <v/>
      </c>
      <c r="I604" s="270" t="str">
        <f>VLOOKUP(A604,'High School'!A:AY,51,FALSE)</f>
        <v/>
      </c>
      <c r="J604" s="270" t="str">
        <f>VLOOKUP(A604,'High School'!A:AZ,52,FALSE)</f>
        <v/>
      </c>
      <c r="K604" s="270" t="str">
        <f>VLOOKUP(A604,'High School'!A:BA,53,FALSE)</f>
        <v/>
      </c>
      <c r="L604" s="270" t="str">
        <f>VLOOKUP(A604,'High School'!A:BB,54,FALSE)</f>
        <v/>
      </c>
      <c r="M604" s="301" t="s">
        <v>225</v>
      </c>
      <c r="N604" s="301" t="s">
        <v>26</v>
      </c>
      <c r="O604" s="271"/>
      <c r="P604" s="273"/>
      <c r="Q604" s="288"/>
      <c r="R604" s="288"/>
      <c r="S604" s="275"/>
      <c r="T604" s="275"/>
      <c r="U604" s="275"/>
      <c r="V604" s="275"/>
      <c r="W604" s="275"/>
      <c r="X604" s="289"/>
      <c r="Y604" s="304" t="s">
        <v>225</v>
      </c>
      <c r="Z604" s="304" t="s">
        <v>26</v>
      </c>
      <c r="AA604" s="276"/>
      <c r="AB604" s="276"/>
      <c r="AC604" s="290"/>
      <c r="AD604" s="290"/>
      <c r="AE604" s="291"/>
      <c r="AF604" s="291"/>
      <c r="AG604" s="291"/>
      <c r="AH604" s="291"/>
      <c r="AI604" s="291"/>
      <c r="AJ604" s="291"/>
      <c r="AK604" s="279"/>
      <c r="AL604" s="279"/>
      <c r="AM604" s="279"/>
      <c r="AN604" s="279"/>
      <c r="AO604" s="292"/>
      <c r="AP604" s="292"/>
      <c r="AQ604" s="292"/>
      <c r="AR604" s="362"/>
      <c r="AS604" s="362"/>
      <c r="AT604" s="281"/>
      <c r="AU604" s="281"/>
      <c r="AV604" s="294"/>
      <c r="AW604" s="294"/>
      <c r="AX604" s="294"/>
      <c r="AY604" s="295"/>
      <c r="AZ604" s="295"/>
      <c r="BA604" s="295"/>
      <c r="BB604" s="296"/>
      <c r="BC604" s="296"/>
      <c r="BD604" s="296"/>
      <c r="BE604" s="353"/>
    </row>
    <row r="605" ht="15.75" customHeight="1">
      <c r="A605" s="74">
        <v>2025639.0</v>
      </c>
      <c r="B605" s="50" t="s">
        <v>7114</v>
      </c>
      <c r="C605" s="50" t="s">
        <v>430</v>
      </c>
      <c r="D605" s="50" t="s">
        <v>81</v>
      </c>
      <c r="E605" s="82" t="s">
        <v>53</v>
      </c>
      <c r="F605" s="50" t="s">
        <v>4</v>
      </c>
      <c r="G605" s="269" t="str">
        <f>VLOOKUP(A605,'High School'!A:AW,49,FALSE)</f>
        <v/>
      </c>
      <c r="H605" s="270" t="str">
        <f>VLOOKUP(A605,'High School'!A:AX,50,FALSE)</f>
        <v/>
      </c>
      <c r="I605" s="270" t="str">
        <f>VLOOKUP(A605,'High School'!A:AY,51,FALSE)</f>
        <v/>
      </c>
      <c r="J605" s="270" t="str">
        <f>VLOOKUP(A605,'High School'!A:AZ,52,FALSE)</f>
        <v/>
      </c>
      <c r="K605" s="270" t="str">
        <f>VLOOKUP(A605,'High School'!A:BA,53,FALSE)</f>
        <v/>
      </c>
      <c r="L605" s="270" t="str">
        <f>VLOOKUP(A605,'High School'!A:BB,54,FALSE)</f>
        <v/>
      </c>
      <c r="M605" s="301" t="s">
        <v>225</v>
      </c>
      <c r="N605" s="301" t="s">
        <v>26</v>
      </c>
      <c r="O605" s="271"/>
      <c r="P605" s="273"/>
      <c r="Q605" s="288"/>
      <c r="R605" s="288"/>
      <c r="S605" s="275"/>
      <c r="T605" s="275"/>
      <c r="U605" s="275"/>
      <c r="V605" s="275"/>
      <c r="W605" s="275"/>
      <c r="X605" s="289"/>
      <c r="Y605" s="304" t="s">
        <v>225</v>
      </c>
      <c r="Z605" s="304" t="s">
        <v>26</v>
      </c>
      <c r="AA605" s="276"/>
      <c r="AB605" s="276"/>
      <c r="AC605" s="290"/>
      <c r="AD605" s="290"/>
      <c r="AE605" s="291"/>
      <c r="AF605" s="291"/>
      <c r="AG605" s="291"/>
      <c r="AH605" s="291"/>
      <c r="AI605" s="291"/>
      <c r="AJ605" s="291"/>
      <c r="AK605" s="279"/>
      <c r="AL605" s="279"/>
      <c r="AM605" s="279"/>
      <c r="AN605" s="279"/>
      <c r="AO605" s="292"/>
      <c r="AP605" s="292"/>
      <c r="AQ605" s="292"/>
      <c r="AR605" s="362"/>
      <c r="AS605" s="362"/>
      <c r="AT605" s="281"/>
      <c r="AU605" s="281"/>
      <c r="AV605" s="294"/>
      <c r="AW605" s="294"/>
      <c r="AX605" s="294"/>
      <c r="AY605" s="295"/>
      <c r="AZ605" s="295"/>
      <c r="BA605" s="295"/>
      <c r="BB605" s="296"/>
      <c r="BC605" s="296"/>
      <c r="BD605" s="296"/>
      <c r="BE605" s="353"/>
    </row>
    <row r="606" ht="15.75" customHeight="1">
      <c r="A606" s="74">
        <v>2025640.0</v>
      </c>
      <c r="B606" s="50" t="s">
        <v>7596</v>
      </c>
      <c r="C606" s="50" t="s">
        <v>430</v>
      </c>
      <c r="D606" s="50" t="s">
        <v>81</v>
      </c>
      <c r="E606" s="82" t="s">
        <v>53</v>
      </c>
      <c r="F606" s="50" t="s">
        <v>4</v>
      </c>
      <c r="G606" s="269" t="str">
        <f>VLOOKUP(A606,'High School'!A:AW,49,FALSE)</f>
        <v/>
      </c>
      <c r="H606" s="270" t="str">
        <f>VLOOKUP(A606,'High School'!A:AX,50,FALSE)</f>
        <v/>
      </c>
      <c r="I606" s="270" t="str">
        <f>VLOOKUP(A606,'High School'!A:AY,51,FALSE)</f>
        <v/>
      </c>
      <c r="J606" s="270" t="str">
        <f>VLOOKUP(A606,'High School'!A:AZ,52,FALSE)</f>
        <v/>
      </c>
      <c r="K606" s="270" t="str">
        <f>VLOOKUP(A606,'High School'!A:BA,53,FALSE)</f>
        <v/>
      </c>
      <c r="L606" s="270" t="str">
        <f>VLOOKUP(A606,'High School'!A:BB,54,FALSE)</f>
        <v/>
      </c>
      <c r="M606" s="301" t="s">
        <v>225</v>
      </c>
      <c r="N606" s="301" t="s">
        <v>26</v>
      </c>
      <c r="O606" s="271"/>
      <c r="P606" s="273"/>
      <c r="Q606" s="288"/>
      <c r="R606" s="288"/>
      <c r="S606" s="275"/>
      <c r="T606" s="275"/>
      <c r="U606" s="275"/>
      <c r="V606" s="275"/>
      <c r="W606" s="275"/>
      <c r="X606" s="289"/>
      <c r="Y606" s="304" t="s">
        <v>225</v>
      </c>
      <c r="Z606" s="304" t="s">
        <v>26</v>
      </c>
      <c r="AA606" s="276"/>
      <c r="AB606" s="276"/>
      <c r="AC606" s="290"/>
      <c r="AD606" s="290"/>
      <c r="AE606" s="291"/>
      <c r="AF606" s="291"/>
      <c r="AG606" s="291"/>
      <c r="AH606" s="291"/>
      <c r="AI606" s="291"/>
      <c r="AJ606" s="291"/>
      <c r="AK606" s="279"/>
      <c r="AL606" s="279"/>
      <c r="AM606" s="279"/>
      <c r="AN606" s="279"/>
      <c r="AO606" s="292"/>
      <c r="AP606" s="292"/>
      <c r="AQ606" s="292"/>
      <c r="AR606" s="362"/>
      <c r="AS606" s="362"/>
      <c r="AT606" s="281"/>
      <c r="AU606" s="281"/>
      <c r="AV606" s="294"/>
      <c r="AW606" s="294"/>
      <c r="AX606" s="294"/>
      <c r="AY606" s="295"/>
      <c r="AZ606" s="295"/>
      <c r="BA606" s="295"/>
      <c r="BB606" s="296"/>
      <c r="BC606" s="296"/>
      <c r="BD606" s="296"/>
      <c r="BE606" s="353"/>
    </row>
    <row r="607" ht="15.75" customHeight="1">
      <c r="A607" s="74">
        <v>2025641.0</v>
      </c>
      <c r="B607" s="50" t="s">
        <v>6985</v>
      </c>
      <c r="C607" s="50" t="s">
        <v>430</v>
      </c>
      <c r="D607" s="50" t="s">
        <v>81</v>
      </c>
      <c r="E607" s="82" t="s">
        <v>53</v>
      </c>
      <c r="F607" s="50" t="s">
        <v>4</v>
      </c>
      <c r="G607" s="269" t="str">
        <f>VLOOKUP(A607,'High School'!A:AW,49,FALSE)</f>
        <v/>
      </c>
      <c r="H607" s="270" t="str">
        <f>VLOOKUP(A607,'High School'!A:AX,50,FALSE)</f>
        <v/>
      </c>
      <c r="I607" s="270" t="str">
        <f>VLOOKUP(A607,'High School'!A:AY,51,FALSE)</f>
        <v/>
      </c>
      <c r="J607" s="270" t="str">
        <f>VLOOKUP(A607,'High School'!A:AZ,52,FALSE)</f>
        <v/>
      </c>
      <c r="K607" s="270" t="str">
        <f>VLOOKUP(A607,'High School'!A:BA,53,FALSE)</f>
        <v/>
      </c>
      <c r="L607" s="270" t="str">
        <f>VLOOKUP(A607,'High School'!A:BB,54,FALSE)</f>
        <v/>
      </c>
      <c r="M607" s="301" t="s">
        <v>225</v>
      </c>
      <c r="N607" s="301" t="s">
        <v>26</v>
      </c>
      <c r="O607" s="271"/>
      <c r="P607" s="273"/>
      <c r="Q607" s="288"/>
      <c r="R607" s="288"/>
      <c r="S607" s="275"/>
      <c r="T607" s="275"/>
      <c r="U607" s="275"/>
      <c r="V607" s="275"/>
      <c r="W607" s="275"/>
      <c r="X607" s="289"/>
      <c r="Y607" s="304" t="s">
        <v>225</v>
      </c>
      <c r="Z607" s="304" t="s">
        <v>26</v>
      </c>
      <c r="AA607" s="276"/>
      <c r="AB607" s="276"/>
      <c r="AC607" s="290"/>
      <c r="AD607" s="290"/>
      <c r="AE607" s="291"/>
      <c r="AF607" s="291"/>
      <c r="AG607" s="291"/>
      <c r="AH607" s="291"/>
      <c r="AI607" s="291"/>
      <c r="AJ607" s="291"/>
      <c r="AK607" s="279" t="s">
        <v>73</v>
      </c>
      <c r="AL607" s="279"/>
      <c r="AM607" s="368">
        <v>2.50853116E8</v>
      </c>
      <c r="AN607" s="368" t="s">
        <v>7797</v>
      </c>
      <c r="AO607" s="292"/>
      <c r="AP607" s="292"/>
      <c r="AQ607" s="292"/>
      <c r="AR607" s="362"/>
      <c r="AS607" s="362"/>
      <c r="AT607" s="281"/>
      <c r="AU607" s="281"/>
      <c r="AV607" s="294"/>
      <c r="AW607" s="294"/>
      <c r="AX607" s="294"/>
      <c r="AY607" s="295"/>
      <c r="AZ607" s="295"/>
      <c r="BA607" s="295"/>
      <c r="BB607" s="296"/>
      <c r="BC607" s="296"/>
      <c r="BD607" s="296"/>
      <c r="BE607" s="353"/>
    </row>
    <row r="608" ht="15.75" customHeight="1">
      <c r="A608" s="74">
        <v>2025642.0</v>
      </c>
      <c r="B608" s="50" t="s">
        <v>7231</v>
      </c>
      <c r="C608" s="50" t="s">
        <v>430</v>
      </c>
      <c r="D608" s="50" t="s">
        <v>81</v>
      </c>
      <c r="E608" s="82" t="s">
        <v>53</v>
      </c>
      <c r="F608" s="50" t="s">
        <v>4</v>
      </c>
      <c r="G608" s="269" t="str">
        <f>VLOOKUP(A608,'High School'!A:AW,49,FALSE)</f>
        <v/>
      </c>
      <c r="H608" s="270" t="str">
        <f>VLOOKUP(A608,'High School'!A:AX,50,FALSE)</f>
        <v/>
      </c>
      <c r="I608" s="270" t="str">
        <f>VLOOKUP(A608,'High School'!A:AY,51,FALSE)</f>
        <v/>
      </c>
      <c r="J608" s="270" t="str">
        <f>VLOOKUP(A608,'High School'!A:AZ,52,FALSE)</f>
        <v/>
      </c>
      <c r="K608" s="270" t="str">
        <f>VLOOKUP(A608,'High School'!A:BA,53,FALSE)</f>
        <v/>
      </c>
      <c r="L608" s="270" t="str">
        <f>VLOOKUP(A608,'High School'!A:BB,54,FALSE)</f>
        <v/>
      </c>
      <c r="M608" s="301" t="s">
        <v>225</v>
      </c>
      <c r="N608" s="301" t="s">
        <v>26</v>
      </c>
      <c r="O608" s="271"/>
      <c r="P608" s="273"/>
      <c r="Q608" s="288"/>
      <c r="R608" s="288"/>
      <c r="S608" s="275"/>
      <c r="T608" s="275"/>
      <c r="U608" s="275"/>
      <c r="V608" s="275"/>
      <c r="W608" s="275"/>
      <c r="X608" s="289"/>
      <c r="Y608" s="304" t="s">
        <v>225</v>
      </c>
      <c r="Z608" s="304" t="s">
        <v>26</v>
      </c>
      <c r="AA608" s="276"/>
      <c r="AB608" s="276"/>
      <c r="AC608" s="290"/>
      <c r="AD608" s="290"/>
      <c r="AE608" s="291"/>
      <c r="AF608" s="291"/>
      <c r="AG608" s="291"/>
      <c r="AH608" s="291"/>
      <c r="AI608" s="291"/>
      <c r="AJ608" s="291"/>
      <c r="AK608" s="279" t="s">
        <v>73</v>
      </c>
      <c r="AL608" s="279"/>
      <c r="AM608" s="368">
        <v>2.50860562E8</v>
      </c>
      <c r="AN608" s="368" t="s">
        <v>7797</v>
      </c>
      <c r="AO608" s="292"/>
      <c r="AP608" s="292"/>
      <c r="AQ608" s="292"/>
      <c r="AR608" s="362"/>
      <c r="AS608" s="362"/>
      <c r="AT608" s="281"/>
      <c r="AU608" s="281"/>
      <c r="AV608" s="294"/>
      <c r="AW608" s="294"/>
      <c r="AX608" s="294"/>
      <c r="AY608" s="295"/>
      <c r="AZ608" s="295"/>
      <c r="BA608" s="295"/>
      <c r="BB608" s="296"/>
      <c r="BC608" s="296"/>
      <c r="BD608" s="296"/>
      <c r="BE608" s="353"/>
    </row>
    <row r="609" ht="15.75" customHeight="1">
      <c r="A609" s="74">
        <v>2025643.0</v>
      </c>
      <c r="B609" s="50" t="s">
        <v>7034</v>
      </c>
      <c r="C609" s="50" t="s">
        <v>430</v>
      </c>
      <c r="D609" s="50" t="s">
        <v>81</v>
      </c>
      <c r="E609" s="82" t="s">
        <v>53</v>
      </c>
      <c r="F609" s="50" t="s">
        <v>4</v>
      </c>
      <c r="G609" s="269" t="str">
        <f>VLOOKUP(A609,'High School'!A:AW,49,FALSE)</f>
        <v/>
      </c>
      <c r="H609" s="270" t="str">
        <f>VLOOKUP(A609,'High School'!A:AX,50,FALSE)</f>
        <v/>
      </c>
      <c r="I609" s="270" t="str">
        <f>VLOOKUP(A609,'High School'!A:AY,51,FALSE)</f>
        <v/>
      </c>
      <c r="J609" s="270" t="str">
        <f>VLOOKUP(A609,'High School'!A:AZ,52,FALSE)</f>
        <v/>
      </c>
      <c r="K609" s="270" t="str">
        <f>VLOOKUP(A609,'High School'!A:BA,53,FALSE)</f>
        <v/>
      </c>
      <c r="L609" s="270" t="str">
        <f>VLOOKUP(A609,'High School'!A:BB,54,FALSE)</f>
        <v/>
      </c>
      <c r="M609" s="301" t="s">
        <v>225</v>
      </c>
      <c r="N609" s="301" t="s">
        <v>26</v>
      </c>
      <c r="O609" s="271"/>
      <c r="P609" s="273"/>
      <c r="Q609" s="288"/>
      <c r="R609" s="288"/>
      <c r="S609" s="275"/>
      <c r="T609" s="275"/>
      <c r="U609" s="275"/>
      <c r="V609" s="275"/>
      <c r="W609" s="275"/>
      <c r="X609" s="289"/>
      <c r="Y609" s="304" t="s">
        <v>225</v>
      </c>
      <c r="Z609" s="304" t="s">
        <v>26</v>
      </c>
      <c r="AA609" s="276"/>
      <c r="AB609" s="276"/>
      <c r="AC609" s="290"/>
      <c r="AD609" s="290"/>
      <c r="AE609" s="291"/>
      <c r="AF609" s="291"/>
      <c r="AG609" s="291"/>
      <c r="AH609" s="291"/>
      <c r="AI609" s="291"/>
      <c r="AJ609" s="291"/>
      <c r="AK609" s="279" t="s">
        <v>73</v>
      </c>
      <c r="AL609" s="279"/>
      <c r="AM609" s="368">
        <v>2.50860821E8</v>
      </c>
      <c r="AN609" s="368" t="s">
        <v>7797</v>
      </c>
      <c r="AO609" s="292"/>
      <c r="AP609" s="292"/>
      <c r="AQ609" s="292"/>
      <c r="AR609" s="362"/>
      <c r="AS609" s="362"/>
      <c r="AT609" s="281"/>
      <c r="AU609" s="281"/>
      <c r="AV609" s="294"/>
      <c r="AW609" s="294"/>
      <c r="AX609" s="294"/>
      <c r="AY609" s="295"/>
      <c r="AZ609" s="295"/>
      <c r="BA609" s="295"/>
      <c r="BB609" s="296"/>
      <c r="BC609" s="296"/>
      <c r="BD609" s="296"/>
      <c r="BE609" s="353"/>
    </row>
    <row r="610" ht="15.75" customHeight="1">
      <c r="A610" s="74">
        <v>2025644.0</v>
      </c>
      <c r="B610" s="50" t="s">
        <v>7586</v>
      </c>
      <c r="C610" s="50" t="s">
        <v>430</v>
      </c>
      <c r="D610" s="50" t="s">
        <v>99</v>
      </c>
      <c r="E610" s="82" t="s">
        <v>53</v>
      </c>
      <c r="F610" s="50" t="s">
        <v>4</v>
      </c>
      <c r="G610" s="269" t="str">
        <f>VLOOKUP(A610,'High School'!A:AW,49,FALSE)</f>
        <v/>
      </c>
      <c r="H610" s="270" t="str">
        <f>VLOOKUP(A610,'High School'!A:AX,50,FALSE)</f>
        <v/>
      </c>
      <c r="I610" s="270" t="str">
        <f>VLOOKUP(A610,'High School'!A:AY,51,FALSE)</f>
        <v/>
      </c>
      <c r="J610" s="270" t="str">
        <f>VLOOKUP(A610,'High School'!A:AZ,52,FALSE)</f>
        <v/>
      </c>
      <c r="K610" s="270" t="str">
        <f>VLOOKUP(A610,'High School'!A:BA,53,FALSE)</f>
        <v/>
      </c>
      <c r="L610" s="270" t="str">
        <f>VLOOKUP(A610,'High School'!A:BB,54,FALSE)</f>
        <v/>
      </c>
      <c r="M610" s="301" t="s">
        <v>225</v>
      </c>
      <c r="N610" s="301" t="s">
        <v>26</v>
      </c>
      <c r="O610" s="271"/>
      <c r="P610" s="273"/>
      <c r="Q610" s="288"/>
      <c r="R610" s="288"/>
      <c r="S610" s="275"/>
      <c r="T610" s="275"/>
      <c r="U610" s="275"/>
      <c r="V610" s="275"/>
      <c r="W610" s="275"/>
      <c r="X610" s="289"/>
      <c r="Y610" s="304" t="s">
        <v>225</v>
      </c>
      <c r="Z610" s="304" t="s">
        <v>26</v>
      </c>
      <c r="AA610" s="276"/>
      <c r="AB610" s="276"/>
      <c r="AC610" s="290"/>
      <c r="AD610" s="290"/>
      <c r="AE610" s="291"/>
      <c r="AF610" s="291"/>
      <c r="AG610" s="291"/>
      <c r="AH610" s="291"/>
      <c r="AI610" s="291"/>
      <c r="AJ610" s="291"/>
      <c r="AK610" s="279" t="s">
        <v>73</v>
      </c>
      <c r="AL610" s="279"/>
      <c r="AM610" s="368">
        <v>2.50860953E8</v>
      </c>
      <c r="AN610" s="368" t="s">
        <v>7797</v>
      </c>
      <c r="AO610" s="292"/>
      <c r="AP610" s="292"/>
      <c r="AQ610" s="292"/>
      <c r="AR610" s="362"/>
      <c r="AS610" s="362"/>
      <c r="AT610" s="281"/>
      <c r="AU610" s="281"/>
      <c r="AV610" s="294"/>
      <c r="AW610" s="294"/>
      <c r="AX610" s="294"/>
      <c r="AY610" s="295"/>
      <c r="AZ610" s="295"/>
      <c r="BA610" s="295"/>
      <c r="BB610" s="296"/>
      <c r="BC610" s="296"/>
      <c r="BD610" s="296"/>
      <c r="BE610" s="353"/>
    </row>
    <row r="611" ht="15.75" customHeight="1">
      <c r="A611" s="74">
        <v>2025645.0</v>
      </c>
      <c r="B611" s="50" t="s">
        <v>4792</v>
      </c>
      <c r="C611" s="50" t="s">
        <v>430</v>
      </c>
      <c r="D611" s="50" t="s">
        <v>99</v>
      </c>
      <c r="E611" s="82" t="s">
        <v>53</v>
      </c>
      <c r="F611" s="50" t="s">
        <v>4</v>
      </c>
      <c r="G611" s="269" t="str">
        <f>VLOOKUP(A611,'High School'!A:AW,49,FALSE)</f>
        <v/>
      </c>
      <c r="H611" s="270" t="str">
        <f>VLOOKUP(A611,'High School'!A:AX,50,FALSE)</f>
        <v/>
      </c>
      <c r="I611" s="270" t="str">
        <f>VLOOKUP(A611,'High School'!A:AY,51,FALSE)</f>
        <v/>
      </c>
      <c r="J611" s="270" t="str">
        <f>VLOOKUP(A611,'High School'!A:AZ,52,FALSE)</f>
        <v/>
      </c>
      <c r="K611" s="270" t="str">
        <f>VLOOKUP(A611,'High School'!A:BA,53,FALSE)</f>
        <v/>
      </c>
      <c r="L611" s="270" t="str">
        <f>VLOOKUP(A611,'High School'!A:BB,54,FALSE)</f>
        <v/>
      </c>
      <c r="M611" s="301" t="s">
        <v>73</v>
      </c>
      <c r="N611" s="271"/>
      <c r="O611" s="301" t="s">
        <v>7912</v>
      </c>
      <c r="P611" s="273"/>
      <c r="Q611" s="288"/>
      <c r="R611" s="288"/>
      <c r="S611" s="275"/>
      <c r="T611" s="275"/>
      <c r="U611" s="275"/>
      <c r="V611" s="275"/>
      <c r="W611" s="275"/>
      <c r="X611" s="289"/>
      <c r="Y611" s="304" t="s">
        <v>232</v>
      </c>
      <c r="Z611" s="276"/>
      <c r="AA611" s="304">
        <v>2.51234193E8</v>
      </c>
      <c r="AB611" s="276"/>
      <c r="AC611" s="290"/>
      <c r="AD611" s="290"/>
      <c r="AE611" s="291"/>
      <c r="AF611" s="291"/>
      <c r="AG611" s="291"/>
      <c r="AH611" s="291"/>
      <c r="AI611" s="291"/>
      <c r="AJ611" s="291"/>
      <c r="AK611" s="279"/>
      <c r="AL611" s="279"/>
      <c r="AM611" s="368"/>
      <c r="AN611" s="368"/>
      <c r="AO611" s="292"/>
      <c r="AP611" s="292"/>
      <c r="AQ611" s="292"/>
      <c r="AR611" s="362"/>
      <c r="AS611" s="362"/>
      <c r="AT611" s="281"/>
      <c r="AU611" s="281"/>
      <c r="AV611" s="294"/>
      <c r="AW611" s="294"/>
      <c r="AX611" s="294"/>
      <c r="AY611" s="295"/>
      <c r="AZ611" s="295"/>
      <c r="BA611" s="295"/>
      <c r="BB611" s="296"/>
      <c r="BC611" s="296"/>
      <c r="BD611" s="296"/>
      <c r="BE611" s="353"/>
    </row>
    <row r="612" ht="15.75" customHeight="1">
      <c r="A612" s="74">
        <v>2025646.0</v>
      </c>
      <c r="B612" s="50" t="s">
        <v>7254</v>
      </c>
      <c r="C612" s="50" t="s">
        <v>430</v>
      </c>
      <c r="D612" s="50" t="s">
        <v>99</v>
      </c>
      <c r="E612" s="82" t="s">
        <v>53</v>
      </c>
      <c r="F612" s="50" t="s">
        <v>4</v>
      </c>
      <c r="G612" s="269" t="str">
        <f>VLOOKUP(A612,'High School'!A:AW,49,FALSE)</f>
        <v/>
      </c>
      <c r="H612" s="270" t="str">
        <f>VLOOKUP(A612,'High School'!A:AX,50,FALSE)</f>
        <v/>
      </c>
      <c r="I612" s="270" t="str">
        <f>VLOOKUP(A612,'High School'!A:AY,51,FALSE)</f>
        <v/>
      </c>
      <c r="J612" s="270" t="str">
        <f>VLOOKUP(A612,'High School'!A:AZ,52,FALSE)</f>
        <v/>
      </c>
      <c r="K612" s="270" t="str">
        <f>VLOOKUP(A612,'High School'!A:BA,53,FALSE)</f>
        <v/>
      </c>
      <c r="L612" s="270" t="str">
        <f>VLOOKUP(A612,'High School'!A:BB,54,FALSE)</f>
        <v/>
      </c>
      <c r="M612" s="301" t="s">
        <v>225</v>
      </c>
      <c r="N612" s="301" t="s">
        <v>26</v>
      </c>
      <c r="O612" s="271"/>
      <c r="P612" s="273"/>
      <c r="Q612" s="288"/>
      <c r="R612" s="288"/>
      <c r="S612" s="275"/>
      <c r="T612" s="275"/>
      <c r="U612" s="275"/>
      <c r="V612" s="275"/>
      <c r="W612" s="275"/>
      <c r="X612" s="289"/>
      <c r="Y612" s="304" t="s">
        <v>225</v>
      </c>
      <c r="Z612" s="304" t="s">
        <v>26</v>
      </c>
      <c r="AA612" s="276"/>
      <c r="AB612" s="276"/>
      <c r="AC612" s="290"/>
      <c r="AD612" s="290"/>
      <c r="AE612" s="291"/>
      <c r="AF612" s="291"/>
      <c r="AG612" s="291"/>
      <c r="AH612" s="291"/>
      <c r="AI612" s="291"/>
      <c r="AJ612" s="291"/>
      <c r="AK612" s="279"/>
      <c r="AL612" s="279"/>
      <c r="AM612" s="368"/>
      <c r="AN612" s="368"/>
      <c r="AO612" s="292"/>
      <c r="AP612" s="292"/>
      <c r="AQ612" s="292"/>
      <c r="AR612" s="362"/>
      <c r="AS612" s="362"/>
      <c r="AT612" s="281"/>
      <c r="AU612" s="281"/>
      <c r="AV612" s="294"/>
      <c r="AW612" s="294"/>
      <c r="AX612" s="294"/>
      <c r="AY612" s="295"/>
      <c r="AZ612" s="295"/>
      <c r="BA612" s="295"/>
      <c r="BB612" s="296"/>
      <c r="BC612" s="296"/>
      <c r="BD612" s="296"/>
      <c r="BE612" s="353"/>
    </row>
    <row r="613" ht="15.75" customHeight="1">
      <c r="A613" s="74">
        <v>2025647.0</v>
      </c>
      <c r="B613" s="50" t="s">
        <v>6814</v>
      </c>
      <c r="C613" s="50" t="s">
        <v>430</v>
      </c>
      <c r="D613" s="50" t="s">
        <v>99</v>
      </c>
      <c r="E613" s="82" t="s">
        <v>53</v>
      </c>
      <c r="F613" s="50" t="s">
        <v>4</v>
      </c>
      <c r="G613" s="269" t="str">
        <f>VLOOKUP(A613,'High School'!A:AW,49,FALSE)</f>
        <v>S/A</v>
      </c>
      <c r="H613" s="270" t="str">
        <f>VLOOKUP(A613,'High School'!A:AX,50,FALSE)</f>
        <v/>
      </c>
      <c r="I613" s="270" t="str">
        <f>VLOOKUP(A613,'High School'!A:AY,51,FALSE)</f>
        <v/>
      </c>
      <c r="J613" s="270" t="str">
        <f>VLOOKUP(A613,'High School'!A:AZ,52,FALSE)</f>
        <v/>
      </c>
      <c r="K613" s="270" t="str">
        <f>VLOOKUP(A613,'High School'!A:BA,53,FALSE)</f>
        <v/>
      </c>
      <c r="L613" s="270" t="str">
        <f>VLOOKUP(A613,'High School'!A:BB,54,FALSE)</f>
        <v/>
      </c>
      <c r="M613" s="301" t="s">
        <v>73</v>
      </c>
      <c r="N613" s="271"/>
      <c r="O613" s="301" t="s">
        <v>7913</v>
      </c>
      <c r="P613" s="273"/>
      <c r="Q613" s="288"/>
      <c r="R613" s="288"/>
      <c r="S613" s="275"/>
      <c r="T613" s="275"/>
      <c r="U613" s="275"/>
      <c r="V613" s="275"/>
      <c r="W613" s="275"/>
      <c r="X613" s="275"/>
      <c r="Y613" s="304" t="s">
        <v>73</v>
      </c>
      <c r="Z613" s="276"/>
      <c r="AA613" s="304">
        <v>2.51540898E8</v>
      </c>
      <c r="AB613" s="304">
        <v>36912.0</v>
      </c>
      <c r="AC613" s="276"/>
      <c r="AD613" s="276"/>
      <c r="AE613" s="291"/>
      <c r="AF613" s="291"/>
      <c r="AG613" s="291"/>
      <c r="AH613" s="291"/>
      <c r="AI613" s="291"/>
      <c r="AJ613" s="291"/>
      <c r="AK613" s="279"/>
      <c r="AL613" s="279"/>
      <c r="AM613" s="368"/>
      <c r="AN613" s="368"/>
      <c r="AO613" s="292"/>
      <c r="AP613" s="292"/>
      <c r="AQ613" s="292"/>
      <c r="AR613" s="362"/>
      <c r="AS613" s="362"/>
      <c r="AT613" s="281"/>
      <c r="AU613" s="281"/>
      <c r="AV613" s="294"/>
      <c r="AW613" s="294"/>
      <c r="AX613" s="294"/>
      <c r="AY613" s="295"/>
      <c r="AZ613" s="295"/>
      <c r="BA613" s="295"/>
      <c r="BB613" s="296"/>
      <c r="BC613" s="296"/>
      <c r="BD613" s="296"/>
      <c r="BE613" s="353"/>
    </row>
    <row r="614" ht="15.75" customHeight="1">
      <c r="A614" s="74">
        <v>2025648.0</v>
      </c>
      <c r="B614" s="50" t="s">
        <v>5363</v>
      </c>
      <c r="C614" s="50" t="s">
        <v>430</v>
      </c>
      <c r="D614" s="50" t="s">
        <v>99</v>
      </c>
      <c r="E614" s="82" t="s">
        <v>53</v>
      </c>
      <c r="F614" s="50" t="s">
        <v>4</v>
      </c>
      <c r="G614" s="269" t="str">
        <f>VLOOKUP(A614,'High School'!A:AW,49,FALSE)</f>
        <v/>
      </c>
      <c r="H614" s="270" t="str">
        <f>VLOOKUP(A614,'High School'!A:AX,50,FALSE)</f>
        <v/>
      </c>
      <c r="I614" s="270" t="str">
        <f>VLOOKUP(A614,'High School'!A:AY,51,FALSE)</f>
        <v/>
      </c>
      <c r="J614" s="270" t="str">
        <f>VLOOKUP(A614,'High School'!A:AZ,52,FALSE)</f>
        <v/>
      </c>
      <c r="K614" s="270" t="str">
        <f>VLOOKUP(A614,'High School'!A:BA,53,FALSE)</f>
        <v/>
      </c>
      <c r="L614" s="270" t="str">
        <f>VLOOKUP(A614,'High School'!A:BB,54,FALSE)</f>
        <v/>
      </c>
      <c r="M614" s="301" t="s">
        <v>73</v>
      </c>
      <c r="N614" s="271"/>
      <c r="O614" s="301" t="s">
        <v>7914</v>
      </c>
      <c r="P614" s="273"/>
      <c r="Q614" s="288"/>
      <c r="R614" s="288"/>
      <c r="S614" s="275"/>
      <c r="T614" s="275"/>
      <c r="U614" s="275"/>
      <c r="V614" s="275"/>
      <c r="W614" s="275"/>
      <c r="X614" s="289"/>
      <c r="Y614" s="304" t="s">
        <v>232</v>
      </c>
      <c r="Z614" s="276"/>
      <c r="AA614" s="304">
        <v>2.51347486E8</v>
      </c>
      <c r="AB614" s="304">
        <v>81754.0</v>
      </c>
      <c r="AC614" s="290"/>
      <c r="AD614" s="290"/>
      <c r="AE614" s="291"/>
      <c r="AF614" s="291"/>
      <c r="AG614" s="291"/>
      <c r="AH614" s="291"/>
      <c r="AI614" s="291"/>
      <c r="AJ614" s="291"/>
      <c r="AK614" s="279"/>
      <c r="AL614" s="279"/>
      <c r="AM614" s="279"/>
      <c r="AN614" s="279"/>
      <c r="AO614" s="292"/>
      <c r="AP614" s="292"/>
      <c r="AQ614" s="292"/>
      <c r="AR614" s="362"/>
      <c r="AS614" s="362"/>
      <c r="AT614" s="281"/>
      <c r="AU614" s="281"/>
      <c r="AV614" s="294"/>
      <c r="AW614" s="294"/>
      <c r="AX614" s="294"/>
      <c r="AY614" s="295"/>
      <c r="AZ614" s="295"/>
      <c r="BA614" s="295"/>
      <c r="BB614" s="296"/>
      <c r="BC614" s="296"/>
      <c r="BD614" s="296"/>
      <c r="BE614" s="353"/>
    </row>
    <row r="615" ht="15.75" customHeight="1">
      <c r="A615" s="74">
        <v>2025649.0</v>
      </c>
      <c r="B615" s="50" t="s">
        <v>3869</v>
      </c>
      <c r="C615" s="50" t="s">
        <v>430</v>
      </c>
      <c r="D615" s="50" t="s">
        <v>99</v>
      </c>
      <c r="E615" s="82" t="s">
        <v>53</v>
      </c>
      <c r="F615" s="50" t="s">
        <v>4</v>
      </c>
      <c r="G615" s="269" t="str">
        <f>VLOOKUP(A615,'High School'!A:AW,49,FALSE)</f>
        <v/>
      </c>
      <c r="H615" s="270" t="str">
        <f>VLOOKUP(A615,'High School'!A:AX,50,FALSE)</f>
        <v/>
      </c>
      <c r="I615" s="270" t="str">
        <f>VLOOKUP(A615,'High School'!A:AY,51,FALSE)</f>
        <v/>
      </c>
      <c r="J615" s="270" t="str">
        <f>VLOOKUP(A615,'High School'!A:AZ,52,FALSE)</f>
        <v/>
      </c>
      <c r="K615" s="270" t="str">
        <f>VLOOKUP(A615,'High School'!A:BA,53,FALSE)</f>
        <v/>
      </c>
      <c r="L615" s="270" t="str">
        <f>VLOOKUP(A615,'High School'!A:BB,54,FALSE)</f>
        <v/>
      </c>
      <c r="M615" s="301" t="s">
        <v>73</v>
      </c>
      <c r="N615" s="271"/>
      <c r="O615" s="301" t="s">
        <v>7915</v>
      </c>
      <c r="P615" s="273"/>
      <c r="Q615" s="288"/>
      <c r="R615" s="288"/>
      <c r="S615" s="275"/>
      <c r="T615" s="275"/>
      <c r="U615" s="275"/>
      <c r="V615" s="275"/>
      <c r="W615" s="275"/>
      <c r="X615" s="289"/>
      <c r="Y615" s="304" t="s">
        <v>73</v>
      </c>
      <c r="Z615" s="276"/>
      <c r="AA615" s="304">
        <v>2.51484378E8</v>
      </c>
      <c r="AB615" s="304">
        <v>36912.0</v>
      </c>
      <c r="AC615" s="290"/>
      <c r="AD615" s="290"/>
      <c r="AE615" s="291"/>
      <c r="AF615" s="291"/>
      <c r="AG615" s="291"/>
      <c r="AH615" s="291"/>
      <c r="AI615" s="291"/>
      <c r="AJ615" s="291"/>
      <c r="AK615" s="279"/>
      <c r="AL615" s="279"/>
      <c r="AM615" s="279"/>
      <c r="AN615" s="279"/>
      <c r="AO615" s="292"/>
      <c r="AP615" s="292"/>
      <c r="AQ615" s="292"/>
      <c r="AR615" s="362"/>
      <c r="AS615" s="362"/>
      <c r="AT615" s="281"/>
      <c r="AU615" s="281"/>
      <c r="AV615" s="294"/>
      <c r="AW615" s="294"/>
      <c r="AX615" s="294"/>
      <c r="AY615" s="295"/>
      <c r="AZ615" s="295"/>
      <c r="BA615" s="295"/>
      <c r="BB615" s="296"/>
      <c r="BC615" s="296"/>
      <c r="BD615" s="296"/>
      <c r="BE615" s="353"/>
    </row>
    <row r="616" ht="15.75" customHeight="1">
      <c r="A616" s="74">
        <v>2025650.0</v>
      </c>
      <c r="B616" s="50" t="s">
        <v>5190</v>
      </c>
      <c r="C616" s="50" t="s">
        <v>430</v>
      </c>
      <c r="D616" s="50" t="s">
        <v>99</v>
      </c>
      <c r="E616" s="82" t="s">
        <v>53</v>
      </c>
      <c r="F616" s="50" t="s">
        <v>4</v>
      </c>
      <c r="G616" s="269" t="str">
        <f>VLOOKUP(A616,'High School'!A:AW,49,FALSE)</f>
        <v/>
      </c>
      <c r="H616" s="270" t="str">
        <f>VLOOKUP(A616,'High School'!A:AX,50,FALSE)</f>
        <v/>
      </c>
      <c r="I616" s="270" t="str">
        <f>VLOOKUP(A616,'High School'!A:AY,51,FALSE)</f>
        <v/>
      </c>
      <c r="J616" s="270" t="str">
        <f>VLOOKUP(A616,'High School'!A:AZ,52,FALSE)</f>
        <v/>
      </c>
      <c r="K616" s="270" t="str">
        <f>VLOOKUP(A616,'High School'!A:BA,53,FALSE)</f>
        <v/>
      </c>
      <c r="L616" s="270" t="str">
        <f>VLOOKUP(A616,'High School'!A:BB,54,FALSE)</f>
        <v/>
      </c>
      <c r="M616" s="301" t="s">
        <v>73</v>
      </c>
      <c r="N616" s="271"/>
      <c r="O616" s="301" t="s">
        <v>7916</v>
      </c>
      <c r="P616" s="273"/>
      <c r="Q616" s="288"/>
      <c r="R616" s="288"/>
      <c r="S616" s="275"/>
      <c r="T616" s="275"/>
      <c r="U616" s="275"/>
      <c r="V616" s="275"/>
      <c r="W616" s="275"/>
      <c r="X616" s="289"/>
      <c r="Y616" s="304" t="s">
        <v>73</v>
      </c>
      <c r="Z616" s="304"/>
      <c r="AA616" s="304">
        <v>2.51558487E8</v>
      </c>
      <c r="AB616" s="304">
        <v>36912.0</v>
      </c>
      <c r="AC616" s="290"/>
      <c r="AD616" s="290"/>
      <c r="AE616" s="291"/>
      <c r="AF616" s="291"/>
      <c r="AG616" s="291"/>
      <c r="AH616" s="291"/>
      <c r="AI616" s="291"/>
      <c r="AJ616" s="291"/>
      <c r="AK616" s="279"/>
      <c r="AL616" s="279"/>
      <c r="AM616" s="279"/>
      <c r="AN616" s="279"/>
      <c r="AO616" s="292"/>
      <c r="AP616" s="292"/>
      <c r="AQ616" s="292"/>
      <c r="AR616" s="362"/>
      <c r="AS616" s="362"/>
      <c r="AT616" s="281"/>
      <c r="AU616" s="281"/>
      <c r="AV616" s="294"/>
      <c r="AW616" s="294"/>
      <c r="AX616" s="294"/>
      <c r="AY616" s="295"/>
      <c r="AZ616" s="295"/>
      <c r="BA616" s="295"/>
      <c r="BB616" s="296"/>
      <c r="BC616" s="296"/>
      <c r="BD616" s="296"/>
      <c r="BE616" s="353"/>
    </row>
    <row r="617" ht="15.75" customHeight="1">
      <c r="A617" s="74">
        <v>2025651.0</v>
      </c>
      <c r="B617" s="50" t="s">
        <v>4377</v>
      </c>
      <c r="C617" s="50" t="s">
        <v>430</v>
      </c>
      <c r="D617" s="50" t="s">
        <v>99</v>
      </c>
      <c r="E617" s="82" t="s">
        <v>53</v>
      </c>
      <c r="F617" s="50" t="s">
        <v>4</v>
      </c>
      <c r="G617" s="269" t="str">
        <f>VLOOKUP(A617,'High School'!A:AW,49,FALSE)</f>
        <v/>
      </c>
      <c r="H617" s="270" t="str">
        <f>VLOOKUP(A617,'High School'!A:AX,50,FALSE)</f>
        <v/>
      </c>
      <c r="I617" s="270" t="str">
        <f>VLOOKUP(A617,'High School'!A:AY,51,FALSE)</f>
        <v/>
      </c>
      <c r="J617" s="270" t="str">
        <f>VLOOKUP(A617,'High School'!A:AZ,52,FALSE)</f>
        <v/>
      </c>
      <c r="K617" s="270" t="str">
        <f>VLOOKUP(A617,'High School'!A:BA,53,FALSE)</f>
        <v/>
      </c>
      <c r="L617" s="270" t="str">
        <f>VLOOKUP(A617,'High School'!A:BB,54,FALSE)</f>
        <v/>
      </c>
      <c r="M617" s="301" t="s">
        <v>73</v>
      </c>
      <c r="N617" s="271"/>
      <c r="O617" s="301" t="s">
        <v>7917</v>
      </c>
      <c r="P617" s="273"/>
      <c r="Q617" s="288"/>
      <c r="R617" s="288"/>
      <c r="S617" s="275"/>
      <c r="T617" s="275"/>
      <c r="U617" s="275"/>
      <c r="V617" s="275"/>
      <c r="W617" s="275"/>
      <c r="X617" s="289"/>
      <c r="Y617" s="304" t="s">
        <v>232</v>
      </c>
      <c r="Z617" s="276"/>
      <c r="AA617" s="276"/>
      <c r="AB617" s="276"/>
      <c r="AC617" s="290"/>
      <c r="AD617" s="290"/>
      <c r="AE617" s="291"/>
      <c r="AF617" s="291"/>
      <c r="AG617" s="291"/>
      <c r="AH617" s="291"/>
      <c r="AI617" s="291"/>
      <c r="AJ617" s="291"/>
      <c r="AK617" s="279"/>
      <c r="AL617" s="279"/>
      <c r="AM617" s="279"/>
      <c r="AN617" s="279"/>
      <c r="AO617" s="292"/>
      <c r="AP617" s="292"/>
      <c r="AQ617" s="292"/>
      <c r="AR617" s="362"/>
      <c r="AS617" s="362"/>
      <c r="AT617" s="281"/>
      <c r="AU617" s="281"/>
      <c r="AV617" s="294"/>
      <c r="AW617" s="294"/>
      <c r="AX617" s="294"/>
      <c r="AY617" s="295"/>
      <c r="AZ617" s="295"/>
      <c r="BA617" s="295"/>
      <c r="BB617" s="296"/>
      <c r="BC617" s="296"/>
      <c r="BD617" s="296"/>
      <c r="BE617" s="353"/>
    </row>
    <row r="618" ht="15.75" customHeight="1">
      <c r="A618" s="74">
        <v>2025652.0</v>
      </c>
      <c r="B618" s="50" t="s">
        <v>7174</v>
      </c>
      <c r="C618" s="50" t="s">
        <v>430</v>
      </c>
      <c r="D618" s="50" t="s">
        <v>99</v>
      </c>
      <c r="E618" s="82" t="s">
        <v>53</v>
      </c>
      <c r="F618" s="50" t="s">
        <v>4</v>
      </c>
      <c r="G618" s="269" t="str">
        <f>VLOOKUP(A618,'High School'!A:AW,49,FALSE)</f>
        <v/>
      </c>
      <c r="H618" s="270" t="str">
        <f>VLOOKUP(A618,'High School'!A:AX,50,FALSE)</f>
        <v/>
      </c>
      <c r="I618" s="270" t="str">
        <f>VLOOKUP(A618,'High School'!A:AY,51,FALSE)</f>
        <v/>
      </c>
      <c r="J618" s="270" t="str">
        <f>VLOOKUP(A618,'High School'!A:AZ,52,FALSE)</f>
        <v/>
      </c>
      <c r="K618" s="270" t="str">
        <f>VLOOKUP(A618,'High School'!A:BA,53,FALSE)</f>
        <v/>
      </c>
      <c r="L618" s="270" t="str">
        <f>VLOOKUP(A618,'High School'!A:BB,54,FALSE)</f>
        <v/>
      </c>
      <c r="M618" s="301" t="s">
        <v>225</v>
      </c>
      <c r="N618" s="301" t="s">
        <v>26</v>
      </c>
      <c r="O618" s="271"/>
      <c r="P618" s="273"/>
      <c r="Q618" s="288"/>
      <c r="R618" s="288"/>
      <c r="S618" s="275"/>
      <c r="T618" s="275"/>
      <c r="U618" s="275"/>
      <c r="V618" s="275"/>
      <c r="W618" s="275"/>
      <c r="X618" s="289"/>
      <c r="Y618" s="304" t="s">
        <v>225</v>
      </c>
      <c r="Z618" s="304" t="s">
        <v>26</v>
      </c>
      <c r="AA618" s="276"/>
      <c r="AB618" s="276"/>
      <c r="AC618" s="290"/>
      <c r="AD618" s="290"/>
      <c r="AE618" s="291"/>
      <c r="AF618" s="291"/>
      <c r="AG618" s="291"/>
      <c r="AH618" s="291"/>
      <c r="AI618" s="291"/>
      <c r="AJ618" s="291"/>
      <c r="AK618" s="279"/>
      <c r="AL618" s="279"/>
      <c r="AM618" s="279"/>
      <c r="AN618" s="279"/>
      <c r="AO618" s="292"/>
      <c r="AP618" s="292"/>
      <c r="AQ618" s="292"/>
      <c r="AR618" s="362"/>
      <c r="AS618" s="362"/>
      <c r="AT618" s="281"/>
      <c r="AU618" s="281"/>
      <c r="AV618" s="294"/>
      <c r="AW618" s="294"/>
      <c r="AX618" s="294"/>
      <c r="AY618" s="295"/>
      <c r="AZ618" s="295"/>
      <c r="BA618" s="295"/>
      <c r="BB618" s="296"/>
      <c r="BC618" s="296"/>
      <c r="BD618" s="296"/>
      <c r="BE618" s="353"/>
    </row>
    <row r="619" ht="15.75" customHeight="1">
      <c r="A619" s="74">
        <v>2025653.0</v>
      </c>
      <c r="B619" s="50" t="s">
        <v>3715</v>
      </c>
      <c r="C619" s="50" t="s">
        <v>430</v>
      </c>
      <c r="D619" s="50" t="s">
        <v>99</v>
      </c>
      <c r="E619" s="82" t="s">
        <v>53</v>
      </c>
      <c r="F619" s="50" t="s">
        <v>4</v>
      </c>
      <c r="G619" s="269" t="str">
        <f>VLOOKUP(A619,'High School'!A:AW,49,FALSE)</f>
        <v/>
      </c>
      <c r="H619" s="270" t="str">
        <f>VLOOKUP(A619,'High School'!A:AX,50,FALSE)</f>
        <v/>
      </c>
      <c r="I619" s="270" t="str">
        <f>VLOOKUP(A619,'High School'!A:AY,51,FALSE)</f>
        <v/>
      </c>
      <c r="J619" s="270" t="str">
        <f>VLOOKUP(A619,'High School'!A:AZ,52,FALSE)</f>
        <v/>
      </c>
      <c r="K619" s="270" t="str">
        <f>VLOOKUP(A619,'High School'!A:BA,53,FALSE)</f>
        <v/>
      </c>
      <c r="L619" s="270" t="str">
        <f>VLOOKUP(A619,'High School'!A:BB,54,FALSE)</f>
        <v/>
      </c>
      <c r="M619" s="301" t="s">
        <v>73</v>
      </c>
      <c r="N619" s="271"/>
      <c r="O619" s="301" t="s">
        <v>7918</v>
      </c>
      <c r="P619" s="273"/>
      <c r="Q619" s="288"/>
      <c r="R619" s="288"/>
      <c r="S619" s="275"/>
      <c r="T619" s="275"/>
      <c r="U619" s="275"/>
      <c r="V619" s="275"/>
      <c r="W619" s="275"/>
      <c r="X619" s="289"/>
      <c r="Y619" s="304" t="s">
        <v>73</v>
      </c>
      <c r="Z619" s="276"/>
      <c r="AA619" s="304">
        <v>2.51484238E8</v>
      </c>
      <c r="AB619" s="304">
        <v>36912.0</v>
      </c>
      <c r="AC619" s="290"/>
      <c r="AD619" s="290"/>
      <c r="AE619" s="291"/>
      <c r="AF619" s="291"/>
      <c r="AG619" s="291"/>
      <c r="AH619" s="291"/>
      <c r="AI619" s="291"/>
      <c r="AJ619" s="291"/>
      <c r="AK619" s="279"/>
      <c r="AL619" s="279"/>
      <c r="AM619" s="279"/>
      <c r="AN619" s="279"/>
      <c r="AO619" s="292"/>
      <c r="AP619" s="292"/>
      <c r="AQ619" s="292"/>
      <c r="AR619" s="362"/>
      <c r="AS619" s="362"/>
      <c r="AT619" s="281"/>
      <c r="AU619" s="281"/>
      <c r="AV619" s="294"/>
      <c r="AW619" s="294"/>
      <c r="AX619" s="294"/>
      <c r="AY619" s="295"/>
      <c r="AZ619" s="295"/>
      <c r="BA619" s="295"/>
      <c r="BB619" s="296"/>
      <c r="BC619" s="296"/>
      <c r="BD619" s="296"/>
      <c r="BE619" s="353"/>
    </row>
    <row r="620" ht="15.75" customHeight="1">
      <c r="A620" s="74">
        <v>2025654.0</v>
      </c>
      <c r="B620" s="50" t="s">
        <v>7303</v>
      </c>
      <c r="C620" s="50" t="s">
        <v>430</v>
      </c>
      <c r="D620" s="50" t="s">
        <v>99</v>
      </c>
      <c r="E620" s="82" t="s">
        <v>53</v>
      </c>
      <c r="F620" s="50" t="s">
        <v>4</v>
      </c>
      <c r="G620" s="269" t="str">
        <f>VLOOKUP(A620,'High School'!A:AW,49,FALSE)</f>
        <v/>
      </c>
      <c r="H620" s="270" t="str">
        <f>VLOOKUP(A620,'High School'!A:AX,50,FALSE)</f>
        <v/>
      </c>
      <c r="I620" s="270" t="str">
        <f>VLOOKUP(A620,'High School'!A:AY,51,FALSE)</f>
        <v/>
      </c>
      <c r="J620" s="270" t="str">
        <f>VLOOKUP(A620,'High School'!A:AZ,52,FALSE)</f>
        <v/>
      </c>
      <c r="K620" s="270" t="str">
        <f>VLOOKUP(A620,'High School'!A:BA,53,FALSE)</f>
        <v/>
      </c>
      <c r="L620" s="270" t="str">
        <f>VLOOKUP(A620,'High School'!A:BB,54,FALSE)</f>
        <v/>
      </c>
      <c r="M620" s="301" t="s">
        <v>225</v>
      </c>
      <c r="N620" s="301" t="s">
        <v>26</v>
      </c>
      <c r="O620" s="271"/>
      <c r="P620" s="273"/>
      <c r="Q620" s="288"/>
      <c r="R620" s="288"/>
      <c r="S620" s="275"/>
      <c r="T620" s="275"/>
      <c r="U620" s="275"/>
      <c r="V620" s="275"/>
      <c r="W620" s="275"/>
      <c r="X620" s="289"/>
      <c r="Y620" s="304" t="s">
        <v>225</v>
      </c>
      <c r="Z620" s="304" t="s">
        <v>26</v>
      </c>
      <c r="AA620" s="276"/>
      <c r="AB620" s="276"/>
      <c r="AC620" s="290"/>
      <c r="AD620" s="290"/>
      <c r="AE620" s="291"/>
      <c r="AF620" s="291"/>
      <c r="AG620" s="291"/>
      <c r="AH620" s="291"/>
      <c r="AI620" s="291"/>
      <c r="AJ620" s="291"/>
      <c r="AK620" s="279"/>
      <c r="AL620" s="279"/>
      <c r="AM620" s="279"/>
      <c r="AN620" s="279"/>
      <c r="AO620" s="292"/>
      <c r="AP620" s="292"/>
      <c r="AQ620" s="292"/>
      <c r="AR620" s="362"/>
      <c r="AS620" s="362"/>
      <c r="AT620" s="281"/>
      <c r="AU620" s="281"/>
      <c r="AV620" s="294"/>
      <c r="AW620" s="294"/>
      <c r="AX620" s="294"/>
      <c r="AY620" s="295"/>
      <c r="AZ620" s="295"/>
      <c r="BA620" s="295"/>
      <c r="BB620" s="296"/>
      <c r="BC620" s="296"/>
      <c r="BD620" s="296"/>
      <c r="BE620" s="353"/>
    </row>
    <row r="621" ht="15.75" customHeight="1">
      <c r="A621" s="74">
        <v>2025655.0</v>
      </c>
      <c r="B621" s="50" t="s">
        <v>4557</v>
      </c>
      <c r="C621" s="50" t="s">
        <v>430</v>
      </c>
      <c r="D621" s="50" t="s">
        <v>99</v>
      </c>
      <c r="E621" s="82" t="s">
        <v>53</v>
      </c>
      <c r="F621" s="50" t="s">
        <v>4</v>
      </c>
      <c r="G621" s="269" t="str">
        <f>VLOOKUP(A621,'High School'!A:AW,49,FALSE)</f>
        <v/>
      </c>
      <c r="H621" s="270" t="str">
        <f>VLOOKUP(A621,'High School'!A:AX,50,FALSE)</f>
        <v/>
      </c>
      <c r="I621" s="270" t="str">
        <f>VLOOKUP(A621,'High School'!A:AY,51,FALSE)</f>
        <v/>
      </c>
      <c r="J621" s="270" t="str">
        <f>VLOOKUP(A621,'High School'!A:AZ,52,FALSE)</f>
        <v/>
      </c>
      <c r="K621" s="270" t="str">
        <f>VLOOKUP(A621,'High School'!A:BA,53,FALSE)</f>
        <v/>
      </c>
      <c r="L621" s="270" t="str">
        <f>VLOOKUP(A621,'High School'!A:BB,54,FALSE)</f>
        <v/>
      </c>
      <c r="M621" s="301" t="s">
        <v>73</v>
      </c>
      <c r="N621" s="271"/>
      <c r="O621" s="301" t="s">
        <v>7919</v>
      </c>
      <c r="P621" s="273"/>
      <c r="Q621" s="288"/>
      <c r="R621" s="288"/>
      <c r="S621" s="275"/>
      <c r="T621" s="275"/>
      <c r="U621" s="275"/>
      <c r="V621" s="275"/>
      <c r="W621" s="275"/>
      <c r="X621" s="289"/>
      <c r="Y621" s="304" t="s">
        <v>73</v>
      </c>
      <c r="Z621" s="276"/>
      <c r="AA621" s="304">
        <v>2.51541126E8</v>
      </c>
      <c r="AB621" s="304">
        <v>36912.0</v>
      </c>
      <c r="AC621" s="290"/>
      <c r="AD621" s="290"/>
      <c r="AE621" s="291"/>
      <c r="AF621" s="291"/>
      <c r="AG621" s="291"/>
      <c r="AH621" s="291"/>
      <c r="AI621" s="291"/>
      <c r="AJ621" s="291"/>
      <c r="AK621" s="279"/>
      <c r="AL621" s="279"/>
      <c r="AM621" s="279"/>
      <c r="AN621" s="279"/>
      <c r="AO621" s="292"/>
      <c r="AP621" s="292"/>
      <c r="AQ621" s="292"/>
      <c r="AR621" s="362"/>
      <c r="AS621" s="362"/>
      <c r="AT621" s="281"/>
      <c r="AU621" s="281"/>
      <c r="AV621" s="294"/>
      <c r="AW621" s="294"/>
      <c r="AX621" s="294"/>
      <c r="AY621" s="295"/>
      <c r="AZ621" s="295"/>
      <c r="BA621" s="295"/>
      <c r="BB621" s="296"/>
      <c r="BC621" s="296"/>
      <c r="BD621" s="296"/>
      <c r="BE621" s="353"/>
    </row>
    <row r="622" ht="15.75" customHeight="1">
      <c r="A622" s="74">
        <v>2025656.0</v>
      </c>
      <c r="B622" s="50" t="s">
        <v>4131</v>
      </c>
      <c r="C622" s="50" t="s">
        <v>430</v>
      </c>
      <c r="D622" s="50" t="s">
        <v>86</v>
      </c>
      <c r="E622" s="82" t="s">
        <v>51</v>
      </c>
      <c r="F622" s="50" t="s">
        <v>4</v>
      </c>
      <c r="G622" s="269" t="str">
        <f>VLOOKUP(A622,'High School'!A:AW,49,FALSE)</f>
        <v/>
      </c>
      <c r="H622" s="270" t="str">
        <f>VLOOKUP(A622,'High School'!A:AX,50,FALSE)</f>
        <v/>
      </c>
      <c r="I622" s="270" t="str">
        <f>VLOOKUP(A622,'High School'!A:AY,51,FALSE)</f>
        <v/>
      </c>
      <c r="J622" s="270" t="str">
        <f>VLOOKUP(A622,'High School'!A:AZ,52,FALSE)</f>
        <v/>
      </c>
      <c r="K622" s="270" t="str">
        <f>VLOOKUP(A622,'High School'!A:BA,53,FALSE)</f>
        <v/>
      </c>
      <c r="L622" s="270" t="str">
        <f>VLOOKUP(A622,'High School'!A:BB,54,FALSE)</f>
        <v/>
      </c>
      <c r="M622" s="301" t="s">
        <v>73</v>
      </c>
      <c r="N622" s="271"/>
      <c r="O622" s="301" t="s">
        <v>7920</v>
      </c>
      <c r="P622" s="273"/>
      <c r="Q622" s="288"/>
      <c r="R622" s="288"/>
      <c r="S622" s="275"/>
      <c r="T622" s="275"/>
      <c r="U622" s="275"/>
      <c r="V622" s="275"/>
      <c r="W622" s="275"/>
      <c r="X622" s="289"/>
      <c r="Y622" s="304" t="s">
        <v>232</v>
      </c>
      <c r="Z622" s="276"/>
      <c r="AA622" s="304">
        <v>2.50589117E8</v>
      </c>
      <c r="AB622" s="276"/>
      <c r="AC622" s="290"/>
      <c r="AD622" s="290"/>
      <c r="AE622" s="291"/>
      <c r="AF622" s="291"/>
      <c r="AG622" s="291"/>
      <c r="AH622" s="291"/>
      <c r="AI622" s="291"/>
      <c r="AJ622" s="291"/>
      <c r="AK622" s="279"/>
      <c r="AL622" s="279"/>
      <c r="AM622" s="279"/>
      <c r="AN622" s="279"/>
      <c r="AO622" s="292"/>
      <c r="AP622" s="292"/>
      <c r="AQ622" s="292"/>
      <c r="AR622" s="362"/>
      <c r="AS622" s="362"/>
      <c r="AT622" s="281"/>
      <c r="AU622" s="281"/>
      <c r="AV622" s="294"/>
      <c r="AW622" s="294"/>
      <c r="AX622" s="294"/>
      <c r="AY622" s="295"/>
      <c r="AZ622" s="295"/>
      <c r="BA622" s="295"/>
      <c r="BB622" s="296"/>
      <c r="BC622" s="296"/>
      <c r="BD622" s="296"/>
      <c r="BE622" s="353"/>
    </row>
    <row r="623" ht="15.75" customHeight="1">
      <c r="A623" s="74">
        <v>2025657.0</v>
      </c>
      <c r="B623" s="50" t="s">
        <v>1695</v>
      </c>
      <c r="C623" s="50" t="s">
        <v>430</v>
      </c>
      <c r="D623" s="50" t="s">
        <v>86</v>
      </c>
      <c r="E623" s="82" t="s">
        <v>51</v>
      </c>
      <c r="F623" s="50" t="s">
        <v>4</v>
      </c>
      <c r="G623" s="269" t="str">
        <f>VLOOKUP(A623,'High School'!A:AW,49,FALSE)</f>
        <v/>
      </c>
      <c r="H623" s="270" t="str">
        <f>VLOOKUP(A623,'High School'!A:AX,50,FALSE)</f>
        <v/>
      </c>
      <c r="I623" s="270" t="str">
        <f>VLOOKUP(A623,'High School'!A:AY,51,FALSE)</f>
        <v/>
      </c>
      <c r="J623" s="270" t="str">
        <f>VLOOKUP(A623,'High School'!A:AZ,52,FALSE)</f>
        <v/>
      </c>
      <c r="K623" s="270" t="str">
        <f>VLOOKUP(A623,'High School'!A:BA,53,FALSE)</f>
        <v/>
      </c>
      <c r="L623" s="270" t="str">
        <f>VLOOKUP(A623,'High School'!A:BB,54,FALSE)</f>
        <v/>
      </c>
      <c r="M623" s="301" t="s">
        <v>73</v>
      </c>
      <c r="N623" s="271"/>
      <c r="O623" s="301" t="s">
        <v>7921</v>
      </c>
      <c r="P623" s="273"/>
      <c r="Q623" s="288"/>
      <c r="R623" s="288"/>
      <c r="S623" s="275"/>
      <c r="T623" s="275"/>
      <c r="U623" s="275"/>
      <c r="V623" s="275"/>
      <c r="W623" s="275"/>
      <c r="X623" s="289"/>
      <c r="Y623" s="304" t="s">
        <v>73</v>
      </c>
      <c r="Z623" s="276"/>
      <c r="AA623" s="304">
        <v>2.51532046E8</v>
      </c>
      <c r="AB623" s="304">
        <v>48319.0</v>
      </c>
      <c r="AC623" s="290"/>
      <c r="AD623" s="290"/>
      <c r="AE623" s="291"/>
      <c r="AF623" s="291"/>
      <c r="AG623" s="291"/>
      <c r="AH623" s="291"/>
      <c r="AI623" s="291"/>
      <c r="AJ623" s="291"/>
      <c r="AK623" s="279"/>
      <c r="AL623" s="279"/>
      <c r="AM623" s="279"/>
      <c r="AN623" s="279"/>
      <c r="AO623" s="292"/>
      <c r="AP623" s="292"/>
      <c r="AQ623" s="292"/>
      <c r="AR623" s="362"/>
      <c r="AS623" s="362"/>
      <c r="AT623" s="281"/>
      <c r="AU623" s="281"/>
      <c r="AV623" s="294"/>
      <c r="AW623" s="294"/>
      <c r="AX623" s="294"/>
      <c r="AY623" s="295"/>
      <c r="AZ623" s="295"/>
      <c r="BA623" s="295"/>
      <c r="BB623" s="296"/>
      <c r="BC623" s="296"/>
      <c r="BD623" s="296"/>
      <c r="BE623" s="353"/>
    </row>
    <row r="624" ht="15.75" customHeight="1">
      <c r="A624" s="74">
        <v>2025658.0</v>
      </c>
      <c r="B624" s="50" t="s">
        <v>4102</v>
      </c>
      <c r="C624" s="50" t="s">
        <v>430</v>
      </c>
      <c r="D624" s="50" t="s">
        <v>86</v>
      </c>
      <c r="E624" s="82" t="s">
        <v>51</v>
      </c>
      <c r="F624" s="50" t="s">
        <v>4</v>
      </c>
      <c r="G624" s="269" t="str">
        <f>VLOOKUP(A624,'High School'!A:AW,49,FALSE)</f>
        <v/>
      </c>
      <c r="H624" s="270" t="str">
        <f>VLOOKUP(A624,'High School'!A:AX,50,FALSE)</f>
        <v/>
      </c>
      <c r="I624" s="270" t="str">
        <f>VLOOKUP(A624,'High School'!A:AY,51,FALSE)</f>
        <v/>
      </c>
      <c r="J624" s="270" t="str">
        <f>VLOOKUP(A624,'High School'!A:AZ,52,FALSE)</f>
        <v/>
      </c>
      <c r="K624" s="270" t="str">
        <f>VLOOKUP(A624,'High School'!A:BA,53,FALSE)</f>
        <v/>
      </c>
      <c r="L624" s="270" t="str">
        <f>VLOOKUP(A624,'High School'!A:BB,54,FALSE)</f>
        <v/>
      </c>
      <c r="M624" s="301" t="s">
        <v>73</v>
      </c>
      <c r="N624" s="271"/>
      <c r="O624" s="301" t="s">
        <v>7922</v>
      </c>
      <c r="P624" s="273"/>
      <c r="Q624" s="288"/>
      <c r="R624" s="288"/>
      <c r="S624" s="275"/>
      <c r="T624" s="275"/>
      <c r="U624" s="275"/>
      <c r="V624" s="275"/>
      <c r="W624" s="275"/>
      <c r="X624" s="289"/>
      <c r="Y624" s="304" t="s">
        <v>73</v>
      </c>
      <c r="Z624" s="276"/>
      <c r="AA624" s="304">
        <v>2.51532992E8</v>
      </c>
      <c r="AB624" s="304">
        <v>84523.0</v>
      </c>
      <c r="AC624" s="290"/>
      <c r="AD624" s="290"/>
      <c r="AE624" s="291"/>
      <c r="AF624" s="291"/>
      <c r="AG624" s="291"/>
      <c r="AH624" s="291"/>
      <c r="AI624" s="291"/>
      <c r="AJ624" s="291"/>
      <c r="AK624" s="279"/>
      <c r="AL624" s="279"/>
      <c r="AM624" s="279"/>
      <c r="AN624" s="279"/>
      <c r="AO624" s="292"/>
      <c r="AP624" s="292"/>
      <c r="AQ624" s="292"/>
      <c r="AR624" s="362"/>
      <c r="AS624" s="362"/>
      <c r="AT624" s="281"/>
      <c r="AU624" s="281"/>
      <c r="AV624" s="294"/>
      <c r="AW624" s="294"/>
      <c r="AX624" s="294"/>
      <c r="AY624" s="295"/>
      <c r="AZ624" s="295"/>
      <c r="BA624" s="295"/>
      <c r="BB624" s="296"/>
      <c r="BC624" s="296"/>
      <c r="BD624" s="296"/>
      <c r="BE624" s="353"/>
    </row>
    <row r="625" ht="15.75" customHeight="1">
      <c r="A625" s="74">
        <v>2025659.0</v>
      </c>
      <c r="B625" s="50" t="s">
        <v>4618</v>
      </c>
      <c r="C625" s="50" t="s">
        <v>430</v>
      </c>
      <c r="D625" s="50" t="s">
        <v>86</v>
      </c>
      <c r="E625" s="82" t="s">
        <v>51</v>
      </c>
      <c r="F625" s="50" t="s">
        <v>4</v>
      </c>
      <c r="G625" s="269" t="str">
        <f>VLOOKUP(A625,'High School'!A:AW,49,FALSE)</f>
        <v/>
      </c>
      <c r="H625" s="270" t="str">
        <f>VLOOKUP(A625,'High School'!A:AX,50,FALSE)</f>
        <v/>
      </c>
      <c r="I625" s="270" t="str">
        <f>VLOOKUP(A625,'High School'!A:AY,51,FALSE)</f>
        <v/>
      </c>
      <c r="J625" s="270" t="str">
        <f>VLOOKUP(A625,'High School'!A:AZ,52,FALSE)</f>
        <v/>
      </c>
      <c r="K625" s="270" t="str">
        <f>VLOOKUP(A625,'High School'!A:BA,53,FALSE)</f>
        <v/>
      </c>
      <c r="L625" s="270" t="str">
        <f>VLOOKUP(A625,'High School'!A:BB,54,FALSE)</f>
        <v/>
      </c>
      <c r="M625" s="301" t="s">
        <v>73</v>
      </c>
      <c r="N625" s="301"/>
      <c r="O625" s="301" t="s">
        <v>7923</v>
      </c>
      <c r="P625" s="273"/>
      <c r="Q625" s="288"/>
      <c r="R625" s="288"/>
      <c r="S625" s="275"/>
      <c r="T625" s="275"/>
      <c r="U625" s="275"/>
      <c r="V625" s="275"/>
      <c r="W625" s="275"/>
      <c r="X625" s="289"/>
      <c r="Y625" s="304" t="s">
        <v>73</v>
      </c>
      <c r="Z625" s="276"/>
      <c r="AA625" s="276"/>
      <c r="AB625" s="276"/>
      <c r="AC625" s="290"/>
      <c r="AD625" s="290"/>
      <c r="AE625" s="291"/>
      <c r="AF625" s="291"/>
      <c r="AG625" s="291"/>
      <c r="AH625" s="291"/>
      <c r="AI625" s="291"/>
      <c r="AJ625" s="291"/>
      <c r="AK625" s="279"/>
      <c r="AL625" s="279"/>
      <c r="AM625" s="279"/>
      <c r="AN625" s="279"/>
      <c r="AO625" s="292"/>
      <c r="AP625" s="292"/>
      <c r="AQ625" s="292"/>
      <c r="AR625" s="362"/>
      <c r="AS625" s="362"/>
      <c r="AT625" s="281"/>
      <c r="AU625" s="281"/>
      <c r="AV625" s="294"/>
      <c r="AW625" s="294"/>
      <c r="AX625" s="294"/>
      <c r="AY625" s="295"/>
      <c r="AZ625" s="295"/>
      <c r="BA625" s="295"/>
      <c r="BB625" s="296"/>
      <c r="BC625" s="296"/>
      <c r="BD625" s="296"/>
      <c r="BE625" s="353"/>
    </row>
    <row r="626" ht="15.75" customHeight="1">
      <c r="A626" s="74">
        <v>2025660.0</v>
      </c>
      <c r="B626" s="50" t="s">
        <v>3750</v>
      </c>
      <c r="C626" s="50" t="s">
        <v>430</v>
      </c>
      <c r="D626" s="50" t="s">
        <v>86</v>
      </c>
      <c r="E626" s="82" t="s">
        <v>51</v>
      </c>
      <c r="F626" s="50" t="s">
        <v>4</v>
      </c>
      <c r="G626" s="269" t="str">
        <f>VLOOKUP(A626,'High School'!A:AW,49,FALSE)</f>
        <v/>
      </c>
      <c r="H626" s="270" t="str">
        <f>VLOOKUP(A626,'High School'!A:AX,50,FALSE)</f>
        <v/>
      </c>
      <c r="I626" s="270" t="str">
        <f>VLOOKUP(A626,'High School'!A:AY,51,FALSE)</f>
        <v/>
      </c>
      <c r="J626" s="270" t="str">
        <f>VLOOKUP(A626,'High School'!A:AZ,52,FALSE)</f>
        <v/>
      </c>
      <c r="K626" s="270" t="str">
        <f>VLOOKUP(A626,'High School'!A:BA,53,FALSE)</f>
        <v/>
      </c>
      <c r="L626" s="270" t="str">
        <f>VLOOKUP(A626,'High School'!A:BB,54,FALSE)</f>
        <v/>
      </c>
      <c r="M626" s="301" t="s">
        <v>73</v>
      </c>
      <c r="N626" s="271"/>
      <c r="O626" s="301" t="s">
        <v>7924</v>
      </c>
      <c r="P626" s="273"/>
      <c r="Q626" s="288"/>
      <c r="R626" s="288"/>
      <c r="S626" s="275"/>
      <c r="T626" s="275"/>
      <c r="U626" s="275"/>
      <c r="V626" s="275"/>
      <c r="W626" s="275"/>
      <c r="X626" s="289"/>
      <c r="Y626" s="304" t="s">
        <v>73</v>
      </c>
      <c r="Z626" s="276"/>
      <c r="AA626" s="304">
        <v>2.51635406E8</v>
      </c>
      <c r="AB626" s="304">
        <v>94629.0</v>
      </c>
      <c r="AC626" s="290"/>
      <c r="AD626" s="290"/>
      <c r="AE626" s="291"/>
      <c r="AF626" s="291"/>
      <c r="AG626" s="291"/>
      <c r="AH626" s="291"/>
      <c r="AI626" s="291"/>
      <c r="AJ626" s="291"/>
      <c r="AK626" s="279"/>
      <c r="AL626" s="279"/>
      <c r="AM626" s="279"/>
      <c r="AN626" s="279"/>
      <c r="AO626" s="292"/>
      <c r="AP626" s="292"/>
      <c r="AQ626" s="292"/>
      <c r="AR626" s="362"/>
      <c r="AS626" s="362"/>
      <c r="AT626" s="281"/>
      <c r="AU626" s="281"/>
      <c r="AV626" s="294"/>
      <c r="AW626" s="294"/>
      <c r="AX626" s="294"/>
      <c r="AY626" s="295"/>
      <c r="AZ626" s="295"/>
      <c r="BA626" s="295"/>
      <c r="BB626" s="296"/>
      <c r="BC626" s="296"/>
      <c r="BD626" s="296"/>
      <c r="BE626" s="353"/>
    </row>
    <row r="627" ht="15.75" customHeight="1">
      <c r="A627" s="74">
        <v>2025661.0</v>
      </c>
      <c r="B627" s="50" t="s">
        <v>3785</v>
      </c>
      <c r="C627" s="50" t="s">
        <v>430</v>
      </c>
      <c r="D627" s="50" t="s">
        <v>86</v>
      </c>
      <c r="E627" s="82" t="s">
        <v>51</v>
      </c>
      <c r="F627" s="50" t="s">
        <v>4</v>
      </c>
      <c r="G627" s="269" t="str">
        <f>VLOOKUP(A627,'High School'!A:AW,49,FALSE)</f>
        <v/>
      </c>
      <c r="H627" s="270" t="str">
        <f>VLOOKUP(A627,'High School'!A:AX,50,FALSE)</f>
        <v/>
      </c>
      <c r="I627" s="270" t="str">
        <f>VLOOKUP(A627,'High School'!A:AY,51,FALSE)</f>
        <v/>
      </c>
      <c r="J627" s="270" t="str">
        <f>VLOOKUP(A627,'High School'!A:AZ,52,FALSE)</f>
        <v/>
      </c>
      <c r="K627" s="270" t="str">
        <f>VLOOKUP(A627,'High School'!A:BA,53,FALSE)</f>
        <v/>
      </c>
      <c r="L627" s="270" t="str">
        <f>VLOOKUP(A627,'High School'!A:BB,54,FALSE)</f>
        <v/>
      </c>
      <c r="M627" s="301" t="s">
        <v>73</v>
      </c>
      <c r="N627" s="271"/>
      <c r="O627" s="301" t="s">
        <v>7925</v>
      </c>
      <c r="P627" s="273"/>
      <c r="Q627" s="288"/>
      <c r="R627" s="288"/>
      <c r="S627" s="275"/>
      <c r="T627" s="275"/>
      <c r="U627" s="275"/>
      <c r="V627" s="275"/>
      <c r="W627" s="275"/>
      <c r="X627" s="289"/>
      <c r="Y627" s="304" t="s">
        <v>73</v>
      </c>
      <c r="Z627" s="276"/>
      <c r="AA627" s="304">
        <v>2.5155815E8</v>
      </c>
      <c r="AB627" s="304">
        <v>93724.0</v>
      </c>
      <c r="AC627" s="290"/>
      <c r="AD627" s="290"/>
      <c r="AE627" s="291"/>
      <c r="AF627" s="291"/>
      <c r="AG627" s="291"/>
      <c r="AH627" s="291"/>
      <c r="AI627" s="291"/>
      <c r="AJ627" s="291"/>
      <c r="AK627" s="279"/>
      <c r="AL627" s="279"/>
      <c r="AM627" s="279"/>
      <c r="AN627" s="279"/>
      <c r="AO627" s="292"/>
      <c r="AP627" s="292"/>
      <c r="AQ627" s="292"/>
      <c r="AR627" s="362"/>
      <c r="AS627" s="362"/>
      <c r="AT627" s="281"/>
      <c r="AU627" s="281"/>
      <c r="AV627" s="294"/>
      <c r="AW627" s="294"/>
      <c r="AX627" s="294"/>
      <c r="AY627" s="295"/>
      <c r="AZ627" s="295"/>
      <c r="BA627" s="295"/>
      <c r="BB627" s="296"/>
      <c r="BC627" s="296"/>
      <c r="BD627" s="296"/>
      <c r="BE627" s="353"/>
    </row>
    <row r="628" ht="15.75" customHeight="1">
      <c r="A628" s="74">
        <v>2025662.0</v>
      </c>
      <c r="B628" s="50" t="s">
        <v>4534</v>
      </c>
      <c r="C628" s="50" t="s">
        <v>430</v>
      </c>
      <c r="D628" s="50" t="s">
        <v>86</v>
      </c>
      <c r="E628" s="82" t="s">
        <v>51</v>
      </c>
      <c r="F628" s="50" t="s">
        <v>4</v>
      </c>
      <c r="G628" s="269" t="str">
        <f>VLOOKUP(A628,'High School'!A:AW,49,FALSE)</f>
        <v/>
      </c>
      <c r="H628" s="270" t="str">
        <f>VLOOKUP(A628,'High School'!A:AX,50,FALSE)</f>
        <v/>
      </c>
      <c r="I628" s="270" t="str">
        <f>VLOOKUP(A628,'High School'!A:AY,51,FALSE)</f>
        <v/>
      </c>
      <c r="J628" s="270" t="str">
        <f>VLOOKUP(A628,'High School'!A:AZ,52,FALSE)</f>
        <v/>
      </c>
      <c r="K628" s="270" t="str">
        <f>VLOOKUP(A628,'High School'!A:BA,53,FALSE)</f>
        <v/>
      </c>
      <c r="L628" s="270" t="str">
        <f>VLOOKUP(A628,'High School'!A:BB,54,FALSE)</f>
        <v/>
      </c>
      <c r="M628" s="301" t="s">
        <v>73</v>
      </c>
      <c r="N628" s="271"/>
      <c r="O628" s="301" t="s">
        <v>7926</v>
      </c>
      <c r="P628" s="273"/>
      <c r="Q628" s="288"/>
      <c r="R628" s="288"/>
      <c r="S628" s="275"/>
      <c r="T628" s="275"/>
      <c r="U628" s="275"/>
      <c r="V628" s="275"/>
      <c r="W628" s="275"/>
      <c r="X628" s="289"/>
      <c r="Y628" s="304" t="s">
        <v>73</v>
      </c>
      <c r="Z628" s="276"/>
      <c r="AA628" s="304">
        <v>2.51647234E8</v>
      </c>
      <c r="AB628" s="304">
        <v>20473.0</v>
      </c>
      <c r="AC628" s="290"/>
      <c r="AD628" s="290"/>
      <c r="AE628" s="291"/>
      <c r="AF628" s="291"/>
      <c r="AG628" s="291"/>
      <c r="AH628" s="291"/>
      <c r="AI628" s="291"/>
      <c r="AJ628" s="291"/>
      <c r="AK628" s="279"/>
      <c r="AL628" s="279"/>
      <c r="AM628" s="279"/>
      <c r="AN628" s="279"/>
      <c r="AO628" s="292"/>
      <c r="AP628" s="292"/>
      <c r="AQ628" s="292"/>
      <c r="AR628" s="362"/>
      <c r="AS628" s="362"/>
      <c r="AT628" s="281"/>
      <c r="AU628" s="281"/>
      <c r="AV628" s="294"/>
      <c r="AW628" s="294"/>
      <c r="AX628" s="294"/>
      <c r="AY628" s="295"/>
      <c r="AZ628" s="295"/>
      <c r="BA628" s="295"/>
      <c r="BB628" s="296"/>
      <c r="BC628" s="296"/>
      <c r="BD628" s="296"/>
      <c r="BE628" s="353"/>
    </row>
    <row r="629" ht="15.75" customHeight="1">
      <c r="A629" s="74">
        <v>2025663.0</v>
      </c>
      <c r="B629" s="50" t="s">
        <v>5504</v>
      </c>
      <c r="C629" s="50" t="s">
        <v>430</v>
      </c>
      <c r="D629" s="50" t="s">
        <v>86</v>
      </c>
      <c r="E629" s="82" t="s">
        <v>51</v>
      </c>
      <c r="F629" s="50" t="s">
        <v>4</v>
      </c>
      <c r="G629" s="269" t="str">
        <f>VLOOKUP(A629,'High School'!A:AW,49,FALSE)</f>
        <v/>
      </c>
      <c r="H629" s="270" t="str">
        <f>VLOOKUP(A629,'High School'!A:AX,50,FALSE)</f>
        <v/>
      </c>
      <c r="I629" s="270" t="str">
        <f>VLOOKUP(A629,'High School'!A:AY,51,FALSE)</f>
        <v/>
      </c>
      <c r="J629" s="270" t="str">
        <f>VLOOKUP(A629,'High School'!A:AZ,52,FALSE)</f>
        <v/>
      </c>
      <c r="K629" s="270" t="str">
        <f>VLOOKUP(A629,'High School'!A:BA,53,FALSE)</f>
        <v/>
      </c>
      <c r="L629" s="270" t="str">
        <f>VLOOKUP(A629,'High School'!A:BB,54,FALSE)</f>
        <v/>
      </c>
      <c r="M629" s="301" t="s">
        <v>73</v>
      </c>
      <c r="N629" s="271"/>
      <c r="O629" s="301" t="s">
        <v>7927</v>
      </c>
      <c r="P629" s="273"/>
      <c r="Q629" s="288"/>
      <c r="R629" s="288"/>
      <c r="S629" s="275"/>
      <c r="T629" s="275"/>
      <c r="U629" s="275"/>
      <c r="V629" s="275"/>
      <c r="W629" s="275"/>
      <c r="X629" s="289"/>
      <c r="Y629" s="304" t="s">
        <v>73</v>
      </c>
      <c r="Z629" s="276"/>
      <c r="AA629" s="304">
        <v>2.5155801E8</v>
      </c>
      <c r="AB629" s="304">
        <v>93462.0</v>
      </c>
      <c r="AC629" s="290"/>
      <c r="AD629" s="290"/>
      <c r="AE629" s="291"/>
      <c r="AF629" s="291"/>
      <c r="AG629" s="291"/>
      <c r="AH629" s="291"/>
      <c r="AI629" s="291"/>
      <c r="AJ629" s="291"/>
      <c r="AK629" s="279"/>
      <c r="AL629" s="279"/>
      <c r="AM629" s="279"/>
      <c r="AN629" s="279"/>
      <c r="AO629" s="292"/>
      <c r="AP629" s="292"/>
      <c r="AQ629" s="292"/>
      <c r="AR629" s="362"/>
      <c r="AS629" s="362"/>
      <c r="AT629" s="281"/>
      <c r="AU629" s="281"/>
      <c r="AV629" s="294"/>
      <c r="AW629" s="294"/>
      <c r="AX629" s="294"/>
      <c r="AY629" s="295"/>
      <c r="AZ629" s="295"/>
      <c r="BA629" s="295"/>
      <c r="BB629" s="296"/>
      <c r="BC629" s="296"/>
      <c r="BD629" s="296"/>
      <c r="BE629" s="353"/>
    </row>
    <row r="630" ht="15.75" customHeight="1">
      <c r="A630" s="74">
        <v>2025664.0</v>
      </c>
      <c r="B630" s="50" t="s">
        <v>4494</v>
      </c>
      <c r="C630" s="50" t="s">
        <v>430</v>
      </c>
      <c r="D630" s="50" t="s">
        <v>86</v>
      </c>
      <c r="E630" s="82" t="s">
        <v>51</v>
      </c>
      <c r="F630" s="50" t="s">
        <v>4</v>
      </c>
      <c r="G630" s="269" t="str">
        <f>VLOOKUP(A630,'High School'!A:AW,49,FALSE)</f>
        <v/>
      </c>
      <c r="H630" s="270" t="str">
        <f>VLOOKUP(A630,'High School'!A:AX,50,FALSE)</f>
        <v/>
      </c>
      <c r="I630" s="270" t="str">
        <f>VLOOKUP(A630,'High School'!A:AY,51,FALSE)</f>
        <v/>
      </c>
      <c r="J630" s="270" t="str">
        <f>VLOOKUP(A630,'High School'!A:AZ,52,FALSE)</f>
        <v/>
      </c>
      <c r="K630" s="270" t="str">
        <f>VLOOKUP(A630,'High School'!A:BA,53,FALSE)</f>
        <v/>
      </c>
      <c r="L630" s="270" t="str">
        <f>VLOOKUP(A630,'High School'!A:BB,54,FALSE)</f>
        <v/>
      </c>
      <c r="M630" s="301" t="s">
        <v>225</v>
      </c>
      <c r="N630" s="301" t="s">
        <v>7928</v>
      </c>
      <c r="O630" s="271"/>
      <c r="P630" s="273"/>
      <c r="Q630" s="288"/>
      <c r="R630" s="288"/>
      <c r="S630" s="275"/>
      <c r="T630" s="275"/>
      <c r="U630" s="275"/>
      <c r="V630" s="275"/>
      <c r="W630" s="275"/>
      <c r="X630" s="289"/>
      <c r="Y630" s="304" t="s">
        <v>73</v>
      </c>
      <c r="Z630" s="276"/>
      <c r="AA630" s="304">
        <v>2.51647684E8</v>
      </c>
      <c r="AB630" s="304">
        <v>94293.0</v>
      </c>
      <c r="AC630" s="290"/>
      <c r="AD630" s="290"/>
      <c r="AE630" s="291"/>
      <c r="AF630" s="291"/>
      <c r="AG630" s="291"/>
      <c r="AH630" s="291"/>
      <c r="AI630" s="291"/>
      <c r="AJ630" s="291"/>
      <c r="AK630" s="279"/>
      <c r="AL630" s="279"/>
      <c r="AM630" s="279"/>
      <c r="AN630" s="279"/>
      <c r="AO630" s="292"/>
      <c r="AP630" s="292"/>
      <c r="AQ630" s="292"/>
      <c r="AR630" s="362"/>
      <c r="AS630" s="362"/>
      <c r="AT630" s="281"/>
      <c r="AU630" s="281"/>
      <c r="AV630" s="294"/>
      <c r="AW630" s="294"/>
      <c r="AX630" s="294"/>
      <c r="AY630" s="295"/>
      <c r="AZ630" s="295"/>
      <c r="BA630" s="295"/>
      <c r="BB630" s="296"/>
      <c r="BC630" s="296"/>
      <c r="BD630" s="296"/>
      <c r="BE630" s="353"/>
    </row>
    <row r="631" ht="15.75" customHeight="1">
      <c r="A631" s="74">
        <v>2025665.0</v>
      </c>
      <c r="B631" s="50" t="s">
        <v>5143</v>
      </c>
      <c r="C631" s="50" t="s">
        <v>430</v>
      </c>
      <c r="D631" s="50" t="s">
        <v>86</v>
      </c>
      <c r="E631" s="82" t="s">
        <v>51</v>
      </c>
      <c r="F631" s="50" t="s">
        <v>4</v>
      </c>
      <c r="G631" s="269" t="str">
        <f>VLOOKUP(A631,'High School'!A:AW,49,FALSE)</f>
        <v/>
      </c>
      <c r="H631" s="270" t="str">
        <f>VLOOKUP(A631,'High School'!A:AX,50,FALSE)</f>
        <v/>
      </c>
      <c r="I631" s="270" t="str">
        <f>VLOOKUP(A631,'High School'!A:AY,51,FALSE)</f>
        <v/>
      </c>
      <c r="J631" s="270" t="str">
        <f>VLOOKUP(A631,'High School'!A:AZ,52,FALSE)</f>
        <v/>
      </c>
      <c r="K631" s="270" t="str">
        <f>VLOOKUP(A631,'High School'!A:BA,53,FALSE)</f>
        <v/>
      </c>
      <c r="L631" s="270" t="str">
        <f>VLOOKUP(A631,'High School'!A:BB,54,FALSE)</f>
        <v/>
      </c>
      <c r="M631" s="301" t="s">
        <v>225</v>
      </c>
      <c r="N631" s="301" t="s">
        <v>24</v>
      </c>
      <c r="O631" s="271"/>
      <c r="P631" s="273"/>
      <c r="Q631" s="288"/>
      <c r="R631" s="288"/>
      <c r="S631" s="275"/>
      <c r="T631" s="275"/>
      <c r="U631" s="275"/>
      <c r="V631" s="275"/>
      <c r="W631" s="275"/>
      <c r="X631" s="275"/>
      <c r="Y631" s="304" t="s">
        <v>225</v>
      </c>
      <c r="Z631" s="304" t="s">
        <v>24</v>
      </c>
      <c r="AA631" s="276"/>
      <c r="AB631" s="276"/>
      <c r="AC631" s="276"/>
      <c r="AD631" s="276"/>
      <c r="AE631" s="291"/>
      <c r="AF631" s="291"/>
      <c r="AG631" s="291"/>
      <c r="AH631" s="291"/>
      <c r="AI631" s="291"/>
      <c r="AJ631" s="291"/>
      <c r="AK631" s="279"/>
      <c r="AL631" s="279"/>
      <c r="AM631" s="279"/>
      <c r="AN631" s="279"/>
      <c r="AO631" s="292"/>
      <c r="AP631" s="292"/>
      <c r="AQ631" s="292"/>
      <c r="AR631" s="362"/>
      <c r="AS631" s="362"/>
      <c r="AT631" s="281"/>
      <c r="AU631" s="281"/>
      <c r="AV631" s="294"/>
      <c r="AW631" s="294"/>
      <c r="AX631" s="294"/>
      <c r="AY631" s="295"/>
      <c r="AZ631" s="295"/>
      <c r="BA631" s="295"/>
      <c r="BB631" s="296"/>
      <c r="BC631" s="296"/>
      <c r="BD631" s="296"/>
      <c r="BE631" s="353"/>
    </row>
    <row r="632" ht="15.75" customHeight="1">
      <c r="A632" s="74">
        <v>2025666.0</v>
      </c>
      <c r="B632" s="50" t="s">
        <v>6570</v>
      </c>
      <c r="C632" s="50" t="s">
        <v>430</v>
      </c>
      <c r="D632" s="50" t="s">
        <v>86</v>
      </c>
      <c r="E632" s="82" t="s">
        <v>51</v>
      </c>
      <c r="F632" s="50" t="s">
        <v>4</v>
      </c>
      <c r="G632" s="269" t="str">
        <f>VLOOKUP(A632,'High School'!A:AW,49,FALSE)</f>
        <v/>
      </c>
      <c r="H632" s="270" t="str">
        <f>VLOOKUP(A632,'High School'!A:AX,50,FALSE)</f>
        <v/>
      </c>
      <c r="I632" s="270" t="str">
        <f>VLOOKUP(A632,'High School'!A:AY,51,FALSE)</f>
        <v/>
      </c>
      <c r="J632" s="270" t="str">
        <f>VLOOKUP(A632,'High School'!A:AZ,52,FALSE)</f>
        <v/>
      </c>
      <c r="K632" s="270" t="str">
        <f>VLOOKUP(A632,'High School'!A:BA,53,FALSE)</f>
        <v/>
      </c>
      <c r="L632" s="270" t="str">
        <f>VLOOKUP(A632,'High School'!A:BB,54,FALSE)</f>
        <v/>
      </c>
      <c r="M632" s="301" t="s">
        <v>73</v>
      </c>
      <c r="N632" s="271"/>
      <c r="O632" s="301" t="s">
        <v>7929</v>
      </c>
      <c r="P632" s="273"/>
      <c r="Q632" s="288"/>
      <c r="R632" s="288"/>
      <c r="S632" s="275"/>
      <c r="T632" s="275"/>
      <c r="U632" s="275"/>
      <c r="V632" s="275"/>
      <c r="W632" s="275"/>
      <c r="X632" s="275"/>
      <c r="Y632" s="304" t="s">
        <v>73</v>
      </c>
      <c r="Z632" s="276"/>
      <c r="AA632" s="304">
        <v>2.51533328E8</v>
      </c>
      <c r="AB632" s="304">
        <v>83618.0</v>
      </c>
      <c r="AC632" s="276"/>
      <c r="AD632" s="276"/>
      <c r="AE632" s="291"/>
      <c r="AF632" s="291"/>
      <c r="AG632" s="291"/>
      <c r="AH632" s="291"/>
      <c r="AI632" s="291"/>
      <c r="AJ632" s="291"/>
      <c r="AK632" s="279"/>
      <c r="AL632" s="279"/>
      <c r="AM632" s="279"/>
      <c r="AN632" s="279"/>
      <c r="AO632" s="292"/>
      <c r="AP632" s="292"/>
      <c r="AQ632" s="292"/>
      <c r="AR632" s="362"/>
      <c r="AS632" s="362"/>
      <c r="AT632" s="281"/>
      <c r="AU632" s="281"/>
      <c r="AV632" s="294"/>
      <c r="AW632" s="294"/>
      <c r="AX632" s="294"/>
      <c r="AY632" s="295"/>
      <c r="AZ632" s="295"/>
      <c r="BA632" s="295"/>
      <c r="BB632" s="296"/>
      <c r="BC632" s="296"/>
      <c r="BD632" s="296"/>
      <c r="BE632" s="353"/>
    </row>
    <row r="633" ht="15.75" customHeight="1">
      <c r="A633" s="74">
        <v>2025667.0</v>
      </c>
      <c r="B633" s="50" t="s">
        <v>5866</v>
      </c>
      <c r="C633" s="50" t="s">
        <v>430</v>
      </c>
      <c r="D633" s="50" t="s">
        <v>86</v>
      </c>
      <c r="E633" s="82" t="s">
        <v>51</v>
      </c>
      <c r="F633" s="50" t="s">
        <v>4</v>
      </c>
      <c r="G633" s="269" t="str">
        <f>VLOOKUP(A633,'High School'!A:AW,49,FALSE)</f>
        <v/>
      </c>
      <c r="H633" s="270" t="str">
        <f>VLOOKUP(A633,'High School'!A:AX,50,FALSE)</f>
        <v/>
      </c>
      <c r="I633" s="270" t="str">
        <f>VLOOKUP(A633,'High School'!A:AY,51,FALSE)</f>
        <v/>
      </c>
      <c r="J633" s="270" t="str">
        <f>VLOOKUP(A633,'High School'!A:AZ,52,FALSE)</f>
        <v/>
      </c>
      <c r="K633" s="270" t="str">
        <f>VLOOKUP(A633,'High School'!A:BA,53,FALSE)</f>
        <v/>
      </c>
      <c r="L633" s="270" t="str">
        <f>VLOOKUP(A633,'High School'!A:BB,54,FALSE)</f>
        <v/>
      </c>
      <c r="M633" s="301" t="s">
        <v>73</v>
      </c>
      <c r="N633" s="271"/>
      <c r="O633" s="301" t="s">
        <v>7930</v>
      </c>
      <c r="P633" s="273"/>
      <c r="Q633" s="288"/>
      <c r="R633" s="288"/>
      <c r="S633" s="275"/>
      <c r="T633" s="275"/>
      <c r="U633" s="275"/>
      <c r="V633" s="275"/>
      <c r="W633" s="275"/>
      <c r="X633" s="275"/>
      <c r="Y633" s="304" t="s">
        <v>232</v>
      </c>
      <c r="Z633" s="276"/>
      <c r="AA633" s="276"/>
      <c r="AB633" s="276"/>
      <c r="AC633" s="276"/>
      <c r="AD633" s="276"/>
      <c r="AE633" s="291"/>
      <c r="AF633" s="291"/>
      <c r="AG633" s="291"/>
      <c r="AH633" s="291"/>
      <c r="AI633" s="291"/>
      <c r="AJ633" s="291"/>
      <c r="AK633" s="279"/>
      <c r="AL633" s="279"/>
      <c r="AM633" s="279"/>
      <c r="AN633" s="279"/>
      <c r="AO633" s="292"/>
      <c r="AP633" s="292"/>
      <c r="AQ633" s="292"/>
      <c r="AR633" s="362"/>
      <c r="AS633" s="362"/>
      <c r="AT633" s="281"/>
      <c r="AU633" s="281"/>
      <c r="AV633" s="294"/>
      <c r="AW633" s="294"/>
      <c r="AX633" s="294"/>
      <c r="AY633" s="295"/>
      <c r="AZ633" s="295"/>
      <c r="BA633" s="295"/>
      <c r="BB633" s="296"/>
      <c r="BC633" s="296"/>
      <c r="BD633" s="296"/>
      <c r="BE633" s="353"/>
    </row>
    <row r="634" ht="15.75" customHeight="1">
      <c r="A634" s="74">
        <v>2025668.0</v>
      </c>
      <c r="B634" s="50" t="s">
        <v>6031</v>
      </c>
      <c r="C634" s="50" t="s">
        <v>430</v>
      </c>
      <c r="D634" s="50" t="s">
        <v>86</v>
      </c>
      <c r="E634" s="82" t="s">
        <v>51</v>
      </c>
      <c r="F634" s="50" t="s">
        <v>4</v>
      </c>
      <c r="G634" s="269" t="str">
        <f>VLOOKUP(A634,'High School'!A:AW,49,FALSE)</f>
        <v/>
      </c>
      <c r="H634" s="270" t="str">
        <f>VLOOKUP(A634,'High School'!A:AX,50,FALSE)</f>
        <v/>
      </c>
      <c r="I634" s="270" t="str">
        <f>VLOOKUP(A634,'High School'!A:AY,51,FALSE)</f>
        <v/>
      </c>
      <c r="J634" s="270" t="str">
        <f>VLOOKUP(A634,'High School'!A:AZ,52,FALSE)</f>
        <v/>
      </c>
      <c r="K634" s="270" t="str">
        <f>VLOOKUP(A634,'High School'!A:BA,53,FALSE)</f>
        <v/>
      </c>
      <c r="L634" s="270" t="str">
        <f>VLOOKUP(A634,'High School'!A:BB,54,FALSE)</f>
        <v/>
      </c>
      <c r="M634" s="301" t="s">
        <v>73</v>
      </c>
      <c r="N634" s="271"/>
      <c r="O634" s="301" t="s">
        <v>7931</v>
      </c>
      <c r="P634" s="273"/>
      <c r="Q634" s="288"/>
      <c r="R634" s="288"/>
      <c r="S634" s="303" t="s">
        <v>232</v>
      </c>
      <c r="T634" s="275"/>
      <c r="U634" s="303">
        <v>2.25156119E8</v>
      </c>
      <c r="V634" s="275"/>
      <c r="W634" s="275"/>
      <c r="X634" s="275"/>
      <c r="Y634" s="304" t="s">
        <v>73</v>
      </c>
      <c r="Z634" s="276"/>
      <c r="AA634" s="304">
        <v>2.51575713E8</v>
      </c>
      <c r="AB634" s="304">
        <v>94829.0</v>
      </c>
      <c r="AC634" s="276"/>
      <c r="AD634" s="276"/>
      <c r="AE634" s="291"/>
      <c r="AF634" s="291"/>
      <c r="AG634" s="291"/>
      <c r="AH634" s="291"/>
      <c r="AI634" s="291"/>
      <c r="AJ634" s="291"/>
      <c r="AK634" s="279"/>
      <c r="AL634" s="279"/>
      <c r="AM634" s="279"/>
      <c r="AN634" s="279"/>
      <c r="AO634" s="292"/>
      <c r="AP634" s="292"/>
      <c r="AQ634" s="292"/>
      <c r="AR634" s="362"/>
      <c r="AS634" s="362"/>
      <c r="AT634" s="281"/>
      <c r="AU634" s="281"/>
      <c r="AV634" s="294"/>
      <c r="AW634" s="294"/>
      <c r="AX634" s="294"/>
      <c r="AY634" s="295"/>
      <c r="AZ634" s="295"/>
      <c r="BA634" s="295"/>
      <c r="BB634" s="296"/>
      <c r="BC634" s="296"/>
      <c r="BD634" s="296"/>
      <c r="BE634" s="353"/>
    </row>
    <row r="635" ht="15.75" customHeight="1">
      <c r="A635" s="74">
        <v>2025669.0</v>
      </c>
      <c r="B635" s="50" t="s">
        <v>6836</v>
      </c>
      <c r="C635" s="50" t="s">
        <v>430</v>
      </c>
      <c r="D635" s="50" t="s">
        <v>86</v>
      </c>
      <c r="E635" s="82" t="s">
        <v>51</v>
      </c>
      <c r="F635" s="50" t="s">
        <v>4</v>
      </c>
      <c r="G635" s="269" t="str">
        <f>VLOOKUP(A635,'High School'!A:AW,49,FALSE)</f>
        <v/>
      </c>
      <c r="H635" s="270" t="str">
        <f>VLOOKUP(A635,'High School'!A:AX,50,FALSE)</f>
        <v/>
      </c>
      <c r="I635" s="270" t="str">
        <f>VLOOKUP(A635,'High School'!A:AY,51,FALSE)</f>
        <v/>
      </c>
      <c r="J635" s="270" t="str">
        <f>VLOOKUP(A635,'High School'!A:AZ,52,FALSE)</f>
        <v/>
      </c>
      <c r="K635" s="270" t="str">
        <f>VLOOKUP(A635,'High School'!A:BA,53,FALSE)</f>
        <v/>
      </c>
      <c r="L635" s="270" t="str">
        <f>VLOOKUP(A635,'High School'!A:BB,54,FALSE)</f>
        <v/>
      </c>
      <c r="M635" s="301" t="s">
        <v>73</v>
      </c>
      <c r="N635" s="271"/>
      <c r="O635" s="301" t="s">
        <v>7932</v>
      </c>
      <c r="P635" s="273"/>
      <c r="Q635" s="288"/>
      <c r="R635" s="288"/>
      <c r="S635" s="275"/>
      <c r="T635" s="275"/>
      <c r="U635" s="275"/>
      <c r="V635" s="275"/>
      <c r="W635" s="275"/>
      <c r="X635" s="275"/>
      <c r="Y635" s="304" t="s">
        <v>73</v>
      </c>
      <c r="Z635" s="276"/>
      <c r="AA635" s="304">
        <v>2.51637964E8</v>
      </c>
      <c r="AB635" s="304">
        <v>84629.0</v>
      </c>
      <c r="AC635" s="276"/>
      <c r="AD635" s="276"/>
      <c r="AE635" s="291"/>
      <c r="AF635" s="291"/>
      <c r="AG635" s="291"/>
      <c r="AH635" s="291"/>
      <c r="AI635" s="291"/>
      <c r="AJ635" s="291"/>
      <c r="AK635" s="279"/>
      <c r="AL635" s="279"/>
      <c r="AM635" s="279"/>
      <c r="AN635" s="279"/>
      <c r="AO635" s="292"/>
      <c r="AP635" s="292"/>
      <c r="AQ635" s="292"/>
      <c r="AR635" s="362"/>
      <c r="AS635" s="362"/>
      <c r="AT635" s="281"/>
      <c r="AU635" s="281"/>
      <c r="AV635" s="294"/>
      <c r="AW635" s="294"/>
      <c r="AX635" s="294"/>
      <c r="AY635" s="295"/>
      <c r="AZ635" s="295"/>
      <c r="BA635" s="295"/>
      <c r="BB635" s="296"/>
      <c r="BC635" s="296"/>
      <c r="BD635" s="296"/>
      <c r="BE635" s="353"/>
    </row>
    <row r="636" ht="15.75" customHeight="1">
      <c r="A636" s="74">
        <v>2025670.0</v>
      </c>
      <c r="B636" s="50" t="s">
        <v>5665</v>
      </c>
      <c r="C636" s="50" t="s">
        <v>430</v>
      </c>
      <c r="D636" s="50" t="s">
        <v>86</v>
      </c>
      <c r="E636" s="82" t="s">
        <v>51</v>
      </c>
      <c r="F636" s="50" t="s">
        <v>4</v>
      </c>
      <c r="G636" s="269" t="str">
        <f>VLOOKUP(A636,'High School'!A:AW,49,FALSE)</f>
        <v/>
      </c>
      <c r="H636" s="270" t="str">
        <f>VLOOKUP(A636,'High School'!A:AX,50,FALSE)</f>
        <v/>
      </c>
      <c r="I636" s="270" t="str">
        <f>VLOOKUP(A636,'High School'!A:AY,51,FALSE)</f>
        <v/>
      </c>
      <c r="J636" s="270" t="str">
        <f>VLOOKUP(A636,'High School'!A:AZ,52,FALSE)</f>
        <v/>
      </c>
      <c r="K636" s="270" t="str">
        <f>VLOOKUP(A636,'High School'!A:BA,53,FALSE)</f>
        <v/>
      </c>
      <c r="L636" s="270" t="str">
        <f>VLOOKUP(A636,'High School'!A:BB,54,FALSE)</f>
        <v/>
      </c>
      <c r="M636" s="301" t="s">
        <v>232</v>
      </c>
      <c r="N636" s="271"/>
      <c r="O636" s="301" t="s">
        <v>7933</v>
      </c>
      <c r="P636" s="273"/>
      <c r="Q636" s="288"/>
      <c r="R636" s="288"/>
      <c r="S636" s="275"/>
      <c r="T636" s="275"/>
      <c r="U636" s="275"/>
      <c r="V636" s="275"/>
      <c r="W636" s="275"/>
      <c r="X636" s="275"/>
      <c r="Y636" s="304" t="s">
        <v>73</v>
      </c>
      <c r="Z636" s="276"/>
      <c r="AA636" s="304">
        <v>2.5163865E8</v>
      </c>
      <c r="AB636" s="304">
        <v>93642.0</v>
      </c>
      <c r="AC636" s="276"/>
      <c r="AD636" s="276"/>
      <c r="AE636" s="291"/>
      <c r="AF636" s="291"/>
      <c r="AG636" s="222"/>
      <c r="AH636" s="222"/>
      <c r="AI636" s="291"/>
      <c r="AJ636" s="291"/>
      <c r="AK636" s="279"/>
      <c r="AL636" s="279"/>
      <c r="AM636" s="279"/>
      <c r="AN636" s="279"/>
      <c r="AO636" s="292"/>
      <c r="AP636" s="292"/>
      <c r="AQ636" s="292"/>
      <c r="AR636" s="362"/>
      <c r="AS636" s="362"/>
      <c r="AT636" s="281"/>
      <c r="AU636" s="281"/>
      <c r="AV636" s="294"/>
      <c r="AW636" s="294"/>
      <c r="AX636" s="294"/>
      <c r="AY636" s="295"/>
      <c r="AZ636" s="295"/>
      <c r="BA636" s="295"/>
      <c r="BB636" s="296"/>
      <c r="BC636" s="296"/>
      <c r="BD636" s="296"/>
      <c r="BE636" s="353"/>
    </row>
    <row r="637" ht="15.75" customHeight="1">
      <c r="A637" s="74">
        <v>2025671.0</v>
      </c>
      <c r="B637" s="50" t="s">
        <v>5579</v>
      </c>
      <c r="C637" s="50" t="s">
        <v>430</v>
      </c>
      <c r="D637" s="50" t="s">
        <v>86</v>
      </c>
      <c r="E637" s="82" t="s">
        <v>51</v>
      </c>
      <c r="F637" s="50" t="s">
        <v>4</v>
      </c>
      <c r="G637" s="269" t="str">
        <f>VLOOKUP(A637,'High School'!A:AW,49,FALSE)</f>
        <v/>
      </c>
      <c r="H637" s="270" t="str">
        <f>VLOOKUP(A637,'High School'!A:AX,50,FALSE)</f>
        <v/>
      </c>
      <c r="I637" s="270" t="str">
        <f>VLOOKUP(A637,'High School'!A:AY,51,FALSE)</f>
        <v/>
      </c>
      <c r="J637" s="270" t="str">
        <f>VLOOKUP(A637,'High School'!A:AZ,52,FALSE)</f>
        <v/>
      </c>
      <c r="K637" s="270" t="str">
        <f>VLOOKUP(A637,'High School'!A:BA,53,FALSE)</f>
        <v/>
      </c>
      <c r="L637" s="270" t="str">
        <f>VLOOKUP(A637,'High School'!A:BB,54,FALSE)</f>
        <v/>
      </c>
      <c r="M637" s="301" t="s">
        <v>73</v>
      </c>
      <c r="N637" s="271"/>
      <c r="O637" s="301" t="s">
        <v>7934</v>
      </c>
      <c r="P637" s="273"/>
      <c r="Q637" s="288"/>
      <c r="R637" s="288"/>
      <c r="S637" s="275"/>
      <c r="T637" s="275"/>
      <c r="U637" s="275"/>
      <c r="V637" s="275"/>
      <c r="W637" s="275"/>
      <c r="X637" s="289"/>
      <c r="Y637" s="304" t="s">
        <v>73</v>
      </c>
      <c r="Z637" s="276"/>
      <c r="AA637" s="304">
        <v>2.51534731E8</v>
      </c>
      <c r="AB637" s="304">
        <v>98472.0</v>
      </c>
      <c r="AC637" s="290"/>
      <c r="AD637" s="290"/>
      <c r="AE637" s="291"/>
      <c r="AF637" s="291"/>
      <c r="AG637" s="291"/>
      <c r="AH637" s="291"/>
      <c r="AI637" s="291"/>
      <c r="AJ637" s="291"/>
      <c r="AK637" s="279"/>
      <c r="AL637" s="279"/>
      <c r="AM637" s="279"/>
      <c r="AN637" s="279"/>
      <c r="AO637" s="292"/>
      <c r="AP637" s="292"/>
      <c r="AQ637" s="292"/>
      <c r="AR637" s="362"/>
      <c r="AS637" s="362"/>
      <c r="AT637" s="281"/>
      <c r="AU637" s="281"/>
      <c r="AV637" s="294"/>
      <c r="AW637" s="294"/>
      <c r="AX637" s="294"/>
      <c r="AY637" s="295"/>
      <c r="AZ637" s="295"/>
      <c r="BA637" s="295"/>
      <c r="BB637" s="296"/>
      <c r="BC637" s="296"/>
      <c r="BD637" s="296"/>
      <c r="BE637" s="353"/>
    </row>
    <row r="638" ht="15.75" customHeight="1">
      <c r="A638" s="74">
        <v>2025672.0</v>
      </c>
      <c r="B638" s="50" t="s">
        <v>4782</v>
      </c>
      <c r="C638" s="50" t="s">
        <v>430</v>
      </c>
      <c r="D638" s="50" t="s">
        <v>86</v>
      </c>
      <c r="E638" s="82" t="s">
        <v>51</v>
      </c>
      <c r="F638" s="50" t="s">
        <v>4</v>
      </c>
      <c r="G638" s="269" t="str">
        <f>VLOOKUP(A638,'High School'!A:AW,49,FALSE)</f>
        <v/>
      </c>
      <c r="H638" s="270" t="str">
        <f>VLOOKUP(A638,'High School'!A:AX,50,FALSE)</f>
        <v/>
      </c>
      <c r="I638" s="270" t="str">
        <f>VLOOKUP(A638,'High School'!A:AY,51,FALSE)</f>
        <v/>
      </c>
      <c r="J638" s="270" t="str">
        <f>VLOOKUP(A638,'High School'!A:AZ,52,FALSE)</f>
        <v/>
      </c>
      <c r="K638" s="270" t="str">
        <f>VLOOKUP(A638,'High School'!A:BA,53,FALSE)</f>
        <v/>
      </c>
      <c r="L638" s="270" t="str">
        <f>VLOOKUP(A638,'High School'!A:BB,54,FALSE)</f>
        <v/>
      </c>
      <c r="M638" s="301" t="s">
        <v>73</v>
      </c>
      <c r="N638" s="271"/>
      <c r="O638" s="301" t="s">
        <v>7935</v>
      </c>
      <c r="P638" s="273"/>
      <c r="Q638" s="288"/>
      <c r="R638" s="288"/>
      <c r="S638" s="275"/>
      <c r="T638" s="275"/>
      <c r="U638" s="275"/>
      <c r="V638" s="275"/>
      <c r="W638" s="275"/>
      <c r="X638" s="289"/>
      <c r="Y638" s="304" t="s">
        <v>232</v>
      </c>
      <c r="Z638" s="276"/>
      <c r="AA638" s="304">
        <v>2.50829371E8</v>
      </c>
      <c r="AB638" s="304">
        <v>20241.0</v>
      </c>
      <c r="AC638" s="290"/>
      <c r="AD638" s="290"/>
      <c r="AE638" s="291"/>
      <c r="AF638" s="291"/>
      <c r="AG638" s="291"/>
      <c r="AH638" s="291"/>
      <c r="AI638" s="291"/>
      <c r="AJ638" s="291"/>
      <c r="AK638" s="279"/>
      <c r="AL638" s="279"/>
      <c r="AM638" s="279"/>
      <c r="AN638" s="279"/>
      <c r="AO638" s="292"/>
      <c r="AP638" s="292"/>
      <c r="AQ638" s="292"/>
      <c r="AR638" s="362"/>
      <c r="AS638" s="362"/>
      <c r="AT638" s="281"/>
      <c r="AU638" s="281"/>
      <c r="AV638" s="294"/>
      <c r="AW638" s="294"/>
      <c r="AX638" s="294"/>
      <c r="AY638" s="295"/>
      <c r="AZ638" s="295"/>
      <c r="BA638" s="295"/>
      <c r="BB638" s="296"/>
      <c r="BC638" s="296"/>
      <c r="BD638" s="296"/>
      <c r="BE638" s="353"/>
    </row>
    <row r="639" ht="15.75" customHeight="1">
      <c r="A639" s="74">
        <v>2025673.0</v>
      </c>
      <c r="B639" s="50" t="s">
        <v>6039</v>
      </c>
      <c r="C639" s="50" t="s">
        <v>430</v>
      </c>
      <c r="D639" s="50" t="s">
        <v>86</v>
      </c>
      <c r="E639" s="82" t="s">
        <v>51</v>
      </c>
      <c r="F639" s="50" t="s">
        <v>4</v>
      </c>
      <c r="G639" s="269" t="str">
        <f>VLOOKUP(A639,'High School'!A:AW,49,FALSE)</f>
        <v/>
      </c>
      <c r="H639" s="270" t="str">
        <f>VLOOKUP(A639,'High School'!A:AX,50,FALSE)</f>
        <v/>
      </c>
      <c r="I639" s="270" t="str">
        <f>VLOOKUP(A639,'High School'!A:AY,51,FALSE)</f>
        <v/>
      </c>
      <c r="J639" s="270" t="str">
        <f>VLOOKUP(A639,'High School'!A:AZ,52,FALSE)</f>
        <v/>
      </c>
      <c r="K639" s="270" t="str">
        <f>VLOOKUP(A639,'High School'!A:BA,53,FALSE)</f>
        <v/>
      </c>
      <c r="L639" s="270" t="str">
        <f>VLOOKUP(A639,'High School'!A:BB,54,FALSE)</f>
        <v/>
      </c>
      <c r="M639" s="301" t="s">
        <v>73</v>
      </c>
      <c r="N639" s="271"/>
      <c r="O639" s="301" t="s">
        <v>7936</v>
      </c>
      <c r="P639" s="273"/>
      <c r="Q639" s="288"/>
      <c r="R639" s="288"/>
      <c r="S639" s="275"/>
      <c r="T639" s="275"/>
      <c r="U639" s="275"/>
      <c r="V639" s="275"/>
      <c r="W639" s="275"/>
      <c r="X639" s="289"/>
      <c r="Y639" s="304" t="s">
        <v>73</v>
      </c>
      <c r="Z639" s="276"/>
      <c r="AA639" s="304">
        <v>2.51540316E8</v>
      </c>
      <c r="AB639" s="304">
        <v>97294.0</v>
      </c>
      <c r="AC639" s="290"/>
      <c r="AD639" s="290"/>
      <c r="AE639" s="291"/>
      <c r="AF639" s="291"/>
      <c r="AG639" s="291"/>
      <c r="AH639" s="291"/>
      <c r="AI639" s="291"/>
      <c r="AJ639" s="291"/>
      <c r="AK639" s="279"/>
      <c r="AL639" s="279"/>
      <c r="AM639" s="279"/>
      <c r="AN639" s="279"/>
      <c r="AO639" s="292"/>
      <c r="AP639" s="292"/>
      <c r="AQ639" s="292"/>
      <c r="AR639" s="362"/>
      <c r="AS639" s="362"/>
      <c r="AT639" s="281"/>
      <c r="AU639" s="281"/>
      <c r="AV639" s="294"/>
      <c r="AW639" s="294"/>
      <c r="AX639" s="294"/>
      <c r="AY639" s="295"/>
      <c r="AZ639" s="295"/>
      <c r="BA639" s="295"/>
      <c r="BB639" s="296"/>
      <c r="BC639" s="296"/>
      <c r="BD639" s="296"/>
      <c r="BE639" s="353"/>
    </row>
    <row r="640" ht="15.75" customHeight="1">
      <c r="A640" s="74">
        <v>2025674.0</v>
      </c>
      <c r="B640" s="50" t="s">
        <v>599</v>
      </c>
      <c r="C640" s="50" t="s">
        <v>430</v>
      </c>
      <c r="D640" s="50" t="s">
        <v>86</v>
      </c>
      <c r="E640" s="82" t="s">
        <v>51</v>
      </c>
      <c r="F640" s="50" t="s">
        <v>4</v>
      </c>
      <c r="G640" s="269" t="str">
        <f>VLOOKUP(A640,'High School'!A:AW,49,FALSE)</f>
        <v/>
      </c>
      <c r="H640" s="270" t="str">
        <f>VLOOKUP(A640,'High School'!A:AX,50,FALSE)</f>
        <v/>
      </c>
      <c r="I640" s="270" t="str">
        <f>VLOOKUP(A640,'High School'!A:AY,51,FALSE)</f>
        <v/>
      </c>
      <c r="J640" s="270" t="str">
        <f>VLOOKUP(A640,'High School'!A:AZ,52,FALSE)</f>
        <v/>
      </c>
      <c r="K640" s="270" t="str">
        <f>VLOOKUP(A640,'High School'!A:BA,53,FALSE)</f>
        <v/>
      </c>
      <c r="L640" s="270" t="str">
        <f>VLOOKUP(A640,'High School'!A:BB,54,FALSE)</f>
        <v/>
      </c>
      <c r="M640" s="301" t="s">
        <v>232</v>
      </c>
      <c r="N640" s="271"/>
      <c r="O640" s="271"/>
      <c r="P640" s="273"/>
      <c r="Q640" s="288"/>
      <c r="R640" s="288"/>
      <c r="S640" s="275"/>
      <c r="T640" s="275"/>
      <c r="U640" s="275"/>
      <c r="V640" s="275"/>
      <c r="W640" s="275"/>
      <c r="X640" s="275"/>
      <c r="Y640" s="304" t="s">
        <v>232</v>
      </c>
      <c r="Z640" s="276"/>
      <c r="AA640" s="304">
        <v>2.50783061E8</v>
      </c>
      <c r="AB640" s="304">
        <v>38426.0</v>
      </c>
      <c r="AC640" s="290"/>
      <c r="AD640" s="290"/>
      <c r="AE640" s="291"/>
      <c r="AF640" s="291"/>
      <c r="AG640" s="291"/>
      <c r="AH640" s="291"/>
      <c r="AI640" s="291"/>
      <c r="AJ640" s="291"/>
      <c r="AK640" s="279"/>
      <c r="AL640" s="279"/>
      <c r="AM640" s="279"/>
      <c r="AN640" s="279"/>
      <c r="AO640" s="292"/>
      <c r="AP640" s="292"/>
      <c r="AQ640" s="292"/>
      <c r="AR640" s="362"/>
      <c r="AS640" s="362"/>
      <c r="AT640" s="281"/>
      <c r="AU640" s="281"/>
      <c r="AV640" s="294"/>
      <c r="AW640" s="294"/>
      <c r="AX640" s="294"/>
      <c r="AY640" s="295"/>
      <c r="AZ640" s="295"/>
      <c r="BA640" s="295"/>
      <c r="BB640" s="296"/>
      <c r="BC640" s="296"/>
      <c r="BD640" s="296"/>
      <c r="BE640" s="353"/>
    </row>
    <row r="641" ht="15.75" customHeight="1">
      <c r="A641" s="74">
        <v>2025675.0</v>
      </c>
      <c r="B641" s="50" t="s">
        <v>4123</v>
      </c>
      <c r="C641" s="50" t="s">
        <v>430</v>
      </c>
      <c r="D641" s="50" t="s">
        <v>86</v>
      </c>
      <c r="E641" s="82" t="s">
        <v>51</v>
      </c>
      <c r="F641" s="50" t="s">
        <v>4</v>
      </c>
      <c r="G641" s="269" t="str">
        <f>VLOOKUP(A641,'High School'!A:AW,49,FALSE)</f>
        <v/>
      </c>
      <c r="H641" s="270" t="str">
        <f>VLOOKUP(A641,'High School'!A:AX,50,FALSE)</f>
        <v/>
      </c>
      <c r="I641" s="270" t="str">
        <f>VLOOKUP(A641,'High School'!A:AY,51,FALSE)</f>
        <v/>
      </c>
      <c r="J641" s="270" t="str">
        <f>VLOOKUP(A641,'High School'!A:AZ,52,FALSE)</f>
        <v/>
      </c>
      <c r="K641" s="270" t="str">
        <f>VLOOKUP(A641,'High School'!A:BA,53,FALSE)</f>
        <v/>
      </c>
      <c r="L641" s="270" t="str">
        <f>VLOOKUP(A641,'High School'!A:BB,54,FALSE)</f>
        <v/>
      </c>
      <c r="M641" s="301" t="s">
        <v>73</v>
      </c>
      <c r="N641" s="271"/>
      <c r="O641" s="301" t="s">
        <v>7937</v>
      </c>
      <c r="P641" s="273"/>
      <c r="Q641" s="288"/>
      <c r="R641" s="288"/>
      <c r="S641" s="275"/>
      <c r="T641" s="275"/>
      <c r="U641" s="275"/>
      <c r="V641" s="275"/>
      <c r="W641" s="275"/>
      <c r="X641" s="289"/>
      <c r="Y641" s="304" t="s">
        <v>73</v>
      </c>
      <c r="Z641" s="276"/>
      <c r="AA641" s="304">
        <v>2.51639401E8</v>
      </c>
      <c r="AB641" s="304">
        <v>26483.0</v>
      </c>
      <c r="AC641" s="276"/>
      <c r="AD641" s="276"/>
      <c r="AE641" s="291"/>
      <c r="AF641" s="291"/>
      <c r="AG641" s="291"/>
      <c r="AH641" s="291"/>
      <c r="AI641" s="291"/>
      <c r="AJ641" s="291"/>
      <c r="AK641" s="279"/>
      <c r="AL641" s="279"/>
      <c r="AM641" s="279"/>
      <c r="AN641" s="279"/>
      <c r="AO641" s="292"/>
      <c r="AP641" s="292"/>
      <c r="AQ641" s="292"/>
      <c r="AR641" s="362"/>
      <c r="AS641" s="362"/>
      <c r="AT641" s="281"/>
      <c r="AU641" s="281"/>
      <c r="AV641" s="294"/>
      <c r="AW641" s="294"/>
      <c r="AX641" s="294"/>
      <c r="AY641" s="295"/>
      <c r="AZ641" s="295"/>
      <c r="BA641" s="295"/>
      <c r="BB641" s="296"/>
      <c r="BC641" s="296"/>
      <c r="BD641" s="296"/>
      <c r="BE641" s="380"/>
    </row>
    <row r="642" ht="15.75" customHeight="1">
      <c r="A642" s="74">
        <v>2025676.0</v>
      </c>
      <c r="B642" s="50" t="s">
        <v>1458</v>
      </c>
      <c r="C642" s="50" t="s">
        <v>430</v>
      </c>
      <c r="D642" s="50" t="s">
        <v>86</v>
      </c>
      <c r="E642" s="82" t="s">
        <v>51</v>
      </c>
      <c r="F642" s="50" t="s">
        <v>4</v>
      </c>
      <c r="G642" s="269" t="str">
        <f>VLOOKUP(A642,'High School'!A:AW,49,FALSE)</f>
        <v/>
      </c>
      <c r="H642" s="270" t="str">
        <f>VLOOKUP(A642,'High School'!A:AX,50,FALSE)</f>
        <v/>
      </c>
      <c r="I642" s="270" t="str">
        <f>VLOOKUP(A642,'High School'!A:AY,51,FALSE)</f>
        <v/>
      </c>
      <c r="J642" s="270" t="str">
        <f>VLOOKUP(A642,'High School'!A:AZ,52,FALSE)</f>
        <v/>
      </c>
      <c r="K642" s="270" t="str">
        <f>VLOOKUP(A642,'High School'!A:BA,53,FALSE)</f>
        <v/>
      </c>
      <c r="L642" s="270" t="str">
        <f>VLOOKUP(A642,'High School'!A:BB,54,FALSE)</f>
        <v/>
      </c>
      <c r="M642" s="301" t="s">
        <v>225</v>
      </c>
      <c r="N642" s="301" t="s">
        <v>24</v>
      </c>
      <c r="O642" s="271"/>
      <c r="P642" s="273"/>
      <c r="Q642" s="288"/>
      <c r="R642" s="288"/>
      <c r="S642" s="275"/>
      <c r="T642" s="275"/>
      <c r="U642" s="275"/>
      <c r="V642" s="275"/>
      <c r="W642" s="275"/>
      <c r="X642" s="289"/>
      <c r="Y642" s="304" t="s">
        <v>225</v>
      </c>
      <c r="Z642" s="304" t="s">
        <v>24</v>
      </c>
      <c r="AA642" s="276"/>
      <c r="AB642" s="276"/>
      <c r="AC642" s="276"/>
      <c r="AD642" s="276"/>
      <c r="AE642" s="291"/>
      <c r="AF642" s="291"/>
      <c r="AG642" s="291"/>
      <c r="AH642" s="291"/>
      <c r="AI642" s="291"/>
      <c r="AJ642" s="291"/>
      <c r="AK642" s="279"/>
      <c r="AL642" s="279"/>
      <c r="AM642" s="279"/>
      <c r="AN642" s="279"/>
      <c r="AO642" s="292"/>
      <c r="AP642" s="292"/>
      <c r="AQ642" s="292"/>
      <c r="AR642" s="362"/>
      <c r="AS642" s="362"/>
      <c r="AT642" s="281"/>
      <c r="AU642" s="281"/>
      <c r="AV642" s="294"/>
      <c r="AW642" s="294"/>
      <c r="AX642" s="294"/>
      <c r="AY642" s="295"/>
      <c r="AZ642" s="295"/>
      <c r="BA642" s="295"/>
      <c r="BB642" s="296"/>
      <c r="BC642" s="296"/>
      <c r="BD642" s="296"/>
      <c r="BE642" s="353"/>
    </row>
    <row r="643" ht="15.75" customHeight="1">
      <c r="A643" s="74">
        <v>2025677.0</v>
      </c>
      <c r="B643" s="50" t="s">
        <v>4705</v>
      </c>
      <c r="C643" s="50" t="s">
        <v>430</v>
      </c>
      <c r="D643" s="50" t="s">
        <v>86</v>
      </c>
      <c r="E643" s="82" t="s">
        <v>51</v>
      </c>
      <c r="F643" s="50" t="s">
        <v>4</v>
      </c>
      <c r="G643" s="269" t="str">
        <f>VLOOKUP(A643,'High School'!A:AW,49,FALSE)</f>
        <v/>
      </c>
      <c r="H643" s="270" t="str">
        <f>VLOOKUP(A643,'High School'!A:AX,50,FALSE)</f>
        <v/>
      </c>
      <c r="I643" s="270" t="str">
        <f>VLOOKUP(A643,'High School'!A:AY,51,FALSE)</f>
        <v/>
      </c>
      <c r="J643" s="270" t="str">
        <f>VLOOKUP(A643,'High School'!A:AZ,52,FALSE)</f>
        <v/>
      </c>
      <c r="K643" s="270" t="str">
        <f>VLOOKUP(A643,'High School'!A:BA,53,FALSE)</f>
        <v/>
      </c>
      <c r="L643" s="270" t="str">
        <f>VLOOKUP(A643,'High School'!A:BB,54,FALSE)</f>
        <v/>
      </c>
      <c r="M643" s="301" t="s">
        <v>73</v>
      </c>
      <c r="N643" s="271"/>
      <c r="O643" s="301" t="s">
        <v>7938</v>
      </c>
      <c r="P643" s="273"/>
      <c r="Q643" s="288"/>
      <c r="R643" s="288"/>
      <c r="S643" s="275"/>
      <c r="T643" s="275"/>
      <c r="U643" s="275"/>
      <c r="V643" s="275"/>
      <c r="W643" s="275"/>
      <c r="X643" s="275"/>
      <c r="Y643" s="304" t="s">
        <v>73</v>
      </c>
      <c r="Z643" s="276"/>
      <c r="AA643" s="304">
        <v>2.51635651E8</v>
      </c>
      <c r="AB643" s="304">
        <v>93749.0</v>
      </c>
      <c r="AC643" s="276"/>
      <c r="AD643" s="276"/>
      <c r="AE643" s="291"/>
      <c r="AF643" s="291"/>
      <c r="AG643" s="291"/>
      <c r="AH643" s="291"/>
      <c r="AI643" s="291"/>
      <c r="AJ643" s="291"/>
      <c r="AK643" s="279"/>
      <c r="AL643" s="279"/>
      <c r="AM643" s="279"/>
      <c r="AN643" s="279"/>
      <c r="AO643" s="292"/>
      <c r="AP643" s="292"/>
      <c r="AQ643" s="292"/>
      <c r="AR643" s="362"/>
      <c r="AS643" s="362"/>
      <c r="AT643" s="281"/>
      <c r="AU643" s="281"/>
      <c r="AV643" s="294"/>
      <c r="AW643" s="294"/>
      <c r="AX643" s="294"/>
      <c r="AY643" s="295"/>
      <c r="AZ643" s="295"/>
      <c r="BA643" s="295"/>
      <c r="BB643" s="296"/>
      <c r="BC643" s="296"/>
      <c r="BD643" s="296"/>
      <c r="BE643" s="380"/>
    </row>
    <row r="644" ht="15.75" customHeight="1">
      <c r="A644" s="74">
        <v>2025678.0</v>
      </c>
      <c r="B644" s="50" t="s">
        <v>4441</v>
      </c>
      <c r="C644" s="50" t="s">
        <v>430</v>
      </c>
      <c r="D644" s="50" t="s">
        <v>86</v>
      </c>
      <c r="E644" s="82" t="s">
        <v>51</v>
      </c>
      <c r="F644" s="50" t="s">
        <v>4</v>
      </c>
      <c r="G644" s="269" t="str">
        <f>VLOOKUP(A644,'High School'!A:AW,49,FALSE)</f>
        <v/>
      </c>
      <c r="H644" s="270" t="str">
        <f>VLOOKUP(A644,'High School'!A:AX,50,FALSE)</f>
        <v/>
      </c>
      <c r="I644" s="270" t="str">
        <f>VLOOKUP(A644,'High School'!A:AY,51,FALSE)</f>
        <v/>
      </c>
      <c r="J644" s="270" t="str">
        <f>VLOOKUP(A644,'High School'!A:AZ,52,FALSE)</f>
        <v/>
      </c>
      <c r="K644" s="270" t="str">
        <f>VLOOKUP(A644,'High School'!A:BA,53,FALSE)</f>
        <v/>
      </c>
      <c r="L644" s="270" t="str">
        <f>VLOOKUP(A644,'High School'!A:BB,54,FALSE)</f>
        <v/>
      </c>
      <c r="M644" s="301" t="s">
        <v>73</v>
      </c>
      <c r="N644" s="271"/>
      <c r="O644" s="301" t="s">
        <v>7939</v>
      </c>
      <c r="P644" s="273"/>
      <c r="Q644" s="288"/>
      <c r="R644" s="288"/>
      <c r="S644" s="275"/>
      <c r="T644" s="275"/>
      <c r="U644" s="275"/>
      <c r="V644" s="275"/>
      <c r="W644" s="275"/>
      <c r="X644" s="289"/>
      <c r="Y644" s="304" t="s">
        <v>73</v>
      </c>
      <c r="Z644" s="276"/>
      <c r="AA644" s="304">
        <v>2.51646866E8</v>
      </c>
      <c r="AB644" s="304">
        <v>34852.0</v>
      </c>
      <c r="AC644" s="290"/>
      <c r="AD644" s="290"/>
      <c r="AE644" s="291"/>
      <c r="AF644" s="291"/>
      <c r="AG644" s="291"/>
      <c r="AH644" s="291"/>
      <c r="AI644" s="291"/>
      <c r="AJ644" s="291"/>
      <c r="AK644" s="279"/>
      <c r="AL644" s="279"/>
      <c r="AM644" s="279"/>
      <c r="AN644" s="279"/>
      <c r="AO644" s="292"/>
      <c r="AP644" s="292"/>
      <c r="AQ644" s="292"/>
      <c r="AR644" s="362"/>
      <c r="AS644" s="362"/>
      <c r="AT644" s="281"/>
      <c r="AU644" s="281"/>
      <c r="AV644" s="294"/>
      <c r="AW644" s="294"/>
      <c r="AX644" s="294"/>
      <c r="AY644" s="295"/>
      <c r="AZ644" s="295"/>
      <c r="BA644" s="295"/>
      <c r="BB644" s="296"/>
      <c r="BC644" s="296"/>
      <c r="BD644" s="296"/>
      <c r="BE644" s="353"/>
    </row>
    <row r="645" ht="15.75" customHeight="1">
      <c r="A645" s="74">
        <v>2025679.0</v>
      </c>
      <c r="B645" s="50" t="s">
        <v>3954</v>
      </c>
      <c r="C645" s="50" t="s">
        <v>430</v>
      </c>
      <c r="D645" s="50" t="s">
        <v>86</v>
      </c>
      <c r="E645" s="82" t="s">
        <v>51</v>
      </c>
      <c r="F645" s="50" t="s">
        <v>4</v>
      </c>
      <c r="G645" s="269" t="str">
        <f>VLOOKUP(A645,'High School'!A:AW,49,FALSE)</f>
        <v/>
      </c>
      <c r="H645" s="270" t="str">
        <f>VLOOKUP(A645,'High School'!A:AX,50,FALSE)</f>
        <v/>
      </c>
      <c r="I645" s="270" t="str">
        <f>VLOOKUP(A645,'High School'!A:AY,51,FALSE)</f>
        <v/>
      </c>
      <c r="J645" s="270" t="str">
        <f>VLOOKUP(A645,'High School'!A:AZ,52,FALSE)</f>
        <v/>
      </c>
      <c r="K645" s="270" t="str">
        <f>VLOOKUP(A645,'High School'!A:BA,53,FALSE)</f>
        <v/>
      </c>
      <c r="L645" s="270" t="str">
        <f>VLOOKUP(A645,'High School'!A:BB,54,FALSE)</f>
        <v/>
      </c>
      <c r="M645" s="301" t="s">
        <v>225</v>
      </c>
      <c r="N645" s="301" t="s">
        <v>24</v>
      </c>
      <c r="O645" s="271"/>
      <c r="P645" s="273"/>
      <c r="Q645" s="288"/>
      <c r="R645" s="288"/>
      <c r="S645" s="275"/>
      <c r="T645" s="275"/>
      <c r="U645" s="275"/>
      <c r="V645" s="275"/>
      <c r="W645" s="275"/>
      <c r="X645" s="275"/>
      <c r="Y645" s="304" t="s">
        <v>225</v>
      </c>
      <c r="Z645" s="304" t="s">
        <v>24</v>
      </c>
      <c r="AA645" s="276"/>
      <c r="AB645" s="276"/>
      <c r="AC645" s="276"/>
      <c r="AD645" s="276"/>
      <c r="AE645" s="291"/>
      <c r="AF645" s="291"/>
      <c r="AG645" s="291"/>
      <c r="AH645" s="291"/>
      <c r="AI645" s="291"/>
      <c r="AJ645" s="291"/>
      <c r="AK645" s="279"/>
      <c r="AL645" s="279"/>
      <c r="AM645" s="279"/>
      <c r="AN645" s="279"/>
      <c r="AO645" s="292"/>
      <c r="AP645" s="292"/>
      <c r="AQ645" s="292"/>
      <c r="AR645" s="362"/>
      <c r="AS645" s="362"/>
      <c r="AT645" s="281"/>
      <c r="AU645" s="281"/>
      <c r="AV645" s="294"/>
      <c r="AW645" s="294"/>
      <c r="AX645" s="294"/>
      <c r="AY645" s="295"/>
      <c r="AZ645" s="295"/>
      <c r="BA645" s="295"/>
      <c r="BB645" s="296"/>
      <c r="BC645" s="296"/>
      <c r="BD645" s="296"/>
      <c r="BE645" s="353"/>
    </row>
    <row r="646" ht="15.75" customHeight="1">
      <c r="A646" s="74">
        <v>2025680.0</v>
      </c>
      <c r="B646" s="50" t="s">
        <v>5904</v>
      </c>
      <c r="C646" s="50" t="s">
        <v>430</v>
      </c>
      <c r="D646" s="50" t="s">
        <v>86</v>
      </c>
      <c r="E646" s="82" t="s">
        <v>51</v>
      </c>
      <c r="F646" s="50" t="s">
        <v>4</v>
      </c>
      <c r="G646" s="269" t="str">
        <f>VLOOKUP(A646,'High School'!A:AW,49,FALSE)</f>
        <v/>
      </c>
      <c r="H646" s="270" t="str">
        <f>VLOOKUP(A646,'High School'!A:AX,50,FALSE)</f>
        <v/>
      </c>
      <c r="I646" s="270" t="str">
        <f>VLOOKUP(A646,'High School'!A:AY,51,FALSE)</f>
        <v/>
      </c>
      <c r="J646" s="270" t="str">
        <f>VLOOKUP(A646,'High School'!A:AZ,52,FALSE)</f>
        <v/>
      </c>
      <c r="K646" s="270" t="str">
        <f>VLOOKUP(A646,'High School'!A:BA,53,FALSE)</f>
        <v/>
      </c>
      <c r="L646" s="270" t="str">
        <f>VLOOKUP(A646,'High School'!A:BB,54,FALSE)</f>
        <v/>
      </c>
      <c r="M646" s="301" t="s">
        <v>73</v>
      </c>
      <c r="N646" s="271"/>
      <c r="O646" s="301" t="s">
        <v>7940</v>
      </c>
      <c r="P646" s="273"/>
      <c r="Q646" s="288"/>
      <c r="R646" s="288"/>
      <c r="S646" s="275"/>
      <c r="T646" s="275"/>
      <c r="U646" s="275"/>
      <c r="V646" s="275"/>
      <c r="W646" s="275"/>
      <c r="X646" s="275"/>
      <c r="Y646" s="304" t="s">
        <v>73</v>
      </c>
      <c r="Z646" s="276"/>
      <c r="AA646" s="304">
        <v>2.51646483E8</v>
      </c>
      <c r="AB646" s="304">
        <v>74947.0</v>
      </c>
      <c r="AC646" s="276"/>
      <c r="AD646" s="276"/>
      <c r="AE646" s="291"/>
      <c r="AF646" s="291"/>
      <c r="AG646" s="291"/>
      <c r="AH646" s="291"/>
      <c r="AI646" s="291"/>
      <c r="AJ646" s="291"/>
      <c r="AK646" s="279"/>
      <c r="AL646" s="279"/>
      <c r="AM646" s="279"/>
      <c r="AN646" s="279"/>
      <c r="AO646" s="292"/>
      <c r="AP646" s="292"/>
      <c r="AQ646" s="292"/>
      <c r="AR646" s="362"/>
      <c r="AS646" s="362"/>
      <c r="AT646" s="281"/>
      <c r="AU646" s="281"/>
      <c r="AV646" s="294"/>
      <c r="AW646" s="294"/>
      <c r="AX646" s="294"/>
      <c r="AY646" s="295"/>
      <c r="AZ646" s="295"/>
      <c r="BA646" s="295"/>
      <c r="BB646" s="296"/>
      <c r="BC646" s="296"/>
      <c r="BD646" s="296"/>
      <c r="BE646" s="353"/>
    </row>
    <row r="647" ht="15.75" customHeight="1">
      <c r="A647" s="74">
        <v>2025681.0</v>
      </c>
      <c r="B647" s="50" t="s">
        <v>3926</v>
      </c>
      <c r="C647" s="50" t="s">
        <v>430</v>
      </c>
      <c r="D647" s="50" t="s">
        <v>86</v>
      </c>
      <c r="E647" s="82" t="s">
        <v>51</v>
      </c>
      <c r="F647" s="50" t="s">
        <v>4</v>
      </c>
      <c r="G647" s="269" t="str">
        <f>VLOOKUP(A647,'High School'!A:AW,49,FALSE)</f>
        <v/>
      </c>
      <c r="H647" s="270" t="str">
        <f>VLOOKUP(A647,'High School'!A:AX,50,FALSE)</f>
        <v/>
      </c>
      <c r="I647" s="270" t="str">
        <f>VLOOKUP(A647,'High School'!A:AY,51,FALSE)</f>
        <v/>
      </c>
      <c r="J647" s="270" t="str">
        <f>VLOOKUP(A647,'High School'!A:AZ,52,FALSE)</f>
        <v/>
      </c>
      <c r="K647" s="270" t="str">
        <f>VLOOKUP(A647,'High School'!A:BA,53,FALSE)</f>
        <v/>
      </c>
      <c r="L647" s="270" t="str">
        <f>VLOOKUP(A647,'High School'!A:BB,54,FALSE)</f>
        <v/>
      </c>
      <c r="M647" s="301" t="s">
        <v>73</v>
      </c>
      <c r="N647" s="271"/>
      <c r="O647" s="301" t="s">
        <v>7941</v>
      </c>
      <c r="P647" s="273"/>
      <c r="Q647" s="288"/>
      <c r="R647" s="288"/>
      <c r="S647" s="275"/>
      <c r="T647" s="275"/>
      <c r="U647" s="275"/>
      <c r="V647" s="275"/>
      <c r="W647" s="275"/>
      <c r="X647" s="289"/>
      <c r="Y647" s="304" t="s">
        <v>73</v>
      </c>
      <c r="Z647" s="276"/>
      <c r="AA647" s="304">
        <v>2.51540553E8</v>
      </c>
      <c r="AB647" s="304">
        <v>93274.0</v>
      </c>
      <c r="AC647" s="290"/>
      <c r="AD647" s="290"/>
      <c r="AE647" s="291"/>
      <c r="AF647" s="291"/>
      <c r="AG647" s="291"/>
      <c r="AH647" s="291"/>
      <c r="AI647" s="291"/>
      <c r="AJ647" s="291"/>
      <c r="AK647" s="279"/>
      <c r="AL647" s="279"/>
      <c r="AM647" s="279"/>
      <c r="AN647" s="279"/>
      <c r="AO647" s="292"/>
      <c r="AP647" s="292"/>
      <c r="AQ647" s="292"/>
      <c r="AR647" s="362"/>
      <c r="AS647" s="362"/>
      <c r="AT647" s="281"/>
      <c r="AU647" s="281"/>
      <c r="AV647" s="294"/>
      <c r="AW647" s="294"/>
      <c r="AX647" s="294"/>
      <c r="AY647" s="295"/>
      <c r="AZ647" s="295"/>
      <c r="BA647" s="295"/>
      <c r="BB647" s="296"/>
      <c r="BC647" s="296"/>
      <c r="BD647" s="296"/>
      <c r="BE647" s="353"/>
    </row>
    <row r="648" ht="15.75" customHeight="1">
      <c r="A648" s="74">
        <v>2025682.0</v>
      </c>
      <c r="B648" s="50" t="s">
        <v>3877</v>
      </c>
      <c r="C648" s="50" t="s">
        <v>430</v>
      </c>
      <c r="D648" s="50" t="s">
        <v>86</v>
      </c>
      <c r="E648" s="82" t="s">
        <v>51</v>
      </c>
      <c r="F648" s="50" t="s">
        <v>4</v>
      </c>
      <c r="G648" s="269" t="str">
        <f>VLOOKUP(A648,'High School'!A:AW,49,FALSE)</f>
        <v/>
      </c>
      <c r="H648" s="270" t="str">
        <f>VLOOKUP(A648,'High School'!A:AX,50,FALSE)</f>
        <v/>
      </c>
      <c r="I648" s="270" t="str">
        <f>VLOOKUP(A648,'High School'!A:AY,51,FALSE)</f>
        <v/>
      </c>
      <c r="J648" s="270" t="str">
        <f>VLOOKUP(A648,'High School'!A:AZ,52,FALSE)</f>
        <v/>
      </c>
      <c r="K648" s="270" t="str">
        <f>VLOOKUP(A648,'High School'!A:BA,53,FALSE)</f>
        <v/>
      </c>
      <c r="L648" s="270" t="str">
        <f>VLOOKUP(A648,'High School'!A:BB,54,FALSE)</f>
        <v/>
      </c>
      <c r="M648" s="301" t="s">
        <v>73</v>
      </c>
      <c r="N648" s="271"/>
      <c r="O648" s="301" t="s">
        <v>7942</v>
      </c>
      <c r="P648" s="273"/>
      <c r="Q648" s="288"/>
      <c r="R648" s="288"/>
      <c r="S648" s="275"/>
      <c r="T648" s="275"/>
      <c r="U648" s="275"/>
      <c r="V648" s="275"/>
      <c r="W648" s="275"/>
      <c r="X648" s="289"/>
      <c r="Y648" s="304" t="s">
        <v>73</v>
      </c>
      <c r="Z648" s="276"/>
      <c r="AA648" s="304">
        <v>2.51646394E8</v>
      </c>
      <c r="AB648" s="304">
        <v>28474.0</v>
      </c>
      <c r="AC648" s="290"/>
      <c r="AD648" s="290"/>
      <c r="AE648" s="291"/>
      <c r="AF648" s="291"/>
      <c r="AG648" s="291"/>
      <c r="AH648" s="291"/>
      <c r="AI648" s="291"/>
      <c r="AJ648" s="291"/>
      <c r="AK648" s="279"/>
      <c r="AL648" s="279"/>
      <c r="AM648" s="279"/>
      <c r="AN648" s="279"/>
      <c r="AO648" s="292"/>
      <c r="AP648" s="292"/>
      <c r="AQ648" s="292"/>
      <c r="AR648" s="362"/>
      <c r="AS648" s="362"/>
      <c r="AT648" s="281"/>
      <c r="AU648" s="281"/>
      <c r="AV648" s="294"/>
      <c r="AW648" s="294"/>
      <c r="AX648" s="294"/>
      <c r="AY648" s="295"/>
      <c r="AZ648" s="295"/>
      <c r="BA648" s="295"/>
      <c r="BB648" s="296"/>
      <c r="BC648" s="296"/>
      <c r="BD648" s="296"/>
      <c r="BE648" s="353"/>
    </row>
    <row r="649" ht="15.75" customHeight="1">
      <c r="A649" s="74">
        <v>2025683.0</v>
      </c>
      <c r="B649" s="50" t="s">
        <v>4906</v>
      </c>
      <c r="C649" s="50" t="s">
        <v>430</v>
      </c>
      <c r="D649" s="50" t="s">
        <v>86</v>
      </c>
      <c r="E649" s="82" t="s">
        <v>51</v>
      </c>
      <c r="F649" s="50" t="s">
        <v>4</v>
      </c>
      <c r="G649" s="269" t="str">
        <f>VLOOKUP(A649,'High School'!A:AW,49,FALSE)</f>
        <v/>
      </c>
      <c r="H649" s="270" t="str">
        <f>VLOOKUP(A649,'High School'!A:AX,50,FALSE)</f>
        <v/>
      </c>
      <c r="I649" s="270" t="str">
        <f>VLOOKUP(A649,'High School'!A:AY,51,FALSE)</f>
        <v/>
      </c>
      <c r="J649" s="270" t="str">
        <f>VLOOKUP(A649,'High School'!A:AZ,52,FALSE)</f>
        <v/>
      </c>
      <c r="K649" s="270" t="str">
        <f>VLOOKUP(A649,'High School'!A:BA,53,FALSE)</f>
        <v/>
      </c>
      <c r="L649" s="270" t="str">
        <f>VLOOKUP(A649,'High School'!A:BB,54,FALSE)</f>
        <v/>
      </c>
      <c r="M649" s="301" t="s">
        <v>73</v>
      </c>
      <c r="N649" s="271"/>
      <c r="O649" s="301" t="s">
        <v>7943</v>
      </c>
      <c r="P649" s="273"/>
      <c r="Q649" s="288"/>
      <c r="R649" s="288"/>
      <c r="S649" s="275"/>
      <c r="T649" s="275"/>
      <c r="U649" s="275"/>
      <c r="V649" s="275"/>
      <c r="W649" s="275"/>
      <c r="X649" s="289"/>
      <c r="Y649" s="304" t="s">
        <v>73</v>
      </c>
      <c r="Z649" s="276"/>
      <c r="AA649" s="304">
        <v>2.51540731E8</v>
      </c>
      <c r="AB649" s="304">
        <v>93749.0</v>
      </c>
      <c r="AC649" s="290"/>
      <c r="AD649" s="290"/>
      <c r="AE649" s="291"/>
      <c r="AF649" s="291"/>
      <c r="AG649" s="291"/>
      <c r="AH649" s="291"/>
      <c r="AI649" s="291"/>
      <c r="AJ649" s="291"/>
      <c r="AK649" s="279"/>
      <c r="AL649" s="279"/>
      <c r="AM649" s="279"/>
      <c r="AN649" s="279"/>
      <c r="AO649" s="292"/>
      <c r="AP649" s="292"/>
      <c r="AQ649" s="292"/>
      <c r="AR649" s="362"/>
      <c r="AS649" s="362"/>
      <c r="AT649" s="281"/>
      <c r="AU649" s="281"/>
      <c r="AV649" s="294"/>
      <c r="AW649" s="294"/>
      <c r="AX649" s="294"/>
      <c r="AY649" s="295"/>
      <c r="AZ649" s="295"/>
      <c r="BA649" s="295"/>
      <c r="BB649" s="296"/>
      <c r="BC649" s="296"/>
      <c r="BD649" s="296"/>
      <c r="BE649" s="353"/>
    </row>
    <row r="650" ht="15.75" customHeight="1">
      <c r="A650" s="74">
        <v>2025684.0</v>
      </c>
      <c r="B650" s="50" t="s">
        <v>1602</v>
      </c>
      <c r="C650" s="50" t="s">
        <v>430</v>
      </c>
      <c r="D650" s="50" t="s">
        <v>86</v>
      </c>
      <c r="E650" s="82" t="s">
        <v>51</v>
      </c>
      <c r="F650" s="50" t="s">
        <v>4</v>
      </c>
      <c r="G650" s="269" t="str">
        <f>VLOOKUP(A650,'High School'!A:AW,49,FALSE)</f>
        <v/>
      </c>
      <c r="H650" s="270" t="str">
        <f>VLOOKUP(A650,'High School'!A:AX,50,FALSE)</f>
        <v/>
      </c>
      <c r="I650" s="270" t="str">
        <f>VLOOKUP(A650,'High School'!A:AY,51,FALSE)</f>
        <v/>
      </c>
      <c r="J650" s="270" t="str">
        <f>VLOOKUP(A650,'High School'!A:AZ,52,FALSE)</f>
        <v/>
      </c>
      <c r="K650" s="270" t="str">
        <f>VLOOKUP(A650,'High School'!A:BA,53,FALSE)</f>
        <v/>
      </c>
      <c r="L650" s="270" t="str">
        <f>VLOOKUP(A650,'High School'!A:BB,54,FALSE)</f>
        <v/>
      </c>
      <c r="M650" s="301" t="s">
        <v>73</v>
      </c>
      <c r="N650" s="271"/>
      <c r="O650" s="301" t="s">
        <v>7944</v>
      </c>
      <c r="P650" s="273"/>
      <c r="Q650" s="288"/>
      <c r="R650" s="288"/>
      <c r="S650" s="275"/>
      <c r="T650" s="275"/>
      <c r="U650" s="275"/>
      <c r="V650" s="275"/>
      <c r="W650" s="275"/>
      <c r="X650" s="289"/>
      <c r="Y650" s="304" t="s">
        <v>73</v>
      </c>
      <c r="Z650" s="276"/>
      <c r="AA650" s="304">
        <v>2.51646653E8</v>
      </c>
      <c r="AB650" s="304">
        <v>97429.0</v>
      </c>
      <c r="AC650" s="290"/>
      <c r="AD650" s="290"/>
      <c r="AE650" s="291"/>
      <c r="AF650" s="291"/>
      <c r="AG650" s="291"/>
      <c r="AH650" s="291"/>
      <c r="AI650" s="291"/>
      <c r="AJ650" s="291"/>
      <c r="AK650" s="279"/>
      <c r="AL650" s="279"/>
      <c r="AM650" s="279"/>
      <c r="AN650" s="279"/>
      <c r="AO650" s="292"/>
      <c r="AP650" s="292"/>
      <c r="AQ650" s="292"/>
      <c r="AR650" s="362"/>
      <c r="AS650" s="362"/>
      <c r="AT650" s="281"/>
      <c r="AU650" s="281"/>
      <c r="AV650" s="294"/>
      <c r="AW650" s="294"/>
      <c r="AX650" s="294"/>
      <c r="AY650" s="295"/>
      <c r="AZ650" s="295"/>
      <c r="BA650" s="295"/>
      <c r="BB650" s="296"/>
      <c r="BC650" s="296"/>
      <c r="BD650" s="296"/>
      <c r="BE650" s="353"/>
    </row>
    <row r="651" ht="15.75" customHeight="1">
      <c r="A651" s="74">
        <v>2025685.0</v>
      </c>
      <c r="B651" s="50" t="s">
        <v>7171</v>
      </c>
      <c r="C651" s="50" t="s">
        <v>430</v>
      </c>
      <c r="D651" s="50" t="s">
        <v>86</v>
      </c>
      <c r="E651" s="82" t="s">
        <v>51</v>
      </c>
      <c r="F651" s="50" t="s">
        <v>4</v>
      </c>
      <c r="G651" s="269" t="str">
        <f>VLOOKUP(A651,'High School'!A:AW,49,FALSE)</f>
        <v/>
      </c>
      <c r="H651" s="270" t="str">
        <f>VLOOKUP(A651,'High School'!A:AX,50,FALSE)</f>
        <v/>
      </c>
      <c r="I651" s="270" t="str">
        <f>VLOOKUP(A651,'High School'!A:AY,51,FALSE)</f>
        <v/>
      </c>
      <c r="J651" s="270" t="str">
        <f>VLOOKUP(A651,'High School'!A:AZ,52,FALSE)</f>
        <v/>
      </c>
      <c r="K651" s="270" t="str">
        <f>VLOOKUP(A651,'High School'!A:BA,53,FALSE)</f>
        <v/>
      </c>
      <c r="L651" s="270" t="str">
        <f>VLOOKUP(A651,'High School'!A:BB,54,FALSE)</f>
        <v/>
      </c>
      <c r="M651" s="301" t="s">
        <v>73</v>
      </c>
      <c r="N651" s="271"/>
      <c r="O651" s="301" t="s">
        <v>7945</v>
      </c>
      <c r="P651" s="273"/>
      <c r="Q651" s="273"/>
      <c r="R651" s="273"/>
      <c r="S651" s="274"/>
      <c r="T651" s="274"/>
      <c r="U651" s="275"/>
      <c r="V651" s="275"/>
      <c r="W651" s="275"/>
      <c r="X651" s="289"/>
      <c r="Y651" s="304" t="s">
        <v>73</v>
      </c>
      <c r="Z651" s="277"/>
      <c r="AA651" s="304">
        <v>2.51575535E8</v>
      </c>
      <c r="AB651" s="304">
        <v>82646.0</v>
      </c>
      <c r="AC651" s="276"/>
      <c r="AD651" s="276"/>
      <c r="AE651" s="291"/>
      <c r="AF651" s="291"/>
      <c r="AG651" s="291"/>
      <c r="AH651" s="291"/>
      <c r="AI651" s="291"/>
      <c r="AJ651" s="291"/>
      <c r="AK651" s="279"/>
      <c r="AL651" s="279"/>
      <c r="AM651" s="279"/>
      <c r="AN651" s="279"/>
      <c r="AO651" s="279"/>
      <c r="AP651" s="279"/>
      <c r="AQ651" s="279"/>
      <c r="AR651" s="362"/>
      <c r="AS651" s="362"/>
      <c r="AT651" s="281"/>
      <c r="AU651" s="281"/>
      <c r="AV651" s="294"/>
      <c r="AW651" s="294"/>
      <c r="AX651" s="294"/>
      <c r="AY651" s="295"/>
      <c r="AZ651" s="295"/>
      <c r="BA651" s="295"/>
      <c r="BB651" s="296"/>
      <c r="BC651" s="296"/>
      <c r="BD651" s="296"/>
      <c r="BE651" s="353"/>
    </row>
    <row r="652" ht="15.75" customHeight="1">
      <c r="A652" s="74">
        <v>2025686.0</v>
      </c>
      <c r="B652" s="50" t="s">
        <v>4474</v>
      </c>
      <c r="C652" s="50" t="s">
        <v>430</v>
      </c>
      <c r="D652" s="50" t="s">
        <v>86</v>
      </c>
      <c r="E652" s="82" t="s">
        <v>51</v>
      </c>
      <c r="F652" s="50" t="s">
        <v>4</v>
      </c>
      <c r="G652" s="269" t="str">
        <f>VLOOKUP(A652,'High School'!A:AW,49,FALSE)</f>
        <v/>
      </c>
      <c r="H652" s="270" t="str">
        <f>VLOOKUP(A652,'High School'!A:AX,50,FALSE)</f>
        <v/>
      </c>
      <c r="I652" s="270" t="str">
        <f>VLOOKUP(A652,'High School'!A:AY,51,FALSE)</f>
        <v/>
      </c>
      <c r="J652" s="270" t="str">
        <f>VLOOKUP(A652,'High School'!A:AZ,52,FALSE)</f>
        <v/>
      </c>
      <c r="K652" s="270" t="str">
        <f>VLOOKUP(A652,'High School'!A:BA,53,FALSE)</f>
        <v/>
      </c>
      <c r="L652" s="270" t="str">
        <f>VLOOKUP(A652,'High School'!A:BB,54,FALSE)</f>
        <v/>
      </c>
      <c r="M652" s="301" t="s">
        <v>73</v>
      </c>
      <c r="N652" s="271"/>
      <c r="O652" s="301" t="s">
        <v>7946</v>
      </c>
      <c r="P652" s="273"/>
      <c r="Q652" s="273"/>
      <c r="R652" s="273"/>
      <c r="S652" s="274"/>
      <c r="T652" s="274"/>
      <c r="U652" s="275"/>
      <c r="V652" s="275"/>
      <c r="W652" s="275"/>
      <c r="X652" s="289"/>
      <c r="Y652" s="304" t="s">
        <v>73</v>
      </c>
      <c r="Z652" s="277"/>
      <c r="AA652" s="304">
        <v>2.51533727E8</v>
      </c>
      <c r="AB652" s="304">
        <v>93564.0</v>
      </c>
      <c r="AC652" s="276"/>
      <c r="AD652" s="276"/>
      <c r="AE652" s="291"/>
      <c r="AF652" s="291"/>
      <c r="AG652" s="291"/>
      <c r="AH652" s="291"/>
      <c r="AI652" s="291"/>
      <c r="AJ652" s="291"/>
      <c r="AK652" s="279"/>
      <c r="AL652" s="279"/>
      <c r="AM652" s="279"/>
      <c r="AN652" s="279"/>
      <c r="AO652" s="279"/>
      <c r="AP652" s="279"/>
      <c r="AQ652" s="279"/>
      <c r="AR652" s="362"/>
      <c r="AS652" s="362"/>
      <c r="AT652" s="281"/>
      <c r="AU652" s="281"/>
      <c r="AV652" s="294"/>
      <c r="AW652" s="294"/>
      <c r="AX652" s="294"/>
      <c r="AY652" s="295"/>
      <c r="AZ652" s="295"/>
      <c r="BA652" s="295"/>
      <c r="BB652" s="296"/>
      <c r="BC652" s="296"/>
      <c r="BD652" s="296"/>
      <c r="BE652" s="353"/>
    </row>
    <row r="653" ht="15.75" customHeight="1">
      <c r="A653" s="74">
        <v>2025687.0</v>
      </c>
      <c r="B653" s="50" t="s">
        <v>5463</v>
      </c>
      <c r="C653" s="50" t="s">
        <v>430</v>
      </c>
      <c r="D653" s="50" t="s">
        <v>80</v>
      </c>
      <c r="E653" s="82" t="s">
        <v>61</v>
      </c>
      <c r="F653" s="50" t="s">
        <v>4</v>
      </c>
      <c r="G653" s="269" t="str">
        <f>VLOOKUP(A653,'High School'!A:AW,49,FALSE)</f>
        <v>S/A</v>
      </c>
      <c r="H653" s="270" t="str">
        <f>VLOOKUP(A653,'High School'!A:AX,50,FALSE)</f>
        <v/>
      </c>
      <c r="I653" s="270">
        <f>VLOOKUP(A653,'High School'!A:AY,51,FALSE)</f>
        <v>231094302</v>
      </c>
      <c r="J653" s="270">
        <f>VLOOKUP(A653,'High School'!A:AZ,52,FALSE)</f>
        <v>40294</v>
      </c>
      <c r="K653" s="270" t="str">
        <f>VLOOKUP(A653,'High School'!A:BA,53,FALSE)</f>
        <v/>
      </c>
      <c r="L653" s="270" t="str">
        <f>VLOOKUP(A653,'High School'!A:BB,54,FALSE)</f>
        <v/>
      </c>
      <c r="M653" s="271" t="s">
        <v>73</v>
      </c>
      <c r="N653" s="271"/>
      <c r="O653" s="271" t="s">
        <v>7947</v>
      </c>
      <c r="P653" s="273"/>
      <c r="Q653" s="273"/>
      <c r="R653" s="273"/>
      <c r="S653" s="306" t="s">
        <v>73</v>
      </c>
      <c r="T653" s="274"/>
      <c r="U653" s="303">
        <v>2.2520481E8</v>
      </c>
      <c r="V653" s="303">
        <v>62497.0</v>
      </c>
      <c r="W653" s="275"/>
      <c r="X653" s="289"/>
      <c r="Y653" s="276" t="s">
        <v>73</v>
      </c>
      <c r="Z653" s="276"/>
      <c r="AA653" s="276">
        <v>2.51373878E8</v>
      </c>
      <c r="AB653" s="276">
        <v>62497.0</v>
      </c>
      <c r="AC653" s="276"/>
      <c r="AD653" s="276"/>
      <c r="AE653" s="291"/>
      <c r="AF653" s="291"/>
      <c r="AG653" s="291"/>
      <c r="AH653" s="291"/>
      <c r="AI653" s="291"/>
      <c r="AJ653" s="291"/>
      <c r="AK653" s="279"/>
      <c r="AL653" s="279"/>
      <c r="AM653" s="279"/>
      <c r="AN653" s="279"/>
      <c r="AO653" s="279"/>
      <c r="AP653" s="279"/>
      <c r="AQ653" s="279"/>
      <c r="AR653" s="362"/>
      <c r="AS653" s="362"/>
      <c r="AT653" s="281"/>
      <c r="AU653" s="281"/>
      <c r="AV653" s="294"/>
      <c r="AW653" s="294"/>
      <c r="AX653" s="294"/>
      <c r="AY653" s="295"/>
      <c r="AZ653" s="295"/>
      <c r="BA653" s="295"/>
      <c r="BB653" s="296"/>
      <c r="BC653" s="296"/>
      <c r="BD653" s="296"/>
      <c r="BE653" s="353"/>
    </row>
    <row r="654" ht="15.75" customHeight="1">
      <c r="A654" s="74">
        <v>2025688.0</v>
      </c>
      <c r="B654" s="50" t="s">
        <v>5847</v>
      </c>
      <c r="C654" s="50" t="s">
        <v>430</v>
      </c>
      <c r="D654" s="50" t="s">
        <v>80</v>
      </c>
      <c r="E654" s="82" t="s">
        <v>61</v>
      </c>
      <c r="F654" s="50" t="s">
        <v>4</v>
      </c>
      <c r="G654" s="269" t="str">
        <f>VLOOKUP(A654,'High School'!A:AW,49,FALSE)</f>
        <v>Yes</v>
      </c>
      <c r="H654" s="270" t="str">
        <f>VLOOKUP(A654,'High School'!A:AX,50,FALSE)</f>
        <v/>
      </c>
      <c r="I654" s="270">
        <f>VLOOKUP(A654,'High School'!A:AY,51,FALSE)</f>
        <v>232046816</v>
      </c>
      <c r="J654" s="270">
        <f>VLOOKUP(A654,'High School'!A:AZ,52,FALSE)</f>
        <v>30717</v>
      </c>
      <c r="K654" s="270" t="str">
        <f>VLOOKUP(A654,'High School'!A:BA,53,FALSE)</f>
        <v/>
      </c>
      <c r="L654" s="270" t="str">
        <f>VLOOKUP(A654,'High School'!A:BB,54,FALSE)</f>
        <v/>
      </c>
      <c r="M654" s="271" t="s">
        <v>73</v>
      </c>
      <c r="N654" s="271"/>
      <c r="O654" s="271" t="s">
        <v>7948</v>
      </c>
      <c r="P654" s="273"/>
      <c r="Q654" s="273"/>
      <c r="R654" s="273"/>
      <c r="S654" s="303" t="s">
        <v>225</v>
      </c>
      <c r="T654" s="303" t="s">
        <v>7796</v>
      </c>
      <c r="U654" s="275"/>
      <c r="V654" s="275"/>
      <c r="W654" s="275"/>
      <c r="X654" s="275"/>
      <c r="Y654" s="276" t="s">
        <v>73</v>
      </c>
      <c r="Z654" s="276"/>
      <c r="AA654" s="276">
        <v>2.51374084E8</v>
      </c>
      <c r="AB654" s="276">
        <v>69674.0</v>
      </c>
      <c r="AC654" s="290"/>
      <c r="AD654" s="276"/>
      <c r="AE654" s="291"/>
      <c r="AF654" s="291"/>
      <c r="AG654" s="291"/>
      <c r="AH654" s="291"/>
      <c r="AI654" s="291"/>
      <c r="AJ654" s="291"/>
      <c r="AK654" s="279"/>
      <c r="AL654" s="279"/>
      <c r="AM654" s="279"/>
      <c r="AN654" s="279"/>
      <c r="AO654" s="292"/>
      <c r="AP654" s="292"/>
      <c r="AQ654" s="292"/>
      <c r="AR654" s="362"/>
      <c r="AS654" s="362"/>
      <c r="AT654" s="281"/>
      <c r="AU654" s="281"/>
      <c r="AV654" s="294"/>
      <c r="AW654" s="294"/>
      <c r="AX654" s="294"/>
      <c r="AY654" s="295"/>
      <c r="AZ654" s="295"/>
      <c r="BA654" s="295"/>
      <c r="BB654" s="296"/>
      <c r="BC654" s="296"/>
      <c r="BD654" s="296"/>
      <c r="BE654" s="353"/>
    </row>
    <row r="655" ht="15.75" customHeight="1">
      <c r="A655" s="74">
        <v>2025689.0</v>
      </c>
      <c r="B655" s="50" t="s">
        <v>5522</v>
      </c>
      <c r="C655" s="50" t="s">
        <v>430</v>
      </c>
      <c r="D655" s="50" t="s">
        <v>94</v>
      </c>
      <c r="E655" s="82" t="s">
        <v>61</v>
      </c>
      <c r="F655" s="50" t="s">
        <v>4</v>
      </c>
      <c r="G655" s="269" t="str">
        <f>VLOOKUP(A655,'High School'!A:AW,49,FALSE)</f>
        <v>S/A</v>
      </c>
      <c r="H655" s="270" t="str">
        <f>VLOOKUP(A655,'High School'!A:AX,50,FALSE)</f>
        <v/>
      </c>
      <c r="I655" s="270" t="str">
        <f>VLOOKUP(A655,'High School'!A:AY,51,FALSE)</f>
        <v/>
      </c>
      <c r="J655" s="270" t="str">
        <f>VLOOKUP(A655,'High School'!A:AZ,52,FALSE)</f>
        <v/>
      </c>
      <c r="K655" s="270" t="str">
        <f>VLOOKUP(A655,'High School'!A:BA,53,FALSE)</f>
        <v/>
      </c>
      <c r="L655" s="270" t="str">
        <f>VLOOKUP(A655,'High School'!A:BB,54,FALSE)</f>
        <v/>
      </c>
      <c r="M655" s="271" t="s">
        <v>73</v>
      </c>
      <c r="N655" s="271"/>
      <c r="O655" s="271" t="s">
        <v>7949</v>
      </c>
      <c r="P655" s="273"/>
      <c r="Q655" s="273"/>
      <c r="R655" s="273"/>
      <c r="S655" s="275" t="s">
        <v>232</v>
      </c>
      <c r="T655" s="275"/>
      <c r="U655" s="275">
        <v>2.25160969E8</v>
      </c>
      <c r="V655" s="275" t="s">
        <v>7727</v>
      </c>
      <c r="W655" s="275"/>
      <c r="X655" s="275"/>
      <c r="Y655" s="304" t="s">
        <v>232</v>
      </c>
      <c r="Z655" s="276"/>
      <c r="AA655" s="276">
        <v>2.5094109E8</v>
      </c>
      <c r="AB655" s="276">
        <v>24689.0</v>
      </c>
      <c r="AC655" s="276"/>
      <c r="AD655" s="276"/>
      <c r="AE655" s="291"/>
      <c r="AF655" s="291"/>
      <c r="AG655" s="291"/>
      <c r="AH655" s="291"/>
      <c r="AI655" s="291"/>
      <c r="AJ655" s="291"/>
      <c r="AK655" s="279"/>
      <c r="AL655" s="279"/>
      <c r="AM655" s="279"/>
      <c r="AN655" s="279"/>
      <c r="AO655" s="292"/>
      <c r="AP655" s="292"/>
      <c r="AQ655" s="292"/>
      <c r="AR655" s="362"/>
      <c r="AS655" s="362"/>
      <c r="AT655" s="281"/>
      <c r="AU655" s="281"/>
      <c r="AV655" s="294"/>
      <c r="AW655" s="294"/>
      <c r="AX655" s="294"/>
      <c r="AY655" s="295"/>
      <c r="AZ655" s="295"/>
      <c r="BA655" s="295"/>
      <c r="BB655" s="296"/>
      <c r="BC655" s="296"/>
      <c r="BD655" s="296"/>
      <c r="BE655" s="353"/>
    </row>
    <row r="656" ht="15.75" customHeight="1">
      <c r="A656" s="74">
        <v>2025690.0</v>
      </c>
      <c r="B656" s="50" t="s">
        <v>5940</v>
      </c>
      <c r="C656" s="50" t="s">
        <v>430</v>
      </c>
      <c r="D656" s="50" t="s">
        <v>96</v>
      </c>
      <c r="E656" s="82" t="s">
        <v>51</v>
      </c>
      <c r="F656" s="50" t="s">
        <v>4</v>
      </c>
      <c r="G656" s="363" t="s">
        <v>232</v>
      </c>
      <c r="H656" s="270" t="str">
        <f>VLOOKUP(A656,'High School'!A:AX,50,FALSE)</f>
        <v/>
      </c>
      <c r="I656" s="270" t="str">
        <f>VLOOKUP(A656,'High School'!A:AY,51,FALSE)</f>
        <v/>
      </c>
      <c r="J656" s="270" t="str">
        <f>VLOOKUP(A656,'High School'!A:AZ,52,FALSE)</f>
        <v/>
      </c>
      <c r="K656" s="270" t="str">
        <f>VLOOKUP(A656,'High School'!A:BA,53,FALSE)</f>
        <v/>
      </c>
      <c r="L656" s="270" t="str">
        <f>VLOOKUP(A656,'High School'!A:BB,54,FALSE)</f>
        <v/>
      </c>
      <c r="M656" s="301" t="s">
        <v>232</v>
      </c>
      <c r="N656" s="271"/>
      <c r="O656" s="301" t="s">
        <v>7950</v>
      </c>
      <c r="P656" s="273"/>
      <c r="Q656" s="273"/>
      <c r="R656" s="273"/>
      <c r="S656" s="303" t="s">
        <v>232</v>
      </c>
      <c r="T656" s="275"/>
      <c r="U656" s="303">
        <v>2.25067611E8</v>
      </c>
      <c r="V656" s="275"/>
      <c r="W656" s="275"/>
      <c r="X656" s="275"/>
      <c r="Y656" s="304" t="s">
        <v>232</v>
      </c>
      <c r="Z656" s="276"/>
      <c r="AA656" s="304">
        <v>2.5034895E8</v>
      </c>
      <c r="AB656" s="276"/>
      <c r="AC656" s="290"/>
      <c r="AD656" s="276"/>
      <c r="AE656" s="291"/>
      <c r="AF656" s="291"/>
      <c r="AG656" s="291"/>
      <c r="AH656" s="291"/>
      <c r="AI656" s="291"/>
      <c r="AJ656" s="291"/>
      <c r="AK656" s="279"/>
      <c r="AL656" s="279"/>
      <c r="AM656" s="279"/>
      <c r="AN656" s="279"/>
      <c r="AO656" s="292"/>
      <c r="AP656" s="292"/>
      <c r="AQ656" s="292"/>
      <c r="AR656" s="362"/>
      <c r="AS656" s="362"/>
      <c r="AT656" s="281"/>
      <c r="AU656" s="281"/>
      <c r="AV656" s="294"/>
      <c r="AW656" s="294"/>
      <c r="AX656" s="294"/>
      <c r="AY656" s="295"/>
      <c r="AZ656" s="295"/>
      <c r="BA656" s="295"/>
      <c r="BB656" s="296"/>
      <c r="BC656" s="296"/>
      <c r="BD656" s="296"/>
      <c r="BE656" s="353"/>
    </row>
    <row r="657" ht="15.75" customHeight="1">
      <c r="A657" s="74">
        <v>2025691.0</v>
      </c>
      <c r="B657" s="50" t="s">
        <v>5034</v>
      </c>
      <c r="C657" s="50" t="s">
        <v>430</v>
      </c>
      <c r="D657" s="50" t="s">
        <v>96</v>
      </c>
      <c r="E657" s="82" t="s">
        <v>51</v>
      </c>
      <c r="F657" s="50" t="s">
        <v>4</v>
      </c>
      <c r="G657" s="269" t="str">
        <f>VLOOKUP(A657,'High School'!A:AW,49,FALSE)</f>
        <v>S/A</v>
      </c>
      <c r="H657" s="270" t="str">
        <f>VLOOKUP(A657,'High School'!A:AX,50,FALSE)</f>
        <v/>
      </c>
      <c r="I657" s="270">
        <f>VLOOKUP(A657,'High School'!A:AY,51,FALSE)</f>
        <v>231689675</v>
      </c>
      <c r="J657" s="270">
        <f>VLOOKUP(A657,'High School'!A:AZ,52,FALSE)</f>
        <v>89623</v>
      </c>
      <c r="K657" s="270" t="str">
        <f>VLOOKUP(A657,'High School'!A:BA,53,FALSE)</f>
        <v/>
      </c>
      <c r="L657" s="270" t="str">
        <f>VLOOKUP(A657,'High School'!A:BB,54,FALSE)</f>
        <v/>
      </c>
      <c r="M657" s="301" t="s">
        <v>225</v>
      </c>
      <c r="N657" s="301" t="s">
        <v>7711</v>
      </c>
      <c r="O657" s="271"/>
      <c r="P657" s="273"/>
      <c r="Q657" s="273"/>
      <c r="R657" s="273"/>
      <c r="S657" s="303" t="s">
        <v>73</v>
      </c>
      <c r="T657" s="275"/>
      <c r="U657" s="303">
        <v>2.25243795E8</v>
      </c>
      <c r="V657" s="303">
        <v>49572.0</v>
      </c>
      <c r="W657" s="275"/>
      <c r="X657" s="275"/>
      <c r="Y657" s="304" t="s">
        <v>73</v>
      </c>
      <c r="Z657" s="276"/>
      <c r="AA657" s="304">
        <v>2.51508129E8</v>
      </c>
      <c r="AB657" s="304">
        <v>29636.0</v>
      </c>
      <c r="AC657" s="290"/>
      <c r="AD657" s="276"/>
      <c r="AE657" s="291"/>
      <c r="AF657" s="291"/>
      <c r="AG657" s="291"/>
      <c r="AH657" s="291"/>
      <c r="AI657" s="291"/>
      <c r="AJ657" s="291"/>
      <c r="AK657" s="279"/>
      <c r="AL657" s="279"/>
      <c r="AM657" s="279"/>
      <c r="AN657" s="279"/>
      <c r="AO657" s="292"/>
      <c r="AP657" s="292"/>
      <c r="AQ657" s="292"/>
      <c r="AR657" s="362"/>
      <c r="AS657" s="362"/>
      <c r="AT657" s="281"/>
      <c r="AU657" s="281"/>
      <c r="AV657" s="294"/>
      <c r="AW657" s="294"/>
      <c r="AX657" s="294"/>
      <c r="AY657" s="295"/>
      <c r="AZ657" s="295"/>
      <c r="BA657" s="295"/>
      <c r="BB657" s="296"/>
      <c r="BC657" s="296"/>
      <c r="BD657" s="296"/>
      <c r="BE657" s="353"/>
    </row>
    <row r="658" ht="15.75" customHeight="1">
      <c r="A658" s="74">
        <v>2025692.0</v>
      </c>
      <c r="B658" s="50" t="s">
        <v>5052</v>
      </c>
      <c r="C658" s="50" t="s">
        <v>430</v>
      </c>
      <c r="D658" s="50" t="s">
        <v>96</v>
      </c>
      <c r="E658" s="82" t="s">
        <v>51</v>
      </c>
      <c r="F658" s="50" t="s">
        <v>4</v>
      </c>
      <c r="G658" s="269" t="str">
        <f>VLOOKUP(A658,'High School'!A:AW,49,FALSE)</f>
        <v/>
      </c>
      <c r="H658" s="270" t="str">
        <f>VLOOKUP(A658,'High School'!A:AX,50,FALSE)</f>
        <v/>
      </c>
      <c r="I658" s="270" t="str">
        <f>VLOOKUP(A658,'High School'!A:AY,51,FALSE)</f>
        <v/>
      </c>
      <c r="J658" s="270" t="str">
        <f>VLOOKUP(A658,'High School'!A:AZ,52,FALSE)</f>
        <v/>
      </c>
      <c r="K658" s="270" t="str">
        <f>VLOOKUP(A658,'High School'!A:BA,53,FALSE)</f>
        <v/>
      </c>
      <c r="L658" s="270" t="str">
        <f>VLOOKUP(A658,'High School'!A:BB,54,FALSE)</f>
        <v/>
      </c>
      <c r="M658" s="301" t="s">
        <v>232</v>
      </c>
      <c r="N658" s="271"/>
      <c r="O658" s="301" t="s">
        <v>7951</v>
      </c>
      <c r="P658" s="273"/>
      <c r="Q658" s="273"/>
      <c r="R658" s="273"/>
      <c r="S658" s="275"/>
      <c r="T658" s="275"/>
      <c r="U658" s="275"/>
      <c r="V658" s="275"/>
      <c r="W658" s="275"/>
      <c r="X658" s="275"/>
      <c r="Y658" s="304" t="s">
        <v>73</v>
      </c>
      <c r="Z658" s="276"/>
      <c r="AA658" s="304">
        <v>2.515089E8</v>
      </c>
      <c r="AB658" s="304">
        <v>37462.0</v>
      </c>
      <c r="AC658" s="290"/>
      <c r="AD658" s="276"/>
      <c r="AE658" s="291"/>
      <c r="AF658" s="291"/>
      <c r="AG658" s="291"/>
      <c r="AH658" s="291"/>
      <c r="AI658" s="291"/>
      <c r="AJ658" s="291"/>
      <c r="AK658" s="279"/>
      <c r="AL658" s="279"/>
      <c r="AM658" s="279"/>
      <c r="AN658" s="279"/>
      <c r="AO658" s="292"/>
      <c r="AP658" s="292"/>
      <c r="AQ658" s="292"/>
      <c r="AR658" s="362"/>
      <c r="AS658" s="362"/>
      <c r="AT658" s="281"/>
      <c r="AU658" s="281"/>
      <c r="AV658" s="294"/>
      <c r="AW658" s="294"/>
      <c r="AX658" s="294"/>
      <c r="AY658" s="295"/>
      <c r="AZ658" s="295"/>
      <c r="BA658" s="295"/>
      <c r="BB658" s="296"/>
      <c r="BC658" s="296"/>
      <c r="BD658" s="296"/>
      <c r="BE658" s="353"/>
    </row>
    <row r="659" ht="15.75" customHeight="1">
      <c r="A659" s="74">
        <v>2025693.0</v>
      </c>
      <c r="B659" s="50" t="s">
        <v>4085</v>
      </c>
      <c r="C659" s="50" t="s">
        <v>430</v>
      </c>
      <c r="D659" s="50" t="s">
        <v>96</v>
      </c>
      <c r="E659" s="82" t="s">
        <v>51</v>
      </c>
      <c r="F659" s="50" t="s">
        <v>4</v>
      </c>
      <c r="G659" s="269" t="str">
        <f>VLOOKUP(A659,'High School'!A:AW,49,FALSE)</f>
        <v>S/A</v>
      </c>
      <c r="H659" s="270" t="str">
        <f>VLOOKUP(A659,'High School'!A:AX,50,FALSE)</f>
        <v/>
      </c>
      <c r="I659" s="270">
        <f>VLOOKUP(A659,'High School'!A:AY,51,FALSE)</f>
        <v>231726260</v>
      </c>
      <c r="J659" s="270">
        <f>VLOOKUP(A659,'High School'!A:AZ,52,FALSE)</f>
        <v>36156</v>
      </c>
      <c r="K659" s="270" t="str">
        <f>VLOOKUP(A659,'High School'!A:BA,53,FALSE)</f>
        <v/>
      </c>
      <c r="L659" s="270" t="str">
        <f>VLOOKUP(A659,'High School'!A:BB,54,FALSE)</f>
        <v/>
      </c>
      <c r="M659" s="301" t="s">
        <v>73</v>
      </c>
      <c r="N659" s="271"/>
      <c r="O659" s="301" t="s">
        <v>7952</v>
      </c>
      <c r="P659" s="273"/>
      <c r="Q659" s="273"/>
      <c r="R659" s="273"/>
      <c r="S659" s="303" t="s">
        <v>73</v>
      </c>
      <c r="T659" s="275"/>
      <c r="U659" s="303">
        <v>2.25244078E8</v>
      </c>
      <c r="V659" s="303">
        <v>84753.0</v>
      </c>
      <c r="W659" s="275"/>
      <c r="X659" s="275"/>
      <c r="Y659" s="304" t="s">
        <v>73</v>
      </c>
      <c r="Z659" s="276"/>
      <c r="AA659" s="304">
        <v>2.51475034E8</v>
      </c>
      <c r="AB659" s="304">
        <v>24685.0</v>
      </c>
      <c r="AC659" s="276"/>
      <c r="AD659" s="276"/>
      <c r="AE659" s="291"/>
      <c r="AF659" s="291"/>
      <c r="AG659" s="291"/>
      <c r="AH659" s="291"/>
      <c r="AI659" s="291"/>
      <c r="AJ659" s="291"/>
      <c r="AK659" s="279"/>
      <c r="AL659" s="279"/>
      <c r="AM659" s="279"/>
      <c r="AN659" s="279"/>
      <c r="AO659" s="292"/>
      <c r="AP659" s="292"/>
      <c r="AQ659" s="292"/>
      <c r="AR659" s="362"/>
      <c r="AS659" s="362"/>
      <c r="AT659" s="281"/>
      <c r="AU659" s="281"/>
      <c r="AV659" s="294"/>
      <c r="AW659" s="294"/>
      <c r="AX659" s="294"/>
      <c r="AY659" s="295"/>
      <c r="AZ659" s="295"/>
      <c r="BA659" s="295"/>
      <c r="BB659" s="296"/>
      <c r="BC659" s="296"/>
      <c r="BD659" s="296"/>
      <c r="BE659" s="353"/>
    </row>
    <row r="660" ht="15.75" customHeight="1">
      <c r="A660" s="74">
        <v>2025694.0</v>
      </c>
      <c r="B660" s="50" t="s">
        <v>7092</v>
      </c>
      <c r="C660" s="50" t="s">
        <v>430</v>
      </c>
      <c r="D660" s="50" t="s">
        <v>95</v>
      </c>
      <c r="E660" s="82" t="s">
        <v>55</v>
      </c>
      <c r="F660" s="50" t="s">
        <v>4</v>
      </c>
      <c r="G660" s="269" t="str">
        <f>VLOOKUP(A660,'High School'!A:AW,49,FALSE)</f>
        <v/>
      </c>
      <c r="H660" s="270" t="str">
        <f>VLOOKUP(A660,'High School'!A:AX,50,FALSE)</f>
        <v/>
      </c>
      <c r="I660" s="270" t="str">
        <f>VLOOKUP(A660,'High School'!A:AY,51,FALSE)</f>
        <v/>
      </c>
      <c r="J660" s="270" t="str">
        <f>VLOOKUP(A660,'High School'!A:AZ,52,FALSE)</f>
        <v/>
      </c>
      <c r="K660" s="270" t="str">
        <f>VLOOKUP(A660,'High School'!A:BA,53,FALSE)</f>
        <v/>
      </c>
      <c r="L660" s="270" t="str">
        <f>VLOOKUP(A660,'High School'!A:BB,54,FALSE)</f>
        <v/>
      </c>
      <c r="M660" s="301" t="s">
        <v>232</v>
      </c>
      <c r="N660" s="271"/>
      <c r="O660" s="301" t="s">
        <v>7953</v>
      </c>
      <c r="P660" s="273"/>
      <c r="Q660" s="273"/>
      <c r="R660" s="273"/>
      <c r="S660" s="275"/>
      <c r="T660" s="275"/>
      <c r="U660" s="275"/>
      <c r="V660" s="275"/>
      <c r="W660" s="275"/>
      <c r="X660" s="275"/>
      <c r="Y660" s="304" t="s">
        <v>73</v>
      </c>
      <c r="Z660" s="276"/>
      <c r="AA660" s="304">
        <v>2.51542467E8</v>
      </c>
      <c r="AB660" s="304">
        <v>36842.0</v>
      </c>
      <c r="AC660" s="276"/>
      <c r="AD660" s="276"/>
      <c r="AE660" s="291"/>
      <c r="AF660" s="291"/>
      <c r="AG660" s="291"/>
      <c r="AH660" s="291"/>
      <c r="AI660" s="291"/>
      <c r="AJ660" s="291"/>
      <c r="AK660" s="279"/>
      <c r="AL660" s="279"/>
      <c r="AM660" s="279"/>
      <c r="AN660" s="279"/>
      <c r="AO660" s="292"/>
      <c r="AP660" s="292"/>
      <c r="AQ660" s="292"/>
      <c r="AR660" s="362"/>
      <c r="AS660" s="362"/>
      <c r="AT660" s="281"/>
      <c r="AU660" s="281"/>
      <c r="AV660" s="294"/>
      <c r="AW660" s="294"/>
      <c r="AX660" s="294"/>
      <c r="AY660" s="295"/>
      <c r="AZ660" s="295"/>
      <c r="BA660" s="295"/>
      <c r="BB660" s="296"/>
      <c r="BC660" s="296"/>
      <c r="BD660" s="296"/>
      <c r="BE660" s="353"/>
    </row>
    <row r="661" ht="15.75" customHeight="1">
      <c r="A661" s="74">
        <v>2025695.0</v>
      </c>
      <c r="B661" s="50" t="s">
        <v>6950</v>
      </c>
      <c r="C661" s="50" t="s">
        <v>430</v>
      </c>
      <c r="D661" s="50" t="s">
        <v>95</v>
      </c>
      <c r="E661" s="82" t="s">
        <v>55</v>
      </c>
      <c r="F661" s="50" t="s">
        <v>4</v>
      </c>
      <c r="G661" s="269" t="str">
        <f>VLOOKUP(A661,'High School'!A:AW,49,FALSE)</f>
        <v/>
      </c>
      <c r="H661" s="270" t="str">
        <f>VLOOKUP(A661,'High School'!A:AX,50,FALSE)</f>
        <v/>
      </c>
      <c r="I661" s="270" t="str">
        <f>VLOOKUP(A661,'High School'!A:AY,51,FALSE)</f>
        <v/>
      </c>
      <c r="J661" s="270" t="str">
        <f>VLOOKUP(A661,'High School'!A:AZ,52,FALSE)</f>
        <v/>
      </c>
      <c r="K661" s="270" t="str">
        <f>VLOOKUP(A661,'High School'!A:BA,53,FALSE)</f>
        <v/>
      </c>
      <c r="L661" s="270" t="str">
        <f>VLOOKUP(A661,'High School'!A:BB,54,FALSE)</f>
        <v/>
      </c>
      <c r="M661" s="301" t="s">
        <v>225</v>
      </c>
      <c r="N661" s="301" t="s">
        <v>26</v>
      </c>
      <c r="O661" s="271"/>
      <c r="P661" s="273"/>
      <c r="Q661" s="273"/>
      <c r="R661" s="273"/>
      <c r="S661" s="275"/>
      <c r="T661" s="275"/>
      <c r="U661" s="275"/>
      <c r="V661" s="275"/>
      <c r="W661" s="275"/>
      <c r="X661" s="275"/>
      <c r="Y661" s="304" t="s">
        <v>225</v>
      </c>
      <c r="Z661" s="304" t="s">
        <v>26</v>
      </c>
      <c r="AA661" s="276"/>
      <c r="AB661" s="276"/>
      <c r="AC661" s="276"/>
      <c r="AD661" s="276"/>
      <c r="AE661" s="291"/>
      <c r="AF661" s="291"/>
      <c r="AG661" s="291"/>
      <c r="AH661" s="291"/>
      <c r="AI661" s="291"/>
      <c r="AJ661" s="291"/>
      <c r="AK661" s="279"/>
      <c r="AL661" s="279"/>
      <c r="AM661" s="279"/>
      <c r="AN661" s="279"/>
      <c r="AO661" s="292"/>
      <c r="AP661" s="292"/>
      <c r="AQ661" s="292"/>
      <c r="AR661" s="362"/>
      <c r="AS661" s="362"/>
      <c r="AT661" s="281"/>
      <c r="AU661" s="281"/>
      <c r="AV661" s="294"/>
      <c r="AW661" s="294"/>
      <c r="AX661" s="294"/>
      <c r="AY661" s="295"/>
      <c r="AZ661" s="295"/>
      <c r="BA661" s="295"/>
      <c r="BB661" s="296"/>
      <c r="BC661" s="296"/>
      <c r="BD661" s="296"/>
      <c r="BE661" s="353"/>
    </row>
    <row r="662" ht="15.75" customHeight="1">
      <c r="A662" s="74">
        <v>2025696.0</v>
      </c>
      <c r="B662" s="50" t="s">
        <v>7066</v>
      </c>
      <c r="C662" s="50" t="s">
        <v>430</v>
      </c>
      <c r="D662" s="50" t="s">
        <v>95</v>
      </c>
      <c r="E662" s="82" t="s">
        <v>55</v>
      </c>
      <c r="F662" s="50" t="s">
        <v>4</v>
      </c>
      <c r="G662" s="269" t="str">
        <f>VLOOKUP(A662,'High School'!A:AW,49,FALSE)</f>
        <v/>
      </c>
      <c r="H662" s="270" t="str">
        <f>VLOOKUP(A662,'High School'!A:AX,50,FALSE)</f>
        <v/>
      </c>
      <c r="I662" s="270" t="str">
        <f>VLOOKUP(A662,'High School'!A:AY,51,FALSE)</f>
        <v/>
      </c>
      <c r="J662" s="270" t="str">
        <f>VLOOKUP(A662,'High School'!A:AZ,52,FALSE)</f>
        <v/>
      </c>
      <c r="K662" s="270" t="str">
        <f>VLOOKUP(A662,'High School'!A:BA,53,FALSE)</f>
        <v/>
      </c>
      <c r="L662" s="270" t="str">
        <f>VLOOKUP(A662,'High School'!A:BB,54,FALSE)</f>
        <v/>
      </c>
      <c r="M662" s="301" t="s">
        <v>225</v>
      </c>
      <c r="N662" s="301" t="s">
        <v>26</v>
      </c>
      <c r="O662" s="271"/>
      <c r="P662" s="273"/>
      <c r="Q662" s="273"/>
      <c r="R662" s="273"/>
      <c r="S662" s="275"/>
      <c r="T662" s="275"/>
      <c r="U662" s="275"/>
      <c r="V662" s="275"/>
      <c r="W662" s="275"/>
      <c r="X662" s="275"/>
      <c r="Y662" s="304" t="s">
        <v>225</v>
      </c>
      <c r="Z662" s="304" t="s">
        <v>26</v>
      </c>
      <c r="AA662" s="276"/>
      <c r="AB662" s="276"/>
      <c r="AC662" s="276"/>
      <c r="AD662" s="276"/>
      <c r="AE662" s="291"/>
      <c r="AF662" s="291"/>
      <c r="AG662" s="291"/>
      <c r="AH662" s="291"/>
      <c r="AI662" s="291"/>
      <c r="AJ662" s="291"/>
      <c r="AK662" s="279"/>
      <c r="AL662" s="279"/>
      <c r="AM662" s="279"/>
      <c r="AN662" s="279"/>
      <c r="AO662" s="292"/>
      <c r="AP662" s="292"/>
      <c r="AQ662" s="292"/>
      <c r="AR662" s="362"/>
      <c r="AS662" s="362"/>
      <c r="AT662" s="281"/>
      <c r="AU662" s="281"/>
      <c r="AV662" s="294"/>
      <c r="AW662" s="294"/>
      <c r="AX662" s="294"/>
      <c r="AY662" s="295"/>
      <c r="AZ662" s="295"/>
      <c r="BA662" s="295"/>
      <c r="BB662" s="296"/>
      <c r="BC662" s="296"/>
      <c r="BD662" s="296"/>
      <c r="BE662" s="353"/>
    </row>
    <row r="663" ht="15.75" customHeight="1">
      <c r="A663" s="74">
        <v>2025697.0</v>
      </c>
      <c r="B663" s="50" t="s">
        <v>7353</v>
      </c>
      <c r="C663" s="50" t="s">
        <v>430</v>
      </c>
      <c r="D663" s="50" t="s">
        <v>95</v>
      </c>
      <c r="E663" s="82" t="s">
        <v>55</v>
      </c>
      <c r="F663" s="50" t="s">
        <v>4</v>
      </c>
      <c r="G663" s="269" t="str">
        <f>VLOOKUP(A663,'High School'!A:AW,49,FALSE)</f>
        <v/>
      </c>
      <c r="H663" s="270" t="str">
        <f>VLOOKUP(A663,'High School'!A:AX,50,FALSE)</f>
        <v/>
      </c>
      <c r="I663" s="270" t="str">
        <f>VLOOKUP(A663,'High School'!A:AY,51,FALSE)</f>
        <v/>
      </c>
      <c r="J663" s="270" t="str">
        <f>VLOOKUP(A663,'High School'!A:AZ,52,FALSE)</f>
        <v/>
      </c>
      <c r="K663" s="270" t="str">
        <f>VLOOKUP(A663,'High School'!A:BA,53,FALSE)</f>
        <v/>
      </c>
      <c r="L663" s="270" t="str">
        <f>VLOOKUP(A663,'High School'!A:BB,54,FALSE)</f>
        <v/>
      </c>
      <c r="M663" s="301" t="s">
        <v>225</v>
      </c>
      <c r="N663" s="301" t="s">
        <v>26</v>
      </c>
      <c r="O663" s="271"/>
      <c r="P663" s="273"/>
      <c r="Q663" s="273"/>
      <c r="R663" s="273"/>
      <c r="S663" s="275"/>
      <c r="T663" s="275"/>
      <c r="U663" s="275"/>
      <c r="V663" s="275"/>
      <c r="W663" s="275"/>
      <c r="X663" s="275"/>
      <c r="Y663" s="304" t="s">
        <v>225</v>
      </c>
      <c r="Z663" s="304" t="s">
        <v>26</v>
      </c>
      <c r="AA663" s="276"/>
      <c r="AB663" s="276"/>
      <c r="AC663" s="290"/>
      <c r="AD663" s="276"/>
      <c r="AE663" s="291"/>
      <c r="AF663" s="291"/>
      <c r="AG663" s="291"/>
      <c r="AH663" s="291"/>
      <c r="AI663" s="291"/>
      <c r="AJ663" s="291"/>
      <c r="AK663" s="279"/>
      <c r="AL663" s="279"/>
      <c r="AM663" s="279"/>
      <c r="AN663" s="279"/>
      <c r="AO663" s="292"/>
      <c r="AP663" s="292"/>
      <c r="AQ663" s="292"/>
      <c r="AR663" s="362"/>
      <c r="AS663" s="362"/>
      <c r="AT663" s="281"/>
      <c r="AU663" s="281"/>
      <c r="AV663" s="294"/>
      <c r="AW663" s="294"/>
      <c r="AX663" s="294"/>
      <c r="AY663" s="295"/>
      <c r="AZ663" s="295"/>
      <c r="BA663" s="295"/>
      <c r="BB663" s="296"/>
      <c r="BC663" s="296"/>
      <c r="BD663" s="296"/>
      <c r="BE663" s="353"/>
    </row>
    <row r="664" ht="15.75" customHeight="1">
      <c r="A664" s="74">
        <v>2025698.0</v>
      </c>
      <c r="B664" s="50" t="s">
        <v>7543</v>
      </c>
      <c r="C664" s="50" t="s">
        <v>430</v>
      </c>
      <c r="D664" s="50" t="s">
        <v>95</v>
      </c>
      <c r="E664" s="82" t="s">
        <v>55</v>
      </c>
      <c r="F664" s="50" t="s">
        <v>4</v>
      </c>
      <c r="G664" s="269" t="str">
        <f>VLOOKUP(A664,'High School'!A:AW,49,FALSE)</f>
        <v>Yes</v>
      </c>
      <c r="H664" s="270" t="str">
        <f>VLOOKUP(A664,'High School'!A:AX,50,FALSE)</f>
        <v/>
      </c>
      <c r="I664" s="270">
        <f>VLOOKUP(A664,'High School'!A:AY,51,FALSE)</f>
        <v>231803680</v>
      </c>
      <c r="J664" s="270">
        <f>VLOOKUP(A664,'High School'!A:AZ,52,FALSE)</f>
        <v>18238</v>
      </c>
      <c r="K664" s="270" t="str">
        <f>VLOOKUP(A664,'High School'!A:BA,53,FALSE)</f>
        <v/>
      </c>
      <c r="L664" s="270" t="str">
        <f>VLOOKUP(A664,'High School'!A:BB,54,FALSE)</f>
        <v/>
      </c>
      <c r="M664" s="301" t="s">
        <v>232</v>
      </c>
      <c r="N664" s="271"/>
      <c r="O664" s="301" t="s">
        <v>7954</v>
      </c>
      <c r="P664" s="273"/>
      <c r="Q664" s="273"/>
      <c r="R664" s="273"/>
      <c r="S664" s="303" t="s">
        <v>232</v>
      </c>
      <c r="T664" s="275"/>
      <c r="U664" s="303">
        <v>2.25061141E8</v>
      </c>
      <c r="V664" s="303">
        <v>26051.0</v>
      </c>
      <c r="W664" s="275"/>
      <c r="X664" s="275"/>
      <c r="Y664" s="304" t="s">
        <v>73</v>
      </c>
      <c r="Z664" s="276"/>
      <c r="AA664" s="304">
        <v>2.51635562E8</v>
      </c>
      <c r="AB664" s="304">
        <v>83741.0</v>
      </c>
      <c r="AC664" s="290"/>
      <c r="AD664" s="276"/>
      <c r="AE664" s="291"/>
      <c r="AF664" s="291"/>
      <c r="AG664" s="291"/>
      <c r="AH664" s="291"/>
      <c r="AI664" s="291"/>
      <c r="AJ664" s="291"/>
      <c r="AK664" s="279"/>
      <c r="AL664" s="279"/>
      <c r="AM664" s="279"/>
      <c r="AN664" s="279"/>
      <c r="AO664" s="292"/>
      <c r="AP664" s="292"/>
      <c r="AQ664" s="292"/>
      <c r="AR664" s="362"/>
      <c r="AS664" s="362"/>
      <c r="AT664" s="281"/>
      <c r="AU664" s="281"/>
      <c r="AV664" s="294"/>
      <c r="AW664" s="294"/>
      <c r="AX664" s="294"/>
      <c r="AY664" s="295"/>
      <c r="AZ664" s="295"/>
      <c r="BA664" s="295"/>
      <c r="BB664" s="296"/>
      <c r="BC664" s="296"/>
      <c r="BD664" s="296"/>
      <c r="BE664" s="353"/>
    </row>
    <row r="665" ht="15.75" customHeight="1">
      <c r="A665" s="74">
        <v>2025699.0</v>
      </c>
      <c r="B665" s="50" t="s">
        <v>7005</v>
      </c>
      <c r="C665" s="50" t="s">
        <v>430</v>
      </c>
      <c r="D665" s="50" t="s">
        <v>95</v>
      </c>
      <c r="E665" s="82" t="s">
        <v>55</v>
      </c>
      <c r="F665" s="50" t="s">
        <v>4</v>
      </c>
      <c r="G665" s="269" t="str">
        <f>VLOOKUP(A665,'High School'!A:AW,49,FALSE)</f>
        <v/>
      </c>
      <c r="H665" s="270" t="str">
        <f>VLOOKUP(A665,'High School'!A:AX,50,FALSE)</f>
        <v/>
      </c>
      <c r="I665" s="270" t="str">
        <f>VLOOKUP(A665,'High School'!A:AY,51,FALSE)</f>
        <v/>
      </c>
      <c r="J665" s="270" t="str">
        <f>VLOOKUP(A665,'High School'!A:AZ,52,FALSE)</f>
        <v/>
      </c>
      <c r="K665" s="270" t="str">
        <f>VLOOKUP(A665,'High School'!A:BA,53,FALSE)</f>
        <v/>
      </c>
      <c r="L665" s="270" t="str">
        <f>VLOOKUP(A665,'High School'!A:BB,54,FALSE)</f>
        <v/>
      </c>
      <c r="M665" s="301" t="s">
        <v>73</v>
      </c>
      <c r="N665" s="271"/>
      <c r="O665" s="301" t="s">
        <v>7955</v>
      </c>
      <c r="P665" s="273"/>
      <c r="Q665" s="273"/>
      <c r="R665" s="273"/>
      <c r="S665" s="275"/>
      <c r="T665" s="275"/>
      <c r="U665" s="275"/>
      <c r="V665" s="275"/>
      <c r="W665" s="275"/>
      <c r="X665" s="275"/>
      <c r="Y665" s="304" t="s">
        <v>73</v>
      </c>
      <c r="Z665" s="276"/>
      <c r="AA665" s="304">
        <v>2.51619079E8</v>
      </c>
      <c r="AB665" s="304">
        <v>97418.0</v>
      </c>
      <c r="AC665" s="290"/>
      <c r="AD665" s="276"/>
      <c r="AE665" s="291"/>
      <c r="AF665" s="291"/>
      <c r="AG665" s="291"/>
      <c r="AH665" s="291"/>
      <c r="AI665" s="291"/>
      <c r="AJ665" s="291"/>
      <c r="AK665" s="279"/>
      <c r="AL665" s="279"/>
      <c r="AM665" s="279"/>
      <c r="AN665" s="279"/>
      <c r="AO665" s="292"/>
      <c r="AP665" s="292"/>
      <c r="AQ665" s="292"/>
      <c r="AR665" s="362"/>
      <c r="AS665" s="362"/>
      <c r="AT665" s="281"/>
      <c r="AU665" s="281"/>
      <c r="AV665" s="294"/>
      <c r="AW665" s="294"/>
      <c r="AX665" s="294"/>
      <c r="AY665" s="295"/>
      <c r="AZ665" s="295"/>
      <c r="BA665" s="295"/>
      <c r="BB665" s="296"/>
      <c r="BC665" s="296"/>
      <c r="BD665" s="296"/>
      <c r="BE665" s="353"/>
    </row>
    <row r="666" ht="15.75" customHeight="1">
      <c r="A666" s="74">
        <v>2025700.0</v>
      </c>
      <c r="B666" s="50" t="s">
        <v>7017</v>
      </c>
      <c r="C666" s="50" t="s">
        <v>430</v>
      </c>
      <c r="D666" s="50" t="s">
        <v>95</v>
      </c>
      <c r="E666" s="82" t="s">
        <v>55</v>
      </c>
      <c r="F666" s="50" t="s">
        <v>4</v>
      </c>
      <c r="G666" s="269" t="str">
        <f>VLOOKUP(A666,'High School'!A:AW,49,FALSE)</f>
        <v/>
      </c>
      <c r="H666" s="270" t="str">
        <f>VLOOKUP(A666,'High School'!A:AX,50,FALSE)</f>
        <v/>
      </c>
      <c r="I666" s="270" t="str">
        <f>VLOOKUP(A666,'High School'!A:AY,51,FALSE)</f>
        <v/>
      </c>
      <c r="J666" s="270" t="str">
        <f>VLOOKUP(A666,'High School'!A:AZ,52,FALSE)</f>
        <v/>
      </c>
      <c r="K666" s="270" t="str">
        <f>VLOOKUP(A666,'High School'!A:BA,53,FALSE)</f>
        <v/>
      </c>
      <c r="L666" s="270" t="str">
        <f>VLOOKUP(A666,'High School'!A:BB,54,FALSE)</f>
        <v/>
      </c>
      <c r="M666" s="301" t="s">
        <v>232</v>
      </c>
      <c r="N666" s="271"/>
      <c r="O666" s="301" t="s">
        <v>7956</v>
      </c>
      <c r="P666" s="273"/>
      <c r="Q666" s="273"/>
      <c r="R666" s="273"/>
      <c r="S666" s="275"/>
      <c r="T666" s="275"/>
      <c r="U666" s="275"/>
      <c r="V666" s="275"/>
      <c r="W666" s="275"/>
      <c r="X666" s="275"/>
      <c r="Y666" s="304" t="s">
        <v>73</v>
      </c>
      <c r="Z666" s="276"/>
      <c r="AA666" s="304">
        <v>2.51597318E8</v>
      </c>
      <c r="AB666" s="304">
        <v>83751.0</v>
      </c>
      <c r="AC666" s="290"/>
      <c r="AD666" s="276"/>
      <c r="AE666" s="291"/>
      <c r="AF666" s="291"/>
      <c r="AG666" s="291"/>
      <c r="AH666" s="291"/>
      <c r="AI666" s="291"/>
      <c r="AJ666" s="291"/>
      <c r="AK666" s="279"/>
      <c r="AL666" s="279"/>
      <c r="AM666" s="279"/>
      <c r="AN666" s="279"/>
      <c r="AO666" s="292"/>
      <c r="AP666" s="292"/>
      <c r="AQ666" s="292"/>
      <c r="AR666" s="362"/>
      <c r="AS666" s="362"/>
      <c r="AT666" s="281"/>
      <c r="AU666" s="281"/>
      <c r="AV666" s="294"/>
      <c r="AW666" s="294"/>
      <c r="AX666" s="294"/>
      <c r="AY666" s="295"/>
      <c r="AZ666" s="295"/>
      <c r="BA666" s="295"/>
      <c r="BB666" s="296"/>
      <c r="BC666" s="296"/>
      <c r="BD666" s="296"/>
      <c r="BE666" s="353"/>
    </row>
    <row r="667" ht="15.75" customHeight="1">
      <c r="A667" s="74">
        <v>2025701.0</v>
      </c>
      <c r="B667" s="50" t="s">
        <v>6972</v>
      </c>
      <c r="C667" s="50" t="s">
        <v>430</v>
      </c>
      <c r="D667" s="50" t="s">
        <v>95</v>
      </c>
      <c r="E667" s="82" t="s">
        <v>55</v>
      </c>
      <c r="F667" s="50" t="s">
        <v>4</v>
      </c>
      <c r="G667" s="269" t="str">
        <f>VLOOKUP(A667,'High School'!A:AW,49,FALSE)</f>
        <v/>
      </c>
      <c r="H667" s="270" t="str">
        <f>VLOOKUP(A667,'High School'!A:AX,50,FALSE)</f>
        <v/>
      </c>
      <c r="I667" s="270" t="str">
        <f>VLOOKUP(A667,'High School'!A:AY,51,FALSE)</f>
        <v/>
      </c>
      <c r="J667" s="270" t="str">
        <f>VLOOKUP(A667,'High School'!A:AZ,52,FALSE)</f>
        <v/>
      </c>
      <c r="K667" s="270" t="str">
        <f>VLOOKUP(A667,'High School'!A:BA,53,FALSE)</f>
        <v/>
      </c>
      <c r="L667" s="270" t="str">
        <f>VLOOKUP(A667,'High School'!A:BB,54,FALSE)</f>
        <v/>
      </c>
      <c r="M667" s="301" t="s">
        <v>225</v>
      </c>
      <c r="N667" s="301" t="s">
        <v>26</v>
      </c>
      <c r="O667" s="271"/>
      <c r="P667" s="273"/>
      <c r="Q667" s="273"/>
      <c r="R667" s="273"/>
      <c r="S667" s="275"/>
      <c r="T667" s="275"/>
      <c r="U667" s="275"/>
      <c r="V667" s="275"/>
      <c r="W667" s="275"/>
      <c r="X667" s="275"/>
      <c r="Y667" s="304" t="s">
        <v>225</v>
      </c>
      <c r="Z667" s="304" t="s">
        <v>26</v>
      </c>
      <c r="AA667" s="276"/>
      <c r="AB667" s="276"/>
      <c r="AC667" s="276"/>
      <c r="AD667" s="276"/>
      <c r="AE667" s="291"/>
      <c r="AF667" s="291"/>
      <c r="AG667" s="291"/>
      <c r="AH667" s="291"/>
      <c r="AI667" s="291"/>
      <c r="AJ667" s="291"/>
      <c r="AK667" s="279"/>
      <c r="AL667" s="279"/>
      <c r="AM667" s="279"/>
      <c r="AN667" s="279"/>
      <c r="AO667" s="292"/>
      <c r="AP667" s="292"/>
      <c r="AQ667" s="292"/>
      <c r="AR667" s="362"/>
      <c r="AS667" s="362"/>
      <c r="AT667" s="281"/>
      <c r="AU667" s="281"/>
      <c r="AV667" s="294"/>
      <c r="AW667" s="294"/>
      <c r="AX667" s="294"/>
      <c r="AY667" s="295"/>
      <c r="AZ667" s="295"/>
      <c r="BA667" s="295"/>
      <c r="BB667" s="296"/>
      <c r="BC667" s="296"/>
      <c r="BD667" s="296"/>
      <c r="BE667" s="353"/>
    </row>
    <row r="668" ht="15.75" customHeight="1">
      <c r="A668" s="74">
        <v>2025702.0</v>
      </c>
      <c r="B668" s="50" t="s">
        <v>7476</v>
      </c>
      <c r="C668" s="50" t="s">
        <v>430</v>
      </c>
      <c r="D668" s="50" t="s">
        <v>95</v>
      </c>
      <c r="E668" s="82" t="s">
        <v>55</v>
      </c>
      <c r="F668" s="50" t="s">
        <v>4</v>
      </c>
      <c r="G668" s="269" t="str">
        <f>VLOOKUP(A668,'High School'!A:AW,49,FALSE)</f>
        <v/>
      </c>
      <c r="H668" s="270" t="str">
        <f>VLOOKUP(A668,'High School'!A:AX,50,FALSE)</f>
        <v/>
      </c>
      <c r="I668" s="270" t="str">
        <f>VLOOKUP(A668,'High School'!A:AY,51,FALSE)</f>
        <v/>
      </c>
      <c r="J668" s="270" t="str">
        <f>VLOOKUP(A668,'High School'!A:AZ,52,FALSE)</f>
        <v/>
      </c>
      <c r="K668" s="270" t="str">
        <f>VLOOKUP(A668,'High School'!A:BA,53,FALSE)</f>
        <v/>
      </c>
      <c r="L668" s="270" t="str">
        <f>VLOOKUP(A668,'High School'!A:BB,54,FALSE)</f>
        <v/>
      </c>
      <c r="M668" s="301" t="s">
        <v>73</v>
      </c>
      <c r="N668" s="301"/>
      <c r="O668" s="301" t="s">
        <v>7957</v>
      </c>
      <c r="P668" s="273"/>
      <c r="Q668" s="273"/>
      <c r="R668" s="273"/>
      <c r="S668" s="275"/>
      <c r="T668" s="275"/>
      <c r="U668" s="275"/>
      <c r="V668" s="275"/>
      <c r="W668" s="275"/>
      <c r="X668" s="275"/>
      <c r="Y668" s="304" t="s">
        <v>73</v>
      </c>
      <c r="Z668" s="304"/>
      <c r="AA668" s="304">
        <v>2.51618757E8</v>
      </c>
      <c r="AB668" s="304">
        <v>46938.0</v>
      </c>
      <c r="AC668" s="276"/>
      <c r="AD668" s="276"/>
      <c r="AE668" s="291"/>
      <c r="AF668" s="291"/>
      <c r="AG668" s="291"/>
      <c r="AH668" s="291"/>
      <c r="AI668" s="291"/>
      <c r="AJ668" s="291"/>
      <c r="AK668" s="279"/>
      <c r="AL668" s="279"/>
      <c r="AM668" s="279"/>
      <c r="AN668" s="279"/>
      <c r="AO668" s="292"/>
      <c r="AP668" s="292"/>
      <c r="AQ668" s="292"/>
      <c r="AR668" s="362"/>
      <c r="AS668" s="362"/>
      <c r="AT668" s="281"/>
      <c r="AU668" s="281"/>
      <c r="AV668" s="294"/>
      <c r="AW668" s="294"/>
      <c r="AX668" s="294"/>
      <c r="AY668" s="295"/>
      <c r="AZ668" s="295"/>
      <c r="BA668" s="295"/>
      <c r="BB668" s="296"/>
      <c r="BC668" s="296"/>
      <c r="BD668" s="296"/>
      <c r="BE668" s="353"/>
    </row>
    <row r="669" ht="15.75" customHeight="1">
      <c r="A669" s="74">
        <v>2025703.0</v>
      </c>
      <c r="B669" s="50" t="s">
        <v>7624</v>
      </c>
      <c r="C669" s="50" t="s">
        <v>430</v>
      </c>
      <c r="D669" s="50" t="s">
        <v>95</v>
      </c>
      <c r="E669" s="82" t="s">
        <v>55</v>
      </c>
      <c r="F669" s="50" t="s">
        <v>4</v>
      </c>
      <c r="G669" s="269" t="str">
        <f>VLOOKUP(A669,'High School'!A:AW,49,FALSE)</f>
        <v/>
      </c>
      <c r="H669" s="270" t="str">
        <f>VLOOKUP(A669,'High School'!A:AX,50,FALSE)</f>
        <v/>
      </c>
      <c r="I669" s="270" t="str">
        <f>VLOOKUP(A669,'High School'!A:AY,51,FALSE)</f>
        <v/>
      </c>
      <c r="J669" s="270" t="str">
        <f>VLOOKUP(A669,'High School'!A:AZ,52,FALSE)</f>
        <v/>
      </c>
      <c r="K669" s="270" t="str">
        <f>VLOOKUP(A669,'High School'!A:BA,53,FALSE)</f>
        <v/>
      </c>
      <c r="L669" s="270" t="str">
        <f>VLOOKUP(A669,'High School'!A:BB,54,FALSE)</f>
        <v/>
      </c>
      <c r="M669" s="301" t="s">
        <v>225</v>
      </c>
      <c r="N669" s="301" t="s">
        <v>26</v>
      </c>
      <c r="O669" s="271"/>
      <c r="P669" s="273"/>
      <c r="Q669" s="273"/>
      <c r="R669" s="273"/>
      <c r="S669" s="275"/>
      <c r="T669" s="275"/>
      <c r="U669" s="275"/>
      <c r="V669" s="275"/>
      <c r="W669" s="275"/>
      <c r="X669" s="275"/>
      <c r="Y669" s="304" t="s">
        <v>225</v>
      </c>
      <c r="Z669" s="304" t="s">
        <v>26</v>
      </c>
      <c r="AA669" s="276"/>
      <c r="AB669" s="276"/>
      <c r="AC669" s="276"/>
      <c r="AD669" s="276"/>
      <c r="AE669" s="291"/>
      <c r="AF669" s="291"/>
      <c r="AG669" s="291"/>
      <c r="AH669" s="291"/>
      <c r="AI669" s="291"/>
      <c r="AJ669" s="291"/>
      <c r="AK669" s="279"/>
      <c r="AL669" s="279"/>
      <c r="AM669" s="279"/>
      <c r="AN669" s="279"/>
      <c r="AO669" s="292"/>
      <c r="AP669" s="292"/>
      <c r="AQ669" s="292"/>
      <c r="AR669" s="362"/>
      <c r="AS669" s="362"/>
      <c r="AT669" s="281"/>
      <c r="AU669" s="281"/>
      <c r="AV669" s="294"/>
      <c r="AW669" s="294"/>
      <c r="AX669" s="294"/>
      <c r="AY669" s="295"/>
      <c r="AZ669" s="295"/>
      <c r="BA669" s="295"/>
      <c r="BB669" s="296"/>
      <c r="BC669" s="296"/>
      <c r="BD669" s="296"/>
      <c r="BE669" s="353"/>
    </row>
    <row r="670" ht="15.75" customHeight="1">
      <c r="A670" s="74">
        <v>2025704.0</v>
      </c>
      <c r="B670" s="50" t="s">
        <v>7958</v>
      </c>
      <c r="C670" s="50" t="s">
        <v>430</v>
      </c>
      <c r="D670" s="50" t="s">
        <v>95</v>
      </c>
      <c r="E670" s="82" t="s">
        <v>55</v>
      </c>
      <c r="F670" s="50" t="s">
        <v>4</v>
      </c>
      <c r="G670" s="269" t="str">
        <f>VLOOKUP(A670,'High School'!A:AW,49,FALSE)</f>
        <v/>
      </c>
      <c r="H670" s="270" t="str">
        <f>VLOOKUP(A670,'High School'!A:AX,50,FALSE)</f>
        <v/>
      </c>
      <c r="I670" s="270" t="str">
        <f>VLOOKUP(A670,'High School'!A:AY,51,FALSE)</f>
        <v/>
      </c>
      <c r="J670" s="270" t="str">
        <f>VLOOKUP(A670,'High School'!A:AZ,52,FALSE)</f>
        <v/>
      </c>
      <c r="K670" s="270" t="str">
        <f>VLOOKUP(A670,'High School'!A:BA,53,FALSE)</f>
        <v/>
      </c>
      <c r="L670" s="270" t="str">
        <f>VLOOKUP(A670,'High School'!A:BB,54,FALSE)</f>
        <v/>
      </c>
      <c r="M670" s="301" t="s">
        <v>225</v>
      </c>
      <c r="N670" s="301" t="s">
        <v>26</v>
      </c>
      <c r="O670" s="271"/>
      <c r="P670" s="273"/>
      <c r="Q670" s="273"/>
      <c r="R670" s="273"/>
      <c r="S670" s="275"/>
      <c r="T670" s="275"/>
      <c r="U670" s="275"/>
      <c r="V670" s="275"/>
      <c r="W670" s="275"/>
      <c r="X670" s="275"/>
      <c r="Y670" s="304" t="s">
        <v>225</v>
      </c>
      <c r="Z670" s="304" t="s">
        <v>26</v>
      </c>
      <c r="AA670" s="276"/>
      <c r="AB670" s="276"/>
      <c r="AC670" s="290"/>
      <c r="AD670" s="276"/>
      <c r="AE670" s="291"/>
      <c r="AF670" s="291"/>
      <c r="AG670" s="291"/>
      <c r="AH670" s="291"/>
      <c r="AI670" s="291"/>
      <c r="AJ670" s="291"/>
      <c r="AK670" s="279"/>
      <c r="AL670" s="279"/>
      <c r="AM670" s="279"/>
      <c r="AN670" s="279"/>
      <c r="AO670" s="292"/>
      <c r="AP670" s="292"/>
      <c r="AQ670" s="292"/>
      <c r="AR670" s="362"/>
      <c r="AS670" s="362"/>
      <c r="AT670" s="281"/>
      <c r="AU670" s="281"/>
      <c r="AV670" s="294"/>
      <c r="AW670" s="294"/>
      <c r="AX670" s="294"/>
      <c r="AY670" s="295"/>
      <c r="AZ670" s="295"/>
      <c r="BA670" s="295"/>
      <c r="BB670" s="296"/>
      <c r="BC670" s="296"/>
      <c r="BD670" s="296"/>
      <c r="BE670" s="353"/>
    </row>
    <row r="671" ht="15.75" customHeight="1">
      <c r="A671" s="74">
        <v>2025705.0</v>
      </c>
      <c r="B671" s="50" t="s">
        <v>7387</v>
      </c>
      <c r="C671" s="50" t="s">
        <v>430</v>
      </c>
      <c r="D671" s="50" t="s">
        <v>95</v>
      </c>
      <c r="E671" s="82" t="s">
        <v>55</v>
      </c>
      <c r="F671" s="50" t="s">
        <v>4</v>
      </c>
      <c r="G671" s="269" t="str">
        <f>VLOOKUP(A671,'High School'!A:AW,49,FALSE)</f>
        <v/>
      </c>
      <c r="H671" s="270" t="str">
        <f>VLOOKUP(A671,'High School'!A:AX,50,FALSE)</f>
        <v/>
      </c>
      <c r="I671" s="270" t="str">
        <f>VLOOKUP(A671,'High School'!A:AY,51,FALSE)</f>
        <v/>
      </c>
      <c r="J671" s="270" t="str">
        <f>VLOOKUP(A671,'High School'!A:AZ,52,FALSE)</f>
        <v/>
      </c>
      <c r="K671" s="270" t="str">
        <f>VLOOKUP(A671,'High School'!A:BA,53,FALSE)</f>
        <v/>
      </c>
      <c r="L671" s="270" t="str">
        <f>VLOOKUP(A671,'High School'!A:BB,54,FALSE)</f>
        <v/>
      </c>
      <c r="M671" s="301" t="s">
        <v>232</v>
      </c>
      <c r="N671" s="271"/>
      <c r="O671" s="301" t="s">
        <v>7959</v>
      </c>
      <c r="P671" s="273"/>
      <c r="Q671" s="273"/>
      <c r="R671" s="273"/>
      <c r="S671" s="274"/>
      <c r="T671" s="274"/>
      <c r="U671" s="275"/>
      <c r="V671" s="275"/>
      <c r="W671" s="275"/>
      <c r="X671" s="275"/>
      <c r="Y671" s="304" t="s">
        <v>73</v>
      </c>
      <c r="Z671" s="276"/>
      <c r="AA671" s="304">
        <v>2.51558339E8</v>
      </c>
      <c r="AB671" s="304">
        <v>85379.0</v>
      </c>
      <c r="AC671" s="276"/>
      <c r="AD671" s="276"/>
      <c r="AE671" s="291"/>
      <c r="AF671" s="291"/>
      <c r="AG671" s="291"/>
      <c r="AH671" s="291"/>
      <c r="AI671" s="291"/>
      <c r="AJ671" s="291"/>
      <c r="AK671" s="279"/>
      <c r="AL671" s="279"/>
      <c r="AM671" s="279"/>
      <c r="AN671" s="279"/>
      <c r="AO671" s="279"/>
      <c r="AP671" s="279"/>
      <c r="AQ671" s="279"/>
      <c r="AR671" s="362"/>
      <c r="AS671" s="362"/>
      <c r="AT671" s="281"/>
      <c r="AU671" s="281"/>
      <c r="AV671" s="294"/>
      <c r="AW671" s="294"/>
      <c r="AX671" s="294"/>
      <c r="AY671" s="295"/>
      <c r="AZ671" s="295"/>
      <c r="BA671" s="295"/>
      <c r="BB671" s="296"/>
      <c r="BC671" s="296"/>
      <c r="BD671" s="296"/>
      <c r="BE671" s="353"/>
    </row>
    <row r="672" ht="15.75" customHeight="1">
      <c r="A672" s="74">
        <v>2025706.0</v>
      </c>
      <c r="B672" s="50" t="s">
        <v>7398</v>
      </c>
      <c r="C672" s="50" t="s">
        <v>430</v>
      </c>
      <c r="D672" s="50" t="s">
        <v>95</v>
      </c>
      <c r="E672" s="82" t="s">
        <v>55</v>
      </c>
      <c r="F672" s="50" t="s">
        <v>4</v>
      </c>
      <c r="G672" s="269" t="str">
        <f>VLOOKUP(A672,'High School'!A:AW,49,FALSE)</f>
        <v>Yes</v>
      </c>
      <c r="H672" s="270" t="str">
        <f>VLOOKUP(A672,'High School'!A:AX,50,FALSE)</f>
        <v/>
      </c>
      <c r="I672" s="270">
        <f>VLOOKUP(A672,'High School'!A:AY,51,FALSE)</f>
        <v>231577540</v>
      </c>
      <c r="J672" s="270">
        <f>VLOOKUP(A672,'High School'!A:AZ,52,FALSE)</f>
        <v>45386</v>
      </c>
      <c r="K672" s="270" t="str">
        <f>VLOOKUP(A672,'High School'!A:BA,53,FALSE)</f>
        <v/>
      </c>
      <c r="L672" s="270" t="str">
        <f>VLOOKUP(A672,'High School'!A:BB,54,FALSE)</f>
        <v/>
      </c>
      <c r="M672" s="301" t="s">
        <v>232</v>
      </c>
      <c r="N672" s="271"/>
      <c r="O672" s="301" t="s">
        <v>7960</v>
      </c>
      <c r="P672" s="273"/>
      <c r="Q672" s="273"/>
      <c r="R672" s="273"/>
      <c r="S672" s="274"/>
      <c r="T672" s="274"/>
      <c r="U672" s="275"/>
      <c r="V672" s="275"/>
      <c r="W672" s="275"/>
      <c r="X672" s="275"/>
      <c r="Y672" s="304" t="s">
        <v>73</v>
      </c>
      <c r="Z672" s="276"/>
      <c r="AA672" s="304">
        <v>2.51558126E8</v>
      </c>
      <c r="AB672" s="304">
        <v>84637.0</v>
      </c>
      <c r="AC672" s="276"/>
      <c r="AD672" s="276"/>
      <c r="AE672" s="291"/>
      <c r="AF672" s="291"/>
      <c r="AG672" s="291"/>
      <c r="AH672" s="291"/>
      <c r="AI672" s="291"/>
      <c r="AJ672" s="291"/>
      <c r="AK672" s="279"/>
      <c r="AL672" s="279"/>
      <c r="AM672" s="279"/>
      <c r="AN672" s="279"/>
      <c r="AO672" s="279"/>
      <c r="AP672" s="279"/>
      <c r="AQ672" s="279"/>
      <c r="AR672" s="362"/>
      <c r="AS672" s="362"/>
      <c r="AT672" s="281"/>
      <c r="AU672" s="281"/>
      <c r="AV672" s="294"/>
      <c r="AW672" s="294"/>
      <c r="AX672" s="294"/>
      <c r="AY672" s="295"/>
      <c r="AZ672" s="295"/>
      <c r="BA672" s="295"/>
      <c r="BB672" s="296"/>
      <c r="BC672" s="296"/>
      <c r="BD672" s="296"/>
      <c r="BE672" s="353"/>
    </row>
    <row r="673" ht="15.75" customHeight="1">
      <c r="A673" s="74">
        <v>2025707.0</v>
      </c>
      <c r="B673" s="50" t="s">
        <v>7533</v>
      </c>
      <c r="C673" s="50" t="s">
        <v>430</v>
      </c>
      <c r="D673" s="50" t="s">
        <v>95</v>
      </c>
      <c r="E673" s="82" t="s">
        <v>55</v>
      </c>
      <c r="F673" s="50" t="s">
        <v>4</v>
      </c>
      <c r="G673" s="269" t="str">
        <f>VLOOKUP(A673,'High School'!A:AW,49,FALSE)</f>
        <v/>
      </c>
      <c r="H673" s="270" t="str">
        <f>VLOOKUP(A673,'High School'!A:AX,50,FALSE)</f>
        <v/>
      </c>
      <c r="I673" s="270" t="str">
        <f>VLOOKUP(A673,'High School'!A:AY,51,FALSE)</f>
        <v/>
      </c>
      <c r="J673" s="270" t="str">
        <f>VLOOKUP(A673,'High School'!A:AZ,52,FALSE)</f>
        <v/>
      </c>
      <c r="K673" s="270" t="str">
        <f>VLOOKUP(A673,'High School'!A:BA,53,FALSE)</f>
        <v/>
      </c>
      <c r="L673" s="270" t="str">
        <f>VLOOKUP(A673,'High School'!A:BB,54,FALSE)</f>
        <v/>
      </c>
      <c r="M673" s="301" t="s">
        <v>73</v>
      </c>
      <c r="N673" s="271"/>
      <c r="O673" s="301" t="s">
        <v>7961</v>
      </c>
      <c r="P673" s="273"/>
      <c r="Q673" s="273"/>
      <c r="R673" s="273"/>
      <c r="S673" s="274"/>
      <c r="T673" s="274"/>
      <c r="U673" s="275"/>
      <c r="V673" s="275"/>
      <c r="W673" s="275"/>
      <c r="X673" s="275"/>
      <c r="Y673" s="304" t="s">
        <v>73</v>
      </c>
      <c r="Z673" s="276"/>
      <c r="AA673" s="304">
        <v>2.51618013E8</v>
      </c>
      <c r="AB673" s="304">
        <v>79418.0</v>
      </c>
      <c r="AC673" s="276"/>
      <c r="AD673" s="276"/>
      <c r="AE673" s="291"/>
      <c r="AF673" s="291"/>
      <c r="AG673" s="291"/>
      <c r="AH673" s="291"/>
      <c r="AI673" s="291"/>
      <c r="AJ673" s="291"/>
      <c r="AK673" s="279"/>
      <c r="AL673" s="279"/>
      <c r="AM673" s="279"/>
      <c r="AN673" s="279"/>
      <c r="AO673" s="279"/>
      <c r="AP673" s="279"/>
      <c r="AQ673" s="279"/>
      <c r="AR673" s="362"/>
      <c r="AS673" s="362"/>
      <c r="AT673" s="281"/>
      <c r="AU673" s="281"/>
      <c r="AV673" s="294"/>
      <c r="AW673" s="294"/>
      <c r="AX673" s="294"/>
      <c r="AY673" s="295"/>
      <c r="AZ673" s="295"/>
      <c r="BA673" s="295"/>
      <c r="BB673" s="296"/>
      <c r="BC673" s="296"/>
      <c r="BD673" s="296"/>
      <c r="BE673" s="353"/>
    </row>
    <row r="674" ht="15.75" customHeight="1">
      <c r="A674" s="74">
        <v>2025708.0</v>
      </c>
      <c r="B674" s="50" t="s">
        <v>7473</v>
      </c>
      <c r="C674" s="50" t="s">
        <v>430</v>
      </c>
      <c r="D674" s="50" t="s">
        <v>95</v>
      </c>
      <c r="E674" s="82" t="s">
        <v>55</v>
      </c>
      <c r="F674" s="50" t="s">
        <v>4</v>
      </c>
      <c r="G674" s="269" t="str">
        <f>VLOOKUP(A674,'High School'!A:AW,49,FALSE)</f>
        <v/>
      </c>
      <c r="H674" s="270" t="str">
        <f>VLOOKUP(A674,'High School'!A:AX,50,FALSE)</f>
        <v/>
      </c>
      <c r="I674" s="270" t="str">
        <f>VLOOKUP(A674,'High School'!A:AY,51,FALSE)</f>
        <v/>
      </c>
      <c r="J674" s="270" t="str">
        <f>VLOOKUP(A674,'High School'!A:AZ,52,FALSE)</f>
        <v/>
      </c>
      <c r="K674" s="270" t="str">
        <f>VLOOKUP(A674,'High School'!A:BA,53,FALSE)</f>
        <v/>
      </c>
      <c r="L674" s="270" t="str">
        <f>VLOOKUP(A674,'High School'!A:BB,54,FALSE)</f>
        <v/>
      </c>
      <c r="M674" s="301" t="s">
        <v>225</v>
      </c>
      <c r="N674" s="301" t="s">
        <v>26</v>
      </c>
      <c r="O674" s="271"/>
      <c r="P674" s="273"/>
      <c r="Q674" s="273"/>
      <c r="R674" s="273"/>
      <c r="S674" s="274"/>
      <c r="T674" s="274"/>
      <c r="U674" s="275"/>
      <c r="V674" s="275"/>
      <c r="W674" s="275"/>
      <c r="X674" s="275"/>
      <c r="Y674" s="304" t="s">
        <v>225</v>
      </c>
      <c r="Z674" s="304" t="s">
        <v>26</v>
      </c>
      <c r="AA674" s="374"/>
      <c r="AB674" s="304"/>
      <c r="AC674" s="276"/>
      <c r="AD674" s="276"/>
      <c r="AE674" s="291"/>
      <c r="AF674" s="291"/>
      <c r="AG674" s="291"/>
      <c r="AH674" s="291"/>
      <c r="AI674" s="291"/>
      <c r="AJ674" s="291"/>
      <c r="AK674" s="279"/>
      <c r="AL674" s="279"/>
      <c r="AM674" s="279"/>
      <c r="AN674" s="279"/>
      <c r="AO674" s="279"/>
      <c r="AP674" s="279"/>
      <c r="AQ674" s="279"/>
      <c r="AR674" s="362"/>
      <c r="AS674" s="362"/>
      <c r="AT674" s="281"/>
      <c r="AU674" s="281"/>
      <c r="AV674" s="294"/>
      <c r="AW674" s="294"/>
      <c r="AX674" s="294"/>
      <c r="AY674" s="295"/>
      <c r="AZ674" s="295"/>
      <c r="BA674" s="295"/>
      <c r="BB674" s="296"/>
      <c r="BC674" s="296"/>
      <c r="BD674" s="296"/>
      <c r="BE674" s="353"/>
    </row>
    <row r="675" ht="15.75" customHeight="1">
      <c r="A675" s="74">
        <v>2025709.0</v>
      </c>
      <c r="B675" s="50" t="s">
        <v>7025</v>
      </c>
      <c r="C675" s="50" t="s">
        <v>430</v>
      </c>
      <c r="D675" s="50" t="s">
        <v>95</v>
      </c>
      <c r="E675" s="82" t="s">
        <v>55</v>
      </c>
      <c r="F675" s="50" t="s">
        <v>4</v>
      </c>
      <c r="G675" s="269" t="str">
        <f>VLOOKUP(A675,'High School'!A:AW,49,FALSE)</f>
        <v>S/A</v>
      </c>
      <c r="H675" s="270" t="str">
        <f>VLOOKUP(A675,'High School'!A:AX,50,FALSE)</f>
        <v/>
      </c>
      <c r="I675" s="270">
        <f>VLOOKUP(A675,'High School'!A:AY,51,FALSE)</f>
        <v>231573820</v>
      </c>
      <c r="J675" s="270">
        <f>VLOOKUP(A675,'High School'!A:AZ,52,FALSE)</f>
        <v>10535</v>
      </c>
      <c r="K675" s="270" t="str">
        <f>VLOOKUP(A675,'High School'!A:BA,53,FALSE)</f>
        <v/>
      </c>
      <c r="L675" s="270" t="str">
        <f>VLOOKUP(A675,'High School'!A:BB,54,FALSE)</f>
        <v/>
      </c>
      <c r="M675" s="301" t="s">
        <v>232</v>
      </c>
      <c r="N675" s="271"/>
      <c r="O675" s="301" t="s">
        <v>7962</v>
      </c>
      <c r="P675" s="273"/>
      <c r="Q675" s="288"/>
      <c r="R675" s="288"/>
      <c r="S675" s="303" t="s">
        <v>232</v>
      </c>
      <c r="T675" s="275"/>
      <c r="U675" s="303">
        <v>2.25114142E8</v>
      </c>
      <c r="V675" s="303"/>
      <c r="W675" s="275"/>
      <c r="X675" s="289"/>
      <c r="Y675" s="304" t="s">
        <v>232</v>
      </c>
      <c r="Z675" s="276"/>
      <c r="AA675" s="304">
        <v>2.50540622E8</v>
      </c>
      <c r="AB675" s="304">
        <v>19623.0</v>
      </c>
      <c r="AC675" s="290"/>
      <c r="AD675" s="290"/>
      <c r="AE675" s="291"/>
      <c r="AF675" s="291"/>
      <c r="AG675" s="291"/>
      <c r="AH675" s="291"/>
      <c r="AI675" s="291"/>
      <c r="AJ675" s="291"/>
      <c r="AK675" s="279"/>
      <c r="AL675" s="279"/>
      <c r="AM675" s="279"/>
      <c r="AN675" s="279"/>
      <c r="AO675" s="292"/>
      <c r="AP675" s="292"/>
      <c r="AQ675" s="292"/>
      <c r="AR675" s="362"/>
      <c r="AS675" s="362"/>
      <c r="AT675" s="281"/>
      <c r="AU675" s="281"/>
      <c r="AV675" s="294"/>
      <c r="AW675" s="294"/>
      <c r="AX675" s="294"/>
      <c r="AY675" s="295"/>
      <c r="AZ675" s="295"/>
      <c r="BA675" s="295"/>
      <c r="BB675" s="296"/>
      <c r="BC675" s="296"/>
      <c r="BD675" s="296"/>
      <c r="BE675" s="353"/>
    </row>
    <row r="676" ht="15.75" customHeight="1">
      <c r="A676" s="74">
        <v>2025710.0</v>
      </c>
      <c r="B676" s="50" t="s">
        <v>7317</v>
      </c>
      <c r="C676" s="50" t="s">
        <v>430</v>
      </c>
      <c r="D676" s="50" t="s">
        <v>95</v>
      </c>
      <c r="E676" s="82" t="s">
        <v>55</v>
      </c>
      <c r="F676" s="50" t="s">
        <v>4</v>
      </c>
      <c r="G676" s="269" t="str">
        <f>VLOOKUP(A676,'High School'!A:AW,49,FALSE)</f>
        <v/>
      </c>
      <c r="H676" s="270" t="str">
        <f>VLOOKUP(A676,'High School'!A:AX,50,FALSE)</f>
        <v/>
      </c>
      <c r="I676" s="270" t="str">
        <f>VLOOKUP(A676,'High School'!A:AY,51,FALSE)</f>
        <v/>
      </c>
      <c r="J676" s="270" t="str">
        <f>VLOOKUP(A676,'High School'!A:AZ,52,FALSE)</f>
        <v/>
      </c>
      <c r="K676" s="270" t="str">
        <f>VLOOKUP(A676,'High School'!A:BA,53,FALSE)</f>
        <v/>
      </c>
      <c r="L676" s="270" t="str">
        <f>VLOOKUP(A676,'High School'!A:BB,54,FALSE)</f>
        <v/>
      </c>
      <c r="M676" s="301" t="s">
        <v>73</v>
      </c>
      <c r="N676" s="271"/>
      <c r="O676" s="301" t="s">
        <v>7963</v>
      </c>
      <c r="P676" s="273"/>
      <c r="Q676" s="288"/>
      <c r="R676" s="288"/>
      <c r="S676" s="303" t="s">
        <v>232</v>
      </c>
      <c r="T676" s="275"/>
      <c r="U676" s="303">
        <v>2.25112785E8</v>
      </c>
      <c r="V676" s="275"/>
      <c r="W676" s="275"/>
      <c r="X676" s="289"/>
      <c r="Y676" s="304" t="s">
        <v>73</v>
      </c>
      <c r="Z676" s="276"/>
      <c r="AA676" s="304">
        <v>2.51619311E8</v>
      </c>
      <c r="AB676" s="304">
        <v>73461.0</v>
      </c>
      <c r="AC676" s="290"/>
      <c r="AD676" s="290"/>
      <c r="AE676" s="291"/>
      <c r="AF676" s="291"/>
      <c r="AG676" s="291"/>
      <c r="AH676" s="291"/>
      <c r="AI676" s="291"/>
      <c r="AJ676" s="291"/>
      <c r="AK676" s="279"/>
      <c r="AL676" s="279"/>
      <c r="AM676" s="279"/>
      <c r="AN676" s="279"/>
      <c r="AO676" s="292"/>
      <c r="AP676" s="292"/>
      <c r="AQ676" s="292"/>
      <c r="AR676" s="362"/>
      <c r="AS676" s="362"/>
      <c r="AT676" s="281"/>
      <c r="AU676" s="281"/>
      <c r="AV676" s="294"/>
      <c r="AW676" s="294"/>
      <c r="AX676" s="294"/>
      <c r="AY676" s="295"/>
      <c r="AZ676" s="295"/>
      <c r="BA676" s="295"/>
      <c r="BB676" s="296"/>
      <c r="BC676" s="296"/>
      <c r="BD676" s="296"/>
      <c r="BE676" s="353"/>
    </row>
    <row r="677" ht="15.75" customHeight="1">
      <c r="A677" s="74">
        <v>2025711.0</v>
      </c>
      <c r="B677" s="50" t="s">
        <v>7964</v>
      </c>
      <c r="C677" s="50" t="s">
        <v>430</v>
      </c>
      <c r="D677" s="50" t="s">
        <v>114</v>
      </c>
      <c r="E677" s="82" t="s">
        <v>57</v>
      </c>
      <c r="F677" s="50" t="s">
        <v>4</v>
      </c>
      <c r="G677" s="269" t="str">
        <f>VLOOKUP(A677,'High School'!A:AW,49,FALSE)</f>
        <v>S/A</v>
      </c>
      <c r="H677" s="270" t="str">
        <f>VLOOKUP(A677,'High School'!A:AX,50,FALSE)</f>
        <v/>
      </c>
      <c r="I677" s="270">
        <f>VLOOKUP(A677,'High School'!A:AY,51,FALSE)</f>
        <v>231658257</v>
      </c>
      <c r="J677" s="270">
        <f>VLOOKUP(A677,'High School'!A:AZ,52,FALSE)</f>
        <v>67984</v>
      </c>
      <c r="K677" s="270" t="str">
        <f>VLOOKUP(A677,'High School'!A:BA,53,FALSE)</f>
        <v/>
      </c>
      <c r="L677" s="270" t="str">
        <f>VLOOKUP(A677,'High School'!A:BB,54,FALSE)</f>
        <v/>
      </c>
      <c r="M677" s="301" t="s">
        <v>232</v>
      </c>
      <c r="N677" s="271"/>
      <c r="O677" s="271" t="s">
        <v>7965</v>
      </c>
      <c r="P677" s="273"/>
      <c r="Q677" s="288"/>
      <c r="R677" s="288"/>
      <c r="S677" s="275" t="s">
        <v>232</v>
      </c>
      <c r="T677" s="275"/>
      <c r="U677" s="275">
        <v>2.25143667E8</v>
      </c>
      <c r="V677" s="275">
        <v>10724.0</v>
      </c>
      <c r="W677" s="275"/>
      <c r="X677" s="289"/>
      <c r="Y677" s="304" t="s">
        <v>232</v>
      </c>
      <c r="Z677" s="276"/>
      <c r="AA677" s="276">
        <v>2.50641054E8</v>
      </c>
      <c r="AB677" s="276">
        <v>13579.0</v>
      </c>
      <c r="AC677" s="290"/>
      <c r="AD677" s="290"/>
      <c r="AE677" s="291"/>
      <c r="AF677" s="291"/>
      <c r="AG677" s="291"/>
      <c r="AH677" s="291"/>
      <c r="AI677" s="291"/>
      <c r="AJ677" s="291"/>
      <c r="AK677" s="279"/>
      <c r="AL677" s="279"/>
      <c r="AM677" s="279"/>
      <c r="AN677" s="279"/>
      <c r="AO677" s="292"/>
      <c r="AP677" s="292"/>
      <c r="AQ677" s="292"/>
      <c r="AR677" s="362"/>
      <c r="AS677" s="362"/>
      <c r="AT677" s="281"/>
      <c r="AU677" s="281"/>
      <c r="AV677" s="294"/>
      <c r="AW677" s="294"/>
      <c r="AX677" s="294"/>
      <c r="AY677" s="295"/>
      <c r="AZ677" s="295"/>
      <c r="BA677" s="295"/>
      <c r="BB677" s="296"/>
      <c r="BC677" s="296"/>
      <c r="BD677" s="296"/>
      <c r="BE677" s="353"/>
    </row>
    <row r="678" ht="15.75" customHeight="1">
      <c r="A678" s="74">
        <v>2025712.0</v>
      </c>
      <c r="B678" s="50" t="s">
        <v>7053</v>
      </c>
      <c r="C678" s="50" t="s">
        <v>430</v>
      </c>
      <c r="D678" s="50" t="s">
        <v>77</v>
      </c>
      <c r="E678" s="82" t="s">
        <v>55</v>
      </c>
      <c r="F678" s="50" t="s">
        <v>4</v>
      </c>
      <c r="G678" s="269" t="str">
        <f>VLOOKUP(A678,'High School'!A:AW,49,FALSE)</f>
        <v/>
      </c>
      <c r="H678" s="270" t="str">
        <f>VLOOKUP(A678,'High School'!A:AX,50,FALSE)</f>
        <v/>
      </c>
      <c r="I678" s="270" t="str">
        <f>VLOOKUP(A678,'High School'!A:AY,51,FALSE)</f>
        <v/>
      </c>
      <c r="J678" s="270" t="str">
        <f>VLOOKUP(A678,'High School'!A:AZ,52,FALSE)</f>
        <v/>
      </c>
      <c r="K678" s="270" t="str">
        <f>VLOOKUP(A678,'High School'!A:BA,53,FALSE)</f>
        <v/>
      </c>
      <c r="L678" s="270" t="str">
        <f>VLOOKUP(A678,'High School'!A:BB,54,FALSE)</f>
        <v/>
      </c>
      <c r="M678" s="301" t="s">
        <v>73</v>
      </c>
      <c r="N678" s="301"/>
      <c r="O678" s="301" t="s">
        <v>7966</v>
      </c>
      <c r="P678" s="273"/>
      <c r="Q678" s="288"/>
      <c r="R678" s="288"/>
      <c r="S678" s="275"/>
      <c r="T678" s="275"/>
      <c r="U678" s="275"/>
      <c r="V678" s="275"/>
      <c r="W678" s="275"/>
      <c r="X678" s="289"/>
      <c r="Y678" s="304" t="s">
        <v>73</v>
      </c>
      <c r="Z678" s="276"/>
      <c r="AA678" s="304">
        <v>2.51596958E8</v>
      </c>
      <c r="AB678" s="304">
        <v>35974.0</v>
      </c>
      <c r="AC678" s="290"/>
      <c r="AD678" s="290"/>
      <c r="AE678" s="291"/>
      <c r="AF678" s="291"/>
      <c r="AG678" s="291"/>
      <c r="AH678" s="291"/>
      <c r="AI678" s="291"/>
      <c r="AJ678" s="291"/>
      <c r="AK678" s="279"/>
      <c r="AL678" s="279"/>
      <c r="AM678" s="279"/>
      <c r="AN678" s="279"/>
      <c r="AO678" s="292"/>
      <c r="AP678" s="292"/>
      <c r="AQ678" s="292"/>
      <c r="AR678" s="362"/>
      <c r="AS678" s="362"/>
      <c r="AT678" s="281"/>
      <c r="AU678" s="281"/>
      <c r="AV678" s="294"/>
      <c r="AW678" s="294"/>
      <c r="AX678" s="294"/>
      <c r="AY678" s="295"/>
      <c r="AZ678" s="295"/>
      <c r="BA678" s="295"/>
      <c r="BB678" s="296"/>
      <c r="BC678" s="296"/>
      <c r="BD678" s="296"/>
      <c r="BE678" s="353"/>
    </row>
    <row r="679" ht="15.75" customHeight="1">
      <c r="A679" s="74">
        <v>2025713.0</v>
      </c>
      <c r="B679" s="50" t="s">
        <v>7590</v>
      </c>
      <c r="C679" s="50" t="s">
        <v>430</v>
      </c>
      <c r="D679" s="50" t="s">
        <v>77</v>
      </c>
      <c r="E679" s="82" t="s">
        <v>55</v>
      </c>
      <c r="F679" s="50" t="s">
        <v>4</v>
      </c>
      <c r="G679" s="269" t="str">
        <f>VLOOKUP(A679,'High School'!A:AW,49,FALSE)</f>
        <v>S/A</v>
      </c>
      <c r="H679" s="270" t="str">
        <f>VLOOKUP(A679,'High School'!A:AX,50,FALSE)</f>
        <v/>
      </c>
      <c r="I679" s="270">
        <f>VLOOKUP(A679,'High School'!A:AY,51,FALSE)</f>
        <v>231611595</v>
      </c>
      <c r="J679" s="270">
        <f>VLOOKUP(A679,'High School'!A:AZ,52,FALSE)</f>
        <v>47497</v>
      </c>
      <c r="K679" s="270" t="str">
        <f>VLOOKUP(A679,'High School'!A:BA,53,FALSE)</f>
        <v/>
      </c>
      <c r="L679" s="270" t="str">
        <f>VLOOKUP(A679,'High School'!A:BB,54,FALSE)</f>
        <v/>
      </c>
      <c r="M679" s="301" t="s">
        <v>232</v>
      </c>
      <c r="N679" s="271"/>
      <c r="O679" s="301" t="s">
        <v>7967</v>
      </c>
      <c r="P679" s="273"/>
      <c r="Q679" s="273"/>
      <c r="R679" s="273"/>
      <c r="S679" s="275"/>
      <c r="T679" s="275"/>
      <c r="U679" s="275"/>
      <c r="V679" s="275"/>
      <c r="W679" s="275"/>
      <c r="X679" s="275"/>
      <c r="Y679" s="304" t="s">
        <v>73</v>
      </c>
      <c r="Z679" s="276"/>
      <c r="AA679" s="304">
        <v>2.51472663E8</v>
      </c>
      <c r="AB679" s="304">
        <v>74158.0</v>
      </c>
      <c r="AC679" s="276"/>
      <c r="AD679" s="276"/>
      <c r="AE679" s="291"/>
      <c r="AF679" s="291"/>
      <c r="AG679" s="291"/>
      <c r="AH679" s="291"/>
      <c r="AI679" s="291"/>
      <c r="AJ679" s="291"/>
      <c r="AK679" s="279"/>
      <c r="AL679" s="279"/>
      <c r="AM679" s="279"/>
      <c r="AN679" s="279"/>
      <c r="AO679" s="292"/>
      <c r="AP679" s="292"/>
      <c r="AQ679" s="292"/>
      <c r="AR679" s="362"/>
      <c r="AS679" s="362"/>
      <c r="AT679" s="281"/>
      <c r="AU679" s="281"/>
      <c r="AV679" s="294"/>
      <c r="AW679" s="294"/>
      <c r="AX679" s="294"/>
      <c r="AY679" s="295"/>
      <c r="AZ679" s="295"/>
      <c r="BA679" s="295"/>
      <c r="BB679" s="296"/>
      <c r="BC679" s="296"/>
      <c r="BD679" s="296"/>
      <c r="BE679" s="353"/>
    </row>
    <row r="680" ht="15.75" customHeight="1">
      <c r="A680" s="74">
        <v>2025714.0</v>
      </c>
      <c r="B680" s="50" t="s">
        <v>7968</v>
      </c>
      <c r="C680" s="50" t="s">
        <v>430</v>
      </c>
      <c r="D680" s="50" t="s">
        <v>77</v>
      </c>
      <c r="E680" s="82" t="s">
        <v>55</v>
      </c>
      <c r="F680" s="50" t="s">
        <v>4</v>
      </c>
      <c r="G680" s="269" t="str">
        <f>VLOOKUP(A680,'High School'!A:AW,49,FALSE)</f>
        <v/>
      </c>
      <c r="H680" s="270" t="str">
        <f>VLOOKUP(A680,'High School'!A:AX,50,FALSE)</f>
        <v/>
      </c>
      <c r="I680" s="270" t="str">
        <f>VLOOKUP(A680,'High School'!A:AY,51,FALSE)</f>
        <v/>
      </c>
      <c r="J680" s="270" t="str">
        <f>VLOOKUP(A680,'High School'!A:AZ,52,FALSE)</f>
        <v/>
      </c>
      <c r="K680" s="270" t="str">
        <f>VLOOKUP(A680,'High School'!A:BA,53,FALSE)</f>
        <v/>
      </c>
      <c r="L680" s="270" t="str">
        <f>VLOOKUP(A680,'High School'!A:BB,54,FALSE)</f>
        <v/>
      </c>
      <c r="M680" s="301" t="s">
        <v>73</v>
      </c>
      <c r="N680" s="271"/>
      <c r="O680" s="301" t="s">
        <v>7969</v>
      </c>
      <c r="P680" s="273"/>
      <c r="Q680" s="273"/>
      <c r="R680" s="273"/>
      <c r="S680" s="275"/>
      <c r="T680" s="275"/>
      <c r="U680" s="275"/>
      <c r="V680" s="275"/>
      <c r="W680" s="275"/>
      <c r="X680" s="275"/>
      <c r="Y680" s="304" t="s">
        <v>73</v>
      </c>
      <c r="Z680" s="276"/>
      <c r="AA680" s="304">
        <v>2.51466159E8</v>
      </c>
      <c r="AB680" s="304">
        <v>37914.0</v>
      </c>
      <c r="AC680" s="276"/>
      <c r="AD680" s="276"/>
      <c r="AE680" s="291"/>
      <c r="AF680" s="291"/>
      <c r="AG680" s="291"/>
      <c r="AH680" s="291"/>
      <c r="AI680" s="291"/>
      <c r="AJ680" s="291"/>
      <c r="AK680" s="279"/>
      <c r="AL680" s="279"/>
      <c r="AM680" s="279"/>
      <c r="AN680" s="279"/>
      <c r="AO680" s="292"/>
      <c r="AP680" s="292"/>
      <c r="AQ680" s="292"/>
      <c r="AR680" s="362"/>
      <c r="AS680" s="362"/>
      <c r="AT680" s="281"/>
      <c r="AU680" s="281"/>
      <c r="AV680" s="294"/>
      <c r="AW680" s="294"/>
      <c r="AX680" s="294"/>
      <c r="AY680" s="295"/>
      <c r="AZ680" s="295"/>
      <c r="BA680" s="295"/>
      <c r="BB680" s="296"/>
      <c r="BC680" s="296"/>
      <c r="BD680" s="296"/>
      <c r="BE680" s="353"/>
    </row>
    <row r="681" ht="15.75" customHeight="1">
      <c r="A681" s="74">
        <v>2025715.0</v>
      </c>
      <c r="B681" s="50" t="s">
        <v>7970</v>
      </c>
      <c r="C681" s="50" t="s">
        <v>430</v>
      </c>
      <c r="D681" s="50" t="s">
        <v>77</v>
      </c>
      <c r="E681" s="82" t="s">
        <v>55</v>
      </c>
      <c r="F681" s="50" t="s">
        <v>4</v>
      </c>
      <c r="G681" s="269" t="str">
        <f>VLOOKUP(A681,'High School'!A:AW,49,FALSE)</f>
        <v/>
      </c>
      <c r="H681" s="270" t="str">
        <f>VLOOKUP(A681,'High School'!A:AX,50,FALSE)</f>
        <v/>
      </c>
      <c r="I681" s="270" t="str">
        <f>VLOOKUP(A681,'High School'!A:AY,51,FALSE)</f>
        <v/>
      </c>
      <c r="J681" s="270" t="str">
        <f>VLOOKUP(A681,'High School'!A:AZ,52,FALSE)</f>
        <v/>
      </c>
      <c r="K681" s="270" t="str">
        <f>VLOOKUP(A681,'High School'!A:BA,53,FALSE)</f>
        <v/>
      </c>
      <c r="L681" s="270" t="str">
        <f>VLOOKUP(A681,'High School'!A:BB,54,FALSE)</f>
        <v/>
      </c>
      <c r="M681" s="301" t="s">
        <v>73</v>
      </c>
      <c r="N681" s="271"/>
      <c r="O681" s="301" t="s">
        <v>7971</v>
      </c>
      <c r="P681" s="273"/>
      <c r="Q681" s="273"/>
      <c r="R681" s="273"/>
      <c r="S681" s="275"/>
      <c r="T681" s="275"/>
      <c r="U681" s="275"/>
      <c r="V681" s="275"/>
      <c r="W681" s="275"/>
      <c r="X681" s="275"/>
      <c r="Y681" s="304" t="s">
        <v>73</v>
      </c>
      <c r="Z681" s="276"/>
      <c r="AA681" s="304">
        <v>2.51519163E8</v>
      </c>
      <c r="AB681" s="304">
        <v>57462.0</v>
      </c>
      <c r="AC681" s="276"/>
      <c r="AD681" s="276"/>
      <c r="AE681" s="291"/>
      <c r="AF681" s="291"/>
      <c r="AG681" s="291"/>
      <c r="AH681" s="291"/>
      <c r="AI681" s="291"/>
      <c r="AJ681" s="291"/>
      <c r="AK681" s="279" t="s">
        <v>232</v>
      </c>
      <c r="AL681" s="279"/>
      <c r="AM681" s="279">
        <v>2.50411369E8</v>
      </c>
      <c r="AN681" s="279" t="s">
        <v>7972</v>
      </c>
      <c r="AO681" s="292"/>
      <c r="AP681" s="292"/>
      <c r="AQ681" s="292"/>
      <c r="AR681" s="362"/>
      <c r="AS681" s="362"/>
      <c r="AT681" s="281"/>
      <c r="AU681" s="281"/>
      <c r="AV681" s="294"/>
      <c r="AW681" s="294"/>
      <c r="AX681" s="294"/>
      <c r="AY681" s="295"/>
      <c r="AZ681" s="295"/>
      <c r="BA681" s="295"/>
      <c r="BB681" s="296"/>
      <c r="BC681" s="296"/>
      <c r="BD681" s="296"/>
      <c r="BE681" s="353"/>
    </row>
    <row r="682" ht="15.75" customHeight="1">
      <c r="A682" s="74">
        <v>2025716.0</v>
      </c>
      <c r="B682" s="50" t="s">
        <v>6703</v>
      </c>
      <c r="C682" s="50" t="s">
        <v>430</v>
      </c>
      <c r="D682" s="50" t="s">
        <v>77</v>
      </c>
      <c r="E682" s="82" t="s">
        <v>55</v>
      </c>
      <c r="F682" s="50" t="s">
        <v>4</v>
      </c>
      <c r="G682" s="269" t="str">
        <f>VLOOKUP(A682,'High School'!A:AW,49,FALSE)</f>
        <v/>
      </c>
      <c r="H682" s="270" t="str">
        <f>VLOOKUP(A682,'High School'!A:AX,50,FALSE)</f>
        <v/>
      </c>
      <c r="I682" s="270" t="str">
        <f>VLOOKUP(A682,'High School'!A:AY,51,FALSE)</f>
        <v/>
      </c>
      <c r="J682" s="270" t="str">
        <f>VLOOKUP(A682,'High School'!A:AZ,52,FALSE)</f>
        <v/>
      </c>
      <c r="K682" s="270" t="str">
        <f>VLOOKUP(A682,'High School'!A:BA,53,FALSE)</f>
        <v/>
      </c>
      <c r="L682" s="270" t="str">
        <f>VLOOKUP(A682,'High School'!A:BB,54,FALSE)</f>
        <v/>
      </c>
      <c r="M682" s="301" t="s">
        <v>232</v>
      </c>
      <c r="N682" s="301"/>
      <c r="O682" s="301" t="s">
        <v>7973</v>
      </c>
      <c r="P682" s="273"/>
      <c r="Q682" s="273"/>
      <c r="R682" s="273"/>
      <c r="S682" s="275"/>
      <c r="T682" s="275"/>
      <c r="U682" s="275"/>
      <c r="V682" s="275"/>
      <c r="W682" s="275"/>
      <c r="X682" s="275"/>
      <c r="Y682" s="304" t="s">
        <v>73</v>
      </c>
      <c r="Z682" s="276"/>
      <c r="AA682" s="304">
        <v>2.51465721E8</v>
      </c>
      <c r="AB682" s="304">
        <v>83471.0</v>
      </c>
      <c r="AC682" s="276"/>
      <c r="AD682" s="276"/>
      <c r="AE682" s="222"/>
      <c r="AF682" s="222"/>
      <c r="AG682" s="222"/>
      <c r="AH682" s="222"/>
      <c r="AI682" s="222"/>
      <c r="AJ682" s="222"/>
      <c r="AK682" s="279"/>
      <c r="AL682" s="279"/>
      <c r="AM682" s="279"/>
      <c r="AN682" s="279"/>
      <c r="AO682" s="292"/>
      <c r="AP682" s="292"/>
      <c r="AQ682" s="292"/>
      <c r="AR682" s="362"/>
      <c r="AS682" s="362"/>
      <c r="AT682" s="281"/>
      <c r="AU682" s="281"/>
      <c r="AV682" s="294"/>
      <c r="AW682" s="294"/>
      <c r="AX682" s="294"/>
      <c r="AY682" s="295"/>
      <c r="AZ682" s="295"/>
      <c r="BA682" s="295"/>
      <c r="BB682" s="296"/>
      <c r="BC682" s="296"/>
      <c r="BD682" s="296"/>
      <c r="BE682" s="353"/>
    </row>
    <row r="683" ht="15.75" customHeight="1">
      <c r="A683" s="74">
        <v>2025717.0</v>
      </c>
      <c r="B683" s="50" t="s">
        <v>4925</v>
      </c>
      <c r="C683" s="50" t="s">
        <v>430</v>
      </c>
      <c r="D683" s="50" t="s">
        <v>77</v>
      </c>
      <c r="E683" s="82" t="s">
        <v>55</v>
      </c>
      <c r="F683" s="50" t="s">
        <v>4</v>
      </c>
      <c r="G683" s="363" t="s">
        <v>73</v>
      </c>
      <c r="H683" s="270" t="str">
        <f>VLOOKUP(A683,'High School'!A:AX,50,FALSE)</f>
        <v/>
      </c>
      <c r="I683" s="270">
        <f>VLOOKUP(A683,'High School'!A:AY,51,FALSE)</f>
        <v>231580010</v>
      </c>
      <c r="J683" s="270">
        <f>VLOOKUP(A683,'High School'!A:AZ,52,FALSE)</f>
        <v>91734</v>
      </c>
      <c r="K683" s="270" t="str">
        <f>VLOOKUP(A683,'High School'!A:BA,53,FALSE)</f>
        <v/>
      </c>
      <c r="L683" s="270" t="str">
        <f>VLOOKUP(A683,'High School'!A:BB,54,FALSE)</f>
        <v/>
      </c>
      <c r="M683" s="301" t="s">
        <v>232</v>
      </c>
      <c r="N683" s="301"/>
      <c r="O683" s="301" t="s">
        <v>7974</v>
      </c>
      <c r="P683" s="273"/>
      <c r="Q683" s="273"/>
      <c r="R683" s="273"/>
      <c r="S683" s="303" t="s">
        <v>232</v>
      </c>
      <c r="T683" s="275"/>
      <c r="U683" s="303">
        <v>2.25110092E8</v>
      </c>
      <c r="V683" s="303">
        <v>73572.0</v>
      </c>
      <c r="W683" s="275"/>
      <c r="X683" s="275"/>
      <c r="Y683" s="304" t="s">
        <v>232</v>
      </c>
      <c r="Z683" s="276"/>
      <c r="AA683" s="304">
        <v>2.50528509E8</v>
      </c>
      <c r="AB683" s="276"/>
      <c r="AC683" s="276"/>
      <c r="AD683" s="276"/>
      <c r="AE683" s="222"/>
      <c r="AF683" s="222"/>
      <c r="AG683" s="222"/>
      <c r="AH683" s="222"/>
      <c r="AI683" s="222"/>
      <c r="AJ683" s="222"/>
      <c r="AK683" s="279"/>
      <c r="AL683" s="279"/>
      <c r="AM683" s="279"/>
      <c r="AN683" s="279"/>
      <c r="AO683" s="292"/>
      <c r="AP683" s="292"/>
      <c r="AQ683" s="292"/>
      <c r="AR683" s="362"/>
      <c r="AS683" s="362"/>
      <c r="AT683" s="281"/>
      <c r="AU683" s="281"/>
      <c r="AV683" s="294"/>
      <c r="AW683" s="294"/>
      <c r="AX683" s="294"/>
      <c r="AY683" s="295"/>
      <c r="AZ683" s="295"/>
      <c r="BA683" s="295"/>
      <c r="BB683" s="296"/>
      <c r="BC683" s="296"/>
      <c r="BD683" s="296"/>
      <c r="BE683" s="353"/>
    </row>
    <row r="684" ht="15.75" customHeight="1">
      <c r="A684" s="74">
        <v>2025719.0</v>
      </c>
      <c r="B684" s="50" t="s">
        <v>5288</v>
      </c>
      <c r="C684" s="50" t="s">
        <v>430</v>
      </c>
      <c r="D684" s="50" t="s">
        <v>77</v>
      </c>
      <c r="E684" s="82" t="s">
        <v>55</v>
      </c>
      <c r="F684" s="50" t="s">
        <v>4</v>
      </c>
      <c r="G684" s="269" t="str">
        <f>VLOOKUP(A684,'High School'!A:AW,49,FALSE)</f>
        <v/>
      </c>
      <c r="H684" s="270" t="str">
        <f>VLOOKUP(A684,'High School'!A:AX,50,FALSE)</f>
        <v/>
      </c>
      <c r="I684" s="270" t="str">
        <f>VLOOKUP(A684,'High School'!A:AY,51,FALSE)</f>
        <v/>
      </c>
      <c r="J684" s="270" t="str">
        <f>VLOOKUP(A684,'High School'!A:AZ,52,FALSE)</f>
        <v/>
      </c>
      <c r="K684" s="270" t="str">
        <f>VLOOKUP(A684,'High School'!A:BA,53,FALSE)</f>
        <v/>
      </c>
      <c r="L684" s="270" t="str">
        <f>VLOOKUP(A684,'High School'!A:BB,54,FALSE)</f>
        <v/>
      </c>
      <c r="M684" s="301" t="s">
        <v>73</v>
      </c>
      <c r="N684" s="271"/>
      <c r="O684" s="301" t="s">
        <v>7975</v>
      </c>
      <c r="P684" s="273"/>
      <c r="Q684" s="273"/>
      <c r="R684" s="273"/>
      <c r="S684" s="275"/>
      <c r="T684" s="275"/>
      <c r="U684" s="275"/>
      <c r="V684" s="275"/>
      <c r="W684" s="275"/>
      <c r="X684" s="275"/>
      <c r="Y684" s="304" t="s">
        <v>73</v>
      </c>
      <c r="Z684" s="276"/>
      <c r="AA684" s="304">
        <v>2.51466507E8</v>
      </c>
      <c r="AB684" s="304">
        <v>83491.0</v>
      </c>
      <c r="AC684" s="276"/>
      <c r="AD684" s="276"/>
      <c r="AE684" s="222"/>
      <c r="AF684" s="222"/>
      <c r="AG684" s="222"/>
      <c r="AH684" s="222"/>
      <c r="AI684" s="222"/>
      <c r="AJ684" s="222"/>
      <c r="AK684" s="279"/>
      <c r="AL684" s="279"/>
      <c r="AM684" s="279"/>
      <c r="AN684" s="279"/>
      <c r="AO684" s="292"/>
      <c r="AP684" s="292"/>
      <c r="AQ684" s="292"/>
      <c r="AR684" s="362"/>
      <c r="AS684" s="362"/>
      <c r="AT684" s="281"/>
      <c r="AU684" s="281"/>
      <c r="AV684" s="294"/>
      <c r="AW684" s="294"/>
      <c r="AX684" s="294"/>
      <c r="AY684" s="295"/>
      <c r="AZ684" s="295"/>
      <c r="BA684" s="295"/>
      <c r="BB684" s="296"/>
      <c r="BC684" s="296"/>
      <c r="BD684" s="296"/>
      <c r="BE684" s="353"/>
    </row>
    <row r="685" ht="15.75" customHeight="1">
      <c r="A685" s="74">
        <v>2025720.0</v>
      </c>
      <c r="B685" s="50" t="s">
        <v>4658</v>
      </c>
      <c r="C685" s="50" t="s">
        <v>430</v>
      </c>
      <c r="D685" s="50" t="s">
        <v>77</v>
      </c>
      <c r="E685" s="82" t="s">
        <v>55</v>
      </c>
      <c r="F685" s="50" t="s">
        <v>4</v>
      </c>
      <c r="G685" s="269" t="str">
        <f>VLOOKUP(A685,'High School'!A:AW,49,FALSE)</f>
        <v/>
      </c>
      <c r="H685" s="270" t="str">
        <f>VLOOKUP(A685,'High School'!A:AX,50,FALSE)</f>
        <v/>
      </c>
      <c r="I685" s="270" t="str">
        <f>VLOOKUP(A685,'High School'!A:AY,51,FALSE)</f>
        <v/>
      </c>
      <c r="J685" s="270" t="str">
        <f>VLOOKUP(A685,'High School'!A:AZ,52,FALSE)</f>
        <v/>
      </c>
      <c r="K685" s="270" t="str">
        <f>VLOOKUP(A685,'High School'!A:BA,53,FALSE)</f>
        <v/>
      </c>
      <c r="L685" s="270" t="str">
        <f>VLOOKUP(A685,'High School'!A:BB,54,FALSE)</f>
        <v/>
      </c>
      <c r="M685" s="301" t="s">
        <v>225</v>
      </c>
      <c r="N685" s="301" t="s">
        <v>26</v>
      </c>
      <c r="O685" s="271"/>
      <c r="P685" s="273"/>
      <c r="Q685" s="273"/>
      <c r="R685" s="273"/>
      <c r="S685" s="275"/>
      <c r="T685" s="275"/>
      <c r="U685" s="275"/>
      <c r="V685" s="275"/>
      <c r="W685" s="275"/>
      <c r="X685" s="275"/>
      <c r="Y685" s="304" t="s">
        <v>225</v>
      </c>
      <c r="Z685" s="304" t="s">
        <v>26</v>
      </c>
      <c r="AA685" s="276"/>
      <c r="AB685" s="276"/>
      <c r="AC685" s="276"/>
      <c r="AD685" s="276"/>
      <c r="AE685" s="222"/>
      <c r="AF685" s="222"/>
      <c r="AG685" s="222"/>
      <c r="AH685" s="222"/>
      <c r="AI685" s="222"/>
      <c r="AJ685" s="222"/>
      <c r="AK685" s="279"/>
      <c r="AL685" s="279"/>
      <c r="AM685" s="279"/>
      <c r="AN685" s="279"/>
      <c r="AO685" s="292"/>
      <c r="AP685" s="292"/>
      <c r="AQ685" s="292"/>
      <c r="AR685" s="362"/>
      <c r="AS685" s="362"/>
      <c r="AT685" s="281"/>
      <c r="AU685" s="281"/>
      <c r="AV685" s="294"/>
      <c r="AW685" s="294"/>
      <c r="AX685" s="294"/>
      <c r="AY685" s="295"/>
      <c r="AZ685" s="295"/>
      <c r="BA685" s="295"/>
      <c r="BB685" s="296"/>
      <c r="BC685" s="296"/>
      <c r="BD685" s="296"/>
      <c r="BE685" s="353"/>
    </row>
    <row r="686" ht="15.75" customHeight="1">
      <c r="A686" s="74">
        <v>2025721.0</v>
      </c>
      <c r="B686" s="50" t="s">
        <v>7215</v>
      </c>
      <c r="C686" s="50" t="s">
        <v>430</v>
      </c>
      <c r="D686" s="50" t="s">
        <v>77</v>
      </c>
      <c r="E686" s="82" t="s">
        <v>55</v>
      </c>
      <c r="F686" s="50" t="s">
        <v>4</v>
      </c>
      <c r="G686" s="269" t="str">
        <f>VLOOKUP(A686,'High School'!A:AW,49,FALSE)</f>
        <v/>
      </c>
      <c r="H686" s="270" t="str">
        <f>VLOOKUP(A686,'High School'!A:AX,50,FALSE)</f>
        <v/>
      </c>
      <c r="I686" s="270" t="str">
        <f>VLOOKUP(A686,'High School'!A:AY,51,FALSE)</f>
        <v/>
      </c>
      <c r="J686" s="270" t="str">
        <f>VLOOKUP(A686,'High School'!A:AZ,52,FALSE)</f>
        <v/>
      </c>
      <c r="K686" s="270" t="str">
        <f>VLOOKUP(A686,'High School'!A:BA,53,FALSE)</f>
        <v/>
      </c>
      <c r="L686" s="270" t="str">
        <f>VLOOKUP(A686,'High School'!A:BB,54,FALSE)</f>
        <v/>
      </c>
      <c r="M686" s="301" t="s">
        <v>73</v>
      </c>
      <c r="N686" s="271"/>
      <c r="O686" s="301" t="s">
        <v>7976</v>
      </c>
      <c r="P686" s="273"/>
      <c r="Q686" s="273"/>
      <c r="R686" s="273"/>
      <c r="S686" s="275"/>
      <c r="T686" s="275"/>
      <c r="U686" s="275"/>
      <c r="V686" s="275"/>
      <c r="W686" s="275"/>
      <c r="X686" s="275"/>
      <c r="Y686" s="304" t="s">
        <v>232</v>
      </c>
      <c r="Z686" s="276"/>
      <c r="AA686" s="304">
        <v>2.5106842E8</v>
      </c>
      <c r="AB686" s="304">
        <v>27014.0</v>
      </c>
      <c r="AC686" s="276"/>
      <c r="AD686" s="276"/>
      <c r="AE686" s="222"/>
      <c r="AF686" s="222"/>
      <c r="AG686" s="222"/>
      <c r="AH686" s="222"/>
      <c r="AI686" s="222"/>
      <c r="AJ686" s="222"/>
      <c r="AK686" s="279"/>
      <c r="AL686" s="279"/>
      <c r="AM686" s="279"/>
      <c r="AN686" s="279"/>
      <c r="AO686" s="292"/>
      <c r="AP686" s="292"/>
      <c r="AQ686" s="292"/>
      <c r="AR686" s="362"/>
      <c r="AS686" s="362"/>
      <c r="AT686" s="281"/>
      <c r="AU686" s="281"/>
      <c r="AV686" s="294"/>
      <c r="AW686" s="294"/>
      <c r="AX686" s="294"/>
      <c r="AY686" s="295"/>
      <c r="AZ686" s="295"/>
      <c r="BA686" s="295"/>
      <c r="BB686" s="296"/>
      <c r="BC686" s="296"/>
      <c r="BD686" s="296"/>
      <c r="BE686" s="353"/>
    </row>
    <row r="687" ht="15.75" customHeight="1">
      <c r="A687" s="74">
        <v>2025722.0</v>
      </c>
      <c r="B687" s="50" t="s">
        <v>7097</v>
      </c>
      <c r="C687" s="50" t="s">
        <v>430</v>
      </c>
      <c r="D687" s="50" t="s">
        <v>77</v>
      </c>
      <c r="E687" s="82" t="s">
        <v>55</v>
      </c>
      <c r="F687" s="50" t="s">
        <v>4</v>
      </c>
      <c r="G687" s="269" t="str">
        <f>VLOOKUP(A687,'High School'!A:AW,49,FALSE)</f>
        <v/>
      </c>
      <c r="H687" s="270" t="str">
        <f>VLOOKUP(A687,'High School'!A:AX,50,FALSE)</f>
        <v/>
      </c>
      <c r="I687" s="270" t="str">
        <f>VLOOKUP(A687,'High School'!A:AY,51,FALSE)</f>
        <v/>
      </c>
      <c r="J687" s="270" t="str">
        <f>VLOOKUP(A687,'High School'!A:AZ,52,FALSE)</f>
        <v/>
      </c>
      <c r="K687" s="270" t="str">
        <f>VLOOKUP(A687,'High School'!A:BA,53,FALSE)</f>
        <v/>
      </c>
      <c r="L687" s="270" t="str">
        <f>VLOOKUP(A687,'High School'!A:BB,54,FALSE)</f>
        <v/>
      </c>
      <c r="M687" s="301" t="s">
        <v>225</v>
      </c>
      <c r="N687" s="301" t="s">
        <v>26</v>
      </c>
      <c r="O687" s="271"/>
      <c r="P687" s="273"/>
      <c r="Q687" s="273"/>
      <c r="R687" s="273"/>
      <c r="S687" s="275"/>
      <c r="T687" s="275"/>
      <c r="U687" s="275"/>
      <c r="V687" s="275"/>
      <c r="W687" s="275"/>
      <c r="X687" s="275"/>
      <c r="Y687" s="304" t="s">
        <v>225</v>
      </c>
      <c r="Z687" s="304" t="s">
        <v>26</v>
      </c>
      <c r="AA687" s="276"/>
      <c r="AB687" s="276"/>
      <c r="AC687" s="276"/>
      <c r="AD687" s="276"/>
      <c r="AE687" s="222"/>
      <c r="AF687" s="222"/>
      <c r="AG687" s="222"/>
      <c r="AH687" s="222"/>
      <c r="AI687" s="222"/>
      <c r="AJ687" s="222"/>
      <c r="AK687" s="279"/>
      <c r="AL687" s="279"/>
      <c r="AM687" s="279"/>
      <c r="AN687" s="279"/>
      <c r="AO687" s="292"/>
      <c r="AP687" s="292"/>
      <c r="AQ687" s="292"/>
      <c r="AR687" s="362"/>
      <c r="AS687" s="362"/>
      <c r="AT687" s="281"/>
      <c r="AU687" s="281"/>
      <c r="AV687" s="294"/>
      <c r="AW687" s="294"/>
      <c r="AX687" s="294"/>
      <c r="AY687" s="295"/>
      <c r="AZ687" s="295"/>
      <c r="BA687" s="295"/>
      <c r="BB687" s="296"/>
      <c r="BC687" s="296"/>
      <c r="BD687" s="296"/>
      <c r="BE687" s="353"/>
    </row>
    <row r="688" ht="15.75" customHeight="1">
      <c r="A688" s="74">
        <v>2025723.0</v>
      </c>
      <c r="B688" s="50" t="s">
        <v>7536</v>
      </c>
      <c r="C688" s="50" t="s">
        <v>430</v>
      </c>
      <c r="D688" s="50" t="s">
        <v>77</v>
      </c>
      <c r="E688" s="82" t="s">
        <v>55</v>
      </c>
      <c r="F688" s="50" t="s">
        <v>4</v>
      </c>
      <c r="G688" s="269" t="str">
        <f>VLOOKUP(A688,'High School'!A:AW,49,FALSE)</f>
        <v/>
      </c>
      <c r="H688" s="270" t="str">
        <f>VLOOKUP(A688,'High School'!A:AX,50,FALSE)</f>
        <v/>
      </c>
      <c r="I688" s="270" t="str">
        <f>VLOOKUP(A688,'High School'!A:AY,51,FALSE)</f>
        <v/>
      </c>
      <c r="J688" s="270" t="str">
        <f>VLOOKUP(A688,'High School'!A:AZ,52,FALSE)</f>
        <v/>
      </c>
      <c r="K688" s="270" t="str">
        <f>VLOOKUP(A688,'High School'!A:BA,53,FALSE)</f>
        <v/>
      </c>
      <c r="L688" s="270" t="str">
        <f>VLOOKUP(A688,'High School'!A:BB,54,FALSE)</f>
        <v/>
      </c>
      <c r="M688" s="301" t="s">
        <v>225</v>
      </c>
      <c r="N688" s="301" t="s">
        <v>26</v>
      </c>
      <c r="O688" s="271"/>
      <c r="P688" s="273"/>
      <c r="Q688" s="273"/>
      <c r="R688" s="273"/>
      <c r="S688" s="275"/>
      <c r="T688" s="275"/>
      <c r="U688" s="275"/>
      <c r="V688" s="275"/>
      <c r="W688" s="275"/>
      <c r="X688" s="275"/>
      <c r="Y688" s="304" t="s">
        <v>225</v>
      </c>
      <c r="Z688" s="304" t="s">
        <v>26</v>
      </c>
      <c r="AA688" s="276"/>
      <c r="AB688" s="276"/>
      <c r="AC688" s="276"/>
      <c r="AD688" s="276"/>
      <c r="AE688" s="222"/>
      <c r="AF688" s="222"/>
      <c r="AG688" s="222"/>
      <c r="AH688" s="222"/>
      <c r="AI688" s="222"/>
      <c r="AJ688" s="222"/>
      <c r="AK688" s="279"/>
      <c r="AL688" s="279"/>
      <c r="AM688" s="279"/>
      <c r="AN688" s="279"/>
      <c r="AO688" s="292"/>
      <c r="AP688" s="292"/>
      <c r="AQ688" s="292"/>
      <c r="AR688" s="362"/>
      <c r="AS688" s="362"/>
      <c r="AT688" s="281"/>
      <c r="AU688" s="281"/>
      <c r="AV688" s="294"/>
      <c r="AW688" s="294"/>
      <c r="AX688" s="294"/>
      <c r="AY688" s="295"/>
      <c r="AZ688" s="295"/>
      <c r="BA688" s="295"/>
      <c r="BB688" s="296"/>
      <c r="BC688" s="296"/>
      <c r="BD688" s="296"/>
      <c r="BE688" s="353"/>
    </row>
    <row r="689" ht="15.75" customHeight="1">
      <c r="A689" s="74">
        <v>2025724.0</v>
      </c>
      <c r="B689" s="50" t="s">
        <v>4395</v>
      </c>
      <c r="C689" s="50" t="s">
        <v>430</v>
      </c>
      <c r="D689" s="50" t="s">
        <v>77</v>
      </c>
      <c r="E689" s="82" t="s">
        <v>55</v>
      </c>
      <c r="F689" s="50" t="s">
        <v>4</v>
      </c>
      <c r="G689" s="269" t="str">
        <f>VLOOKUP(A689,'High School'!A:AW,49,FALSE)</f>
        <v/>
      </c>
      <c r="H689" s="270" t="str">
        <f>VLOOKUP(A689,'High School'!A:AX,50,FALSE)</f>
        <v/>
      </c>
      <c r="I689" s="270" t="str">
        <f>VLOOKUP(A689,'High School'!A:AY,51,FALSE)</f>
        <v/>
      </c>
      <c r="J689" s="270" t="str">
        <f>VLOOKUP(A689,'High School'!A:AZ,52,FALSE)</f>
        <v/>
      </c>
      <c r="K689" s="270" t="str">
        <f>VLOOKUP(A689,'High School'!A:BA,53,FALSE)</f>
        <v/>
      </c>
      <c r="L689" s="270" t="str">
        <f>VLOOKUP(A689,'High School'!A:BB,54,FALSE)</f>
        <v/>
      </c>
      <c r="M689" s="301" t="s">
        <v>232</v>
      </c>
      <c r="N689" s="271"/>
      <c r="O689" s="301" t="s">
        <v>7977</v>
      </c>
      <c r="P689" s="273"/>
      <c r="Q689" s="273"/>
      <c r="R689" s="273"/>
      <c r="S689" s="275"/>
      <c r="T689" s="275"/>
      <c r="U689" s="275"/>
      <c r="V689" s="275"/>
      <c r="W689" s="275"/>
      <c r="X689" s="275"/>
      <c r="Y689" s="304" t="s">
        <v>232</v>
      </c>
      <c r="Z689" s="276"/>
      <c r="AA689" s="276"/>
      <c r="AB689" s="276"/>
      <c r="AC689" s="276"/>
      <c r="AD689" s="276"/>
      <c r="AE689" s="222"/>
      <c r="AF689" s="222"/>
      <c r="AG689" s="222"/>
      <c r="AH689" s="222"/>
      <c r="AI689" s="222"/>
      <c r="AJ689" s="222"/>
      <c r="AK689" s="279"/>
      <c r="AL689" s="279"/>
      <c r="AM689" s="279"/>
      <c r="AN689" s="279"/>
      <c r="AO689" s="292"/>
      <c r="AP689" s="292"/>
      <c r="AQ689" s="292"/>
      <c r="AR689" s="362"/>
      <c r="AS689" s="362"/>
      <c r="AT689" s="281"/>
      <c r="AU689" s="281"/>
      <c r="AV689" s="294"/>
      <c r="AW689" s="294"/>
      <c r="AX689" s="294"/>
      <c r="AY689" s="295"/>
      <c r="AZ689" s="295"/>
      <c r="BA689" s="295"/>
      <c r="BB689" s="296"/>
      <c r="BC689" s="296"/>
      <c r="BD689" s="296"/>
      <c r="BE689" s="353"/>
    </row>
    <row r="690" ht="15.75" customHeight="1">
      <c r="A690" s="74">
        <v>2025725.0</v>
      </c>
      <c r="B690" s="50" t="s">
        <v>4200</v>
      </c>
      <c r="C690" s="50" t="s">
        <v>430</v>
      </c>
      <c r="D690" s="50" t="s">
        <v>82</v>
      </c>
      <c r="E690" s="82" t="s">
        <v>55</v>
      </c>
      <c r="F690" s="50" t="s">
        <v>4</v>
      </c>
      <c r="G690" s="269" t="str">
        <f>VLOOKUP(A690,'High School'!A:AW,49,FALSE)</f>
        <v/>
      </c>
      <c r="H690" s="270" t="str">
        <f>VLOOKUP(A690,'High School'!A:AX,50,FALSE)</f>
        <v/>
      </c>
      <c r="I690" s="270" t="str">
        <f>VLOOKUP(A690,'High School'!A:AY,51,FALSE)</f>
        <v/>
      </c>
      <c r="J690" s="270" t="str">
        <f>VLOOKUP(A690,'High School'!A:AZ,52,FALSE)</f>
        <v/>
      </c>
      <c r="K690" s="270" t="str">
        <f>VLOOKUP(A690,'High School'!A:BA,53,FALSE)</f>
        <v/>
      </c>
      <c r="L690" s="270" t="str">
        <f>VLOOKUP(A690,'High School'!A:BB,54,FALSE)</f>
        <v/>
      </c>
      <c r="M690" s="301" t="s">
        <v>225</v>
      </c>
      <c r="N690" s="301" t="s">
        <v>26</v>
      </c>
      <c r="O690" s="271"/>
      <c r="P690" s="273"/>
      <c r="Q690" s="273"/>
      <c r="R690" s="273"/>
      <c r="S690" s="275"/>
      <c r="T690" s="275"/>
      <c r="U690" s="275"/>
      <c r="V690" s="275"/>
      <c r="W690" s="275"/>
      <c r="X690" s="275"/>
      <c r="Y690" s="304" t="s">
        <v>225</v>
      </c>
      <c r="Z690" s="304" t="s">
        <v>26</v>
      </c>
      <c r="AA690" s="276"/>
      <c r="AB690" s="276"/>
      <c r="AC690" s="276"/>
      <c r="AD690" s="276"/>
      <c r="AE690" s="222"/>
      <c r="AF690" s="222"/>
      <c r="AG690" s="222"/>
      <c r="AH690" s="222"/>
      <c r="AI690" s="222"/>
      <c r="AJ690" s="222"/>
      <c r="AK690" s="279"/>
      <c r="AL690" s="279"/>
      <c r="AM690" s="279"/>
      <c r="AN690" s="279"/>
      <c r="AO690" s="292"/>
      <c r="AP690" s="292"/>
      <c r="AQ690" s="292"/>
      <c r="AR690" s="362"/>
      <c r="AS690" s="362"/>
      <c r="AT690" s="281"/>
      <c r="AU690" s="281"/>
      <c r="AV690" s="294"/>
      <c r="AW690" s="294"/>
      <c r="AX690" s="294"/>
      <c r="AY690" s="295"/>
      <c r="AZ690" s="295"/>
      <c r="BA690" s="295"/>
      <c r="BB690" s="296"/>
      <c r="BC690" s="296"/>
      <c r="BD690" s="296"/>
      <c r="BE690" s="353"/>
    </row>
    <row r="691" ht="15.75" customHeight="1">
      <c r="A691" s="74">
        <v>2025726.0</v>
      </c>
      <c r="B691" s="50" t="s">
        <v>7044</v>
      </c>
      <c r="C691" s="50" t="s">
        <v>430</v>
      </c>
      <c r="D691" s="50" t="s">
        <v>100</v>
      </c>
      <c r="E691" s="82" t="s">
        <v>55</v>
      </c>
      <c r="F691" s="50" t="s">
        <v>4</v>
      </c>
      <c r="G691" s="269" t="str">
        <f>VLOOKUP(A691,'High School'!A:AW,49,FALSE)</f>
        <v/>
      </c>
      <c r="H691" s="270" t="str">
        <f>VLOOKUP(A691,'High School'!A:AX,50,FALSE)</f>
        <v/>
      </c>
      <c r="I691" s="270" t="str">
        <f>VLOOKUP(A691,'High School'!A:AY,51,FALSE)</f>
        <v/>
      </c>
      <c r="J691" s="270" t="str">
        <f>VLOOKUP(A691,'High School'!A:AZ,52,FALSE)</f>
        <v/>
      </c>
      <c r="K691" s="270" t="str">
        <f>VLOOKUP(A691,'High School'!A:BA,53,FALSE)</f>
        <v/>
      </c>
      <c r="L691" s="270" t="str">
        <f>VLOOKUP(A691,'High School'!A:BB,54,FALSE)</f>
        <v/>
      </c>
      <c r="M691" s="301" t="s">
        <v>225</v>
      </c>
      <c r="N691" s="301" t="s">
        <v>26</v>
      </c>
      <c r="O691" s="271"/>
      <c r="P691" s="273"/>
      <c r="Q691" s="273"/>
      <c r="R691" s="273"/>
      <c r="S691" s="275"/>
      <c r="T691" s="275"/>
      <c r="U691" s="275"/>
      <c r="V691" s="275"/>
      <c r="W691" s="275"/>
      <c r="X691" s="275"/>
      <c r="Y691" s="304" t="s">
        <v>225</v>
      </c>
      <c r="Z691" s="304" t="s">
        <v>26</v>
      </c>
      <c r="AA691" s="276"/>
      <c r="AB691" s="276"/>
      <c r="AC691" s="276"/>
      <c r="AD691" s="276"/>
      <c r="AE691" s="222"/>
      <c r="AF691" s="222"/>
      <c r="AG691" s="222"/>
      <c r="AH691" s="222"/>
      <c r="AI691" s="222"/>
      <c r="AJ691" s="222"/>
      <c r="AK691" s="279"/>
      <c r="AL691" s="279"/>
      <c r="AM691" s="279"/>
      <c r="AN691" s="279"/>
      <c r="AO691" s="292"/>
      <c r="AP691" s="292"/>
      <c r="AQ691" s="292"/>
      <c r="AR691" s="362"/>
      <c r="AS691" s="362"/>
      <c r="AT691" s="281"/>
      <c r="AU691" s="281"/>
      <c r="AV691" s="294"/>
      <c r="AW691" s="294"/>
      <c r="AX691" s="294"/>
      <c r="AY691" s="295"/>
      <c r="AZ691" s="295"/>
      <c r="BA691" s="295"/>
      <c r="BB691" s="296"/>
      <c r="BC691" s="296"/>
      <c r="BD691" s="296"/>
      <c r="BE691" s="353"/>
    </row>
    <row r="692" ht="15.75" customHeight="1">
      <c r="A692" s="74">
        <v>2025727.0</v>
      </c>
      <c r="B692" s="50" t="s">
        <v>7978</v>
      </c>
      <c r="C692" s="50" t="s">
        <v>430</v>
      </c>
      <c r="D692" s="50" t="s">
        <v>100</v>
      </c>
      <c r="E692" s="82" t="s">
        <v>55</v>
      </c>
      <c r="F692" s="50" t="s">
        <v>4</v>
      </c>
      <c r="G692" s="269" t="str">
        <f>VLOOKUP(A692,'High School'!A:AW,49,FALSE)</f>
        <v/>
      </c>
      <c r="H692" s="270" t="str">
        <f>VLOOKUP(A692,'High School'!A:AX,50,FALSE)</f>
        <v/>
      </c>
      <c r="I692" s="270" t="str">
        <f>VLOOKUP(A692,'High School'!A:AY,51,FALSE)</f>
        <v/>
      </c>
      <c r="J692" s="270" t="str">
        <f>VLOOKUP(A692,'High School'!A:AZ,52,FALSE)</f>
        <v/>
      </c>
      <c r="K692" s="270" t="str">
        <f>VLOOKUP(A692,'High School'!A:BA,53,FALSE)</f>
        <v/>
      </c>
      <c r="L692" s="270" t="str">
        <f>VLOOKUP(A692,'High School'!A:BB,54,FALSE)</f>
        <v/>
      </c>
      <c r="M692" s="301" t="s">
        <v>232</v>
      </c>
      <c r="N692" s="271"/>
      <c r="O692" s="301" t="s">
        <v>7979</v>
      </c>
      <c r="P692" s="273"/>
      <c r="Q692" s="273"/>
      <c r="R692" s="273"/>
      <c r="S692" s="303" t="s">
        <v>232</v>
      </c>
      <c r="T692" s="275"/>
      <c r="U692" s="303">
        <v>2.25117902E8</v>
      </c>
      <c r="V692" s="303">
        <v>53421.0</v>
      </c>
      <c r="W692" s="275"/>
      <c r="X692" s="275"/>
      <c r="Y692" s="304" t="s">
        <v>232</v>
      </c>
      <c r="Z692" s="276"/>
      <c r="AA692" s="304">
        <v>2.50544636E8</v>
      </c>
      <c r="AB692" s="304">
        <v>63847.0</v>
      </c>
      <c r="AC692" s="276"/>
      <c r="AD692" s="276"/>
      <c r="AE692" s="222"/>
      <c r="AF692" s="222"/>
      <c r="AG692" s="222"/>
      <c r="AH692" s="222"/>
      <c r="AI692" s="222"/>
      <c r="AJ692" s="222"/>
      <c r="AK692" s="279"/>
      <c r="AL692" s="279"/>
      <c r="AM692" s="279"/>
      <c r="AN692" s="279"/>
      <c r="AO692" s="292"/>
      <c r="AP692" s="292"/>
      <c r="AQ692" s="292"/>
      <c r="AR692" s="362"/>
      <c r="AS692" s="362"/>
      <c r="AT692" s="281"/>
      <c r="AU692" s="281"/>
      <c r="AV692" s="294"/>
      <c r="AW692" s="294"/>
      <c r="AX692" s="294"/>
      <c r="AY692" s="295"/>
      <c r="AZ692" s="295"/>
      <c r="BA692" s="295"/>
      <c r="BB692" s="296"/>
      <c r="BC692" s="296"/>
      <c r="BD692" s="296"/>
      <c r="BE692" s="353"/>
    </row>
    <row r="693" ht="15.75" customHeight="1">
      <c r="A693" s="74">
        <v>2025728.0</v>
      </c>
      <c r="B693" s="50" t="s">
        <v>3860</v>
      </c>
      <c r="C693" s="50" t="s">
        <v>430</v>
      </c>
      <c r="D693" s="50" t="s">
        <v>100</v>
      </c>
      <c r="E693" s="82" t="s">
        <v>55</v>
      </c>
      <c r="F693" s="50" t="s">
        <v>4</v>
      </c>
      <c r="G693" s="269" t="str">
        <f>VLOOKUP(A693,'High School'!A:AW,49,FALSE)</f>
        <v/>
      </c>
      <c r="H693" s="270" t="str">
        <f>VLOOKUP(A693,'High School'!A:AX,50,FALSE)</f>
        <v/>
      </c>
      <c r="I693" s="270" t="str">
        <f>VLOOKUP(A693,'High School'!A:AY,51,FALSE)</f>
        <v/>
      </c>
      <c r="J693" s="270" t="str">
        <f>VLOOKUP(A693,'High School'!A:AZ,52,FALSE)</f>
        <v/>
      </c>
      <c r="K693" s="270" t="str">
        <f>VLOOKUP(A693,'High School'!A:BA,53,FALSE)</f>
        <v/>
      </c>
      <c r="L693" s="270" t="str">
        <f>VLOOKUP(A693,'High School'!A:BB,54,FALSE)</f>
        <v/>
      </c>
      <c r="M693" s="301" t="s">
        <v>73</v>
      </c>
      <c r="N693" s="271"/>
      <c r="O693" s="301" t="s">
        <v>7980</v>
      </c>
      <c r="P693" s="273"/>
      <c r="Q693" s="273"/>
      <c r="R693" s="273"/>
      <c r="S693" s="275"/>
      <c r="T693" s="275"/>
      <c r="U693" s="275"/>
      <c r="V693" s="275"/>
      <c r="W693" s="275"/>
      <c r="X693" s="275"/>
      <c r="Y693" s="304" t="s">
        <v>73</v>
      </c>
      <c r="Z693" s="276"/>
      <c r="AA693" s="304">
        <v>2.51566986E8</v>
      </c>
      <c r="AB693" s="304">
        <v>49761.0</v>
      </c>
      <c r="AC693" s="276"/>
      <c r="AD693" s="276"/>
      <c r="AE693" s="222"/>
      <c r="AF693" s="222"/>
      <c r="AG693" s="222"/>
      <c r="AH693" s="222"/>
      <c r="AI693" s="222"/>
      <c r="AJ693" s="222"/>
      <c r="AK693" s="279"/>
      <c r="AL693" s="279"/>
      <c r="AM693" s="279"/>
      <c r="AN693" s="279"/>
      <c r="AO693" s="292"/>
      <c r="AP693" s="292"/>
      <c r="AQ693" s="292"/>
      <c r="AR693" s="362"/>
      <c r="AS693" s="362"/>
      <c r="AT693" s="281"/>
      <c r="AU693" s="281"/>
      <c r="AV693" s="294"/>
      <c r="AW693" s="294"/>
      <c r="AX693" s="294"/>
      <c r="AY693" s="295"/>
      <c r="AZ693" s="295"/>
      <c r="BA693" s="295"/>
      <c r="BB693" s="296"/>
      <c r="BC693" s="296"/>
      <c r="BD693" s="296"/>
      <c r="BE693" s="353"/>
    </row>
    <row r="694" ht="15.75" customHeight="1">
      <c r="A694" s="74">
        <v>2025729.0</v>
      </c>
      <c r="B694" s="50" t="s">
        <v>7357</v>
      </c>
      <c r="C694" s="50" t="s">
        <v>430</v>
      </c>
      <c r="D694" s="50" t="s">
        <v>100</v>
      </c>
      <c r="E694" s="82" t="s">
        <v>55</v>
      </c>
      <c r="F694" s="50" t="s">
        <v>4</v>
      </c>
      <c r="G694" s="269" t="str">
        <f>VLOOKUP(A694,'High School'!A:AW,49,FALSE)</f>
        <v/>
      </c>
      <c r="H694" s="270" t="str">
        <f>VLOOKUP(A694,'High School'!A:AX,50,FALSE)</f>
        <v/>
      </c>
      <c r="I694" s="270" t="str">
        <f>VLOOKUP(A694,'High School'!A:AY,51,FALSE)</f>
        <v/>
      </c>
      <c r="J694" s="270" t="str">
        <f>VLOOKUP(A694,'High School'!A:AZ,52,FALSE)</f>
        <v/>
      </c>
      <c r="K694" s="270" t="str">
        <f>VLOOKUP(A694,'High School'!A:BA,53,FALSE)</f>
        <v/>
      </c>
      <c r="L694" s="270" t="str">
        <f>VLOOKUP(A694,'High School'!A:BB,54,FALSE)</f>
        <v/>
      </c>
      <c r="M694" s="301" t="s">
        <v>73</v>
      </c>
      <c r="N694" s="271"/>
      <c r="O694" s="301" t="s">
        <v>7981</v>
      </c>
      <c r="P694" s="273"/>
      <c r="Q694" s="273"/>
      <c r="R694" s="273"/>
      <c r="S694" s="275"/>
      <c r="T694" s="275"/>
      <c r="U694" s="275"/>
      <c r="V694" s="275"/>
      <c r="W694" s="275"/>
      <c r="X694" s="275"/>
      <c r="Y694" s="304" t="s">
        <v>73</v>
      </c>
      <c r="Z694" s="276"/>
      <c r="AA694" s="304">
        <v>2.51516393E8</v>
      </c>
      <c r="AB694" s="304">
        <v>74683.0</v>
      </c>
      <c r="AC694" s="276"/>
      <c r="AD694" s="276"/>
      <c r="AE694" s="222"/>
      <c r="AF694" s="222"/>
      <c r="AG694" s="222"/>
      <c r="AH694" s="222"/>
      <c r="AI694" s="222"/>
      <c r="AJ694" s="222"/>
      <c r="AK694" s="279"/>
      <c r="AL694" s="279"/>
      <c r="AM694" s="279"/>
      <c r="AN694" s="279"/>
      <c r="AO694" s="292"/>
      <c r="AP694" s="292"/>
      <c r="AQ694" s="292"/>
      <c r="AR694" s="362"/>
      <c r="AS694" s="362"/>
      <c r="AT694" s="281"/>
      <c r="AU694" s="281"/>
      <c r="AV694" s="294"/>
      <c r="AW694" s="294"/>
      <c r="AX694" s="294"/>
      <c r="AY694" s="295"/>
      <c r="AZ694" s="295"/>
      <c r="BA694" s="295"/>
      <c r="BB694" s="296"/>
      <c r="BC694" s="296"/>
      <c r="BD694" s="296"/>
      <c r="BE694" s="353"/>
    </row>
    <row r="695" ht="15.75" customHeight="1">
      <c r="A695" s="74">
        <v>2025730.0</v>
      </c>
      <c r="B695" s="50" t="s">
        <v>7982</v>
      </c>
      <c r="C695" s="50" t="s">
        <v>430</v>
      </c>
      <c r="D695" s="50" t="s">
        <v>100</v>
      </c>
      <c r="E695" s="82" t="s">
        <v>55</v>
      </c>
      <c r="F695" s="50" t="s">
        <v>4</v>
      </c>
      <c r="G695" s="269" t="str">
        <f>VLOOKUP(A695,'High School'!A:AW,49,FALSE)</f>
        <v/>
      </c>
      <c r="H695" s="270" t="str">
        <f>VLOOKUP(A695,'High School'!A:AX,50,FALSE)</f>
        <v/>
      </c>
      <c r="I695" s="270" t="str">
        <f>VLOOKUP(A695,'High School'!A:AY,51,FALSE)</f>
        <v/>
      </c>
      <c r="J695" s="270" t="str">
        <f>VLOOKUP(A695,'High School'!A:AZ,52,FALSE)</f>
        <v/>
      </c>
      <c r="K695" s="270" t="str">
        <f>VLOOKUP(A695,'High School'!A:BA,53,FALSE)</f>
        <v/>
      </c>
      <c r="L695" s="270" t="str">
        <f>VLOOKUP(A695,'High School'!A:BB,54,FALSE)</f>
        <v/>
      </c>
      <c r="M695" s="301" t="s">
        <v>73</v>
      </c>
      <c r="N695" s="271"/>
      <c r="O695" s="301" t="s">
        <v>7983</v>
      </c>
      <c r="P695" s="273"/>
      <c r="Q695" s="273"/>
      <c r="R695" s="273"/>
      <c r="S695" s="275"/>
      <c r="T695" s="275"/>
      <c r="U695" s="275"/>
      <c r="V695" s="275"/>
      <c r="W695" s="275"/>
      <c r="X695" s="275"/>
      <c r="Y695" s="304" t="s">
        <v>73</v>
      </c>
      <c r="Z695" s="276"/>
      <c r="AA695" s="304">
        <v>2.51532267E8</v>
      </c>
      <c r="AB695" s="304">
        <v>94731.0</v>
      </c>
      <c r="AC695" s="276"/>
      <c r="AD695" s="276"/>
      <c r="AE695" s="222"/>
      <c r="AF695" s="222"/>
      <c r="AG695" s="222"/>
      <c r="AH695" s="222"/>
      <c r="AI695" s="222"/>
      <c r="AJ695" s="222"/>
      <c r="AK695" s="279"/>
      <c r="AL695" s="279"/>
      <c r="AM695" s="279"/>
      <c r="AN695" s="279"/>
      <c r="AO695" s="292"/>
      <c r="AP695" s="292"/>
      <c r="AQ695" s="292"/>
      <c r="AR695" s="362"/>
      <c r="AS695" s="362"/>
      <c r="AT695" s="281"/>
      <c r="AU695" s="281"/>
      <c r="AV695" s="294"/>
      <c r="AW695" s="294"/>
      <c r="AX695" s="294"/>
      <c r="AY695" s="295"/>
      <c r="AZ695" s="295"/>
      <c r="BA695" s="295"/>
      <c r="BB695" s="296"/>
      <c r="BC695" s="296"/>
      <c r="BD695" s="296"/>
      <c r="BE695" s="353"/>
    </row>
    <row r="696" ht="15.75" customHeight="1">
      <c r="A696" s="74">
        <v>2025731.0</v>
      </c>
      <c r="B696" s="50" t="s">
        <v>4711</v>
      </c>
      <c r="C696" s="50" t="s">
        <v>430</v>
      </c>
      <c r="D696" s="50" t="s">
        <v>100</v>
      </c>
      <c r="E696" s="82" t="s">
        <v>55</v>
      </c>
      <c r="F696" s="50" t="s">
        <v>4</v>
      </c>
      <c r="G696" s="269" t="str">
        <f>VLOOKUP(A696,'High School'!A:AW,49,FALSE)</f>
        <v/>
      </c>
      <c r="H696" s="270" t="str">
        <f>VLOOKUP(A696,'High School'!A:AX,50,FALSE)</f>
        <v/>
      </c>
      <c r="I696" s="270" t="str">
        <f>VLOOKUP(A696,'High School'!A:AY,51,FALSE)</f>
        <v/>
      </c>
      <c r="J696" s="270" t="str">
        <f>VLOOKUP(A696,'High School'!A:AZ,52,FALSE)</f>
        <v/>
      </c>
      <c r="K696" s="270" t="str">
        <f>VLOOKUP(A696,'High School'!A:BA,53,FALSE)</f>
        <v/>
      </c>
      <c r="L696" s="270" t="str">
        <f>VLOOKUP(A696,'High School'!A:BB,54,FALSE)</f>
        <v/>
      </c>
      <c r="M696" s="301" t="s">
        <v>232</v>
      </c>
      <c r="N696" s="271"/>
      <c r="O696" s="301" t="s">
        <v>7984</v>
      </c>
      <c r="P696" s="273"/>
      <c r="Q696" s="273"/>
      <c r="R696" s="273"/>
      <c r="S696" s="275"/>
      <c r="T696" s="275"/>
      <c r="U696" s="275"/>
      <c r="V696" s="275"/>
      <c r="W696" s="275"/>
      <c r="X696" s="275"/>
      <c r="Y696" s="304" t="s">
        <v>232</v>
      </c>
      <c r="Z696" s="276"/>
      <c r="AA696" s="276"/>
      <c r="AB696" s="276"/>
      <c r="AC696" s="276"/>
      <c r="AD696" s="276"/>
      <c r="AE696" s="222"/>
      <c r="AF696" s="222"/>
      <c r="AG696" s="222"/>
      <c r="AH696" s="222"/>
      <c r="AI696" s="222"/>
      <c r="AJ696" s="222"/>
      <c r="AK696" s="279"/>
      <c r="AL696" s="279"/>
      <c r="AM696" s="279"/>
      <c r="AN696" s="279"/>
      <c r="AO696" s="292"/>
      <c r="AP696" s="292"/>
      <c r="AQ696" s="292"/>
      <c r="AR696" s="362"/>
      <c r="AS696" s="362"/>
      <c r="AT696" s="281"/>
      <c r="AU696" s="281"/>
      <c r="AV696" s="294"/>
      <c r="AW696" s="294"/>
      <c r="AX696" s="294"/>
      <c r="AY696" s="295"/>
      <c r="AZ696" s="295"/>
      <c r="BA696" s="295"/>
      <c r="BB696" s="296"/>
      <c r="BC696" s="296"/>
      <c r="BD696" s="296"/>
      <c r="BE696" s="353"/>
    </row>
    <row r="697" ht="15.75" customHeight="1">
      <c r="A697" s="74">
        <v>2025732.0</v>
      </c>
      <c r="B697" s="50" t="s">
        <v>7985</v>
      </c>
      <c r="C697" s="50" t="s">
        <v>430</v>
      </c>
      <c r="D697" s="50" t="s">
        <v>109</v>
      </c>
      <c r="E697" s="82" t="s">
        <v>51</v>
      </c>
      <c r="F697" s="50" t="s">
        <v>4</v>
      </c>
      <c r="G697" s="269" t="str">
        <f>VLOOKUP(A697,'High School'!A:AW,49,FALSE)</f>
        <v/>
      </c>
      <c r="H697" s="270" t="str">
        <f>VLOOKUP(A697,'High School'!A:AX,50,FALSE)</f>
        <v/>
      </c>
      <c r="I697" s="270" t="str">
        <f>VLOOKUP(A697,'High School'!A:AY,51,FALSE)</f>
        <v/>
      </c>
      <c r="J697" s="270" t="str">
        <f>VLOOKUP(A697,'High School'!A:AZ,52,FALSE)</f>
        <v/>
      </c>
      <c r="K697" s="270" t="str">
        <f>VLOOKUP(A697,'High School'!A:BA,53,FALSE)</f>
        <v/>
      </c>
      <c r="L697" s="270" t="str">
        <f>VLOOKUP(A697,'High School'!A:BB,54,FALSE)</f>
        <v/>
      </c>
      <c r="M697" s="301" t="s">
        <v>225</v>
      </c>
      <c r="N697" s="301" t="s">
        <v>24</v>
      </c>
      <c r="O697" s="271"/>
      <c r="P697" s="273"/>
      <c r="Q697" s="273"/>
      <c r="R697" s="273"/>
      <c r="S697" s="303" t="s">
        <v>232</v>
      </c>
      <c r="T697" s="275"/>
      <c r="U697" s="303">
        <v>2.25121263E8</v>
      </c>
      <c r="V697" s="275"/>
      <c r="W697" s="275"/>
      <c r="X697" s="275"/>
      <c r="Y697" s="304" t="s">
        <v>232</v>
      </c>
      <c r="Z697" s="276"/>
      <c r="AA697" s="304">
        <v>2.50642743E8</v>
      </c>
      <c r="AB697" s="276"/>
      <c r="AC697" s="276"/>
      <c r="AD697" s="276"/>
      <c r="AE697" s="222"/>
      <c r="AF697" s="222"/>
      <c r="AG697" s="222"/>
      <c r="AH697" s="222"/>
      <c r="AI697" s="222"/>
      <c r="AJ697" s="222"/>
      <c r="AK697" s="279"/>
      <c r="AL697" s="279"/>
      <c r="AM697" s="279"/>
      <c r="AN697" s="279"/>
      <c r="AO697" s="292"/>
      <c r="AP697" s="292"/>
      <c r="AQ697" s="292"/>
      <c r="AR697" s="362"/>
      <c r="AS697" s="362"/>
      <c r="AT697" s="281"/>
      <c r="AU697" s="281"/>
      <c r="AV697" s="294"/>
      <c r="AW697" s="294"/>
      <c r="AX697" s="294"/>
      <c r="AY697" s="295"/>
      <c r="AZ697" s="295"/>
      <c r="BA697" s="295"/>
      <c r="BB697" s="296"/>
      <c r="BC697" s="296"/>
      <c r="BD697" s="296"/>
      <c r="BE697" s="353"/>
    </row>
    <row r="698" ht="15.75" customHeight="1">
      <c r="A698" s="74">
        <v>2025733.0</v>
      </c>
      <c r="B698" s="50" t="s">
        <v>7986</v>
      </c>
      <c r="C698" s="50" t="s">
        <v>430</v>
      </c>
      <c r="D698" s="50" t="s">
        <v>93</v>
      </c>
      <c r="E698" s="82" t="s">
        <v>55</v>
      </c>
      <c r="F698" s="50" t="s">
        <v>4</v>
      </c>
      <c r="G698" s="269" t="str">
        <f>VLOOKUP(A698,'High School'!A:AW,49,FALSE)</f>
        <v/>
      </c>
      <c r="H698" s="270" t="str">
        <f>VLOOKUP(A698,'High School'!A:AX,50,FALSE)</f>
        <v/>
      </c>
      <c r="I698" s="270" t="str">
        <f>VLOOKUP(A698,'High School'!A:AY,51,FALSE)</f>
        <v/>
      </c>
      <c r="J698" s="270" t="str">
        <f>VLOOKUP(A698,'High School'!A:AZ,52,FALSE)</f>
        <v/>
      </c>
      <c r="K698" s="270" t="str">
        <f>VLOOKUP(A698,'High School'!A:BA,53,FALSE)</f>
        <v/>
      </c>
      <c r="L698" s="270" t="str">
        <f>VLOOKUP(A698,'High School'!A:BB,54,FALSE)</f>
        <v/>
      </c>
      <c r="M698" s="301" t="s">
        <v>232</v>
      </c>
      <c r="N698" s="271"/>
      <c r="O698" s="271" t="s">
        <v>7987</v>
      </c>
      <c r="P698" s="273"/>
      <c r="Q698" s="273"/>
      <c r="R698" s="273"/>
      <c r="S698" s="303" t="s">
        <v>232</v>
      </c>
      <c r="T698" s="275"/>
      <c r="U698" s="303">
        <v>2.25116164E8</v>
      </c>
      <c r="V698" s="275"/>
      <c r="W698" s="275"/>
      <c r="X698" s="275"/>
      <c r="Y698" s="276" t="s">
        <v>73</v>
      </c>
      <c r="Z698" s="276"/>
      <c r="AA698" s="276">
        <v>2.51417573E8</v>
      </c>
      <c r="AB698" s="276">
        <v>89541.0</v>
      </c>
      <c r="AC698" s="276"/>
      <c r="AD698" s="276"/>
      <c r="AE698" s="222"/>
      <c r="AF698" s="222"/>
      <c r="AG698" s="222"/>
      <c r="AH698" s="222"/>
      <c r="AI698" s="222"/>
      <c r="AJ698" s="222"/>
      <c r="AK698" s="279"/>
      <c r="AL698" s="279"/>
      <c r="AM698" s="279"/>
      <c r="AN698" s="279"/>
      <c r="AO698" s="292"/>
      <c r="AP698" s="292"/>
      <c r="AQ698" s="292"/>
      <c r="AR698" s="362"/>
      <c r="AS698" s="362"/>
      <c r="AT698" s="281"/>
      <c r="AU698" s="281"/>
      <c r="AV698" s="294"/>
      <c r="AW698" s="294"/>
      <c r="AX698" s="294"/>
      <c r="AY698" s="295"/>
      <c r="AZ698" s="295"/>
      <c r="BA698" s="295"/>
      <c r="BB698" s="296"/>
      <c r="BC698" s="296"/>
      <c r="BD698" s="296"/>
      <c r="BE698" s="353"/>
    </row>
    <row r="699" ht="15.75" customHeight="1">
      <c r="A699" s="74">
        <v>2025735.0</v>
      </c>
      <c r="B699" s="50" t="s">
        <v>5250</v>
      </c>
      <c r="C699" s="50" t="s">
        <v>430</v>
      </c>
      <c r="D699" s="50" t="s">
        <v>93</v>
      </c>
      <c r="E699" s="82" t="s">
        <v>55</v>
      </c>
      <c r="F699" s="50" t="s">
        <v>4</v>
      </c>
      <c r="G699" s="363" t="s">
        <v>232</v>
      </c>
      <c r="H699" s="270" t="str">
        <f>VLOOKUP(A699,'High School'!A:AX,50,FALSE)</f>
        <v/>
      </c>
      <c r="I699" s="270">
        <f>VLOOKUP(A699,'High School'!A:AY,51,FALSE)</f>
        <v>231605404</v>
      </c>
      <c r="J699" s="270" t="str">
        <f>VLOOKUP(A699,'High School'!A:AZ,52,FALSE)</f>
        <v/>
      </c>
      <c r="K699" s="270" t="str">
        <f>VLOOKUP(A699,'High School'!A:BA,53,FALSE)</f>
        <v/>
      </c>
      <c r="L699" s="270" t="str">
        <f>VLOOKUP(A699,'High School'!A:BB,54,FALSE)</f>
        <v/>
      </c>
      <c r="M699" s="301" t="s">
        <v>232</v>
      </c>
      <c r="N699" s="271"/>
      <c r="O699" s="271" t="s">
        <v>7988</v>
      </c>
      <c r="P699" s="273"/>
      <c r="Q699" s="273"/>
      <c r="R699" s="273"/>
      <c r="S699" s="303" t="s">
        <v>73</v>
      </c>
      <c r="T699" s="275"/>
      <c r="U699" s="303">
        <v>2.25213616E8</v>
      </c>
      <c r="V699" s="303">
        <v>14375.0</v>
      </c>
      <c r="W699" s="275"/>
      <c r="X699" s="275"/>
      <c r="Y699" s="276" t="s">
        <v>73</v>
      </c>
      <c r="Z699" s="276"/>
      <c r="AA699" s="276">
        <v>2.51425703E8</v>
      </c>
      <c r="AB699" s="276">
        <v>98657.0</v>
      </c>
      <c r="AC699" s="276"/>
      <c r="AD699" s="276"/>
      <c r="AE699" s="222"/>
      <c r="AF699" s="222"/>
      <c r="AG699" s="222"/>
      <c r="AH699" s="222"/>
      <c r="AI699" s="222"/>
      <c r="AJ699" s="222"/>
      <c r="AK699" s="279"/>
      <c r="AL699" s="279"/>
      <c r="AM699" s="279"/>
      <c r="AN699" s="279"/>
      <c r="AO699" s="292"/>
      <c r="AP699" s="292"/>
      <c r="AQ699" s="292"/>
      <c r="AR699" s="362"/>
      <c r="AS699" s="362"/>
      <c r="AT699" s="281"/>
      <c r="AU699" s="281"/>
      <c r="AV699" s="294"/>
      <c r="AW699" s="294"/>
      <c r="AX699" s="294"/>
      <c r="AY699" s="295"/>
      <c r="AZ699" s="295"/>
      <c r="BA699" s="295"/>
      <c r="BB699" s="296"/>
      <c r="BC699" s="296"/>
      <c r="BD699" s="296"/>
      <c r="BE699" s="353"/>
    </row>
    <row r="700" ht="15.75" customHeight="1">
      <c r="A700" s="74">
        <v>2025736.0</v>
      </c>
      <c r="B700" s="50" t="s">
        <v>3777</v>
      </c>
      <c r="C700" s="50" t="s">
        <v>430</v>
      </c>
      <c r="D700" s="50" t="s">
        <v>93</v>
      </c>
      <c r="E700" s="82" t="s">
        <v>55</v>
      </c>
      <c r="F700" s="50" t="s">
        <v>4</v>
      </c>
      <c r="G700" s="269" t="str">
        <f>VLOOKUP(A700,'High School'!A:AW,49,FALSE)</f>
        <v/>
      </c>
      <c r="H700" s="270" t="str">
        <f>VLOOKUP(A700,'High School'!A:AX,50,FALSE)</f>
        <v/>
      </c>
      <c r="I700" s="270" t="str">
        <f>VLOOKUP(A700,'High School'!A:AY,51,FALSE)</f>
        <v/>
      </c>
      <c r="J700" s="270" t="str">
        <f>VLOOKUP(A700,'High School'!A:AZ,52,FALSE)</f>
        <v/>
      </c>
      <c r="K700" s="270" t="str">
        <f>VLOOKUP(A700,'High School'!A:BA,53,FALSE)</f>
        <v/>
      </c>
      <c r="L700" s="270" t="str">
        <f>VLOOKUP(A700,'High School'!A:BB,54,FALSE)</f>
        <v/>
      </c>
      <c r="M700" s="271" t="s">
        <v>73</v>
      </c>
      <c r="N700" s="271"/>
      <c r="O700" s="271" t="s">
        <v>7989</v>
      </c>
      <c r="P700" s="273"/>
      <c r="Q700" s="273"/>
      <c r="R700" s="273"/>
      <c r="S700" s="303" t="s">
        <v>73</v>
      </c>
      <c r="T700" s="275"/>
      <c r="U700" s="303">
        <v>2.25213463E8</v>
      </c>
      <c r="V700" s="303">
        <v>91432.0</v>
      </c>
      <c r="W700" s="275"/>
      <c r="X700" s="275"/>
      <c r="Y700" s="304" t="s">
        <v>232</v>
      </c>
      <c r="Z700" s="276"/>
      <c r="AA700" s="276">
        <v>2.50452014E8</v>
      </c>
      <c r="AB700" s="276"/>
      <c r="AC700" s="276"/>
      <c r="AD700" s="276"/>
      <c r="AE700" s="222"/>
      <c r="AF700" s="222"/>
      <c r="AG700" s="222"/>
      <c r="AH700" s="222"/>
      <c r="AI700" s="222"/>
      <c r="AJ700" s="222"/>
      <c r="AK700" s="279"/>
      <c r="AL700" s="279"/>
      <c r="AM700" s="279"/>
      <c r="AN700" s="279"/>
      <c r="AO700" s="292"/>
      <c r="AP700" s="292"/>
      <c r="AQ700" s="292"/>
      <c r="AR700" s="362"/>
      <c r="AS700" s="362"/>
      <c r="AT700" s="281"/>
      <c r="AU700" s="281"/>
      <c r="AV700" s="294"/>
      <c r="AW700" s="294"/>
      <c r="AX700" s="294"/>
      <c r="AY700" s="295"/>
      <c r="AZ700" s="295"/>
      <c r="BA700" s="295"/>
      <c r="BB700" s="296"/>
      <c r="BC700" s="296"/>
      <c r="BD700" s="296"/>
      <c r="BE700" s="353"/>
    </row>
    <row r="701" ht="15.75" customHeight="1">
      <c r="A701" s="74">
        <v>2025737.0</v>
      </c>
      <c r="B701" s="50" t="s">
        <v>7990</v>
      </c>
      <c r="C701" s="50" t="s">
        <v>430</v>
      </c>
      <c r="D701" s="50" t="s">
        <v>109</v>
      </c>
      <c r="E701" s="82" t="s">
        <v>51</v>
      </c>
      <c r="F701" s="50" t="s">
        <v>4</v>
      </c>
      <c r="G701" s="269" t="str">
        <f>VLOOKUP(A701,'High School'!A:AW,49,FALSE)</f>
        <v/>
      </c>
      <c r="H701" s="270" t="str">
        <f>VLOOKUP(A701,'High School'!A:AX,50,FALSE)</f>
        <v/>
      </c>
      <c r="I701" s="270" t="str">
        <f>VLOOKUP(A701,'High School'!A:AY,51,FALSE)</f>
        <v/>
      </c>
      <c r="J701" s="270" t="str">
        <f>VLOOKUP(A701,'High School'!A:AZ,52,FALSE)</f>
        <v/>
      </c>
      <c r="K701" s="270" t="str">
        <f>VLOOKUP(A701,'High School'!A:BA,53,FALSE)</f>
        <v/>
      </c>
      <c r="L701" s="270" t="str">
        <f>VLOOKUP(A701,'High School'!A:BB,54,FALSE)</f>
        <v/>
      </c>
      <c r="M701" s="271" t="s">
        <v>73</v>
      </c>
      <c r="N701" s="271"/>
      <c r="O701" s="271" t="s">
        <v>7991</v>
      </c>
      <c r="P701" s="273"/>
      <c r="Q701" s="273"/>
      <c r="R701" s="273"/>
      <c r="S701" s="275"/>
      <c r="T701" s="275"/>
      <c r="U701" s="275"/>
      <c r="V701" s="275"/>
      <c r="W701" s="275"/>
      <c r="X701" s="275"/>
      <c r="Y701" s="304" t="s">
        <v>232</v>
      </c>
      <c r="Z701" s="276" t="str">
        <f>CLEAN(TRIM(AA701))</f>
        <v/>
      </c>
      <c r="AA701" s="276"/>
      <c r="AB701" s="276"/>
      <c r="AC701" s="276"/>
      <c r="AD701" s="276"/>
      <c r="AE701" s="222"/>
      <c r="AF701" s="222"/>
      <c r="AG701" s="222"/>
      <c r="AH701" s="222"/>
      <c r="AI701" s="222"/>
      <c r="AJ701" s="222"/>
      <c r="AK701" s="279"/>
      <c r="AL701" s="279"/>
      <c r="AM701" s="279"/>
      <c r="AN701" s="279"/>
      <c r="AO701" s="292"/>
      <c r="AP701" s="292"/>
      <c r="AQ701" s="292"/>
      <c r="AR701" s="362"/>
      <c r="AS701" s="362"/>
      <c r="AT701" s="281"/>
      <c r="AU701" s="281"/>
      <c r="AV701" s="294"/>
      <c r="AW701" s="294"/>
      <c r="AX701" s="294"/>
      <c r="AY701" s="295"/>
      <c r="AZ701" s="295"/>
      <c r="BA701" s="295"/>
      <c r="BB701" s="296"/>
      <c r="BC701" s="296"/>
      <c r="BD701" s="296"/>
      <c r="BE701" s="353"/>
    </row>
    <row r="702" ht="15.75" customHeight="1">
      <c r="A702" s="74">
        <v>2025738.0</v>
      </c>
      <c r="B702" s="50" t="s">
        <v>7992</v>
      </c>
      <c r="C702" s="50" t="s">
        <v>430</v>
      </c>
      <c r="D702" s="50" t="s">
        <v>109</v>
      </c>
      <c r="E702" s="82" t="s">
        <v>51</v>
      </c>
      <c r="F702" s="50" t="s">
        <v>4</v>
      </c>
      <c r="G702" s="269" t="str">
        <f>VLOOKUP(A702,'High School'!A:AW,49,FALSE)</f>
        <v/>
      </c>
      <c r="H702" s="270" t="str">
        <f>VLOOKUP(A702,'High School'!A:AX,50,FALSE)</f>
        <v/>
      </c>
      <c r="I702" s="270" t="str">
        <f>VLOOKUP(A702,'High School'!A:AY,51,FALSE)</f>
        <v/>
      </c>
      <c r="J702" s="270" t="str">
        <f>VLOOKUP(A702,'High School'!A:AZ,52,FALSE)</f>
        <v/>
      </c>
      <c r="K702" s="270" t="str">
        <f>VLOOKUP(A702,'High School'!A:BA,53,FALSE)</f>
        <v/>
      </c>
      <c r="L702" s="270" t="str">
        <f>VLOOKUP(A702,'High School'!A:BB,54,FALSE)</f>
        <v/>
      </c>
      <c r="M702" s="301" t="s">
        <v>225</v>
      </c>
      <c r="N702" s="301" t="s">
        <v>26</v>
      </c>
      <c r="O702" s="271"/>
      <c r="P702" s="273"/>
      <c r="Q702" s="273"/>
      <c r="R702" s="273"/>
      <c r="S702" s="275"/>
      <c r="T702" s="275"/>
      <c r="U702" s="275"/>
      <c r="V702" s="275"/>
      <c r="W702" s="275"/>
      <c r="X702" s="275"/>
      <c r="Y702" s="304" t="s">
        <v>225</v>
      </c>
      <c r="Z702" s="304" t="s">
        <v>26</v>
      </c>
      <c r="AA702" s="276"/>
      <c r="AB702" s="276"/>
      <c r="AC702" s="276"/>
      <c r="AD702" s="276"/>
      <c r="AE702" s="222"/>
      <c r="AF702" s="222"/>
      <c r="AG702" s="222"/>
      <c r="AH702" s="222"/>
      <c r="AI702" s="222"/>
      <c r="AJ702" s="222"/>
      <c r="AK702" s="279"/>
      <c r="AL702" s="279"/>
      <c r="AM702" s="279"/>
      <c r="AN702" s="279"/>
      <c r="AO702" s="292"/>
      <c r="AP702" s="292"/>
      <c r="AQ702" s="292"/>
      <c r="AR702" s="362"/>
      <c r="AS702" s="362"/>
      <c r="AT702" s="281"/>
      <c r="AU702" s="281"/>
      <c r="AV702" s="294"/>
      <c r="AW702" s="294"/>
      <c r="AX702" s="294"/>
      <c r="AY702" s="295"/>
      <c r="AZ702" s="295"/>
      <c r="BA702" s="295"/>
      <c r="BB702" s="296"/>
      <c r="BC702" s="296"/>
      <c r="BD702" s="296"/>
      <c r="BE702" s="353"/>
    </row>
    <row r="703" ht="15.75" customHeight="1">
      <c r="A703" s="74">
        <v>2025739.0</v>
      </c>
      <c r="B703" s="50" t="s">
        <v>7993</v>
      </c>
      <c r="C703" s="50" t="s">
        <v>430</v>
      </c>
      <c r="D703" s="50" t="s">
        <v>109</v>
      </c>
      <c r="E703" s="82" t="s">
        <v>51</v>
      </c>
      <c r="F703" s="50" t="s">
        <v>4</v>
      </c>
      <c r="G703" s="269" t="str">
        <f>VLOOKUP(A703,'High School'!A:AW,49,FALSE)</f>
        <v/>
      </c>
      <c r="H703" s="270" t="str">
        <f>VLOOKUP(A703,'High School'!A:AX,50,FALSE)</f>
        <v/>
      </c>
      <c r="I703" s="270" t="str">
        <f>VLOOKUP(A703,'High School'!A:AY,51,FALSE)</f>
        <v/>
      </c>
      <c r="J703" s="270" t="str">
        <f>VLOOKUP(A703,'High School'!A:AZ,52,FALSE)</f>
        <v/>
      </c>
      <c r="K703" s="270" t="str">
        <f>VLOOKUP(A703,'High School'!A:BA,53,FALSE)</f>
        <v/>
      </c>
      <c r="L703" s="270" t="str">
        <f>VLOOKUP(A703,'High School'!A:BB,54,FALSE)</f>
        <v/>
      </c>
      <c r="M703" s="271" t="s">
        <v>73</v>
      </c>
      <c r="N703" s="271"/>
      <c r="O703" s="271" t="s">
        <v>7994</v>
      </c>
      <c r="P703" s="273"/>
      <c r="Q703" s="273"/>
      <c r="R703" s="273"/>
      <c r="S703" s="275"/>
      <c r="T703" s="275"/>
      <c r="U703" s="275"/>
      <c r="V703" s="275"/>
      <c r="W703" s="275"/>
      <c r="X703" s="275"/>
      <c r="Y703" s="276" t="s">
        <v>73</v>
      </c>
      <c r="Z703" s="276"/>
      <c r="AA703" s="276">
        <v>2.51443957E8</v>
      </c>
      <c r="AB703" s="276">
        <v>26842.0</v>
      </c>
      <c r="AC703" s="276"/>
      <c r="AD703" s="276"/>
      <c r="AE703" s="222"/>
      <c r="AF703" s="222"/>
      <c r="AG703" s="222"/>
      <c r="AH703" s="222"/>
      <c r="AI703" s="222"/>
      <c r="AJ703" s="222"/>
      <c r="AK703" s="279"/>
      <c r="AL703" s="279"/>
      <c r="AM703" s="279"/>
      <c r="AN703" s="279"/>
      <c r="AO703" s="292"/>
      <c r="AP703" s="292"/>
      <c r="AQ703" s="292"/>
      <c r="AR703" s="362"/>
      <c r="AS703" s="362"/>
      <c r="AT703" s="281"/>
      <c r="AU703" s="281"/>
      <c r="AV703" s="294"/>
      <c r="AW703" s="294"/>
      <c r="AX703" s="294"/>
      <c r="AY703" s="295"/>
      <c r="AZ703" s="295"/>
      <c r="BA703" s="295"/>
      <c r="BB703" s="296"/>
      <c r="BC703" s="296"/>
      <c r="BD703" s="296"/>
      <c r="BE703" s="353"/>
    </row>
    <row r="704" ht="15.75" customHeight="1">
      <c r="A704" s="74">
        <v>2025740.0</v>
      </c>
      <c r="B704" s="50" t="s">
        <v>7995</v>
      </c>
      <c r="C704" s="50" t="s">
        <v>430</v>
      </c>
      <c r="D704" s="50" t="s">
        <v>110</v>
      </c>
      <c r="E704" s="82" t="s">
        <v>51</v>
      </c>
      <c r="F704" s="50" t="s">
        <v>4</v>
      </c>
      <c r="G704" s="269" t="str">
        <f>VLOOKUP(A704,'High School'!A:AW,49,FALSE)</f>
        <v/>
      </c>
      <c r="H704" s="270" t="str">
        <f>VLOOKUP(A704,'High School'!A:AX,50,FALSE)</f>
        <v/>
      </c>
      <c r="I704" s="270" t="str">
        <f>VLOOKUP(A704,'High School'!A:AY,51,FALSE)</f>
        <v/>
      </c>
      <c r="J704" s="270" t="str">
        <f>VLOOKUP(A704,'High School'!A:AZ,52,FALSE)</f>
        <v/>
      </c>
      <c r="K704" s="270" t="str">
        <f>VLOOKUP(A704,'High School'!A:BA,53,FALSE)</f>
        <v/>
      </c>
      <c r="L704" s="270" t="str">
        <f>VLOOKUP(A704,'High School'!A:BB,54,FALSE)</f>
        <v/>
      </c>
      <c r="M704" s="271" t="s">
        <v>73</v>
      </c>
      <c r="N704" s="271"/>
      <c r="O704" s="271" t="s">
        <v>7996</v>
      </c>
      <c r="P704" s="273"/>
      <c r="Q704" s="273"/>
      <c r="R704" s="273"/>
      <c r="S704" s="275"/>
      <c r="T704" s="275"/>
      <c r="U704" s="275"/>
      <c r="V704" s="275"/>
      <c r="W704" s="275"/>
      <c r="X704" s="275"/>
      <c r="Y704" s="276" t="s">
        <v>73</v>
      </c>
      <c r="Z704" s="276"/>
      <c r="AA704" s="276">
        <v>2.5147438E8</v>
      </c>
      <c r="AB704" s="276">
        <v>65081.0</v>
      </c>
      <c r="AC704" s="276"/>
      <c r="AD704" s="276"/>
      <c r="AE704" s="222"/>
      <c r="AF704" s="222"/>
      <c r="AG704" s="222"/>
      <c r="AH704" s="222"/>
      <c r="AI704" s="222"/>
      <c r="AJ704" s="222"/>
      <c r="AK704" s="279"/>
      <c r="AL704" s="279"/>
      <c r="AM704" s="279"/>
      <c r="AN704" s="279"/>
      <c r="AO704" s="292"/>
      <c r="AP704" s="292"/>
      <c r="AQ704" s="292"/>
      <c r="AR704" s="362"/>
      <c r="AS704" s="362"/>
      <c r="AT704" s="281"/>
      <c r="AU704" s="281"/>
      <c r="AV704" s="294"/>
      <c r="AW704" s="294"/>
      <c r="AX704" s="294"/>
      <c r="AY704" s="295"/>
      <c r="AZ704" s="295"/>
      <c r="BA704" s="295"/>
      <c r="BB704" s="296"/>
      <c r="BC704" s="296"/>
      <c r="BD704" s="296"/>
      <c r="BE704" s="353"/>
    </row>
    <row r="705" ht="15.75" customHeight="1">
      <c r="A705" s="74">
        <v>2025741.0</v>
      </c>
      <c r="B705" s="50" t="s">
        <v>5873</v>
      </c>
      <c r="C705" s="50" t="s">
        <v>430</v>
      </c>
      <c r="D705" s="50" t="s">
        <v>93</v>
      </c>
      <c r="E705" s="82" t="s">
        <v>55</v>
      </c>
      <c r="F705" s="50" t="s">
        <v>4</v>
      </c>
      <c r="G705" s="269" t="str">
        <f>VLOOKUP(A705,'High School'!A:AW,49,FALSE)</f>
        <v/>
      </c>
      <c r="H705" s="270" t="str">
        <f>VLOOKUP(A705,'High School'!A:AX,50,FALSE)</f>
        <v/>
      </c>
      <c r="I705" s="270" t="str">
        <f>VLOOKUP(A705,'High School'!A:AY,51,FALSE)</f>
        <v/>
      </c>
      <c r="J705" s="270" t="str">
        <f>VLOOKUP(A705,'High School'!A:AZ,52,FALSE)</f>
        <v/>
      </c>
      <c r="K705" s="270" t="str">
        <f>VLOOKUP(A705,'High School'!A:BA,53,FALSE)</f>
        <v/>
      </c>
      <c r="L705" s="270" t="str">
        <f>VLOOKUP(A705,'High School'!A:BB,54,FALSE)</f>
        <v/>
      </c>
      <c r="M705" s="301" t="s">
        <v>232</v>
      </c>
      <c r="N705" s="271"/>
      <c r="O705" s="271" t="s">
        <v>7997</v>
      </c>
      <c r="P705" s="273"/>
      <c r="Q705" s="273"/>
      <c r="R705" s="273"/>
      <c r="S705" s="275"/>
      <c r="T705" s="275"/>
      <c r="U705" s="275"/>
      <c r="V705" s="275"/>
      <c r="W705" s="275"/>
      <c r="X705" s="275"/>
      <c r="Y705" s="276" t="s">
        <v>73</v>
      </c>
      <c r="Z705" s="276"/>
      <c r="AA705" s="276">
        <v>2.51434524E8</v>
      </c>
      <c r="AB705" s="276">
        <v>36549.0</v>
      </c>
      <c r="AC705" s="276"/>
      <c r="AD705" s="276"/>
      <c r="AE705" s="222"/>
      <c r="AF705" s="222"/>
      <c r="AG705" s="222"/>
      <c r="AH705" s="222"/>
      <c r="AI705" s="222"/>
      <c r="AJ705" s="222"/>
      <c r="AK705" s="279"/>
      <c r="AL705" s="279"/>
      <c r="AM705" s="279"/>
      <c r="AN705" s="279"/>
      <c r="AO705" s="292"/>
      <c r="AP705" s="292"/>
      <c r="AQ705" s="292"/>
      <c r="AR705" s="362"/>
      <c r="AS705" s="362"/>
      <c r="AT705" s="281"/>
      <c r="AU705" s="281"/>
      <c r="AV705" s="294"/>
      <c r="AW705" s="294"/>
      <c r="AX705" s="294"/>
      <c r="AY705" s="295"/>
      <c r="AZ705" s="295"/>
      <c r="BA705" s="295"/>
      <c r="BB705" s="296"/>
      <c r="BC705" s="296"/>
      <c r="BD705" s="296"/>
      <c r="BE705" s="353"/>
    </row>
    <row r="706" ht="15.75" customHeight="1">
      <c r="A706" s="74">
        <v>2025743.0</v>
      </c>
      <c r="B706" s="50" t="s">
        <v>7998</v>
      </c>
      <c r="C706" s="50" t="s">
        <v>430</v>
      </c>
      <c r="D706" s="50" t="s">
        <v>93</v>
      </c>
      <c r="E706" s="82" t="s">
        <v>55</v>
      </c>
      <c r="F706" s="50" t="s">
        <v>4</v>
      </c>
      <c r="G706" s="269" t="str">
        <f>VLOOKUP(A706,'High School'!A:AW,49,FALSE)</f>
        <v>S/A</v>
      </c>
      <c r="H706" s="270" t="str">
        <f>VLOOKUP(A706,'High School'!A:AX,50,FALSE)</f>
        <v/>
      </c>
      <c r="I706" s="381" t="str">
        <f>VLOOKUP(A706,'High School'!A:AY,51,FALSE)</f>
        <v>231863098</v>
      </c>
      <c r="J706" s="270">
        <f>VLOOKUP(A706,'High School'!A:AZ,52,FALSE)</f>
        <v>25814</v>
      </c>
      <c r="K706" s="270" t="str">
        <f>VLOOKUP(A706,'High School'!A:BA,53,FALSE)</f>
        <v/>
      </c>
      <c r="L706" s="270" t="str">
        <f>VLOOKUP(A706,'High School'!A:BB,54,FALSE)</f>
        <v/>
      </c>
      <c r="M706" s="271" t="s">
        <v>73</v>
      </c>
      <c r="N706" s="271"/>
      <c r="O706" s="271" t="s">
        <v>7999</v>
      </c>
      <c r="P706" s="273"/>
      <c r="Q706" s="273"/>
      <c r="R706" s="273"/>
      <c r="S706" s="303" t="s">
        <v>73</v>
      </c>
      <c r="T706" s="275"/>
      <c r="U706" s="303">
        <v>2.2521388E8</v>
      </c>
      <c r="V706" s="303">
        <v>84759.0</v>
      </c>
      <c r="W706" s="275"/>
      <c r="X706" s="275"/>
      <c r="Y706" s="276" t="s">
        <v>73</v>
      </c>
      <c r="Z706" s="276"/>
      <c r="AA706" s="276">
        <v>2.51457125E8</v>
      </c>
      <c r="AB706" s="276">
        <v>83214.0</v>
      </c>
      <c r="AC706" s="276"/>
      <c r="AD706" s="276"/>
      <c r="AE706" s="222"/>
      <c r="AF706" s="222"/>
      <c r="AG706" s="222"/>
      <c r="AH706" s="222"/>
      <c r="AI706" s="222"/>
      <c r="AJ706" s="222"/>
      <c r="AK706" s="279"/>
      <c r="AL706" s="279"/>
      <c r="AM706" s="279"/>
      <c r="AN706" s="279"/>
      <c r="AO706" s="292"/>
      <c r="AP706" s="292"/>
      <c r="AQ706" s="292"/>
      <c r="AR706" s="362"/>
      <c r="AS706" s="362"/>
      <c r="AT706" s="281"/>
      <c r="AU706" s="281"/>
      <c r="AV706" s="294"/>
      <c r="AW706" s="294"/>
      <c r="AX706" s="294"/>
      <c r="AY706" s="295"/>
      <c r="AZ706" s="295"/>
      <c r="BA706" s="295"/>
      <c r="BB706" s="296"/>
      <c r="BC706" s="296"/>
      <c r="BD706" s="296"/>
      <c r="BE706" s="353"/>
    </row>
    <row r="707" ht="15.75" customHeight="1">
      <c r="A707" s="74">
        <v>2025744.0</v>
      </c>
      <c r="B707" s="50" t="s">
        <v>8000</v>
      </c>
      <c r="C707" s="50" t="s">
        <v>430</v>
      </c>
      <c r="D707" s="50" t="s">
        <v>93</v>
      </c>
      <c r="E707" s="82" t="s">
        <v>55</v>
      </c>
      <c r="F707" s="50" t="s">
        <v>4</v>
      </c>
      <c r="G707" s="269" t="str">
        <f>VLOOKUP(A707,'High School'!A:AW,49,FALSE)</f>
        <v/>
      </c>
      <c r="H707" s="270" t="str">
        <f>VLOOKUP(A707,'High School'!A:AX,50,FALSE)</f>
        <v/>
      </c>
      <c r="I707" s="270" t="str">
        <f>VLOOKUP(A707,'High School'!A:AY,51,FALSE)</f>
        <v/>
      </c>
      <c r="J707" s="270" t="str">
        <f>VLOOKUP(A707,'High School'!A:AZ,52,FALSE)</f>
        <v/>
      </c>
      <c r="K707" s="270" t="str">
        <f>VLOOKUP(A707,'High School'!A:BA,53,FALSE)</f>
        <v/>
      </c>
      <c r="L707" s="270" t="str">
        <f>VLOOKUP(A707,'High School'!A:BB,54,FALSE)</f>
        <v/>
      </c>
      <c r="M707" s="301" t="s">
        <v>225</v>
      </c>
      <c r="N707" s="301" t="s">
        <v>8001</v>
      </c>
      <c r="O707" s="271"/>
      <c r="P707" s="273"/>
      <c r="Q707" s="273"/>
      <c r="R707" s="273"/>
      <c r="S707" s="275"/>
      <c r="T707" s="275"/>
      <c r="U707" s="275"/>
      <c r="V707" s="275"/>
      <c r="W707" s="275"/>
      <c r="X707" s="275"/>
      <c r="Y707" s="304" t="s">
        <v>225</v>
      </c>
      <c r="Z707" s="304" t="s">
        <v>8001</v>
      </c>
      <c r="AA707" s="276"/>
      <c r="AB707" s="276"/>
      <c r="AC707" s="276"/>
      <c r="AD707" s="276"/>
      <c r="AE707" s="222"/>
      <c r="AF707" s="222"/>
      <c r="AG707" s="222"/>
      <c r="AH707" s="222"/>
      <c r="AI707" s="222"/>
      <c r="AJ707" s="222"/>
      <c r="AK707" s="279"/>
      <c r="AL707" s="279"/>
      <c r="AM707" s="279"/>
      <c r="AN707" s="279"/>
      <c r="AO707" s="292"/>
      <c r="AP707" s="292"/>
      <c r="AQ707" s="292"/>
      <c r="AR707" s="362"/>
      <c r="AS707" s="362"/>
      <c r="AT707" s="281"/>
      <c r="AU707" s="281"/>
      <c r="AV707" s="294"/>
      <c r="AW707" s="294"/>
      <c r="AX707" s="294"/>
      <c r="AY707" s="295"/>
      <c r="AZ707" s="295"/>
      <c r="BA707" s="295"/>
      <c r="BB707" s="296"/>
      <c r="BC707" s="296"/>
      <c r="BD707" s="296"/>
      <c r="BE707" s="353"/>
    </row>
    <row r="708" ht="15.75" customHeight="1">
      <c r="A708" s="74">
        <v>2025745.0</v>
      </c>
      <c r="B708" s="50" t="s">
        <v>5913</v>
      </c>
      <c r="C708" s="50" t="s">
        <v>430</v>
      </c>
      <c r="D708" s="50" t="s">
        <v>93</v>
      </c>
      <c r="E708" s="82" t="s">
        <v>55</v>
      </c>
      <c r="F708" s="50" t="s">
        <v>4</v>
      </c>
      <c r="G708" s="269" t="str">
        <f>VLOOKUP(A708,'High School'!A:AW,49,FALSE)</f>
        <v/>
      </c>
      <c r="H708" s="270" t="str">
        <f>VLOOKUP(A708,'High School'!A:AX,50,FALSE)</f>
        <v/>
      </c>
      <c r="I708" s="270" t="str">
        <f>VLOOKUP(A708,'High School'!A:AY,51,FALSE)</f>
        <v/>
      </c>
      <c r="J708" s="270" t="str">
        <f>VLOOKUP(A708,'High School'!A:AZ,52,FALSE)</f>
        <v/>
      </c>
      <c r="K708" s="270" t="str">
        <f>VLOOKUP(A708,'High School'!A:BA,53,FALSE)</f>
        <v/>
      </c>
      <c r="L708" s="270" t="str">
        <f>VLOOKUP(A708,'High School'!A:BB,54,FALSE)</f>
        <v/>
      </c>
      <c r="M708" s="301" t="s">
        <v>232</v>
      </c>
      <c r="N708" s="271"/>
      <c r="O708" s="271" t="s">
        <v>8002</v>
      </c>
      <c r="P708" s="273"/>
      <c r="Q708" s="273"/>
      <c r="R708" s="273"/>
      <c r="S708" s="303" t="s">
        <v>232</v>
      </c>
      <c r="T708" s="275"/>
      <c r="U708" s="275"/>
      <c r="V708" s="275"/>
      <c r="W708" s="275"/>
      <c r="X708" s="275"/>
      <c r="Y708" s="304" t="s">
        <v>232</v>
      </c>
      <c r="Z708" s="276"/>
      <c r="AA708" s="304">
        <v>2.51434516E8</v>
      </c>
      <c r="AB708" s="304">
        <v>63854.0</v>
      </c>
      <c r="AC708" s="276"/>
      <c r="AD708" s="276"/>
      <c r="AE708" s="222"/>
      <c r="AF708" s="222"/>
      <c r="AG708" s="222"/>
      <c r="AH708" s="222"/>
      <c r="AI708" s="222"/>
      <c r="AJ708" s="222"/>
      <c r="AK708" s="279"/>
      <c r="AL708" s="279"/>
      <c r="AM708" s="279"/>
      <c r="AN708" s="279"/>
      <c r="AO708" s="292"/>
      <c r="AP708" s="292"/>
      <c r="AQ708" s="292"/>
      <c r="AR708" s="362"/>
      <c r="AS708" s="362"/>
      <c r="AT708" s="281"/>
      <c r="AU708" s="281"/>
      <c r="AV708" s="294"/>
      <c r="AW708" s="294"/>
      <c r="AX708" s="294"/>
      <c r="AY708" s="295"/>
      <c r="AZ708" s="295"/>
      <c r="BA708" s="295"/>
      <c r="BB708" s="296"/>
      <c r="BC708" s="296"/>
      <c r="BD708" s="296"/>
      <c r="BE708" s="353"/>
    </row>
    <row r="709" ht="15.75" customHeight="1">
      <c r="A709" s="74">
        <v>2025746.0</v>
      </c>
      <c r="B709" s="50" t="s">
        <v>518</v>
      </c>
      <c r="C709" s="50" t="s">
        <v>430</v>
      </c>
      <c r="D709" s="50" t="s">
        <v>93</v>
      </c>
      <c r="E709" s="82" t="s">
        <v>55</v>
      </c>
      <c r="F709" s="50" t="s">
        <v>4</v>
      </c>
      <c r="G709" s="269" t="str">
        <f>VLOOKUP(A709,'High School'!A:AW,49,FALSE)</f>
        <v/>
      </c>
      <c r="H709" s="270" t="str">
        <f>VLOOKUP(A709,'High School'!A:AX,50,FALSE)</f>
        <v/>
      </c>
      <c r="I709" s="270" t="str">
        <f>VLOOKUP(A709,'High School'!A:AY,51,FALSE)</f>
        <v/>
      </c>
      <c r="J709" s="270" t="str">
        <f>VLOOKUP(A709,'High School'!A:AZ,52,FALSE)</f>
        <v/>
      </c>
      <c r="K709" s="270" t="str">
        <f>VLOOKUP(A709,'High School'!A:BA,53,FALSE)</f>
        <v/>
      </c>
      <c r="L709" s="270" t="str">
        <f>VLOOKUP(A709,'High School'!A:BB,54,FALSE)</f>
        <v/>
      </c>
      <c r="M709" s="301" t="s">
        <v>225</v>
      </c>
      <c r="N709" s="301" t="s">
        <v>26</v>
      </c>
      <c r="O709" s="271"/>
      <c r="P709" s="273"/>
      <c r="Q709" s="273"/>
      <c r="R709" s="273"/>
      <c r="S709" s="275"/>
      <c r="T709" s="275"/>
      <c r="U709" s="275"/>
      <c r="V709" s="275"/>
      <c r="W709" s="275"/>
      <c r="X709" s="275"/>
      <c r="Y709" s="304" t="s">
        <v>225</v>
      </c>
      <c r="Z709" s="304" t="s">
        <v>26</v>
      </c>
      <c r="AA709" s="276"/>
      <c r="AB709" s="276"/>
      <c r="AC709" s="276"/>
      <c r="AD709" s="276"/>
      <c r="AE709" s="222"/>
      <c r="AF709" s="222"/>
      <c r="AG709" s="222"/>
      <c r="AH709" s="222"/>
      <c r="AI709" s="222"/>
      <c r="AJ709" s="222"/>
      <c r="AK709" s="279"/>
      <c r="AL709" s="279"/>
      <c r="AM709" s="279"/>
      <c r="AN709" s="279"/>
      <c r="AO709" s="292"/>
      <c r="AP709" s="292"/>
      <c r="AQ709" s="292"/>
      <c r="AR709" s="362"/>
      <c r="AS709" s="362"/>
      <c r="AT709" s="281"/>
      <c r="AU709" s="281"/>
      <c r="AV709" s="294"/>
      <c r="AW709" s="294"/>
      <c r="AX709" s="294"/>
      <c r="AY709" s="295"/>
      <c r="AZ709" s="295"/>
      <c r="BA709" s="295"/>
      <c r="BB709" s="296"/>
      <c r="BC709" s="296"/>
      <c r="BD709" s="296"/>
      <c r="BE709" s="353"/>
    </row>
    <row r="710" ht="15.75" customHeight="1">
      <c r="A710" s="74">
        <v>2025747.0</v>
      </c>
      <c r="B710" s="50" t="s">
        <v>4752</v>
      </c>
      <c r="C710" s="50" t="s">
        <v>430</v>
      </c>
      <c r="D710" s="50" t="s">
        <v>462</v>
      </c>
      <c r="E710" s="82" t="s">
        <v>53</v>
      </c>
      <c r="F710" s="50" t="s">
        <v>4</v>
      </c>
      <c r="G710" s="269" t="str">
        <f>VLOOKUP(A710,'High School'!A:AW,49,FALSE)</f>
        <v/>
      </c>
      <c r="H710" s="270" t="str">
        <f>VLOOKUP(A710,'High School'!A:AX,50,FALSE)</f>
        <v/>
      </c>
      <c r="I710" s="270" t="str">
        <f>VLOOKUP(A710,'High School'!A:AY,51,FALSE)</f>
        <v/>
      </c>
      <c r="J710" s="270" t="str">
        <f>VLOOKUP(A710,'High School'!A:AZ,52,FALSE)</f>
        <v/>
      </c>
      <c r="K710" s="270" t="str">
        <f>VLOOKUP(A710,'High School'!A:BA,53,FALSE)</f>
        <v/>
      </c>
      <c r="L710" s="270" t="str">
        <f>VLOOKUP(A710,'High School'!A:BB,54,FALSE)</f>
        <v/>
      </c>
      <c r="M710" s="301" t="s">
        <v>73</v>
      </c>
      <c r="N710" s="271"/>
      <c r="O710" s="301" t="s">
        <v>8003</v>
      </c>
      <c r="P710" s="273"/>
      <c r="Q710" s="273"/>
      <c r="R710" s="273"/>
      <c r="S710" s="275"/>
      <c r="T710" s="275"/>
      <c r="U710" s="275"/>
      <c r="V710" s="275"/>
      <c r="W710" s="275"/>
      <c r="X710" s="275"/>
      <c r="Y710" s="304" t="s">
        <v>73</v>
      </c>
      <c r="Z710" s="276"/>
      <c r="AA710" s="304">
        <v>2.51637646E8</v>
      </c>
      <c r="AB710" s="304">
        <v>36912.0</v>
      </c>
      <c r="AC710" s="276"/>
      <c r="AD710" s="276"/>
      <c r="AE710" s="222"/>
      <c r="AF710" s="222"/>
      <c r="AG710" s="222"/>
      <c r="AH710" s="222"/>
      <c r="AI710" s="222"/>
      <c r="AJ710" s="222"/>
      <c r="AK710" s="279"/>
      <c r="AL710" s="279"/>
      <c r="AM710" s="279"/>
      <c r="AN710" s="279"/>
      <c r="AO710" s="292"/>
      <c r="AP710" s="292"/>
      <c r="AQ710" s="292"/>
      <c r="AR710" s="362"/>
      <c r="AS710" s="362"/>
      <c r="AT710" s="281"/>
      <c r="AU710" s="281"/>
      <c r="AV710" s="294"/>
      <c r="AW710" s="294"/>
      <c r="AX710" s="294"/>
      <c r="AY710" s="295"/>
      <c r="AZ710" s="295"/>
      <c r="BA710" s="295"/>
      <c r="BB710" s="296"/>
      <c r="BC710" s="296"/>
      <c r="BD710" s="296"/>
      <c r="BE710" s="353"/>
    </row>
    <row r="711" ht="15.75" customHeight="1">
      <c r="A711" s="74">
        <v>2025748.0</v>
      </c>
      <c r="B711" s="50" t="s">
        <v>7181</v>
      </c>
      <c r="C711" s="50" t="s">
        <v>430</v>
      </c>
      <c r="D711" s="50" t="s">
        <v>462</v>
      </c>
      <c r="E711" s="82" t="s">
        <v>53</v>
      </c>
      <c r="F711" s="50" t="s">
        <v>4</v>
      </c>
      <c r="G711" s="269" t="str">
        <f>VLOOKUP(A711,'High School'!A:AW,49,FALSE)</f>
        <v/>
      </c>
      <c r="H711" s="270" t="str">
        <f>VLOOKUP(A711,'High School'!A:AX,50,FALSE)</f>
        <v/>
      </c>
      <c r="I711" s="270" t="str">
        <f>VLOOKUP(A711,'High School'!A:AY,51,FALSE)</f>
        <v/>
      </c>
      <c r="J711" s="270" t="str">
        <f>VLOOKUP(A711,'High School'!A:AZ,52,FALSE)</f>
        <v/>
      </c>
      <c r="K711" s="270" t="str">
        <f>VLOOKUP(A711,'High School'!A:BA,53,FALSE)</f>
        <v/>
      </c>
      <c r="L711" s="270" t="str">
        <f>VLOOKUP(A711,'High School'!A:BB,54,FALSE)</f>
        <v/>
      </c>
      <c r="M711" s="301" t="s">
        <v>225</v>
      </c>
      <c r="N711" s="301" t="s">
        <v>26</v>
      </c>
      <c r="O711" s="271"/>
      <c r="P711" s="273"/>
      <c r="Q711" s="273"/>
      <c r="R711" s="273"/>
      <c r="S711" s="275"/>
      <c r="T711" s="275"/>
      <c r="U711" s="275"/>
      <c r="V711" s="275"/>
      <c r="W711" s="275"/>
      <c r="X711" s="275"/>
      <c r="Y711" s="304" t="s">
        <v>225</v>
      </c>
      <c r="Z711" s="304" t="s">
        <v>26</v>
      </c>
      <c r="AA711" s="276"/>
      <c r="AB711" s="276"/>
      <c r="AC711" s="276"/>
      <c r="AD711" s="276"/>
      <c r="AE711" s="222"/>
      <c r="AF711" s="222"/>
      <c r="AG711" s="222"/>
      <c r="AH711" s="222"/>
      <c r="AI711" s="222"/>
      <c r="AJ711" s="222"/>
      <c r="AK711" s="279"/>
      <c r="AL711" s="279"/>
      <c r="AM711" s="279"/>
      <c r="AN711" s="279"/>
      <c r="AO711" s="292"/>
      <c r="AP711" s="292"/>
      <c r="AQ711" s="292"/>
      <c r="AR711" s="362"/>
      <c r="AS711" s="362"/>
      <c r="AT711" s="281"/>
      <c r="AU711" s="281"/>
      <c r="AV711" s="294"/>
      <c r="AW711" s="294"/>
      <c r="AX711" s="294"/>
      <c r="AY711" s="295"/>
      <c r="AZ711" s="295"/>
      <c r="BA711" s="295"/>
      <c r="BB711" s="296"/>
      <c r="BC711" s="296"/>
      <c r="BD711" s="296"/>
      <c r="BE711" s="353"/>
    </row>
    <row r="712" ht="15.75" customHeight="1">
      <c r="A712" s="74">
        <v>2025749.0</v>
      </c>
      <c r="B712" s="50" t="s">
        <v>8004</v>
      </c>
      <c r="C712" s="50" t="s">
        <v>430</v>
      </c>
      <c r="D712" s="50" t="s">
        <v>462</v>
      </c>
      <c r="E712" s="82" t="s">
        <v>53</v>
      </c>
      <c r="F712" s="50" t="s">
        <v>4</v>
      </c>
      <c r="G712" s="269" t="str">
        <f>VLOOKUP(A712,'High School'!A:AW,49,FALSE)</f>
        <v/>
      </c>
      <c r="H712" s="270" t="str">
        <f>VLOOKUP(A712,'High School'!A:AX,50,FALSE)</f>
        <v/>
      </c>
      <c r="I712" s="270" t="str">
        <f>VLOOKUP(A712,'High School'!A:AY,51,FALSE)</f>
        <v/>
      </c>
      <c r="J712" s="270" t="str">
        <f>VLOOKUP(A712,'High School'!A:AZ,52,FALSE)</f>
        <v/>
      </c>
      <c r="K712" s="270" t="str">
        <f>VLOOKUP(A712,'High School'!A:BA,53,FALSE)</f>
        <v/>
      </c>
      <c r="L712" s="270" t="str">
        <f>VLOOKUP(A712,'High School'!A:BB,54,FALSE)</f>
        <v/>
      </c>
      <c r="M712" s="301" t="s">
        <v>73</v>
      </c>
      <c r="N712" s="271"/>
      <c r="O712" s="301" t="s">
        <v>8005</v>
      </c>
      <c r="P712" s="273"/>
      <c r="Q712" s="273"/>
      <c r="R712" s="273"/>
      <c r="S712" s="275"/>
      <c r="T712" s="275"/>
      <c r="U712" s="275"/>
      <c r="V712" s="275"/>
      <c r="W712" s="275"/>
      <c r="X712" s="275"/>
      <c r="Y712" s="304" t="s">
        <v>232</v>
      </c>
      <c r="Z712" s="276"/>
      <c r="AA712" s="276"/>
      <c r="AB712" s="276"/>
      <c r="AC712" s="276"/>
      <c r="AD712" s="276"/>
      <c r="AE712" s="222"/>
      <c r="AF712" s="222"/>
      <c r="AG712" s="222"/>
      <c r="AH712" s="222"/>
      <c r="AI712" s="222"/>
      <c r="AJ712" s="222"/>
      <c r="AK712" s="279"/>
      <c r="AL712" s="279"/>
      <c r="AM712" s="279"/>
      <c r="AN712" s="279"/>
      <c r="AO712" s="292"/>
      <c r="AP712" s="292"/>
      <c r="AQ712" s="292"/>
      <c r="AR712" s="362"/>
      <c r="AS712" s="362"/>
      <c r="AT712" s="281"/>
      <c r="AU712" s="281"/>
      <c r="AV712" s="294"/>
      <c r="AW712" s="294"/>
      <c r="AX712" s="294"/>
      <c r="AY712" s="295"/>
      <c r="AZ712" s="295"/>
      <c r="BA712" s="295"/>
      <c r="BB712" s="296"/>
      <c r="BC712" s="296"/>
      <c r="BD712" s="296"/>
      <c r="BE712" s="353"/>
    </row>
    <row r="713" ht="15.75" customHeight="1">
      <c r="A713" s="74">
        <v>2025750.0</v>
      </c>
      <c r="B713" s="50" t="s">
        <v>4594</v>
      </c>
      <c r="C713" s="50" t="s">
        <v>430</v>
      </c>
      <c r="D713" s="50" t="s">
        <v>462</v>
      </c>
      <c r="E713" s="82" t="s">
        <v>53</v>
      </c>
      <c r="F713" s="50" t="s">
        <v>4</v>
      </c>
      <c r="G713" s="269" t="str">
        <f>VLOOKUP(A713,'High School'!A:AW,49,FALSE)</f>
        <v/>
      </c>
      <c r="H713" s="270" t="str">
        <f>VLOOKUP(A713,'High School'!A:AX,50,FALSE)</f>
        <v/>
      </c>
      <c r="I713" s="270" t="str">
        <f>VLOOKUP(A713,'High School'!A:AY,51,FALSE)</f>
        <v/>
      </c>
      <c r="J713" s="270" t="str">
        <f>VLOOKUP(A713,'High School'!A:AZ,52,FALSE)</f>
        <v/>
      </c>
      <c r="K713" s="270" t="str">
        <f>VLOOKUP(A713,'High School'!A:BA,53,FALSE)</f>
        <v/>
      </c>
      <c r="L713" s="270" t="str">
        <f>VLOOKUP(A713,'High School'!A:BB,54,FALSE)</f>
        <v/>
      </c>
      <c r="M713" s="301" t="s">
        <v>232</v>
      </c>
      <c r="N713" s="271"/>
      <c r="O713" s="301" t="s">
        <v>8006</v>
      </c>
      <c r="P713" s="273"/>
      <c r="Q713" s="273"/>
      <c r="R713" s="273"/>
      <c r="S713" s="275"/>
      <c r="T713" s="275"/>
      <c r="U713" s="275"/>
      <c r="V713" s="275"/>
      <c r="W713" s="275"/>
      <c r="X713" s="275"/>
      <c r="Y713" s="304" t="s">
        <v>73</v>
      </c>
      <c r="Z713" s="276"/>
      <c r="AA713" s="304">
        <v>2.51638952E8</v>
      </c>
      <c r="AB713" s="304">
        <v>36912.0</v>
      </c>
      <c r="AC713" s="276"/>
      <c r="AD713" s="276"/>
      <c r="AE713" s="222"/>
      <c r="AF713" s="222"/>
      <c r="AG713" s="222"/>
      <c r="AH713" s="222"/>
      <c r="AI713" s="222"/>
      <c r="AJ713" s="222"/>
      <c r="AK713" s="279"/>
      <c r="AL713" s="279"/>
      <c r="AM713" s="279"/>
      <c r="AN713" s="279"/>
      <c r="AO713" s="292"/>
      <c r="AP713" s="292"/>
      <c r="AQ713" s="292"/>
      <c r="AR713" s="362"/>
      <c r="AS713" s="362"/>
      <c r="AT713" s="281"/>
      <c r="AU713" s="281"/>
      <c r="AV713" s="294"/>
      <c r="AW713" s="294"/>
      <c r="AX713" s="294"/>
      <c r="AY713" s="295"/>
      <c r="AZ713" s="295"/>
      <c r="BA713" s="295"/>
      <c r="BB713" s="296"/>
      <c r="BC713" s="296"/>
      <c r="BD713" s="296"/>
      <c r="BE713" s="353"/>
    </row>
    <row r="714" ht="15.75" customHeight="1">
      <c r="A714" s="74">
        <v>2025751.0</v>
      </c>
      <c r="B714" s="50" t="s">
        <v>8007</v>
      </c>
      <c r="C714" s="50" t="s">
        <v>430</v>
      </c>
      <c r="D714" s="50" t="s">
        <v>462</v>
      </c>
      <c r="E714" s="82" t="s">
        <v>53</v>
      </c>
      <c r="F714" s="50" t="s">
        <v>4</v>
      </c>
      <c r="G714" s="269" t="str">
        <f>VLOOKUP(A714,'High School'!A:AW,49,FALSE)</f>
        <v/>
      </c>
      <c r="H714" s="270" t="str">
        <f>VLOOKUP(A714,'High School'!A:AX,50,FALSE)</f>
        <v/>
      </c>
      <c r="I714" s="270" t="str">
        <f>VLOOKUP(A714,'High School'!A:AY,51,FALSE)</f>
        <v/>
      </c>
      <c r="J714" s="270" t="str">
        <f>VLOOKUP(A714,'High School'!A:AZ,52,FALSE)</f>
        <v/>
      </c>
      <c r="K714" s="270" t="str">
        <f>VLOOKUP(A714,'High School'!A:BA,53,FALSE)</f>
        <v/>
      </c>
      <c r="L714" s="270" t="str">
        <f>VLOOKUP(A714,'High School'!A:BB,54,FALSE)</f>
        <v/>
      </c>
      <c r="M714" s="301" t="s">
        <v>73</v>
      </c>
      <c r="N714" s="271"/>
      <c r="O714" s="301" t="s">
        <v>8008</v>
      </c>
      <c r="P714" s="273"/>
      <c r="Q714" s="273"/>
      <c r="R714" s="273"/>
      <c r="S714" s="275"/>
      <c r="T714" s="275"/>
      <c r="U714" s="275"/>
      <c r="V714" s="275"/>
      <c r="W714" s="275"/>
      <c r="X714" s="275"/>
      <c r="Y714" s="304" t="s">
        <v>73</v>
      </c>
      <c r="Z714" s="276"/>
      <c r="AA714" s="304">
        <v>2.51635848E8</v>
      </c>
      <c r="AB714" s="304">
        <v>36912.0</v>
      </c>
      <c r="AC714" s="276"/>
      <c r="AD714" s="276"/>
      <c r="AE714" s="222"/>
      <c r="AF714" s="222"/>
      <c r="AG714" s="222"/>
      <c r="AH714" s="222"/>
      <c r="AI714" s="222"/>
      <c r="AJ714" s="222"/>
      <c r="AK714" s="279"/>
      <c r="AL714" s="279"/>
      <c r="AM714" s="279"/>
      <c r="AN714" s="279"/>
      <c r="AO714" s="292"/>
      <c r="AP714" s="292"/>
      <c r="AQ714" s="292"/>
      <c r="AR714" s="362"/>
      <c r="AS714" s="362"/>
      <c r="AT714" s="281"/>
      <c r="AU714" s="281"/>
      <c r="AV714" s="294"/>
      <c r="AW714" s="294"/>
      <c r="AX714" s="294"/>
      <c r="AY714" s="295"/>
      <c r="AZ714" s="295"/>
      <c r="BA714" s="295"/>
      <c r="BB714" s="296"/>
      <c r="BC714" s="296"/>
      <c r="BD714" s="296"/>
      <c r="BE714" s="353"/>
    </row>
    <row r="715" ht="15.75" customHeight="1">
      <c r="A715" s="74">
        <v>2025752.0</v>
      </c>
      <c r="B715" s="50" t="s">
        <v>6542</v>
      </c>
      <c r="C715" s="50" t="s">
        <v>430</v>
      </c>
      <c r="D715" s="50" t="s">
        <v>462</v>
      </c>
      <c r="E715" s="82" t="s">
        <v>53</v>
      </c>
      <c r="F715" s="50" t="s">
        <v>4</v>
      </c>
      <c r="G715" s="269" t="str">
        <f>VLOOKUP(A715,'High School'!A:AW,49,FALSE)</f>
        <v/>
      </c>
      <c r="H715" s="270" t="str">
        <f>VLOOKUP(A715,'High School'!A:AX,50,FALSE)</f>
        <v/>
      </c>
      <c r="I715" s="270" t="str">
        <f>VLOOKUP(A715,'High School'!A:AY,51,FALSE)</f>
        <v/>
      </c>
      <c r="J715" s="270" t="str">
        <f>VLOOKUP(A715,'High School'!A:AZ,52,FALSE)</f>
        <v/>
      </c>
      <c r="K715" s="270" t="str">
        <f>VLOOKUP(A715,'High School'!A:BA,53,FALSE)</f>
        <v/>
      </c>
      <c r="L715" s="270" t="str">
        <f>VLOOKUP(A715,'High School'!A:BB,54,FALSE)</f>
        <v/>
      </c>
      <c r="M715" s="301" t="s">
        <v>73</v>
      </c>
      <c r="N715" s="271"/>
      <c r="O715" s="301" t="s">
        <v>8009</v>
      </c>
      <c r="P715" s="273"/>
      <c r="Q715" s="273"/>
      <c r="R715" s="273"/>
      <c r="S715" s="275"/>
      <c r="T715" s="275"/>
      <c r="U715" s="275"/>
      <c r="V715" s="275"/>
      <c r="W715" s="275"/>
      <c r="X715" s="275"/>
      <c r="Y715" s="304" t="s">
        <v>73</v>
      </c>
      <c r="Z715" s="276"/>
      <c r="AA715" s="304">
        <v>2.51637859E8</v>
      </c>
      <c r="AB715" s="304">
        <v>36912.0</v>
      </c>
      <c r="AC715" s="276"/>
      <c r="AD715" s="276"/>
      <c r="AE715" s="222"/>
      <c r="AF715" s="222"/>
      <c r="AG715" s="222"/>
      <c r="AH715" s="222"/>
      <c r="AI715" s="222"/>
      <c r="AJ715" s="222"/>
      <c r="AK715" s="279"/>
      <c r="AL715" s="279"/>
      <c r="AM715" s="279"/>
      <c r="AN715" s="279"/>
      <c r="AO715" s="292"/>
      <c r="AP715" s="292"/>
      <c r="AQ715" s="292"/>
      <c r="AR715" s="362"/>
      <c r="AS715" s="362"/>
      <c r="AT715" s="281"/>
      <c r="AU715" s="281"/>
      <c r="AV715" s="294"/>
      <c r="AW715" s="294"/>
      <c r="AX715" s="294"/>
      <c r="AY715" s="295"/>
      <c r="AZ715" s="295"/>
      <c r="BA715" s="295"/>
      <c r="BB715" s="296"/>
      <c r="BC715" s="296"/>
      <c r="BD715" s="296"/>
      <c r="BE715" s="353"/>
    </row>
    <row r="716" ht="15.75" customHeight="1">
      <c r="A716" s="74">
        <v>2025754.0</v>
      </c>
      <c r="B716" s="50" t="s">
        <v>7483</v>
      </c>
      <c r="C716" s="50" t="s">
        <v>430</v>
      </c>
      <c r="D716" s="50" t="s">
        <v>85</v>
      </c>
      <c r="E716" s="82" t="s">
        <v>51</v>
      </c>
      <c r="F716" s="50" t="s">
        <v>4</v>
      </c>
      <c r="G716" s="269" t="str">
        <f>VLOOKUP(A716,'High School'!A:AW,49,FALSE)</f>
        <v/>
      </c>
      <c r="H716" s="270" t="str">
        <f>VLOOKUP(A716,'High School'!A:AX,50,FALSE)</f>
        <v/>
      </c>
      <c r="I716" s="270" t="str">
        <f>VLOOKUP(A716,'High School'!A:AY,51,FALSE)</f>
        <v/>
      </c>
      <c r="J716" s="270" t="str">
        <f>VLOOKUP(A716,'High School'!A:AZ,52,FALSE)</f>
        <v/>
      </c>
      <c r="K716" s="270" t="str">
        <f>VLOOKUP(A716,'High School'!A:BA,53,FALSE)</f>
        <v/>
      </c>
      <c r="L716" s="270" t="str">
        <f>VLOOKUP(A716,'High School'!A:BB,54,FALSE)</f>
        <v/>
      </c>
      <c r="M716" s="301" t="s">
        <v>225</v>
      </c>
      <c r="N716" s="301" t="s">
        <v>26</v>
      </c>
      <c r="O716" s="271"/>
      <c r="P716" s="273"/>
      <c r="Q716" s="273"/>
      <c r="R716" s="273"/>
      <c r="S716" s="275"/>
      <c r="T716" s="275"/>
      <c r="U716" s="275"/>
      <c r="V716" s="275"/>
      <c r="W716" s="275"/>
      <c r="X716" s="275"/>
      <c r="Y716" s="304" t="s">
        <v>225</v>
      </c>
      <c r="Z716" s="304" t="s">
        <v>26</v>
      </c>
      <c r="AA716" s="276"/>
      <c r="AB716" s="276"/>
      <c r="AC716" s="276"/>
      <c r="AD716" s="276"/>
      <c r="AE716" s="222"/>
      <c r="AF716" s="222"/>
      <c r="AG716" s="222"/>
      <c r="AH716" s="222"/>
      <c r="AI716" s="222"/>
      <c r="AJ716" s="222"/>
      <c r="AK716" s="279"/>
      <c r="AL716" s="279"/>
      <c r="AM716" s="279"/>
      <c r="AN716" s="279"/>
      <c r="AO716" s="292"/>
      <c r="AP716" s="292"/>
      <c r="AQ716" s="292"/>
      <c r="AR716" s="362"/>
      <c r="AS716" s="362"/>
      <c r="AT716" s="281"/>
      <c r="AU716" s="281"/>
      <c r="AV716" s="294"/>
      <c r="AW716" s="294"/>
      <c r="AX716" s="294"/>
      <c r="AY716" s="295"/>
      <c r="AZ716" s="295"/>
      <c r="BA716" s="295"/>
      <c r="BB716" s="296"/>
      <c r="BC716" s="296"/>
      <c r="BD716" s="296"/>
      <c r="BE716" s="353"/>
    </row>
    <row r="717" ht="15.75" customHeight="1">
      <c r="A717" s="74">
        <v>2025755.0</v>
      </c>
      <c r="B717" s="50" t="s">
        <v>7142</v>
      </c>
      <c r="C717" s="50" t="s">
        <v>430</v>
      </c>
      <c r="D717" s="50" t="s">
        <v>85</v>
      </c>
      <c r="E717" s="82" t="s">
        <v>51</v>
      </c>
      <c r="F717" s="50" t="s">
        <v>4</v>
      </c>
      <c r="G717" s="269" t="str">
        <f>VLOOKUP(A717,'High School'!A:AW,49,FALSE)</f>
        <v/>
      </c>
      <c r="H717" s="270" t="str">
        <f>VLOOKUP(A717,'High School'!A:AX,50,FALSE)</f>
        <v/>
      </c>
      <c r="I717" s="270" t="str">
        <f>VLOOKUP(A717,'High School'!A:AY,51,FALSE)</f>
        <v/>
      </c>
      <c r="J717" s="270" t="str">
        <f>VLOOKUP(A717,'High School'!A:AZ,52,FALSE)</f>
        <v/>
      </c>
      <c r="K717" s="270" t="str">
        <f>VLOOKUP(A717,'High School'!A:BA,53,FALSE)</f>
        <v/>
      </c>
      <c r="L717" s="270" t="str">
        <f>VLOOKUP(A717,'High School'!A:BB,54,FALSE)</f>
        <v/>
      </c>
      <c r="M717" s="301" t="s">
        <v>225</v>
      </c>
      <c r="N717" s="301" t="s">
        <v>26</v>
      </c>
      <c r="O717" s="271"/>
      <c r="P717" s="273"/>
      <c r="Q717" s="273"/>
      <c r="R717" s="273"/>
      <c r="S717" s="275"/>
      <c r="T717" s="275"/>
      <c r="U717" s="275"/>
      <c r="V717" s="275"/>
      <c r="W717" s="275"/>
      <c r="X717" s="275"/>
      <c r="Y717" s="304" t="s">
        <v>225</v>
      </c>
      <c r="Z717" s="304" t="s">
        <v>26</v>
      </c>
      <c r="AA717" s="276"/>
      <c r="AB717" s="276"/>
      <c r="AC717" s="276"/>
      <c r="AD717" s="276"/>
      <c r="AE717" s="222"/>
      <c r="AF717" s="222"/>
      <c r="AG717" s="222"/>
      <c r="AH717" s="222"/>
      <c r="AI717" s="222"/>
      <c r="AJ717" s="222"/>
      <c r="AK717" s="279"/>
      <c r="AL717" s="279"/>
      <c r="AM717" s="279"/>
      <c r="AN717" s="279"/>
      <c r="AO717" s="292"/>
      <c r="AP717" s="292"/>
      <c r="AQ717" s="292"/>
      <c r="AR717" s="362"/>
      <c r="AS717" s="362"/>
      <c r="AT717" s="281"/>
      <c r="AU717" s="281"/>
      <c r="AV717" s="294"/>
      <c r="AW717" s="294"/>
      <c r="AX717" s="294"/>
      <c r="AY717" s="295"/>
      <c r="AZ717" s="295"/>
      <c r="BA717" s="295"/>
      <c r="BB717" s="296"/>
      <c r="BC717" s="296"/>
      <c r="BD717" s="296"/>
      <c r="BE717" s="353"/>
    </row>
    <row r="718" ht="15.75" customHeight="1">
      <c r="A718" s="74">
        <v>2025756.0</v>
      </c>
      <c r="B718" s="50" t="s">
        <v>6906</v>
      </c>
      <c r="C718" s="50" t="s">
        <v>430</v>
      </c>
      <c r="D718" s="50" t="s">
        <v>85</v>
      </c>
      <c r="E718" s="82" t="s">
        <v>51</v>
      </c>
      <c r="F718" s="50" t="s">
        <v>4</v>
      </c>
      <c r="G718" s="269" t="str">
        <f>VLOOKUP(A718,'High School'!A:AW,49,FALSE)</f>
        <v/>
      </c>
      <c r="H718" s="270" t="str">
        <f>VLOOKUP(A718,'High School'!A:AX,50,FALSE)</f>
        <v/>
      </c>
      <c r="I718" s="270" t="str">
        <f>VLOOKUP(A718,'High School'!A:AY,51,FALSE)</f>
        <v/>
      </c>
      <c r="J718" s="270" t="str">
        <f>VLOOKUP(A718,'High School'!A:AZ,52,FALSE)</f>
        <v/>
      </c>
      <c r="K718" s="270" t="str">
        <f>VLOOKUP(A718,'High School'!A:BA,53,FALSE)</f>
        <v/>
      </c>
      <c r="L718" s="270" t="str">
        <f>VLOOKUP(A718,'High School'!A:BB,54,FALSE)</f>
        <v/>
      </c>
      <c r="M718" s="301" t="s">
        <v>232</v>
      </c>
      <c r="N718" s="271"/>
      <c r="O718" s="271" t="s">
        <v>8010</v>
      </c>
      <c r="P718" s="273"/>
      <c r="Q718" s="273"/>
      <c r="R718" s="273"/>
      <c r="S718" s="303" t="s">
        <v>232</v>
      </c>
      <c r="T718" s="275"/>
      <c r="U718" s="303">
        <v>2.25122269E8</v>
      </c>
      <c r="V718" s="303">
        <v>63942.0</v>
      </c>
      <c r="W718" s="275"/>
      <c r="X718" s="275"/>
      <c r="Y718" s="304" t="s">
        <v>232</v>
      </c>
      <c r="Z718" s="276"/>
      <c r="AA718" s="276">
        <v>2.50674009E8</v>
      </c>
      <c r="AB718" s="276" t="s">
        <v>8011</v>
      </c>
      <c r="AC718" s="276"/>
      <c r="AD718" s="276"/>
      <c r="AE718" s="222"/>
      <c r="AF718" s="222"/>
      <c r="AG718" s="222"/>
      <c r="AH718" s="222"/>
      <c r="AI718" s="222"/>
      <c r="AJ718" s="222"/>
      <c r="AK718" s="279"/>
      <c r="AL718" s="279"/>
      <c r="AM718" s="279"/>
      <c r="AN718" s="279"/>
      <c r="AO718" s="292"/>
      <c r="AP718" s="292"/>
      <c r="AQ718" s="292"/>
      <c r="AR718" s="362"/>
      <c r="AS718" s="362"/>
      <c r="AT718" s="281"/>
      <c r="AU718" s="281"/>
      <c r="AV718" s="294"/>
      <c r="AW718" s="294"/>
      <c r="AX718" s="294"/>
      <c r="AY718" s="295"/>
      <c r="AZ718" s="295"/>
      <c r="BA718" s="295"/>
      <c r="BB718" s="296"/>
      <c r="BC718" s="296"/>
      <c r="BD718" s="296"/>
      <c r="BE718" s="353"/>
    </row>
    <row r="719" ht="15.75" customHeight="1">
      <c r="A719" s="74">
        <v>2025757.0</v>
      </c>
      <c r="B719" s="50" t="s">
        <v>591</v>
      </c>
      <c r="C719" s="50" t="s">
        <v>430</v>
      </c>
      <c r="D719" s="50" t="s">
        <v>85</v>
      </c>
      <c r="E719" s="82" t="s">
        <v>51</v>
      </c>
      <c r="F719" s="50" t="s">
        <v>4</v>
      </c>
      <c r="G719" s="269" t="str">
        <f>VLOOKUP(A719,'High School'!A:AW,49,FALSE)</f>
        <v/>
      </c>
      <c r="H719" s="270" t="str">
        <f>VLOOKUP(A719,'High School'!A:AX,50,FALSE)</f>
        <v/>
      </c>
      <c r="I719" s="270" t="str">
        <f>VLOOKUP(A719,'High School'!A:AY,51,FALSE)</f>
        <v/>
      </c>
      <c r="J719" s="270" t="str">
        <f>VLOOKUP(A719,'High School'!A:AZ,52,FALSE)</f>
        <v/>
      </c>
      <c r="K719" s="270" t="str">
        <f>VLOOKUP(A719,'High School'!A:BA,53,FALSE)</f>
        <v/>
      </c>
      <c r="L719" s="270" t="str">
        <f>VLOOKUP(A719,'High School'!A:BB,54,FALSE)</f>
        <v/>
      </c>
      <c r="M719" s="301" t="s">
        <v>232</v>
      </c>
      <c r="N719" s="271"/>
      <c r="O719" s="271" t="s">
        <v>8012</v>
      </c>
      <c r="P719" s="273"/>
      <c r="Q719" s="273"/>
      <c r="R719" s="273"/>
      <c r="S719" s="275"/>
      <c r="T719" s="275"/>
      <c r="U719" s="275"/>
      <c r="V719" s="275"/>
      <c r="W719" s="275"/>
      <c r="X719" s="275"/>
      <c r="Y719" s="304" t="s">
        <v>232</v>
      </c>
      <c r="Z719" s="276"/>
      <c r="AA719" s="276">
        <v>2.50694417E8</v>
      </c>
      <c r="AB719" s="276">
        <v>19326.0</v>
      </c>
      <c r="AC719" s="276"/>
      <c r="AD719" s="276"/>
      <c r="AE719" s="222"/>
      <c r="AF719" s="222"/>
      <c r="AG719" s="222"/>
      <c r="AH719" s="222"/>
      <c r="AI719" s="222"/>
      <c r="AJ719" s="222"/>
      <c r="AK719" s="279"/>
      <c r="AL719" s="279"/>
      <c r="AM719" s="279"/>
      <c r="AN719" s="279"/>
      <c r="AO719" s="292"/>
      <c r="AP719" s="292"/>
      <c r="AQ719" s="292"/>
      <c r="AR719" s="362"/>
      <c r="AS719" s="362"/>
      <c r="AT719" s="281"/>
      <c r="AU719" s="281"/>
      <c r="AV719" s="294"/>
      <c r="AW719" s="294"/>
      <c r="AX719" s="294"/>
      <c r="AY719" s="295"/>
      <c r="AZ719" s="295"/>
      <c r="BA719" s="295"/>
      <c r="BB719" s="296"/>
      <c r="BC719" s="296"/>
      <c r="BD719" s="296"/>
      <c r="BE719" s="353"/>
    </row>
    <row r="720" ht="15.75" customHeight="1">
      <c r="A720" s="74">
        <v>2025758.0</v>
      </c>
      <c r="B720" s="50" t="s">
        <v>7366</v>
      </c>
      <c r="C720" s="50" t="s">
        <v>430</v>
      </c>
      <c r="D720" s="50" t="s">
        <v>85</v>
      </c>
      <c r="E720" s="82" t="s">
        <v>51</v>
      </c>
      <c r="F720" s="50" t="s">
        <v>4</v>
      </c>
      <c r="G720" s="269" t="str">
        <f>VLOOKUP(A720,'High School'!A:AW,49,FALSE)</f>
        <v/>
      </c>
      <c r="H720" s="270" t="str">
        <f>VLOOKUP(A720,'High School'!A:AX,50,FALSE)</f>
        <v/>
      </c>
      <c r="I720" s="270" t="str">
        <f>VLOOKUP(A720,'High School'!A:AY,51,FALSE)</f>
        <v/>
      </c>
      <c r="J720" s="270" t="str">
        <f>VLOOKUP(A720,'High School'!A:AZ,52,FALSE)</f>
        <v/>
      </c>
      <c r="K720" s="270" t="str">
        <f>VLOOKUP(A720,'High School'!A:BA,53,FALSE)</f>
        <v/>
      </c>
      <c r="L720" s="270" t="str">
        <f>VLOOKUP(A720,'High School'!A:BB,54,FALSE)</f>
        <v/>
      </c>
      <c r="M720" s="301" t="s">
        <v>225</v>
      </c>
      <c r="N720" s="301" t="s">
        <v>26</v>
      </c>
      <c r="O720" s="271"/>
      <c r="P720" s="273"/>
      <c r="Q720" s="273"/>
      <c r="R720" s="273"/>
      <c r="S720" s="275"/>
      <c r="T720" s="275"/>
      <c r="U720" s="275"/>
      <c r="V720" s="275"/>
      <c r="W720" s="275"/>
      <c r="X720" s="275"/>
      <c r="Y720" s="304" t="s">
        <v>225</v>
      </c>
      <c r="Z720" s="304" t="s">
        <v>26</v>
      </c>
      <c r="AA720" s="276"/>
      <c r="AB720" s="276"/>
      <c r="AC720" s="276"/>
      <c r="AD720" s="276"/>
      <c r="AE720" s="222"/>
      <c r="AF720" s="222"/>
      <c r="AG720" s="222"/>
      <c r="AH720" s="222"/>
      <c r="AI720" s="222"/>
      <c r="AJ720" s="222"/>
      <c r="AK720" s="279"/>
      <c r="AL720" s="279"/>
      <c r="AM720" s="279"/>
      <c r="AN720" s="279"/>
      <c r="AO720" s="292"/>
      <c r="AP720" s="292"/>
      <c r="AQ720" s="292"/>
      <c r="AR720" s="362"/>
      <c r="AS720" s="362"/>
      <c r="AT720" s="281"/>
      <c r="AU720" s="281"/>
      <c r="AV720" s="294"/>
      <c r="AW720" s="294"/>
      <c r="AX720" s="294"/>
      <c r="AY720" s="295"/>
      <c r="AZ720" s="295"/>
      <c r="BA720" s="295"/>
      <c r="BB720" s="296"/>
      <c r="BC720" s="296"/>
      <c r="BD720" s="296"/>
      <c r="BE720" s="353"/>
    </row>
    <row r="721" ht="15.75" customHeight="1">
      <c r="A721" s="74">
        <v>2025759.0</v>
      </c>
      <c r="B721" s="50" t="s">
        <v>6923</v>
      </c>
      <c r="C721" s="50" t="s">
        <v>430</v>
      </c>
      <c r="D721" s="50" t="s">
        <v>85</v>
      </c>
      <c r="E721" s="82" t="s">
        <v>51</v>
      </c>
      <c r="F721" s="50" t="s">
        <v>4</v>
      </c>
      <c r="G721" s="269" t="str">
        <f>VLOOKUP(A721,'High School'!A:AW,49,FALSE)</f>
        <v/>
      </c>
      <c r="H721" s="270" t="str">
        <f>VLOOKUP(A721,'High School'!A:AX,50,FALSE)</f>
        <v/>
      </c>
      <c r="I721" s="270" t="str">
        <f>VLOOKUP(A721,'High School'!A:AY,51,FALSE)</f>
        <v/>
      </c>
      <c r="J721" s="270" t="str">
        <f>VLOOKUP(A721,'High School'!A:AZ,52,FALSE)</f>
        <v/>
      </c>
      <c r="K721" s="270" t="str">
        <f>VLOOKUP(A721,'High School'!A:BA,53,FALSE)</f>
        <v/>
      </c>
      <c r="L721" s="270" t="str">
        <f>VLOOKUP(A721,'High School'!A:BB,54,FALSE)</f>
        <v/>
      </c>
      <c r="M721" s="271" t="s">
        <v>73</v>
      </c>
      <c r="N721" s="271"/>
      <c r="O721" s="271" t="s">
        <v>8013</v>
      </c>
      <c r="P721" s="273"/>
      <c r="Q721" s="273"/>
      <c r="R721" s="273"/>
      <c r="S721" s="275"/>
      <c r="T721" s="275"/>
      <c r="U721" s="275"/>
      <c r="V721" s="275"/>
      <c r="W721" s="275"/>
      <c r="X721" s="275"/>
      <c r="Y721" s="276" t="s">
        <v>73</v>
      </c>
      <c r="Z721" s="276"/>
      <c r="AA721" s="276">
        <v>2.51472094E8</v>
      </c>
      <c r="AB721" s="276">
        <v>87254.0</v>
      </c>
      <c r="AC721" s="276"/>
      <c r="AD721" s="276"/>
      <c r="AE721" s="222"/>
      <c r="AF721" s="222"/>
      <c r="AG721" s="222"/>
      <c r="AH721" s="222"/>
      <c r="AI721" s="222"/>
      <c r="AJ721" s="222"/>
      <c r="AK721" s="279"/>
      <c r="AL721" s="279"/>
      <c r="AM721" s="279"/>
      <c r="AN721" s="279"/>
      <c r="AO721" s="292"/>
      <c r="AP721" s="292"/>
      <c r="AQ721" s="292"/>
      <c r="AR721" s="362"/>
      <c r="AS721" s="362"/>
      <c r="AT721" s="281"/>
      <c r="AU721" s="281"/>
      <c r="AV721" s="294"/>
      <c r="AW721" s="294"/>
      <c r="AX721" s="294"/>
      <c r="AY721" s="295"/>
      <c r="AZ721" s="295"/>
      <c r="BA721" s="295"/>
      <c r="BB721" s="296"/>
      <c r="BC721" s="296"/>
      <c r="BD721" s="296"/>
      <c r="BE721" s="353"/>
    </row>
    <row r="722" ht="15.75" customHeight="1">
      <c r="A722" s="74">
        <v>2025760.0</v>
      </c>
      <c r="B722" s="50" t="s">
        <v>7101</v>
      </c>
      <c r="C722" s="50" t="s">
        <v>430</v>
      </c>
      <c r="D722" s="50" t="s">
        <v>85</v>
      </c>
      <c r="E722" s="82" t="s">
        <v>51</v>
      </c>
      <c r="F722" s="50" t="s">
        <v>4</v>
      </c>
      <c r="G722" s="269" t="str">
        <f>VLOOKUP(A722,'High School'!A:AW,49,FALSE)</f>
        <v/>
      </c>
      <c r="H722" s="270" t="str">
        <f>VLOOKUP(A722,'High School'!A:AX,50,FALSE)</f>
        <v/>
      </c>
      <c r="I722" s="270" t="str">
        <f>VLOOKUP(A722,'High School'!A:AY,51,FALSE)</f>
        <v/>
      </c>
      <c r="J722" s="270" t="str">
        <f>VLOOKUP(A722,'High School'!A:AZ,52,FALSE)</f>
        <v/>
      </c>
      <c r="K722" s="270" t="str">
        <f>VLOOKUP(A722,'High School'!A:BA,53,FALSE)</f>
        <v/>
      </c>
      <c r="L722" s="270" t="str">
        <f>VLOOKUP(A722,'High School'!A:BB,54,FALSE)</f>
        <v/>
      </c>
      <c r="M722" s="301" t="s">
        <v>225</v>
      </c>
      <c r="N722" s="301" t="s">
        <v>26</v>
      </c>
      <c r="O722" s="271"/>
      <c r="P722" s="273"/>
      <c r="Q722" s="273"/>
      <c r="R722" s="273"/>
      <c r="S722" s="275"/>
      <c r="T722" s="275"/>
      <c r="U722" s="275"/>
      <c r="V722" s="275"/>
      <c r="W722" s="275"/>
      <c r="X722" s="275"/>
      <c r="Y722" s="304" t="s">
        <v>225</v>
      </c>
      <c r="Z722" s="304" t="s">
        <v>26</v>
      </c>
      <c r="AA722" s="276"/>
      <c r="AB722" s="276"/>
      <c r="AC722" s="276"/>
      <c r="AD722" s="276"/>
      <c r="AE722" s="222"/>
      <c r="AF722" s="222"/>
      <c r="AG722" s="222"/>
      <c r="AH722" s="222"/>
      <c r="AI722" s="222"/>
      <c r="AJ722" s="222"/>
      <c r="AK722" s="279"/>
      <c r="AL722" s="279"/>
      <c r="AM722" s="279"/>
      <c r="AN722" s="279"/>
      <c r="AO722" s="292"/>
      <c r="AP722" s="292"/>
      <c r="AQ722" s="292"/>
      <c r="AR722" s="362"/>
      <c r="AS722" s="362"/>
      <c r="AT722" s="281"/>
      <c r="AU722" s="281"/>
      <c r="AV722" s="294"/>
      <c r="AW722" s="294"/>
      <c r="AX722" s="294"/>
      <c r="AY722" s="295"/>
      <c r="AZ722" s="295"/>
      <c r="BA722" s="295"/>
      <c r="BB722" s="296"/>
      <c r="BC722" s="296"/>
      <c r="BD722" s="296"/>
      <c r="BE722" s="353"/>
    </row>
    <row r="723" ht="15.75" customHeight="1">
      <c r="A723" s="74">
        <v>2025761.0</v>
      </c>
      <c r="B723" s="50" t="s">
        <v>7604</v>
      </c>
      <c r="C723" s="50" t="s">
        <v>430</v>
      </c>
      <c r="D723" s="50" t="s">
        <v>85</v>
      </c>
      <c r="E723" s="82" t="s">
        <v>51</v>
      </c>
      <c r="F723" s="50" t="s">
        <v>4</v>
      </c>
      <c r="G723" s="269" t="str">
        <f>VLOOKUP(A723,'High School'!A:AW,49,FALSE)</f>
        <v/>
      </c>
      <c r="H723" s="270" t="str">
        <f>VLOOKUP(A723,'High School'!A:AX,50,FALSE)</f>
        <v/>
      </c>
      <c r="I723" s="270" t="str">
        <f>VLOOKUP(A723,'High School'!A:AY,51,FALSE)</f>
        <v/>
      </c>
      <c r="J723" s="270" t="str">
        <f>VLOOKUP(A723,'High School'!A:AZ,52,FALSE)</f>
        <v/>
      </c>
      <c r="K723" s="270" t="str">
        <f>VLOOKUP(A723,'High School'!A:BA,53,FALSE)</f>
        <v/>
      </c>
      <c r="L723" s="270" t="str">
        <f>VLOOKUP(A723,'High School'!A:BB,54,FALSE)</f>
        <v/>
      </c>
      <c r="M723" s="301" t="s">
        <v>225</v>
      </c>
      <c r="N723" s="301" t="s">
        <v>26</v>
      </c>
      <c r="O723" s="271"/>
      <c r="P723" s="273"/>
      <c r="Q723" s="273"/>
      <c r="R723" s="273"/>
      <c r="S723" s="275"/>
      <c r="T723" s="275"/>
      <c r="U723" s="275"/>
      <c r="V723" s="275"/>
      <c r="W723" s="275"/>
      <c r="X723" s="275"/>
      <c r="Y723" s="304" t="s">
        <v>225</v>
      </c>
      <c r="Z723" s="304" t="s">
        <v>26</v>
      </c>
      <c r="AA723" s="276"/>
      <c r="AB723" s="276"/>
      <c r="AC723" s="276"/>
      <c r="AD723" s="276"/>
      <c r="AE723" s="222"/>
      <c r="AF723" s="222"/>
      <c r="AG723" s="222"/>
      <c r="AH723" s="222"/>
      <c r="AI723" s="222"/>
      <c r="AJ723" s="222"/>
      <c r="AK723" s="279"/>
      <c r="AL723" s="279"/>
      <c r="AM723" s="279"/>
      <c r="AN723" s="279"/>
      <c r="AO723" s="292"/>
      <c r="AP723" s="292"/>
      <c r="AQ723" s="292"/>
      <c r="AR723" s="362"/>
      <c r="AS723" s="362"/>
      <c r="AT723" s="281"/>
      <c r="AU723" s="281"/>
      <c r="AV723" s="294"/>
      <c r="AW723" s="294"/>
      <c r="AX723" s="294"/>
      <c r="AY723" s="295"/>
      <c r="AZ723" s="295"/>
      <c r="BA723" s="295"/>
      <c r="BB723" s="296"/>
      <c r="BC723" s="296"/>
      <c r="BD723" s="296"/>
      <c r="BE723" s="353"/>
    </row>
    <row r="724" ht="15.75" customHeight="1">
      <c r="A724" s="74">
        <v>2025762.0</v>
      </c>
      <c r="B724" s="50" t="s">
        <v>6861</v>
      </c>
      <c r="C724" s="50" t="s">
        <v>430</v>
      </c>
      <c r="D724" s="50" t="s">
        <v>85</v>
      </c>
      <c r="E724" s="82" t="s">
        <v>51</v>
      </c>
      <c r="F724" s="50" t="s">
        <v>4</v>
      </c>
      <c r="G724" s="269" t="str">
        <f>VLOOKUP(A724,'High School'!A:AW,49,FALSE)</f>
        <v/>
      </c>
      <c r="H724" s="270" t="str">
        <f>VLOOKUP(A724,'High School'!A:AX,50,FALSE)</f>
        <v/>
      </c>
      <c r="I724" s="270" t="str">
        <f>VLOOKUP(A724,'High School'!A:AY,51,FALSE)</f>
        <v/>
      </c>
      <c r="J724" s="270" t="str">
        <f>VLOOKUP(A724,'High School'!A:AZ,52,FALSE)</f>
        <v/>
      </c>
      <c r="K724" s="270" t="str">
        <f>VLOOKUP(A724,'High School'!A:BA,53,FALSE)</f>
        <v/>
      </c>
      <c r="L724" s="270" t="str">
        <f>VLOOKUP(A724,'High School'!A:BB,54,FALSE)</f>
        <v/>
      </c>
      <c r="M724" s="271" t="s">
        <v>73</v>
      </c>
      <c r="N724" s="271"/>
      <c r="O724" s="271" t="s">
        <v>8014</v>
      </c>
      <c r="P724" s="273"/>
      <c r="Q724" s="273"/>
      <c r="R724" s="273"/>
      <c r="S724" s="275"/>
      <c r="T724" s="275"/>
      <c r="U724" s="275"/>
      <c r="V724" s="275"/>
      <c r="W724" s="275"/>
      <c r="X724" s="275"/>
      <c r="Y724" s="276" t="s">
        <v>73</v>
      </c>
      <c r="Z724" s="276"/>
      <c r="AA724" s="276">
        <v>2.5147195E8</v>
      </c>
      <c r="AB724" s="276">
        <v>26514.0</v>
      </c>
      <c r="AC724" s="276"/>
      <c r="AD724" s="276"/>
      <c r="AE724" s="222"/>
      <c r="AF724" s="222"/>
      <c r="AG724" s="222"/>
      <c r="AH724" s="222"/>
      <c r="AI724" s="222"/>
      <c r="AJ724" s="222"/>
      <c r="AK724" s="279"/>
      <c r="AL724" s="279"/>
      <c r="AM724" s="279"/>
      <c r="AN724" s="279"/>
      <c r="AO724" s="292"/>
      <c r="AP724" s="292"/>
      <c r="AQ724" s="292"/>
      <c r="AR724" s="362"/>
      <c r="AS724" s="362"/>
      <c r="AT724" s="281"/>
      <c r="AU724" s="281"/>
      <c r="AV724" s="294"/>
      <c r="AW724" s="294"/>
      <c r="AX724" s="294"/>
      <c r="AY724" s="295"/>
      <c r="AZ724" s="295"/>
      <c r="BA724" s="295"/>
      <c r="BB724" s="296"/>
      <c r="BC724" s="296"/>
      <c r="BD724" s="296"/>
      <c r="BE724" s="353"/>
    </row>
    <row r="725" ht="15.75" customHeight="1">
      <c r="A725" s="74">
        <v>2025763.0</v>
      </c>
      <c r="B725" s="50" t="s">
        <v>8015</v>
      </c>
      <c r="C725" s="50" t="s">
        <v>430</v>
      </c>
      <c r="D725" s="50" t="s">
        <v>75</v>
      </c>
      <c r="E725" s="82" t="s">
        <v>55</v>
      </c>
      <c r="F725" s="50" t="s">
        <v>4</v>
      </c>
      <c r="G725" s="269"/>
      <c r="H725" s="270" t="str">
        <f>VLOOKUP(A725,'High School'!A:AX,50,FALSE)</f>
        <v/>
      </c>
      <c r="I725" s="270" t="str">
        <f>VLOOKUP(A725,'High School'!A:AY,51,FALSE)</f>
        <v/>
      </c>
      <c r="J725" s="270" t="str">
        <f>VLOOKUP(A725,'High School'!A:AZ,52,FALSE)</f>
        <v/>
      </c>
      <c r="K725" s="270" t="str">
        <f>VLOOKUP(A725,'High School'!A:BA,53,FALSE)</f>
        <v/>
      </c>
      <c r="L725" s="270" t="str">
        <f>VLOOKUP(A725,'High School'!A:BB,54,FALSE)</f>
        <v/>
      </c>
      <c r="M725" s="301" t="s">
        <v>232</v>
      </c>
      <c r="N725" s="271"/>
      <c r="O725" s="301" t="s">
        <v>8016</v>
      </c>
      <c r="P725" s="273"/>
      <c r="Q725" s="273"/>
      <c r="R725" s="273"/>
      <c r="S725" s="275"/>
      <c r="T725" s="275"/>
      <c r="U725" s="275"/>
      <c r="V725" s="275"/>
      <c r="W725" s="275"/>
      <c r="X725" s="275"/>
      <c r="Y725" s="304" t="s">
        <v>73</v>
      </c>
      <c r="Z725" s="276"/>
      <c r="AA725" s="304">
        <v>2.51534278E8</v>
      </c>
      <c r="AB725" s="304">
        <v>85932.0</v>
      </c>
      <c r="AC725" s="276"/>
      <c r="AD725" s="276"/>
      <c r="AE725" s="222"/>
      <c r="AF725" s="222"/>
      <c r="AG725" s="222"/>
      <c r="AH725" s="222"/>
      <c r="AI725" s="222"/>
      <c r="AJ725" s="222"/>
      <c r="AK725" s="279"/>
      <c r="AL725" s="279"/>
      <c r="AM725" s="279"/>
      <c r="AN725" s="279"/>
      <c r="AO725" s="292"/>
      <c r="AP725" s="292"/>
      <c r="AQ725" s="292"/>
      <c r="AR725" s="362"/>
      <c r="AS725" s="362"/>
      <c r="AT725" s="281"/>
      <c r="AU725" s="281"/>
      <c r="AV725" s="294"/>
      <c r="AW725" s="294"/>
      <c r="AX725" s="294"/>
      <c r="AY725" s="295"/>
      <c r="AZ725" s="295"/>
      <c r="BA725" s="295"/>
      <c r="BB725" s="296"/>
      <c r="BC725" s="296"/>
      <c r="BD725" s="296"/>
      <c r="BE725" s="353"/>
    </row>
    <row r="726" ht="15.75" customHeight="1">
      <c r="A726" s="74">
        <v>2025764.0</v>
      </c>
      <c r="B726" s="50" t="s">
        <v>8017</v>
      </c>
      <c r="C726" s="50" t="s">
        <v>430</v>
      </c>
      <c r="D726" s="50" t="s">
        <v>75</v>
      </c>
      <c r="E726" s="82" t="s">
        <v>55</v>
      </c>
      <c r="F726" s="50" t="s">
        <v>4</v>
      </c>
      <c r="G726" s="269" t="str">
        <f>VLOOKUP(A726,'High School'!A:AW,49,FALSE)</f>
        <v>S/A</v>
      </c>
      <c r="H726" s="270" t="str">
        <f>VLOOKUP(A726,'High School'!A:AX,50,FALSE)</f>
        <v/>
      </c>
      <c r="I726" s="270">
        <f>VLOOKUP(A726,'High School'!A:AY,51,FALSE)</f>
        <v>231654634</v>
      </c>
      <c r="J726" s="270">
        <f>VLOOKUP(A726,'High School'!A:AZ,52,FALSE)</f>
        <v>39401</v>
      </c>
      <c r="K726" s="270" t="str">
        <f>VLOOKUP(A726,'High School'!A:BA,53,FALSE)</f>
        <v/>
      </c>
      <c r="L726" s="270" t="str">
        <f>VLOOKUP(A726,'High School'!A:BB,54,FALSE)</f>
        <v/>
      </c>
      <c r="M726" s="301" t="s">
        <v>73</v>
      </c>
      <c r="N726" s="271"/>
      <c r="O726" s="301" t="s">
        <v>8018</v>
      </c>
      <c r="P726" s="273"/>
      <c r="Q726" s="273"/>
      <c r="R726" s="273"/>
      <c r="S726" s="275"/>
      <c r="T726" s="275"/>
      <c r="U726" s="275"/>
      <c r="V726" s="275"/>
      <c r="W726" s="275"/>
      <c r="X726" s="275"/>
      <c r="Y726" s="304" t="s">
        <v>232</v>
      </c>
      <c r="Z726" s="276"/>
      <c r="AA726" s="304">
        <v>2.50804417E8</v>
      </c>
      <c r="AB726" s="304">
        <v>19736.0</v>
      </c>
      <c r="AC726" s="276"/>
      <c r="AD726" s="276"/>
      <c r="AE726" s="222"/>
      <c r="AF726" s="222"/>
      <c r="AG726" s="222"/>
      <c r="AH726" s="222"/>
      <c r="AI726" s="222"/>
      <c r="AJ726" s="222"/>
      <c r="AK726" s="279"/>
      <c r="AL726" s="279"/>
      <c r="AM726" s="279"/>
      <c r="AN726" s="279"/>
      <c r="AO726" s="292"/>
      <c r="AP726" s="292"/>
      <c r="AQ726" s="292"/>
      <c r="AR726" s="362"/>
      <c r="AS726" s="362"/>
      <c r="AT726" s="281"/>
      <c r="AU726" s="281"/>
      <c r="AV726" s="294"/>
      <c r="AW726" s="294"/>
      <c r="AX726" s="294"/>
      <c r="AY726" s="295"/>
      <c r="AZ726" s="295"/>
      <c r="BA726" s="295"/>
      <c r="BB726" s="296"/>
      <c r="BC726" s="296"/>
      <c r="BD726" s="296"/>
      <c r="BE726" s="353"/>
    </row>
    <row r="727" ht="15.75" customHeight="1">
      <c r="A727" s="74">
        <v>2025765.0</v>
      </c>
      <c r="B727" s="50" t="s">
        <v>8019</v>
      </c>
      <c r="C727" s="50" t="s">
        <v>430</v>
      </c>
      <c r="D727" s="50" t="s">
        <v>75</v>
      </c>
      <c r="E727" s="82" t="s">
        <v>55</v>
      </c>
      <c r="F727" s="50" t="s">
        <v>4</v>
      </c>
      <c r="G727" s="363" t="s">
        <v>232</v>
      </c>
      <c r="H727" s="270" t="str">
        <f>VLOOKUP(A727,'High School'!A:AX,50,FALSE)</f>
        <v/>
      </c>
      <c r="I727" s="364">
        <v>2.31639694E8</v>
      </c>
      <c r="J727" s="270" t="str">
        <f>VLOOKUP(A727,'High School'!A:AZ,52,FALSE)</f>
        <v/>
      </c>
      <c r="K727" s="270" t="str">
        <f>VLOOKUP(A727,'High School'!A:BA,53,FALSE)</f>
        <v/>
      </c>
      <c r="L727" s="270" t="str">
        <f>VLOOKUP(A727,'High School'!A:BB,54,FALSE)</f>
        <v/>
      </c>
      <c r="M727" s="301" t="s">
        <v>232</v>
      </c>
      <c r="N727" s="271"/>
      <c r="O727" s="301" t="s">
        <v>8020</v>
      </c>
      <c r="P727" s="273"/>
      <c r="Q727" s="273"/>
      <c r="R727" s="273"/>
      <c r="S727" s="303" t="s">
        <v>232</v>
      </c>
      <c r="T727" s="275"/>
      <c r="U727" s="303">
        <v>2.25120997E8</v>
      </c>
      <c r="V727" s="321" t="s">
        <v>8021</v>
      </c>
      <c r="W727" s="275"/>
      <c r="X727" s="275"/>
      <c r="Y727" s="304" t="s">
        <v>232</v>
      </c>
      <c r="Z727" s="276"/>
      <c r="AA727" s="304">
        <v>2.50652714E8</v>
      </c>
      <c r="AB727" s="304">
        <v>16037.0</v>
      </c>
      <c r="AC727" s="276"/>
      <c r="AD727" s="276"/>
      <c r="AE727" s="222"/>
      <c r="AF727" s="222"/>
      <c r="AG727" s="222"/>
      <c r="AH727" s="222"/>
      <c r="AI727" s="222"/>
      <c r="AJ727" s="222"/>
      <c r="AK727" s="279"/>
      <c r="AL727" s="279"/>
      <c r="AM727" s="279"/>
      <c r="AN727" s="279"/>
      <c r="AO727" s="292"/>
      <c r="AP727" s="292"/>
      <c r="AQ727" s="292"/>
      <c r="AR727" s="362"/>
      <c r="AS727" s="362"/>
      <c r="AT727" s="281"/>
      <c r="AU727" s="281"/>
      <c r="AV727" s="294"/>
      <c r="AW727" s="294"/>
      <c r="AX727" s="294"/>
      <c r="AY727" s="295"/>
      <c r="AZ727" s="295"/>
      <c r="BA727" s="295"/>
      <c r="BB727" s="296"/>
      <c r="BC727" s="296"/>
      <c r="BD727" s="296"/>
      <c r="BE727" s="353"/>
    </row>
    <row r="728" ht="15.75" customHeight="1">
      <c r="A728" s="74">
        <v>2025766.0</v>
      </c>
      <c r="B728" s="50" t="s">
        <v>8022</v>
      </c>
      <c r="C728" s="50" t="s">
        <v>430</v>
      </c>
      <c r="D728" s="50" t="s">
        <v>75</v>
      </c>
      <c r="E728" s="82" t="s">
        <v>55</v>
      </c>
      <c r="F728" s="50" t="s">
        <v>4</v>
      </c>
      <c r="G728" s="363" t="s">
        <v>73</v>
      </c>
      <c r="H728" s="270" t="str">
        <f>VLOOKUP(A728,'High School'!A:AX,50,FALSE)</f>
        <v/>
      </c>
      <c r="I728" s="364">
        <v>2.3210968E8</v>
      </c>
      <c r="J728" s="364">
        <v>64939.0</v>
      </c>
      <c r="K728" s="270" t="str">
        <f>VLOOKUP(A728,'High School'!A:BA,53,FALSE)</f>
        <v/>
      </c>
      <c r="L728" s="270" t="str">
        <f>VLOOKUP(A728,'High School'!A:BB,54,FALSE)</f>
        <v/>
      </c>
      <c r="M728" s="301" t="s">
        <v>73</v>
      </c>
      <c r="N728" s="271"/>
      <c r="O728" s="301" t="s">
        <v>8023</v>
      </c>
      <c r="P728" s="273"/>
      <c r="Q728" s="273"/>
      <c r="R728" s="273"/>
      <c r="S728" s="275"/>
      <c r="T728" s="275"/>
      <c r="U728" s="275"/>
      <c r="V728" s="275"/>
      <c r="W728" s="275"/>
      <c r="X728" s="275"/>
      <c r="Y728" s="304" t="s">
        <v>73</v>
      </c>
      <c r="Z728" s="276"/>
      <c r="AA728" s="304">
        <v>2.51533514E8</v>
      </c>
      <c r="AB728" s="304">
        <v>93781.0</v>
      </c>
      <c r="AC728" s="276"/>
      <c r="AD728" s="276"/>
      <c r="AE728" s="222"/>
      <c r="AF728" s="222"/>
      <c r="AG728" s="222"/>
      <c r="AH728" s="222"/>
      <c r="AI728" s="222"/>
      <c r="AJ728" s="222"/>
      <c r="AK728" s="279"/>
      <c r="AL728" s="279"/>
      <c r="AM728" s="279"/>
      <c r="AN728" s="279"/>
      <c r="AO728" s="292"/>
      <c r="AP728" s="292"/>
      <c r="AQ728" s="292"/>
      <c r="AR728" s="362"/>
      <c r="AS728" s="362"/>
      <c r="AT728" s="281"/>
      <c r="AU728" s="281"/>
      <c r="AV728" s="294"/>
      <c r="AW728" s="294"/>
      <c r="AX728" s="294"/>
      <c r="AY728" s="295"/>
      <c r="AZ728" s="295"/>
      <c r="BA728" s="295"/>
      <c r="BB728" s="296"/>
      <c r="BC728" s="296"/>
      <c r="BD728" s="296"/>
      <c r="BE728" s="353"/>
    </row>
    <row r="729" ht="15.75" customHeight="1">
      <c r="A729" s="74">
        <v>2025767.0</v>
      </c>
      <c r="B729" s="50" t="s">
        <v>8024</v>
      </c>
      <c r="C729" s="50" t="s">
        <v>430</v>
      </c>
      <c r="D729" s="50" t="s">
        <v>75</v>
      </c>
      <c r="E729" s="82" t="s">
        <v>55</v>
      </c>
      <c r="F729" s="50" t="s">
        <v>4</v>
      </c>
      <c r="G729" s="269" t="str">
        <f>VLOOKUP(A729,'High School'!A:AW,49,FALSE)</f>
        <v/>
      </c>
      <c r="H729" s="270" t="str">
        <f>VLOOKUP(A729,'High School'!A:AX,50,FALSE)</f>
        <v/>
      </c>
      <c r="I729" s="270" t="str">
        <f>VLOOKUP(A729,'High School'!A:AY,51,FALSE)</f>
        <v/>
      </c>
      <c r="J729" s="270" t="str">
        <f>VLOOKUP(A729,'High School'!A:AZ,52,FALSE)</f>
        <v/>
      </c>
      <c r="K729" s="270" t="str">
        <f>VLOOKUP(A729,'High School'!A:BA,53,FALSE)</f>
        <v/>
      </c>
      <c r="L729" s="270" t="str">
        <f>VLOOKUP(A729,'High School'!A:BB,54,FALSE)</f>
        <v/>
      </c>
      <c r="M729" s="301" t="s">
        <v>73</v>
      </c>
      <c r="N729" s="271"/>
      <c r="O729" s="301" t="s">
        <v>8025</v>
      </c>
      <c r="P729" s="273"/>
      <c r="Q729" s="273"/>
      <c r="R729" s="273"/>
      <c r="S729" s="275"/>
      <c r="T729" s="275"/>
      <c r="U729" s="275"/>
      <c r="V729" s="275"/>
      <c r="W729" s="275"/>
      <c r="X729" s="275"/>
      <c r="Y729" s="304" t="s">
        <v>73</v>
      </c>
      <c r="Z729" s="276"/>
      <c r="AA729" s="304">
        <v>2.51533832E8</v>
      </c>
      <c r="AB729" s="304">
        <v>39172.0</v>
      </c>
      <c r="AC729" s="276"/>
      <c r="AD729" s="276"/>
      <c r="AE729" s="222"/>
      <c r="AF729" s="222"/>
      <c r="AG729" s="222"/>
      <c r="AH729" s="222"/>
      <c r="AI729" s="222"/>
      <c r="AJ729" s="222"/>
      <c r="AK729" s="279"/>
      <c r="AL729" s="279"/>
      <c r="AM729" s="279"/>
      <c r="AN729" s="279"/>
      <c r="AO729" s="292"/>
      <c r="AP729" s="292"/>
      <c r="AQ729" s="292"/>
      <c r="AR729" s="362"/>
      <c r="AS729" s="362"/>
      <c r="AT729" s="281"/>
      <c r="AU729" s="281"/>
      <c r="AV729" s="294"/>
      <c r="AW729" s="294"/>
      <c r="AX729" s="294"/>
      <c r="AY729" s="295"/>
      <c r="AZ729" s="295"/>
      <c r="BA729" s="295"/>
      <c r="BB729" s="296"/>
      <c r="BC729" s="296"/>
      <c r="BD729" s="296"/>
      <c r="BE729" s="353"/>
    </row>
    <row r="730" ht="15.75" customHeight="1">
      <c r="A730" s="74">
        <v>2025768.0</v>
      </c>
      <c r="B730" s="50" t="s">
        <v>7299</v>
      </c>
      <c r="C730" s="50" t="s">
        <v>430</v>
      </c>
      <c r="D730" s="50" t="s">
        <v>99</v>
      </c>
      <c r="E730" s="82" t="s">
        <v>53</v>
      </c>
      <c r="F730" s="50" t="s">
        <v>4</v>
      </c>
      <c r="G730" s="269" t="str">
        <f>VLOOKUP(A730,'High School'!A:AW,49,FALSE)</f>
        <v/>
      </c>
      <c r="H730" s="270" t="str">
        <f>VLOOKUP(A730,'High School'!A:AX,50,FALSE)</f>
        <v/>
      </c>
      <c r="I730" s="270" t="str">
        <f>VLOOKUP(A730,'High School'!A:AY,51,FALSE)</f>
        <v/>
      </c>
      <c r="J730" s="270" t="str">
        <f>VLOOKUP(A730,'High School'!A:AZ,52,FALSE)</f>
        <v/>
      </c>
      <c r="K730" s="270" t="str">
        <f>VLOOKUP(A730,'High School'!A:BA,53,FALSE)</f>
        <v/>
      </c>
      <c r="L730" s="270" t="str">
        <f>VLOOKUP(A730,'High School'!A:BB,54,FALSE)</f>
        <v/>
      </c>
      <c r="M730" s="301" t="s">
        <v>225</v>
      </c>
      <c r="N730" s="301" t="s">
        <v>26</v>
      </c>
      <c r="O730" s="271"/>
      <c r="P730" s="273"/>
      <c r="Q730" s="273"/>
      <c r="R730" s="273"/>
      <c r="S730" s="275"/>
      <c r="T730" s="275"/>
      <c r="U730" s="275"/>
      <c r="V730" s="275"/>
      <c r="W730" s="275"/>
      <c r="X730" s="275"/>
      <c r="Y730" s="304" t="s">
        <v>225</v>
      </c>
      <c r="Z730" s="304" t="s">
        <v>26</v>
      </c>
      <c r="AA730" s="276"/>
      <c r="AB730" s="276"/>
      <c r="AC730" s="276"/>
      <c r="AD730" s="276"/>
      <c r="AE730" s="222"/>
      <c r="AF730" s="222"/>
      <c r="AG730" s="222"/>
      <c r="AH730" s="222"/>
      <c r="AI730" s="222"/>
      <c r="AJ730" s="222"/>
      <c r="AK730" s="279"/>
      <c r="AL730" s="279"/>
      <c r="AM730" s="279"/>
      <c r="AN730" s="279"/>
      <c r="AO730" s="292"/>
      <c r="AP730" s="292"/>
      <c r="AQ730" s="292"/>
      <c r="AR730" s="362"/>
      <c r="AS730" s="362"/>
      <c r="AT730" s="281"/>
      <c r="AU730" s="281"/>
      <c r="AV730" s="294"/>
      <c r="AW730" s="294"/>
      <c r="AX730" s="294"/>
      <c r="AY730" s="295"/>
      <c r="AZ730" s="295"/>
      <c r="BA730" s="295"/>
      <c r="BB730" s="296"/>
      <c r="BC730" s="296"/>
      <c r="BD730" s="296"/>
      <c r="BE730" s="353"/>
    </row>
    <row r="731" ht="15.75" customHeight="1">
      <c r="A731" s="74">
        <v>2025769.0</v>
      </c>
      <c r="B731" s="50" t="s">
        <v>7568</v>
      </c>
      <c r="C731" s="50" t="s">
        <v>430</v>
      </c>
      <c r="D731" s="50" t="s">
        <v>99</v>
      </c>
      <c r="E731" s="82" t="s">
        <v>53</v>
      </c>
      <c r="F731" s="50" t="s">
        <v>4</v>
      </c>
      <c r="G731" s="269" t="str">
        <f>VLOOKUP(A731,'High School'!A:AW,49,FALSE)</f>
        <v/>
      </c>
      <c r="H731" s="270" t="str">
        <f>VLOOKUP(A731,'High School'!A:AX,50,FALSE)</f>
        <v/>
      </c>
      <c r="I731" s="270" t="str">
        <f>VLOOKUP(A731,'High School'!A:AY,51,FALSE)</f>
        <v/>
      </c>
      <c r="J731" s="270" t="str">
        <f>VLOOKUP(A731,'High School'!A:AZ,52,FALSE)</f>
        <v/>
      </c>
      <c r="K731" s="270" t="str">
        <f>VLOOKUP(A731,'High School'!A:BA,53,FALSE)</f>
        <v/>
      </c>
      <c r="L731" s="270" t="str">
        <f>VLOOKUP(A731,'High School'!A:BB,54,FALSE)</f>
        <v/>
      </c>
      <c r="M731" s="301" t="s">
        <v>225</v>
      </c>
      <c r="N731" s="301" t="s">
        <v>26</v>
      </c>
      <c r="O731" s="271"/>
      <c r="P731" s="273"/>
      <c r="Q731" s="273"/>
      <c r="R731" s="273"/>
      <c r="S731" s="275"/>
      <c r="T731" s="275"/>
      <c r="U731" s="275"/>
      <c r="V731" s="275"/>
      <c r="W731" s="275"/>
      <c r="X731" s="275"/>
      <c r="Y731" s="304" t="s">
        <v>225</v>
      </c>
      <c r="Z731" s="304" t="s">
        <v>26</v>
      </c>
      <c r="AA731" s="276"/>
      <c r="AB731" s="276"/>
      <c r="AC731" s="276"/>
      <c r="AD731" s="276"/>
      <c r="AE731" s="222"/>
      <c r="AF731" s="222"/>
      <c r="AG731" s="222"/>
      <c r="AH731" s="222"/>
      <c r="AI731" s="222"/>
      <c r="AJ731" s="222"/>
      <c r="AK731" s="279"/>
      <c r="AL731" s="279"/>
      <c r="AM731" s="279"/>
      <c r="AN731" s="279"/>
      <c r="AO731" s="292"/>
      <c r="AP731" s="292"/>
      <c r="AQ731" s="292"/>
      <c r="AR731" s="362"/>
      <c r="AS731" s="362"/>
      <c r="AT731" s="281"/>
      <c r="AU731" s="281"/>
      <c r="AV731" s="294"/>
      <c r="AW731" s="294"/>
      <c r="AX731" s="294"/>
      <c r="AY731" s="295"/>
      <c r="AZ731" s="295"/>
      <c r="BA731" s="295"/>
      <c r="BB731" s="296"/>
      <c r="BC731" s="296"/>
      <c r="BD731" s="296"/>
      <c r="BE731" s="353"/>
    </row>
    <row r="732" ht="15.75" customHeight="1">
      <c r="A732" s="74">
        <v>2025770.0</v>
      </c>
      <c r="B732" s="106" t="s">
        <v>8026</v>
      </c>
      <c r="C732" s="50" t="s">
        <v>430</v>
      </c>
      <c r="D732" s="50" t="s">
        <v>99</v>
      </c>
      <c r="E732" s="82" t="s">
        <v>53</v>
      </c>
      <c r="F732" s="50" t="s">
        <v>4</v>
      </c>
      <c r="G732" s="269" t="str">
        <f>VLOOKUP(A732,'High School'!A:AW,49,FALSE)</f>
        <v/>
      </c>
      <c r="H732" s="270" t="str">
        <f>VLOOKUP(A732,'High School'!A:AX,50,FALSE)</f>
        <v/>
      </c>
      <c r="I732" s="270" t="str">
        <f>VLOOKUP(A732,'High School'!A:AY,51,FALSE)</f>
        <v/>
      </c>
      <c r="J732" s="270" t="str">
        <f>VLOOKUP(A732,'High School'!A:AZ,52,FALSE)</f>
        <v/>
      </c>
      <c r="K732" s="270" t="str">
        <f>VLOOKUP(A732,'High School'!A:BA,53,FALSE)</f>
        <v/>
      </c>
      <c r="L732" s="270" t="str">
        <f>VLOOKUP(A732,'High School'!A:BB,54,FALSE)</f>
        <v/>
      </c>
      <c r="M732" s="301" t="s">
        <v>73</v>
      </c>
      <c r="N732" s="271"/>
      <c r="O732" s="301" t="s">
        <v>8027</v>
      </c>
      <c r="P732" s="273"/>
      <c r="Q732" s="273"/>
      <c r="R732" s="273"/>
      <c r="S732" s="275"/>
      <c r="T732" s="275"/>
      <c r="U732" s="275"/>
      <c r="V732" s="275"/>
      <c r="W732" s="275"/>
      <c r="X732" s="275"/>
      <c r="Y732" s="304" t="s">
        <v>73</v>
      </c>
      <c r="Z732" s="276"/>
      <c r="AA732" s="304">
        <v>2.51559653E8</v>
      </c>
      <c r="AB732" s="304">
        <v>36912.0</v>
      </c>
      <c r="AC732" s="276"/>
      <c r="AD732" s="276"/>
      <c r="AE732" s="222"/>
      <c r="AF732" s="222"/>
      <c r="AG732" s="222"/>
      <c r="AH732" s="222"/>
      <c r="AI732" s="222"/>
      <c r="AJ732" s="222"/>
      <c r="AK732" s="279"/>
      <c r="AL732" s="279"/>
      <c r="AM732" s="279"/>
      <c r="AN732" s="279"/>
      <c r="AO732" s="292"/>
      <c r="AP732" s="292"/>
      <c r="AQ732" s="292"/>
      <c r="AR732" s="362"/>
      <c r="AS732" s="362"/>
      <c r="AT732" s="281"/>
      <c r="AU732" s="281"/>
      <c r="AV732" s="294"/>
      <c r="AW732" s="294"/>
      <c r="AX732" s="294"/>
      <c r="AY732" s="295"/>
      <c r="AZ732" s="295"/>
      <c r="BA732" s="295"/>
      <c r="BB732" s="296"/>
      <c r="BC732" s="296"/>
      <c r="BD732" s="296"/>
      <c r="BE732" s="353"/>
    </row>
    <row r="733" ht="15.75" customHeight="1">
      <c r="A733" s="74">
        <v>2025771.0</v>
      </c>
      <c r="B733" s="50" t="s">
        <v>3807</v>
      </c>
      <c r="C733" s="50" t="s">
        <v>430</v>
      </c>
      <c r="D733" s="50" t="s">
        <v>99</v>
      </c>
      <c r="E733" s="82" t="s">
        <v>53</v>
      </c>
      <c r="F733" s="50" t="s">
        <v>4</v>
      </c>
      <c r="G733" s="269" t="str">
        <f>VLOOKUP(A733,'High School'!A:AW,49,FALSE)</f>
        <v/>
      </c>
      <c r="H733" s="270" t="str">
        <f>VLOOKUP(A733,'High School'!A:AX,50,FALSE)</f>
        <v/>
      </c>
      <c r="I733" s="270" t="str">
        <f>VLOOKUP(A733,'High School'!A:AY,51,FALSE)</f>
        <v/>
      </c>
      <c r="J733" s="270" t="str">
        <f>VLOOKUP(A733,'High School'!A:AZ,52,FALSE)</f>
        <v/>
      </c>
      <c r="K733" s="270" t="str">
        <f>VLOOKUP(A733,'High School'!A:BA,53,FALSE)</f>
        <v/>
      </c>
      <c r="L733" s="270" t="str">
        <f>VLOOKUP(A733,'High School'!A:BB,54,FALSE)</f>
        <v/>
      </c>
      <c r="M733" s="301" t="s">
        <v>73</v>
      </c>
      <c r="N733" s="271"/>
      <c r="O733" s="301" t="s">
        <v>8028</v>
      </c>
      <c r="P733" s="273"/>
      <c r="Q733" s="273"/>
      <c r="R733" s="273"/>
      <c r="S733" s="303" t="s">
        <v>232</v>
      </c>
      <c r="T733" s="275"/>
      <c r="U733" s="303">
        <v>2.25175364E8</v>
      </c>
      <c r="V733" s="303" t="s">
        <v>8029</v>
      </c>
      <c r="W733" s="275"/>
      <c r="X733" s="275"/>
      <c r="Y733" s="304" t="s">
        <v>73</v>
      </c>
      <c r="Z733" s="276"/>
      <c r="AA733" s="304">
        <v>2.51481832E8</v>
      </c>
      <c r="AB733" s="304">
        <v>12153.0</v>
      </c>
      <c r="AC733" s="276"/>
      <c r="AD733" s="276"/>
      <c r="AE733" s="222"/>
      <c r="AF733" s="222"/>
      <c r="AG733" s="222"/>
      <c r="AH733" s="222"/>
      <c r="AI733" s="222"/>
      <c r="AJ733" s="222"/>
      <c r="AK733" s="279"/>
      <c r="AL733" s="279"/>
      <c r="AM733" s="279"/>
      <c r="AN733" s="279"/>
      <c r="AO733" s="292"/>
      <c r="AP733" s="292"/>
      <c r="AQ733" s="292"/>
      <c r="AR733" s="362"/>
      <c r="AS733" s="362"/>
      <c r="AT733" s="281"/>
      <c r="AU733" s="281"/>
      <c r="AV733" s="294"/>
      <c r="AW733" s="294"/>
      <c r="AX733" s="294"/>
      <c r="AY733" s="295"/>
      <c r="AZ733" s="295"/>
      <c r="BA733" s="295"/>
      <c r="BB733" s="296"/>
      <c r="BC733" s="296"/>
      <c r="BD733" s="296"/>
      <c r="BE733" s="353"/>
    </row>
    <row r="734" ht="15.75" customHeight="1">
      <c r="A734" s="74">
        <v>2025772.0</v>
      </c>
      <c r="B734" s="50" t="s">
        <v>6413</v>
      </c>
      <c r="C734" s="50" t="s">
        <v>430</v>
      </c>
      <c r="D734" s="50" t="s">
        <v>99</v>
      </c>
      <c r="E734" s="82" t="s">
        <v>53</v>
      </c>
      <c r="F734" s="50" t="s">
        <v>4</v>
      </c>
      <c r="G734" s="269" t="str">
        <f>VLOOKUP(A734,'High School'!A:AW,49,FALSE)</f>
        <v/>
      </c>
      <c r="H734" s="270" t="str">
        <f>VLOOKUP(A734,'High School'!A:AX,50,FALSE)</f>
        <v/>
      </c>
      <c r="I734" s="270" t="str">
        <f>VLOOKUP(A734,'High School'!A:AY,51,FALSE)</f>
        <v/>
      </c>
      <c r="J734" s="270" t="str">
        <f>VLOOKUP(A734,'High School'!A:AZ,52,FALSE)</f>
        <v/>
      </c>
      <c r="K734" s="270" t="str">
        <f>VLOOKUP(A734,'High School'!A:BA,53,FALSE)</f>
        <v/>
      </c>
      <c r="L734" s="270" t="str">
        <f>VLOOKUP(A734,'High School'!A:BB,54,FALSE)</f>
        <v/>
      </c>
      <c r="M734" s="301" t="s">
        <v>73</v>
      </c>
      <c r="N734" s="271"/>
      <c r="O734" s="301" t="s">
        <v>8030</v>
      </c>
      <c r="P734" s="273"/>
      <c r="Q734" s="273"/>
      <c r="R734" s="273"/>
      <c r="S734" s="275"/>
      <c r="T734" s="275"/>
      <c r="U734" s="275"/>
      <c r="V734" s="275"/>
      <c r="W734" s="275"/>
      <c r="X734" s="275"/>
      <c r="Y734" s="304" t="s">
        <v>73</v>
      </c>
      <c r="Z734" s="276"/>
      <c r="AA734" s="304">
        <v>2.51483649E8</v>
      </c>
      <c r="AB734" s="304">
        <v>12153.0</v>
      </c>
      <c r="AC734" s="276"/>
      <c r="AD734" s="276"/>
      <c r="AE734" s="222"/>
      <c r="AF734" s="222"/>
      <c r="AG734" s="222"/>
      <c r="AH734" s="222"/>
      <c r="AI734" s="222"/>
      <c r="AJ734" s="222"/>
      <c r="AK734" s="279"/>
      <c r="AL734" s="279"/>
      <c r="AM734" s="279"/>
      <c r="AN734" s="279"/>
      <c r="AO734" s="292"/>
      <c r="AP734" s="292"/>
      <c r="AQ734" s="292"/>
      <c r="AR734" s="362"/>
      <c r="AS734" s="362"/>
      <c r="AT734" s="281"/>
      <c r="AU734" s="281"/>
      <c r="AV734" s="294"/>
      <c r="AW734" s="294"/>
      <c r="AX734" s="294"/>
      <c r="AY734" s="295"/>
      <c r="AZ734" s="295"/>
      <c r="BA734" s="295"/>
      <c r="BB734" s="296"/>
      <c r="BC734" s="296"/>
      <c r="BD734" s="296"/>
      <c r="BE734" s="353"/>
    </row>
    <row r="735" ht="15.75" customHeight="1">
      <c r="A735" s="74">
        <v>2025773.0</v>
      </c>
      <c r="B735" s="50" t="s">
        <v>7514</v>
      </c>
      <c r="C735" s="50" t="s">
        <v>430</v>
      </c>
      <c r="D735" s="50" t="s">
        <v>99</v>
      </c>
      <c r="E735" s="82" t="s">
        <v>53</v>
      </c>
      <c r="F735" s="50" t="s">
        <v>4</v>
      </c>
      <c r="G735" s="269" t="str">
        <f>VLOOKUP(A735,'High School'!A:AW,49,FALSE)</f>
        <v/>
      </c>
      <c r="H735" s="270" t="str">
        <f>VLOOKUP(A735,'High School'!A:AX,50,FALSE)</f>
        <v/>
      </c>
      <c r="I735" s="270" t="str">
        <f>VLOOKUP(A735,'High School'!A:AY,51,FALSE)</f>
        <v/>
      </c>
      <c r="J735" s="270" t="str">
        <f>VLOOKUP(A735,'High School'!A:AZ,52,FALSE)</f>
        <v/>
      </c>
      <c r="K735" s="270" t="str">
        <f>VLOOKUP(A735,'High School'!A:BA,53,FALSE)</f>
        <v/>
      </c>
      <c r="L735" s="270" t="str">
        <f>VLOOKUP(A735,'High School'!A:BB,54,FALSE)</f>
        <v/>
      </c>
      <c r="M735" s="301" t="s">
        <v>225</v>
      </c>
      <c r="N735" s="301" t="s">
        <v>26</v>
      </c>
      <c r="O735" s="271"/>
      <c r="P735" s="273"/>
      <c r="Q735" s="273"/>
      <c r="R735" s="273"/>
      <c r="S735" s="275"/>
      <c r="T735" s="275"/>
      <c r="U735" s="275"/>
      <c r="V735" s="275"/>
      <c r="W735" s="275"/>
      <c r="X735" s="275"/>
      <c r="Y735" s="304" t="s">
        <v>225</v>
      </c>
      <c r="Z735" s="304" t="s">
        <v>26</v>
      </c>
      <c r="AA735" s="276"/>
      <c r="AB735" s="276"/>
      <c r="AC735" s="276"/>
      <c r="AD735" s="276"/>
      <c r="AE735" s="222"/>
      <c r="AF735" s="222"/>
      <c r="AG735" s="222"/>
      <c r="AH735" s="222"/>
      <c r="AI735" s="222"/>
      <c r="AJ735" s="222"/>
      <c r="AK735" s="279"/>
      <c r="AL735" s="279"/>
      <c r="AM735" s="279"/>
      <c r="AN735" s="279"/>
      <c r="AO735" s="292"/>
      <c r="AP735" s="292"/>
      <c r="AQ735" s="292"/>
      <c r="AR735" s="362"/>
      <c r="AS735" s="362"/>
      <c r="AT735" s="281"/>
      <c r="AU735" s="281"/>
      <c r="AV735" s="294"/>
      <c r="AW735" s="294"/>
      <c r="AX735" s="294"/>
      <c r="AY735" s="295"/>
      <c r="AZ735" s="295"/>
      <c r="BA735" s="295"/>
      <c r="BB735" s="296"/>
      <c r="BC735" s="296"/>
      <c r="BD735" s="296"/>
      <c r="BE735" s="353"/>
    </row>
    <row r="736" ht="15.75" customHeight="1">
      <c r="A736" s="74">
        <v>2025774.0</v>
      </c>
      <c r="B736" s="50" t="s">
        <v>7188</v>
      </c>
      <c r="C736" s="50" t="s">
        <v>430</v>
      </c>
      <c r="D736" s="50" t="s">
        <v>99</v>
      </c>
      <c r="E736" s="82" t="s">
        <v>53</v>
      </c>
      <c r="F736" s="50" t="s">
        <v>4</v>
      </c>
      <c r="G736" s="269" t="str">
        <f>VLOOKUP(A736,'High School'!A:AW,49,FALSE)</f>
        <v/>
      </c>
      <c r="H736" s="270" t="str">
        <f>VLOOKUP(A736,'High School'!A:AX,50,FALSE)</f>
        <v/>
      </c>
      <c r="I736" s="270" t="str">
        <f>VLOOKUP(A736,'High School'!A:AY,51,FALSE)</f>
        <v/>
      </c>
      <c r="J736" s="270" t="str">
        <f>VLOOKUP(A736,'High School'!A:AZ,52,FALSE)</f>
        <v/>
      </c>
      <c r="K736" s="270" t="str">
        <f>VLOOKUP(A736,'High School'!A:BA,53,FALSE)</f>
        <v/>
      </c>
      <c r="L736" s="270" t="str">
        <f>VLOOKUP(A736,'High School'!A:BB,54,FALSE)</f>
        <v/>
      </c>
      <c r="M736" s="301" t="s">
        <v>225</v>
      </c>
      <c r="N736" s="301" t="s">
        <v>26</v>
      </c>
      <c r="O736" s="271"/>
      <c r="P736" s="273"/>
      <c r="Q736" s="273"/>
      <c r="R736" s="273"/>
      <c r="S736" s="275"/>
      <c r="T736" s="275"/>
      <c r="U736" s="275"/>
      <c r="V736" s="275"/>
      <c r="W736" s="275"/>
      <c r="X736" s="275"/>
      <c r="Y736" s="304" t="s">
        <v>225</v>
      </c>
      <c r="Z736" s="304" t="s">
        <v>26</v>
      </c>
      <c r="AA736" s="276"/>
      <c r="AB736" s="276"/>
      <c r="AC736" s="276"/>
      <c r="AD736" s="276"/>
      <c r="AE736" s="222"/>
      <c r="AF736" s="222"/>
      <c r="AG736" s="222"/>
      <c r="AH736" s="222"/>
      <c r="AI736" s="222"/>
      <c r="AJ736" s="222"/>
      <c r="AK736" s="279"/>
      <c r="AL736" s="279"/>
      <c r="AM736" s="279"/>
      <c r="AN736" s="279"/>
      <c r="AO736" s="292"/>
      <c r="AP736" s="292"/>
      <c r="AQ736" s="292"/>
      <c r="AR736" s="362"/>
      <c r="AS736" s="362"/>
      <c r="AT736" s="281"/>
      <c r="AU736" s="281"/>
      <c r="AV736" s="294"/>
      <c r="AW736" s="294"/>
      <c r="AX736" s="294"/>
      <c r="AY736" s="295"/>
      <c r="AZ736" s="295"/>
      <c r="BA736" s="295"/>
      <c r="BB736" s="296"/>
      <c r="BC736" s="296"/>
      <c r="BD736" s="296"/>
      <c r="BE736" s="353"/>
    </row>
    <row r="737" ht="15.75" customHeight="1">
      <c r="A737" s="74">
        <v>2025775.0</v>
      </c>
      <c r="B737" s="50" t="s">
        <v>7251</v>
      </c>
      <c r="C737" s="50" t="s">
        <v>430</v>
      </c>
      <c r="D737" s="50" t="s">
        <v>99</v>
      </c>
      <c r="E737" s="82" t="s">
        <v>53</v>
      </c>
      <c r="F737" s="50" t="s">
        <v>4</v>
      </c>
      <c r="G737" s="269" t="str">
        <f>VLOOKUP(A737,'High School'!A:AW,49,FALSE)</f>
        <v/>
      </c>
      <c r="H737" s="270" t="str">
        <f>VLOOKUP(A737,'High School'!A:AX,50,FALSE)</f>
        <v/>
      </c>
      <c r="I737" s="270" t="str">
        <f>VLOOKUP(A737,'High School'!A:AY,51,FALSE)</f>
        <v/>
      </c>
      <c r="J737" s="270" t="str">
        <f>VLOOKUP(A737,'High School'!A:AZ,52,FALSE)</f>
        <v/>
      </c>
      <c r="K737" s="270" t="str">
        <f>VLOOKUP(A737,'High School'!A:BA,53,FALSE)</f>
        <v/>
      </c>
      <c r="L737" s="270" t="str">
        <f>VLOOKUP(A737,'High School'!A:BB,54,FALSE)</f>
        <v/>
      </c>
      <c r="M737" s="301" t="s">
        <v>225</v>
      </c>
      <c r="N737" s="301" t="s">
        <v>26</v>
      </c>
      <c r="O737" s="271"/>
      <c r="P737" s="273"/>
      <c r="Q737" s="273"/>
      <c r="R737" s="273"/>
      <c r="S737" s="275"/>
      <c r="T737" s="275"/>
      <c r="U737" s="275"/>
      <c r="V737" s="275"/>
      <c r="W737" s="275"/>
      <c r="X737" s="275"/>
      <c r="Y737" s="304" t="s">
        <v>225</v>
      </c>
      <c r="Z737" s="304" t="s">
        <v>26</v>
      </c>
      <c r="AA737" s="276"/>
      <c r="AB737" s="276"/>
      <c r="AC737" s="276"/>
      <c r="AD737" s="276"/>
      <c r="AE737" s="222"/>
      <c r="AF737" s="222"/>
      <c r="AG737" s="222"/>
      <c r="AH737" s="222"/>
      <c r="AI737" s="222"/>
      <c r="AJ737" s="222"/>
      <c r="AK737" s="279"/>
      <c r="AL737" s="279"/>
      <c r="AM737" s="279"/>
      <c r="AN737" s="279"/>
      <c r="AO737" s="292"/>
      <c r="AP737" s="292"/>
      <c r="AQ737" s="292"/>
      <c r="AR737" s="362"/>
      <c r="AS737" s="362"/>
      <c r="AT737" s="281"/>
      <c r="AU737" s="281"/>
      <c r="AV737" s="294"/>
      <c r="AW737" s="294"/>
      <c r="AX737" s="294"/>
      <c r="AY737" s="295"/>
      <c r="AZ737" s="295"/>
      <c r="BA737" s="295"/>
      <c r="BB737" s="296"/>
      <c r="BC737" s="296"/>
      <c r="BD737" s="296"/>
      <c r="BE737" s="353"/>
    </row>
    <row r="738" ht="15.75" customHeight="1">
      <c r="A738" s="74">
        <v>2025776.0</v>
      </c>
      <c r="B738" s="50" t="s">
        <v>7406</v>
      </c>
      <c r="C738" s="50" t="s">
        <v>430</v>
      </c>
      <c r="D738" s="50" t="s">
        <v>99</v>
      </c>
      <c r="E738" s="82" t="s">
        <v>53</v>
      </c>
      <c r="F738" s="50" t="s">
        <v>4</v>
      </c>
      <c r="G738" s="269" t="str">
        <f>VLOOKUP(A738,'High School'!A:AW,49,FALSE)</f>
        <v/>
      </c>
      <c r="H738" s="270" t="str">
        <f>VLOOKUP(A738,'High School'!A:AX,50,FALSE)</f>
        <v/>
      </c>
      <c r="I738" s="270" t="str">
        <f>VLOOKUP(A738,'High School'!A:AY,51,FALSE)</f>
        <v/>
      </c>
      <c r="J738" s="270" t="str">
        <f>VLOOKUP(A738,'High School'!A:AZ,52,FALSE)</f>
        <v/>
      </c>
      <c r="K738" s="270" t="str">
        <f>VLOOKUP(A738,'High School'!A:BA,53,FALSE)</f>
        <v/>
      </c>
      <c r="L738" s="270" t="str">
        <f>VLOOKUP(A738,'High School'!A:BB,54,FALSE)</f>
        <v/>
      </c>
      <c r="M738" s="301" t="s">
        <v>225</v>
      </c>
      <c r="N738" s="301" t="s">
        <v>26</v>
      </c>
      <c r="O738" s="271"/>
      <c r="P738" s="273"/>
      <c r="Q738" s="273"/>
      <c r="R738" s="273"/>
      <c r="S738" s="275"/>
      <c r="T738" s="275"/>
      <c r="U738" s="275"/>
      <c r="V738" s="275"/>
      <c r="W738" s="275"/>
      <c r="X738" s="275"/>
      <c r="Y738" s="304" t="s">
        <v>225</v>
      </c>
      <c r="Z738" s="304" t="s">
        <v>26</v>
      </c>
      <c r="AA738" s="276"/>
      <c r="AB738" s="276"/>
      <c r="AC738" s="276"/>
      <c r="AD738" s="276"/>
      <c r="AE738" s="222"/>
      <c r="AF738" s="222"/>
      <c r="AG738" s="222"/>
      <c r="AH738" s="222"/>
      <c r="AI738" s="222"/>
      <c r="AJ738" s="222"/>
      <c r="AK738" s="279"/>
      <c r="AL738" s="279"/>
      <c r="AM738" s="279"/>
      <c r="AN738" s="279"/>
      <c r="AO738" s="292"/>
      <c r="AP738" s="292"/>
      <c r="AQ738" s="292"/>
      <c r="AR738" s="362"/>
      <c r="AS738" s="362"/>
      <c r="AT738" s="281"/>
      <c r="AU738" s="281"/>
      <c r="AV738" s="294"/>
      <c r="AW738" s="294"/>
      <c r="AX738" s="294"/>
      <c r="AY738" s="295"/>
      <c r="AZ738" s="295"/>
      <c r="BA738" s="295"/>
      <c r="BB738" s="296"/>
      <c r="BC738" s="296"/>
      <c r="BD738" s="296"/>
      <c r="BE738" s="353"/>
    </row>
    <row r="739" ht="15.75" customHeight="1">
      <c r="A739" s="74">
        <v>2025777.0</v>
      </c>
      <c r="B739" s="50" t="s">
        <v>4942</v>
      </c>
      <c r="C739" s="50" t="s">
        <v>430</v>
      </c>
      <c r="D739" s="50" t="s">
        <v>99</v>
      </c>
      <c r="E739" s="82" t="s">
        <v>53</v>
      </c>
      <c r="F739" s="50" t="s">
        <v>4</v>
      </c>
      <c r="G739" s="269" t="str">
        <f>VLOOKUP(A739,'High School'!A:AW,49,FALSE)</f>
        <v/>
      </c>
      <c r="H739" s="270" t="str">
        <f>VLOOKUP(A739,'High School'!A:AX,50,FALSE)</f>
        <v/>
      </c>
      <c r="I739" s="270" t="str">
        <f>VLOOKUP(A739,'High School'!A:AY,51,FALSE)</f>
        <v/>
      </c>
      <c r="J739" s="270" t="str">
        <f>VLOOKUP(A739,'High School'!A:AZ,52,FALSE)</f>
        <v/>
      </c>
      <c r="K739" s="270" t="str">
        <f>VLOOKUP(A739,'High School'!A:BA,53,FALSE)</f>
        <v/>
      </c>
      <c r="L739" s="270" t="str">
        <f>VLOOKUP(A739,'High School'!A:BB,54,FALSE)</f>
        <v/>
      </c>
      <c r="M739" s="301" t="s">
        <v>232</v>
      </c>
      <c r="N739" s="271"/>
      <c r="O739" s="301" t="s">
        <v>8031</v>
      </c>
      <c r="P739" s="273"/>
      <c r="Q739" s="273"/>
      <c r="R739" s="273"/>
      <c r="S739" s="275"/>
      <c r="T739" s="275"/>
      <c r="U739" s="275"/>
      <c r="V739" s="275"/>
      <c r="W739" s="275"/>
      <c r="X739" s="275"/>
      <c r="Y739" s="304" t="s">
        <v>232</v>
      </c>
      <c r="Z739" s="276"/>
      <c r="AA739" s="304">
        <v>2.50768321E8</v>
      </c>
      <c r="AB739" s="304">
        <v>36912.0</v>
      </c>
      <c r="AC739" s="276"/>
      <c r="AD739" s="276"/>
      <c r="AE739" s="222"/>
      <c r="AF739" s="222"/>
      <c r="AG739" s="222"/>
      <c r="AH739" s="222"/>
      <c r="AI739" s="222"/>
      <c r="AJ739" s="222"/>
      <c r="AK739" s="279"/>
      <c r="AL739" s="279"/>
      <c r="AM739" s="279"/>
      <c r="AN739" s="279"/>
      <c r="AO739" s="292"/>
      <c r="AP739" s="292"/>
      <c r="AQ739" s="292"/>
      <c r="AR739" s="362"/>
      <c r="AS739" s="362"/>
      <c r="AT739" s="281"/>
      <c r="AU739" s="281"/>
      <c r="AV739" s="294"/>
      <c r="AW739" s="294"/>
      <c r="AX739" s="294"/>
      <c r="AY739" s="295"/>
      <c r="AZ739" s="295"/>
      <c r="BA739" s="295"/>
      <c r="BB739" s="296"/>
      <c r="BC739" s="296"/>
      <c r="BD739" s="296"/>
      <c r="BE739" s="353"/>
    </row>
    <row r="740" ht="15.75" customHeight="1">
      <c r="A740" s="74">
        <v>2025778.0</v>
      </c>
      <c r="B740" s="50" t="s">
        <v>7470</v>
      </c>
      <c r="C740" s="50" t="s">
        <v>430</v>
      </c>
      <c r="D740" s="50" t="s">
        <v>99</v>
      </c>
      <c r="E740" s="82" t="s">
        <v>53</v>
      </c>
      <c r="F740" s="50" t="s">
        <v>4</v>
      </c>
      <c r="G740" s="269" t="str">
        <f>VLOOKUP(A740,'High School'!A:AW,49,FALSE)</f>
        <v/>
      </c>
      <c r="H740" s="270" t="str">
        <f>VLOOKUP(A740,'High School'!A:AX,50,FALSE)</f>
        <v/>
      </c>
      <c r="I740" s="270" t="str">
        <f>VLOOKUP(A740,'High School'!A:AY,51,FALSE)</f>
        <v/>
      </c>
      <c r="J740" s="270" t="str">
        <f>VLOOKUP(A740,'High School'!A:AZ,52,FALSE)</f>
        <v/>
      </c>
      <c r="K740" s="270" t="str">
        <f>VLOOKUP(A740,'High School'!A:BA,53,FALSE)</f>
        <v/>
      </c>
      <c r="L740" s="270" t="str">
        <f>VLOOKUP(A740,'High School'!A:BB,54,FALSE)</f>
        <v/>
      </c>
      <c r="M740" s="301" t="s">
        <v>225</v>
      </c>
      <c r="N740" s="301" t="s">
        <v>26</v>
      </c>
      <c r="O740" s="271"/>
      <c r="P740" s="273"/>
      <c r="Q740" s="273"/>
      <c r="R740" s="273"/>
      <c r="S740" s="275"/>
      <c r="T740" s="275"/>
      <c r="U740" s="275"/>
      <c r="V740" s="275"/>
      <c r="W740" s="275"/>
      <c r="X740" s="275"/>
      <c r="Y740" s="304" t="s">
        <v>225</v>
      </c>
      <c r="Z740" s="304" t="s">
        <v>26</v>
      </c>
      <c r="AA740" s="276"/>
      <c r="AB740" s="276"/>
      <c r="AC740" s="276"/>
      <c r="AD740" s="276"/>
      <c r="AE740" s="222"/>
      <c r="AF740" s="222"/>
      <c r="AG740" s="222"/>
      <c r="AH740" s="222"/>
      <c r="AI740" s="222"/>
      <c r="AJ740" s="222"/>
      <c r="AK740" s="279"/>
      <c r="AL740" s="279"/>
      <c r="AM740" s="279"/>
      <c r="AN740" s="279"/>
      <c r="AO740" s="292"/>
      <c r="AP740" s="292"/>
      <c r="AQ740" s="292"/>
      <c r="AR740" s="362"/>
      <c r="AS740" s="362"/>
      <c r="AT740" s="281"/>
      <c r="AU740" s="281"/>
      <c r="AV740" s="294"/>
      <c r="AW740" s="294"/>
      <c r="AX740" s="294"/>
      <c r="AY740" s="295"/>
      <c r="AZ740" s="295"/>
      <c r="BA740" s="295"/>
      <c r="BB740" s="296"/>
      <c r="BC740" s="296"/>
      <c r="BD740" s="296"/>
      <c r="BE740" s="353"/>
    </row>
    <row r="741" ht="15.75" customHeight="1">
      <c r="A741" s="74">
        <v>2025779.0</v>
      </c>
      <c r="B741" s="50" t="s">
        <v>8032</v>
      </c>
      <c r="C741" s="50" t="s">
        <v>430</v>
      </c>
      <c r="D741" s="50" t="s">
        <v>93</v>
      </c>
      <c r="E741" s="82" t="s">
        <v>55</v>
      </c>
      <c r="F741" s="50" t="s">
        <v>4</v>
      </c>
      <c r="G741" s="269" t="str">
        <f>VLOOKUP(A741,'High School'!A:AW,49,FALSE)</f>
        <v/>
      </c>
      <c r="H741" s="270" t="str">
        <f>VLOOKUP(A741,'High School'!A:AX,50,FALSE)</f>
        <v/>
      </c>
      <c r="I741" s="270" t="str">
        <f>VLOOKUP(A741,'High School'!A:AY,51,FALSE)</f>
        <v/>
      </c>
      <c r="J741" s="270" t="str">
        <f>VLOOKUP(A741,'High School'!A:AZ,52,FALSE)</f>
        <v/>
      </c>
      <c r="K741" s="270" t="str">
        <f>VLOOKUP(A741,'High School'!A:BA,53,FALSE)</f>
        <v/>
      </c>
      <c r="L741" s="270" t="str">
        <f>VLOOKUP(A741,'High School'!A:BB,54,FALSE)</f>
        <v/>
      </c>
      <c r="M741" s="301" t="s">
        <v>225</v>
      </c>
      <c r="N741" s="301" t="s">
        <v>26</v>
      </c>
      <c r="O741" s="271"/>
      <c r="P741" s="273"/>
      <c r="Q741" s="273"/>
      <c r="R741" s="273"/>
      <c r="S741" s="275"/>
      <c r="T741" s="275"/>
      <c r="U741" s="275"/>
      <c r="V741" s="275"/>
      <c r="W741" s="275"/>
      <c r="X741" s="275"/>
      <c r="Y741" s="304" t="s">
        <v>225</v>
      </c>
      <c r="Z741" s="304" t="s">
        <v>26</v>
      </c>
      <c r="AA741" s="276"/>
      <c r="AB741" s="276"/>
      <c r="AC741" s="276"/>
      <c r="AD741" s="276"/>
      <c r="AE741" s="222"/>
      <c r="AF741" s="222"/>
      <c r="AG741" s="222"/>
      <c r="AH741" s="222"/>
      <c r="AI741" s="222"/>
      <c r="AJ741" s="222"/>
      <c r="AK741" s="279"/>
      <c r="AL741" s="279"/>
      <c r="AM741" s="279"/>
      <c r="AN741" s="279"/>
      <c r="AO741" s="292"/>
      <c r="AP741" s="292"/>
      <c r="AQ741" s="292"/>
      <c r="AR741" s="362"/>
      <c r="AS741" s="362"/>
      <c r="AT741" s="281"/>
      <c r="AU741" s="281"/>
      <c r="AV741" s="294"/>
      <c r="AW741" s="294"/>
      <c r="AX741" s="294"/>
      <c r="AY741" s="295"/>
      <c r="AZ741" s="295"/>
      <c r="BA741" s="295"/>
      <c r="BB741" s="296"/>
      <c r="BC741" s="296"/>
      <c r="BD741" s="296"/>
      <c r="BE741" s="353"/>
    </row>
    <row r="742" ht="15.75" customHeight="1">
      <c r="A742" s="74">
        <v>2025780.0</v>
      </c>
      <c r="B742" s="50" t="s">
        <v>4586</v>
      </c>
      <c r="C742" s="50" t="s">
        <v>430</v>
      </c>
      <c r="D742" s="50" t="s">
        <v>99</v>
      </c>
      <c r="E742" s="82" t="s">
        <v>53</v>
      </c>
      <c r="F742" s="50" t="s">
        <v>4</v>
      </c>
      <c r="G742" s="269" t="str">
        <f>VLOOKUP(A742,'High School'!A:AW,49,FALSE)</f>
        <v/>
      </c>
      <c r="H742" s="270" t="str">
        <f>VLOOKUP(A742,'High School'!A:AX,50,FALSE)</f>
        <v/>
      </c>
      <c r="I742" s="270" t="str">
        <f>VLOOKUP(A742,'High School'!A:AY,51,FALSE)</f>
        <v/>
      </c>
      <c r="J742" s="270" t="str">
        <f>VLOOKUP(A742,'High School'!A:AZ,52,FALSE)</f>
        <v/>
      </c>
      <c r="K742" s="270" t="str">
        <f>VLOOKUP(A742,'High School'!A:BA,53,FALSE)</f>
        <v/>
      </c>
      <c r="L742" s="270" t="str">
        <f>VLOOKUP(A742,'High School'!A:BB,54,FALSE)</f>
        <v/>
      </c>
      <c r="M742" s="301" t="s">
        <v>73</v>
      </c>
      <c r="N742" s="271"/>
      <c r="O742" s="301" t="s">
        <v>8033</v>
      </c>
      <c r="P742" s="273"/>
      <c r="Q742" s="273"/>
      <c r="R742" s="273"/>
      <c r="S742" s="275"/>
      <c r="T742" s="275"/>
      <c r="U742" s="275"/>
      <c r="V742" s="275"/>
      <c r="W742" s="275"/>
      <c r="X742" s="275"/>
      <c r="Y742" s="304" t="s">
        <v>73</v>
      </c>
      <c r="Z742" s="276"/>
      <c r="AA742" s="304">
        <v>2.51482952E8</v>
      </c>
      <c r="AB742" s="304">
        <v>12153.0</v>
      </c>
      <c r="AC742" s="276"/>
      <c r="AD742" s="276"/>
      <c r="AE742" s="222"/>
      <c r="AF742" s="222"/>
      <c r="AG742" s="222"/>
      <c r="AH742" s="222"/>
      <c r="AI742" s="222"/>
      <c r="AJ742" s="222"/>
      <c r="AK742" s="279"/>
      <c r="AL742" s="279"/>
      <c r="AM742" s="279"/>
      <c r="AN742" s="279"/>
      <c r="AO742" s="292"/>
      <c r="AP742" s="292"/>
      <c r="AQ742" s="292"/>
      <c r="AR742" s="362"/>
      <c r="AS742" s="362"/>
      <c r="AT742" s="281"/>
      <c r="AU742" s="281"/>
      <c r="AV742" s="294"/>
      <c r="AW742" s="294"/>
      <c r="AX742" s="294"/>
      <c r="AY742" s="295"/>
      <c r="AZ742" s="295"/>
      <c r="BA742" s="295"/>
      <c r="BB742" s="296"/>
      <c r="BC742" s="296"/>
      <c r="BD742" s="296"/>
      <c r="BE742" s="353"/>
    </row>
    <row r="743" ht="15.75" customHeight="1">
      <c r="A743" s="74">
        <v>2025781.0</v>
      </c>
      <c r="B743" s="50" t="s">
        <v>7615</v>
      </c>
      <c r="C743" s="50" t="s">
        <v>430</v>
      </c>
      <c r="D743" s="50" t="s">
        <v>99</v>
      </c>
      <c r="E743" s="82" t="s">
        <v>53</v>
      </c>
      <c r="F743" s="50" t="s">
        <v>4</v>
      </c>
      <c r="G743" s="269" t="str">
        <f>VLOOKUP(A743,'High School'!A:AW,49,FALSE)</f>
        <v/>
      </c>
      <c r="H743" s="270" t="str">
        <f>VLOOKUP(A743,'High School'!A:AX,50,FALSE)</f>
        <v/>
      </c>
      <c r="I743" s="270" t="str">
        <f>VLOOKUP(A743,'High School'!A:AY,51,FALSE)</f>
        <v/>
      </c>
      <c r="J743" s="270" t="str">
        <f>VLOOKUP(A743,'High School'!A:AZ,52,FALSE)</f>
        <v/>
      </c>
      <c r="K743" s="270" t="str">
        <f>VLOOKUP(A743,'High School'!A:BA,53,FALSE)</f>
        <v/>
      </c>
      <c r="L743" s="270" t="str">
        <f>VLOOKUP(A743,'High School'!A:BB,54,FALSE)</f>
        <v/>
      </c>
      <c r="M743" s="301" t="s">
        <v>225</v>
      </c>
      <c r="N743" s="301" t="s">
        <v>26</v>
      </c>
      <c r="O743" s="271"/>
      <c r="P743" s="273"/>
      <c r="Q743" s="273"/>
      <c r="R743" s="273"/>
      <c r="S743" s="275"/>
      <c r="T743" s="275"/>
      <c r="U743" s="275"/>
      <c r="V743" s="275"/>
      <c r="W743" s="275"/>
      <c r="X743" s="275"/>
      <c r="Y743" s="304" t="s">
        <v>225</v>
      </c>
      <c r="Z743" s="304" t="s">
        <v>26</v>
      </c>
      <c r="AA743" s="276"/>
      <c r="AB743" s="276"/>
      <c r="AC743" s="276"/>
      <c r="AD743" s="276"/>
      <c r="AE743" s="222"/>
      <c r="AF743" s="222"/>
      <c r="AG743" s="222"/>
      <c r="AH743" s="222"/>
      <c r="AI743" s="222"/>
      <c r="AJ743" s="222"/>
      <c r="AK743" s="279"/>
      <c r="AL743" s="279"/>
      <c r="AM743" s="279"/>
      <c r="AN743" s="279"/>
      <c r="AO743" s="292"/>
      <c r="AP743" s="292"/>
      <c r="AQ743" s="292"/>
      <c r="AR743" s="362"/>
      <c r="AS743" s="362"/>
      <c r="AT743" s="281"/>
      <c r="AU743" s="281"/>
      <c r="AV743" s="294"/>
      <c r="AW743" s="294"/>
      <c r="AX743" s="294"/>
      <c r="AY743" s="295"/>
      <c r="AZ743" s="295"/>
      <c r="BA743" s="295"/>
      <c r="BB743" s="296"/>
      <c r="BC743" s="296"/>
      <c r="BD743" s="296"/>
      <c r="BE743" s="353"/>
    </row>
    <row r="744" ht="15.75" customHeight="1">
      <c r="A744" s="74">
        <v>2025782.0</v>
      </c>
      <c r="B744" s="50" t="s">
        <v>4426</v>
      </c>
      <c r="C744" s="50" t="s">
        <v>430</v>
      </c>
      <c r="D744" s="50" t="s">
        <v>99</v>
      </c>
      <c r="E744" s="82" t="s">
        <v>53</v>
      </c>
      <c r="F744" s="50" t="s">
        <v>4</v>
      </c>
      <c r="G744" s="269" t="str">
        <f>VLOOKUP(A744,'High School'!A:AW,49,FALSE)</f>
        <v/>
      </c>
      <c r="H744" s="270" t="str">
        <f>VLOOKUP(A744,'High School'!A:AX,50,FALSE)</f>
        <v/>
      </c>
      <c r="I744" s="270" t="str">
        <f>VLOOKUP(A744,'High School'!A:AY,51,FALSE)</f>
        <v/>
      </c>
      <c r="J744" s="270" t="str">
        <f>VLOOKUP(A744,'High School'!A:AZ,52,FALSE)</f>
        <v/>
      </c>
      <c r="K744" s="270" t="str">
        <f>VLOOKUP(A744,'High School'!A:BA,53,FALSE)</f>
        <v/>
      </c>
      <c r="L744" s="270" t="str">
        <f>VLOOKUP(A744,'High School'!A:BB,54,FALSE)</f>
        <v/>
      </c>
      <c r="M744" s="301" t="s">
        <v>73</v>
      </c>
      <c r="N744" s="271"/>
      <c r="O744" s="301" t="s">
        <v>8034</v>
      </c>
      <c r="P744" s="273"/>
      <c r="Q744" s="273"/>
      <c r="R744" s="273"/>
      <c r="S744" s="303"/>
      <c r="T744" s="275"/>
      <c r="U744" s="275"/>
      <c r="V744" s="275"/>
      <c r="W744" s="275"/>
      <c r="X744" s="275"/>
      <c r="Y744" s="304" t="s">
        <v>73</v>
      </c>
      <c r="Z744" s="276"/>
      <c r="AA744" s="304">
        <v>2.5148265E8</v>
      </c>
      <c r="AB744" s="304">
        <v>12153.0</v>
      </c>
      <c r="AC744" s="276"/>
      <c r="AD744" s="276"/>
      <c r="AE744" s="222"/>
      <c r="AF744" s="222"/>
      <c r="AG744" s="222"/>
      <c r="AH744" s="222"/>
      <c r="AI744" s="222"/>
      <c r="AJ744" s="222"/>
      <c r="AK744" s="279"/>
      <c r="AL744" s="279"/>
      <c r="AM744" s="279"/>
      <c r="AN744" s="279"/>
      <c r="AO744" s="292"/>
      <c r="AP744" s="292"/>
      <c r="AQ744" s="292"/>
      <c r="AR744" s="362"/>
      <c r="AS744" s="362"/>
      <c r="AT744" s="281"/>
      <c r="AU744" s="281"/>
      <c r="AV744" s="294"/>
      <c r="AW744" s="294"/>
      <c r="AX744" s="294"/>
      <c r="AY744" s="295"/>
      <c r="AZ744" s="295"/>
      <c r="BA744" s="295"/>
      <c r="BB744" s="296"/>
      <c r="BC744" s="296"/>
      <c r="BD744" s="296"/>
      <c r="BE744" s="353"/>
    </row>
    <row r="745" ht="15.75" customHeight="1">
      <c r="A745" s="74">
        <v>2025783.0</v>
      </c>
      <c r="B745" s="50" t="s">
        <v>4567</v>
      </c>
      <c r="C745" s="50" t="s">
        <v>430</v>
      </c>
      <c r="D745" s="50" t="s">
        <v>99</v>
      </c>
      <c r="E745" s="82" t="s">
        <v>53</v>
      </c>
      <c r="F745" s="50" t="s">
        <v>4</v>
      </c>
      <c r="G745" s="269" t="str">
        <f>VLOOKUP(A745,'High School'!A:AW,49,FALSE)</f>
        <v/>
      </c>
      <c r="H745" s="270" t="str">
        <f>VLOOKUP(A745,'High School'!A:AX,50,FALSE)</f>
        <v/>
      </c>
      <c r="I745" s="270" t="str">
        <f>VLOOKUP(A745,'High School'!A:AY,51,FALSE)</f>
        <v/>
      </c>
      <c r="J745" s="270" t="str">
        <f>VLOOKUP(A745,'High School'!A:AZ,52,FALSE)</f>
        <v/>
      </c>
      <c r="K745" s="270" t="str">
        <f>VLOOKUP(A745,'High School'!A:BA,53,FALSE)</f>
        <v/>
      </c>
      <c r="L745" s="270" t="str">
        <f>VLOOKUP(A745,'High School'!A:BB,54,FALSE)</f>
        <v/>
      </c>
      <c r="M745" s="301" t="s">
        <v>73</v>
      </c>
      <c r="N745" s="271"/>
      <c r="O745" s="301" t="s">
        <v>8035</v>
      </c>
      <c r="P745" s="273"/>
      <c r="Q745" s="273"/>
      <c r="R745" s="273"/>
      <c r="S745" s="275"/>
      <c r="T745" s="275"/>
      <c r="U745" s="275"/>
      <c r="V745" s="275"/>
      <c r="W745" s="275"/>
      <c r="X745" s="275"/>
      <c r="Y745" s="304" t="s">
        <v>232</v>
      </c>
      <c r="Z745" s="276"/>
      <c r="AA745" s="276"/>
      <c r="AB745" s="276"/>
      <c r="AC745" s="276"/>
      <c r="AD745" s="276"/>
      <c r="AE745" s="222"/>
      <c r="AF745" s="222"/>
      <c r="AG745" s="222"/>
      <c r="AH745" s="222"/>
      <c r="AI745" s="222"/>
      <c r="AJ745" s="222"/>
      <c r="AK745" s="279"/>
      <c r="AL745" s="279"/>
      <c r="AM745" s="279"/>
      <c r="AN745" s="279"/>
      <c r="AO745" s="292"/>
      <c r="AP745" s="292"/>
      <c r="AQ745" s="292"/>
      <c r="AR745" s="362"/>
      <c r="AS745" s="362"/>
      <c r="AT745" s="281"/>
      <c r="AU745" s="281"/>
      <c r="AV745" s="294"/>
      <c r="AW745" s="294"/>
      <c r="AX745" s="294"/>
      <c r="AY745" s="295"/>
      <c r="AZ745" s="295"/>
      <c r="BA745" s="295"/>
      <c r="BB745" s="296"/>
      <c r="BC745" s="296"/>
      <c r="BD745" s="296"/>
      <c r="BE745" s="353"/>
    </row>
    <row r="746" ht="15.75" customHeight="1">
      <c r="A746" s="74">
        <v>2025784.0</v>
      </c>
      <c r="B746" s="50" t="s">
        <v>4684</v>
      </c>
      <c r="C746" s="50" t="s">
        <v>430</v>
      </c>
      <c r="D746" s="50" t="s">
        <v>99</v>
      </c>
      <c r="E746" s="82" t="s">
        <v>53</v>
      </c>
      <c r="F746" s="50" t="s">
        <v>4</v>
      </c>
      <c r="G746" s="269" t="str">
        <f>VLOOKUP(A746,'High School'!A:AW,49,FALSE)</f>
        <v/>
      </c>
      <c r="H746" s="270" t="str">
        <f>VLOOKUP(A746,'High School'!A:AX,50,FALSE)</f>
        <v/>
      </c>
      <c r="I746" s="270" t="str">
        <f>VLOOKUP(A746,'High School'!A:AY,51,FALSE)</f>
        <v/>
      </c>
      <c r="J746" s="270" t="str">
        <f>VLOOKUP(A746,'High School'!A:AZ,52,FALSE)</f>
        <v/>
      </c>
      <c r="K746" s="270" t="str">
        <f>VLOOKUP(A746,'High School'!A:BA,53,FALSE)</f>
        <v/>
      </c>
      <c r="L746" s="270" t="str">
        <f>VLOOKUP(A746,'High School'!A:BB,54,FALSE)</f>
        <v/>
      </c>
      <c r="M746" s="301" t="s">
        <v>73</v>
      </c>
      <c r="N746" s="271"/>
      <c r="O746" s="301" t="s">
        <v>8036</v>
      </c>
      <c r="P746" s="273"/>
      <c r="Q746" s="273"/>
      <c r="R746" s="273"/>
      <c r="S746" s="275"/>
      <c r="T746" s="275"/>
      <c r="U746" s="275"/>
      <c r="V746" s="275"/>
      <c r="W746" s="275"/>
      <c r="X746" s="275"/>
      <c r="Y746" s="304" t="s">
        <v>73</v>
      </c>
      <c r="Z746" s="276"/>
      <c r="AA746" s="304">
        <v>2.51559297E8</v>
      </c>
      <c r="AB746" s="304">
        <v>36912.0</v>
      </c>
      <c r="AC746" s="276"/>
      <c r="AD746" s="276"/>
      <c r="AE746" s="222"/>
      <c r="AF746" s="222"/>
      <c r="AG746" s="222"/>
      <c r="AH746" s="222"/>
      <c r="AI746" s="222"/>
      <c r="AJ746" s="222"/>
      <c r="AK746" s="279"/>
      <c r="AL746" s="279"/>
      <c r="AM746" s="279"/>
      <c r="AN746" s="279"/>
      <c r="AO746" s="292"/>
      <c r="AP746" s="292"/>
      <c r="AQ746" s="292"/>
      <c r="AR746" s="362"/>
      <c r="AS746" s="362"/>
      <c r="AT746" s="281"/>
      <c r="AU746" s="281"/>
      <c r="AV746" s="294"/>
      <c r="AW746" s="294"/>
      <c r="AX746" s="294"/>
      <c r="AY746" s="295"/>
      <c r="AZ746" s="295"/>
      <c r="BA746" s="295"/>
      <c r="BB746" s="296"/>
      <c r="BC746" s="296"/>
      <c r="BD746" s="296"/>
      <c r="BE746" s="353"/>
    </row>
    <row r="747" ht="15.75" customHeight="1">
      <c r="A747" s="74">
        <v>2025785.0</v>
      </c>
      <c r="B747" s="50" t="s">
        <v>5610</v>
      </c>
      <c r="C747" s="50" t="s">
        <v>430</v>
      </c>
      <c r="D747" s="50" t="s">
        <v>99</v>
      </c>
      <c r="E747" s="82" t="s">
        <v>53</v>
      </c>
      <c r="F747" s="50" t="s">
        <v>4</v>
      </c>
      <c r="G747" s="269" t="str">
        <f>VLOOKUP(A747,'High School'!A:AW,49,FALSE)</f>
        <v/>
      </c>
      <c r="H747" s="270" t="str">
        <f>VLOOKUP(A747,'High School'!A:AX,50,FALSE)</f>
        <v/>
      </c>
      <c r="I747" s="270" t="str">
        <f>VLOOKUP(A747,'High School'!A:AY,51,FALSE)</f>
        <v/>
      </c>
      <c r="J747" s="270" t="str">
        <f>VLOOKUP(A747,'High School'!A:AZ,52,FALSE)</f>
        <v/>
      </c>
      <c r="K747" s="270" t="str">
        <f>VLOOKUP(A747,'High School'!A:BA,53,FALSE)</f>
        <v/>
      </c>
      <c r="L747" s="270" t="str">
        <f>VLOOKUP(A747,'High School'!A:BB,54,FALSE)</f>
        <v/>
      </c>
      <c r="M747" s="301" t="s">
        <v>73</v>
      </c>
      <c r="N747" s="271"/>
      <c r="O747" s="301" t="s">
        <v>8037</v>
      </c>
      <c r="P747" s="273"/>
      <c r="Q747" s="273"/>
      <c r="R747" s="273"/>
      <c r="S747" s="275"/>
      <c r="T747" s="275"/>
      <c r="U747" s="275"/>
      <c r="V747" s="275"/>
      <c r="W747" s="275"/>
      <c r="X747" s="275"/>
      <c r="Y747" s="304" t="s">
        <v>232</v>
      </c>
      <c r="Z747" s="276"/>
      <c r="AA747" s="304">
        <v>2.50106043E8</v>
      </c>
      <c r="AB747" s="276"/>
      <c r="AC747" s="276"/>
      <c r="AD747" s="276"/>
      <c r="AE747" s="222"/>
      <c r="AF747" s="222"/>
      <c r="AG747" s="222"/>
      <c r="AH747" s="222"/>
      <c r="AI747" s="222"/>
      <c r="AJ747" s="222"/>
      <c r="AK747" s="279"/>
      <c r="AL747" s="279"/>
      <c r="AM747" s="279"/>
      <c r="AN747" s="279"/>
      <c r="AO747" s="292"/>
      <c r="AP747" s="292"/>
      <c r="AQ747" s="292"/>
      <c r="AR747" s="362"/>
      <c r="AS747" s="362"/>
      <c r="AT747" s="281"/>
      <c r="AU747" s="281"/>
      <c r="AV747" s="294"/>
      <c r="AW747" s="294"/>
      <c r="AX747" s="294"/>
      <c r="AY747" s="295"/>
      <c r="AZ747" s="295"/>
      <c r="BA747" s="295"/>
      <c r="BB747" s="296"/>
      <c r="BC747" s="296"/>
      <c r="BD747" s="296"/>
      <c r="BE747" s="353"/>
    </row>
    <row r="748" ht="15.75" customHeight="1">
      <c r="A748" s="74">
        <v>2025786.0</v>
      </c>
      <c r="B748" s="50" t="s">
        <v>8038</v>
      </c>
      <c r="C748" s="50" t="s">
        <v>430</v>
      </c>
      <c r="D748" s="50" t="s">
        <v>99</v>
      </c>
      <c r="E748" s="82" t="s">
        <v>53</v>
      </c>
      <c r="F748" s="50" t="s">
        <v>4</v>
      </c>
      <c r="G748" s="269" t="str">
        <f>VLOOKUP(A748,'High School'!A:AW,49,FALSE)</f>
        <v/>
      </c>
      <c r="H748" s="270" t="str">
        <f>VLOOKUP(A748,'High School'!A:AX,50,FALSE)</f>
        <v/>
      </c>
      <c r="I748" s="270" t="str">
        <f>VLOOKUP(A748,'High School'!A:AY,51,FALSE)</f>
        <v/>
      </c>
      <c r="J748" s="270" t="str">
        <f>VLOOKUP(A748,'High School'!A:AZ,52,FALSE)</f>
        <v/>
      </c>
      <c r="K748" s="270" t="str">
        <f>VLOOKUP(A748,'High School'!A:BA,53,FALSE)</f>
        <v/>
      </c>
      <c r="L748" s="270" t="str">
        <f>VLOOKUP(A748,'High School'!A:BB,54,FALSE)</f>
        <v/>
      </c>
      <c r="M748" s="301" t="s">
        <v>73</v>
      </c>
      <c r="N748" s="271"/>
      <c r="O748" s="301" t="s">
        <v>8039</v>
      </c>
      <c r="P748" s="273"/>
      <c r="Q748" s="273"/>
      <c r="R748" s="273"/>
      <c r="S748" s="275"/>
      <c r="T748" s="275"/>
      <c r="U748" s="275"/>
      <c r="V748" s="275"/>
      <c r="W748" s="275"/>
      <c r="X748" s="275"/>
      <c r="Y748" s="304" t="s">
        <v>73</v>
      </c>
      <c r="Z748" s="276"/>
      <c r="AA748" s="304">
        <v>2.51561186E8</v>
      </c>
      <c r="AB748" s="304">
        <v>36912.0</v>
      </c>
      <c r="AC748" s="276"/>
      <c r="AD748" s="276"/>
      <c r="AE748" s="222"/>
      <c r="AF748" s="222"/>
      <c r="AG748" s="222"/>
      <c r="AH748" s="222"/>
      <c r="AI748" s="222"/>
      <c r="AJ748" s="222"/>
      <c r="AK748" s="279"/>
      <c r="AL748" s="279"/>
      <c r="AM748" s="279"/>
      <c r="AN748" s="279"/>
      <c r="AO748" s="292"/>
      <c r="AP748" s="292"/>
      <c r="AQ748" s="292"/>
      <c r="AR748" s="362"/>
      <c r="AS748" s="362"/>
      <c r="AT748" s="281"/>
      <c r="AU748" s="281"/>
      <c r="AV748" s="294"/>
      <c r="AW748" s="294"/>
      <c r="AX748" s="294"/>
      <c r="AY748" s="295"/>
      <c r="AZ748" s="295"/>
      <c r="BA748" s="295"/>
      <c r="BB748" s="296"/>
      <c r="BC748" s="296"/>
      <c r="BD748" s="296"/>
      <c r="BE748" s="353"/>
    </row>
    <row r="749" ht="15.75" customHeight="1">
      <c r="A749" s="74">
        <v>2025787.0</v>
      </c>
      <c r="B749" s="50" t="s">
        <v>8040</v>
      </c>
      <c r="C749" s="50" t="s">
        <v>430</v>
      </c>
      <c r="D749" s="50" t="s">
        <v>93</v>
      </c>
      <c r="E749" s="82" t="s">
        <v>55</v>
      </c>
      <c r="F749" s="50" t="s">
        <v>4</v>
      </c>
      <c r="G749" s="269" t="str">
        <f>VLOOKUP(A749,'High School'!A:AW,49,FALSE)</f>
        <v/>
      </c>
      <c r="H749" s="270" t="str">
        <f>VLOOKUP(A749,'High School'!A:AX,50,FALSE)</f>
        <v/>
      </c>
      <c r="I749" s="270" t="str">
        <f>VLOOKUP(A749,'High School'!A:AY,51,FALSE)</f>
        <v/>
      </c>
      <c r="J749" s="270" t="str">
        <f>VLOOKUP(A749,'High School'!A:AZ,52,FALSE)</f>
        <v/>
      </c>
      <c r="K749" s="270" t="str">
        <f>VLOOKUP(A749,'High School'!A:BA,53,FALSE)</f>
        <v/>
      </c>
      <c r="L749" s="270" t="str">
        <f>VLOOKUP(A749,'High School'!A:BB,54,FALSE)</f>
        <v/>
      </c>
      <c r="M749" s="301" t="s">
        <v>225</v>
      </c>
      <c r="N749" s="301" t="s">
        <v>26</v>
      </c>
      <c r="O749" s="271"/>
      <c r="P749" s="273"/>
      <c r="Q749" s="273"/>
      <c r="R749" s="273"/>
      <c r="S749" s="275"/>
      <c r="T749" s="275"/>
      <c r="U749" s="275"/>
      <c r="V749" s="275"/>
      <c r="W749" s="275"/>
      <c r="X749" s="275"/>
      <c r="Y749" s="304" t="s">
        <v>225</v>
      </c>
      <c r="Z749" s="304" t="s">
        <v>26</v>
      </c>
      <c r="AA749" s="276"/>
      <c r="AB749" s="276"/>
      <c r="AC749" s="276"/>
      <c r="AD749" s="276"/>
      <c r="AE749" s="222"/>
      <c r="AF749" s="222"/>
      <c r="AG749" s="222"/>
      <c r="AH749" s="222"/>
      <c r="AI749" s="222"/>
      <c r="AJ749" s="222"/>
      <c r="AK749" s="279"/>
      <c r="AL749" s="279"/>
      <c r="AM749" s="279"/>
      <c r="AN749" s="279"/>
      <c r="AO749" s="292"/>
      <c r="AP749" s="292"/>
      <c r="AQ749" s="292"/>
      <c r="AR749" s="362"/>
      <c r="AS749" s="362"/>
      <c r="AT749" s="281"/>
      <c r="AU749" s="281"/>
      <c r="AV749" s="294"/>
      <c r="AW749" s="294"/>
      <c r="AX749" s="294"/>
      <c r="AY749" s="295"/>
      <c r="AZ749" s="295"/>
      <c r="BA749" s="295"/>
      <c r="BB749" s="296"/>
      <c r="BC749" s="296"/>
      <c r="BD749" s="296"/>
      <c r="BE749" s="353"/>
    </row>
    <row r="750" ht="15.75" customHeight="1">
      <c r="A750" s="74">
        <v>2025788.0</v>
      </c>
      <c r="B750" s="50" t="s">
        <v>3727</v>
      </c>
      <c r="C750" s="50" t="s">
        <v>430</v>
      </c>
      <c r="D750" s="50" t="s">
        <v>99</v>
      </c>
      <c r="E750" s="82" t="s">
        <v>53</v>
      </c>
      <c r="F750" s="50" t="s">
        <v>4</v>
      </c>
      <c r="G750" s="269" t="str">
        <f>VLOOKUP(A750,'High School'!A:AW,49,FALSE)</f>
        <v>S/A</v>
      </c>
      <c r="H750" s="270" t="str">
        <f>VLOOKUP(A750,'High School'!A:AX,50,FALSE)</f>
        <v/>
      </c>
      <c r="I750" s="270">
        <f>VLOOKUP(A750,'High School'!A:AY,51,FALSE)</f>
        <v>231574142</v>
      </c>
      <c r="J750" s="270">
        <f>VLOOKUP(A750,'High School'!A:AZ,52,FALSE)</f>
        <v>50804</v>
      </c>
      <c r="K750" s="270" t="str">
        <f>VLOOKUP(A750,'High School'!A:BA,53,FALSE)</f>
        <v/>
      </c>
      <c r="L750" s="270" t="str">
        <f>VLOOKUP(A750,'High School'!A:BB,54,FALSE)</f>
        <v/>
      </c>
      <c r="M750" s="301" t="s">
        <v>232</v>
      </c>
      <c r="N750" s="271"/>
      <c r="O750" s="301" t="s">
        <v>8041</v>
      </c>
      <c r="P750" s="273"/>
      <c r="Q750" s="273"/>
      <c r="R750" s="273"/>
      <c r="S750" s="303" t="s">
        <v>232</v>
      </c>
      <c r="T750" s="275"/>
      <c r="U750" s="303">
        <v>2.25108363E8</v>
      </c>
      <c r="V750" s="303" t="s">
        <v>8042</v>
      </c>
      <c r="W750" s="275"/>
      <c r="X750" s="275"/>
      <c r="Y750" s="304" t="s">
        <v>232</v>
      </c>
      <c r="Z750" s="276"/>
      <c r="AA750" s="304">
        <v>2.50523698E8</v>
      </c>
      <c r="AB750" s="276"/>
      <c r="AC750" s="276"/>
      <c r="AD750" s="276"/>
      <c r="AE750" s="222"/>
      <c r="AF750" s="222"/>
      <c r="AG750" s="222"/>
      <c r="AH750" s="222"/>
      <c r="AI750" s="222"/>
      <c r="AJ750" s="222"/>
      <c r="AK750" s="279"/>
      <c r="AL750" s="279"/>
      <c r="AM750" s="279"/>
      <c r="AN750" s="279"/>
      <c r="AO750" s="292"/>
      <c r="AP750" s="292"/>
      <c r="AQ750" s="292"/>
      <c r="AR750" s="362"/>
      <c r="AS750" s="362"/>
      <c r="AT750" s="281"/>
      <c r="AU750" s="281"/>
      <c r="AV750" s="294"/>
      <c r="AW750" s="294"/>
      <c r="AX750" s="294"/>
      <c r="AY750" s="295"/>
      <c r="AZ750" s="295"/>
      <c r="BA750" s="295"/>
      <c r="BB750" s="296"/>
      <c r="BC750" s="296"/>
      <c r="BD750" s="296"/>
      <c r="BE750" s="353"/>
    </row>
    <row r="751" ht="15.75" customHeight="1">
      <c r="A751" s="74">
        <v>2025789.0</v>
      </c>
      <c r="B751" s="50" t="s">
        <v>4504</v>
      </c>
      <c r="C751" s="50" t="s">
        <v>430</v>
      </c>
      <c r="D751" s="50" t="s">
        <v>99</v>
      </c>
      <c r="E751" s="82" t="s">
        <v>53</v>
      </c>
      <c r="F751" s="50" t="s">
        <v>4</v>
      </c>
      <c r="G751" s="269" t="str">
        <f>VLOOKUP(A751,'High School'!A:AW,49,FALSE)</f>
        <v>S/A</v>
      </c>
      <c r="H751" s="270" t="str">
        <f>VLOOKUP(A751,'High School'!A:AX,50,FALSE)</f>
        <v/>
      </c>
      <c r="I751" s="270">
        <f>VLOOKUP(A751,'High School'!A:AY,51,FALSE)</f>
        <v>231621736</v>
      </c>
      <c r="J751" s="270">
        <f>VLOOKUP(A751,'High School'!A:AZ,52,FALSE)</f>
        <v>94051</v>
      </c>
      <c r="K751" s="270" t="str">
        <f>VLOOKUP(A751,'High School'!A:BA,53,FALSE)</f>
        <v/>
      </c>
      <c r="L751" s="270" t="str">
        <f>VLOOKUP(A751,'High School'!A:BB,54,FALSE)</f>
        <v/>
      </c>
      <c r="M751" s="301" t="s">
        <v>232</v>
      </c>
      <c r="N751" s="271"/>
      <c r="O751" s="301" t="s">
        <v>8043</v>
      </c>
      <c r="P751" s="273"/>
      <c r="Q751" s="273"/>
      <c r="R751" s="273"/>
      <c r="S751" s="303" t="s">
        <v>232</v>
      </c>
      <c r="T751" s="275"/>
      <c r="U751" s="303">
        <v>2.25154638E8</v>
      </c>
      <c r="V751" s="303">
        <v>69218.0</v>
      </c>
      <c r="W751" s="275"/>
      <c r="X751" s="275"/>
      <c r="Y751" s="304" t="s">
        <v>73</v>
      </c>
      <c r="Z751" s="276"/>
      <c r="AA751" s="304">
        <v>2.51541568E8</v>
      </c>
      <c r="AB751" s="304">
        <v>36192.0</v>
      </c>
      <c r="AC751" s="276"/>
      <c r="AD751" s="276"/>
      <c r="AE751" s="222"/>
      <c r="AF751" s="222"/>
      <c r="AG751" s="222"/>
      <c r="AH751" s="222"/>
      <c r="AI751" s="222"/>
      <c r="AJ751" s="222"/>
      <c r="AK751" s="279"/>
      <c r="AL751" s="279"/>
      <c r="AM751" s="279"/>
      <c r="AN751" s="279"/>
      <c r="AO751" s="292"/>
      <c r="AP751" s="292"/>
      <c r="AQ751" s="292"/>
      <c r="AR751" s="362"/>
      <c r="AS751" s="362"/>
      <c r="AT751" s="281"/>
      <c r="AU751" s="281"/>
      <c r="AV751" s="294"/>
      <c r="AW751" s="294"/>
      <c r="AX751" s="294"/>
      <c r="AY751" s="295"/>
      <c r="AZ751" s="295"/>
      <c r="BA751" s="295"/>
      <c r="BB751" s="296"/>
      <c r="BC751" s="296"/>
      <c r="BD751" s="296"/>
      <c r="BE751" s="353"/>
    </row>
    <row r="752" ht="15.75" customHeight="1">
      <c r="A752" s="74">
        <v>2025790.0</v>
      </c>
      <c r="B752" s="50" t="s">
        <v>8044</v>
      </c>
      <c r="C752" s="50" t="s">
        <v>430</v>
      </c>
      <c r="D752" s="50" t="s">
        <v>99</v>
      </c>
      <c r="E752" s="82" t="s">
        <v>53</v>
      </c>
      <c r="F752" s="50" t="s">
        <v>4</v>
      </c>
      <c r="G752" s="269" t="str">
        <f>VLOOKUP(A752,'High School'!A:AW,49,FALSE)</f>
        <v/>
      </c>
      <c r="H752" s="270" t="str">
        <f>VLOOKUP(A752,'High School'!A:AX,50,FALSE)</f>
        <v/>
      </c>
      <c r="I752" s="270" t="str">
        <f>VLOOKUP(A752,'High School'!A:AY,51,FALSE)</f>
        <v/>
      </c>
      <c r="J752" s="270" t="str">
        <f>VLOOKUP(A752,'High School'!A:AZ,52,FALSE)</f>
        <v/>
      </c>
      <c r="K752" s="270" t="str">
        <f>VLOOKUP(A752,'High School'!A:BA,53,FALSE)</f>
        <v/>
      </c>
      <c r="L752" s="270" t="str">
        <f>VLOOKUP(A752,'High School'!A:BB,54,FALSE)</f>
        <v/>
      </c>
      <c r="M752" s="301" t="s">
        <v>73</v>
      </c>
      <c r="N752" s="271"/>
      <c r="O752" s="301" t="s">
        <v>8045</v>
      </c>
      <c r="P752" s="273"/>
      <c r="Q752" s="273"/>
      <c r="R752" s="273"/>
      <c r="S752" s="275"/>
      <c r="T752" s="275"/>
      <c r="U752" s="275"/>
      <c r="V752" s="275"/>
      <c r="W752" s="275"/>
      <c r="X752" s="275"/>
      <c r="Y752" s="304" t="s">
        <v>73</v>
      </c>
      <c r="Z752" s="276"/>
      <c r="AA752" s="304">
        <v>2.51482448E8</v>
      </c>
      <c r="AB752" s="304">
        <v>12153.0</v>
      </c>
      <c r="AC752" s="276"/>
      <c r="AD752" s="276"/>
      <c r="AE752" s="222"/>
      <c r="AF752" s="222"/>
      <c r="AG752" s="222"/>
      <c r="AH752" s="222"/>
      <c r="AI752" s="222"/>
      <c r="AJ752" s="222"/>
      <c r="AK752" s="279"/>
      <c r="AL752" s="279"/>
      <c r="AM752" s="279"/>
      <c r="AN752" s="279"/>
      <c r="AO752" s="292"/>
      <c r="AP752" s="292"/>
      <c r="AQ752" s="292"/>
      <c r="AR752" s="362"/>
      <c r="AS752" s="362"/>
      <c r="AT752" s="281"/>
      <c r="AU752" s="281"/>
      <c r="AV752" s="294"/>
      <c r="AW752" s="294"/>
      <c r="AX752" s="294"/>
      <c r="AY752" s="295"/>
      <c r="AZ752" s="295"/>
      <c r="BA752" s="295"/>
      <c r="BB752" s="296"/>
      <c r="BC752" s="296"/>
      <c r="BD752" s="296"/>
      <c r="BE752" s="353"/>
    </row>
    <row r="753" ht="15.75" customHeight="1">
      <c r="A753" s="74">
        <v>2025791.0</v>
      </c>
      <c r="B753" s="50" t="s">
        <v>5485</v>
      </c>
      <c r="C753" s="50" t="s">
        <v>430</v>
      </c>
      <c r="D753" s="50" t="s">
        <v>99</v>
      </c>
      <c r="E753" s="82" t="s">
        <v>53</v>
      </c>
      <c r="F753" s="50" t="s">
        <v>4</v>
      </c>
      <c r="G753" s="269" t="str">
        <f>VLOOKUP(A753,'High School'!A:AW,49,FALSE)</f>
        <v/>
      </c>
      <c r="H753" s="270" t="str">
        <f>VLOOKUP(A753,'High School'!A:AX,50,FALSE)</f>
        <v/>
      </c>
      <c r="I753" s="270" t="str">
        <f>VLOOKUP(A753,'High School'!A:AY,51,FALSE)</f>
        <v/>
      </c>
      <c r="J753" s="270" t="str">
        <f>VLOOKUP(A753,'High School'!A:AZ,52,FALSE)</f>
        <v/>
      </c>
      <c r="K753" s="270" t="str">
        <f>VLOOKUP(A753,'High School'!A:BA,53,FALSE)</f>
        <v/>
      </c>
      <c r="L753" s="270" t="str">
        <f>VLOOKUP(A753,'High School'!A:BB,54,FALSE)</f>
        <v/>
      </c>
      <c r="M753" s="301" t="s">
        <v>73</v>
      </c>
      <c r="N753" s="271"/>
      <c r="O753" s="301" t="s">
        <v>8046</v>
      </c>
      <c r="P753" s="273"/>
      <c r="Q753" s="273"/>
      <c r="R753" s="273"/>
      <c r="S753" s="275"/>
      <c r="T753" s="275"/>
      <c r="U753" s="275"/>
      <c r="V753" s="275"/>
      <c r="W753" s="275"/>
      <c r="X753" s="275"/>
      <c r="Y753" s="304" t="s">
        <v>73</v>
      </c>
      <c r="Z753" s="276"/>
      <c r="AA753" s="304">
        <v>2.51560996E8</v>
      </c>
      <c r="AB753" s="304">
        <v>36912.0</v>
      </c>
      <c r="AC753" s="276"/>
      <c r="AD753" s="276"/>
      <c r="AE753" s="222"/>
      <c r="AF753" s="222"/>
      <c r="AG753" s="222"/>
      <c r="AH753" s="222"/>
      <c r="AI753" s="222"/>
      <c r="AJ753" s="222"/>
      <c r="AK753" s="279"/>
      <c r="AL753" s="279"/>
      <c r="AM753" s="279"/>
      <c r="AN753" s="279"/>
      <c r="AO753" s="292"/>
      <c r="AP753" s="292"/>
      <c r="AQ753" s="292"/>
      <c r="AR753" s="362"/>
      <c r="AS753" s="362"/>
      <c r="AT753" s="281"/>
      <c r="AU753" s="281"/>
      <c r="AV753" s="294"/>
      <c r="AW753" s="294"/>
      <c r="AX753" s="294"/>
      <c r="AY753" s="295"/>
      <c r="AZ753" s="295"/>
      <c r="BA753" s="295"/>
      <c r="BB753" s="296"/>
      <c r="BC753" s="296"/>
      <c r="BD753" s="296"/>
      <c r="BE753" s="353"/>
    </row>
    <row r="754" ht="15.75" customHeight="1">
      <c r="A754" s="74">
        <v>2025792.0</v>
      </c>
      <c r="B754" s="50" t="s">
        <v>8047</v>
      </c>
      <c r="C754" s="50" t="s">
        <v>430</v>
      </c>
      <c r="D754" s="50" t="s">
        <v>99</v>
      </c>
      <c r="E754" s="82" t="s">
        <v>53</v>
      </c>
      <c r="F754" s="50" t="s">
        <v>4</v>
      </c>
      <c r="G754" s="269" t="str">
        <f>VLOOKUP(A754,'High School'!A:AW,49,FALSE)</f>
        <v>S/A</v>
      </c>
      <c r="H754" s="270" t="str">
        <f>VLOOKUP(A754,'High School'!A:AX,50,FALSE)</f>
        <v/>
      </c>
      <c r="I754" s="270">
        <f>VLOOKUP(A754,'High School'!A:AY,51,FALSE)</f>
        <v>231638930</v>
      </c>
      <c r="J754" s="270">
        <f>VLOOKUP(A754,'High School'!A:AZ,52,FALSE)</f>
        <v>36702</v>
      </c>
      <c r="K754" s="270" t="str">
        <f>VLOOKUP(A754,'High School'!A:BA,53,FALSE)</f>
        <v/>
      </c>
      <c r="L754" s="270" t="str">
        <f>VLOOKUP(A754,'High School'!A:BB,54,FALSE)</f>
        <v/>
      </c>
      <c r="M754" s="301" t="s">
        <v>232</v>
      </c>
      <c r="N754" s="271"/>
      <c r="O754" s="301" t="s">
        <v>8048</v>
      </c>
      <c r="P754" s="273"/>
      <c r="Q754" s="273"/>
      <c r="R754" s="273"/>
      <c r="S754" s="303" t="s">
        <v>232</v>
      </c>
      <c r="T754" s="275"/>
      <c r="U754" s="303">
        <v>2.25142365E8</v>
      </c>
      <c r="V754" s="303">
        <v>86293.0</v>
      </c>
      <c r="W754" s="275"/>
      <c r="X754" s="275"/>
      <c r="Y754" s="304" t="s">
        <v>232</v>
      </c>
      <c r="Z754" s="276"/>
      <c r="AA754" s="304">
        <v>2.50840049E8</v>
      </c>
      <c r="AB754" s="304">
        <v>52961.0</v>
      </c>
      <c r="AC754" s="276"/>
      <c r="AD754" s="276"/>
      <c r="AE754" s="222"/>
      <c r="AF754" s="222"/>
      <c r="AG754" s="222"/>
      <c r="AH754" s="222"/>
      <c r="AI754" s="222"/>
      <c r="AJ754" s="222"/>
      <c r="AK754" s="279"/>
      <c r="AL754" s="279"/>
      <c r="AM754" s="279"/>
      <c r="AN754" s="279"/>
      <c r="AO754" s="292"/>
      <c r="AP754" s="292"/>
      <c r="AQ754" s="292"/>
      <c r="AR754" s="362"/>
      <c r="AS754" s="362"/>
      <c r="AT754" s="281"/>
      <c r="AU754" s="281"/>
      <c r="AV754" s="294"/>
      <c r="AW754" s="294"/>
      <c r="AX754" s="294"/>
      <c r="AY754" s="295"/>
      <c r="AZ754" s="295"/>
      <c r="BA754" s="295"/>
      <c r="BB754" s="296"/>
      <c r="BC754" s="296"/>
      <c r="BD754" s="296"/>
      <c r="BE754" s="353"/>
    </row>
    <row r="755" ht="15.75" customHeight="1">
      <c r="A755" s="74">
        <v>2025793.0</v>
      </c>
      <c r="B755" s="50" t="s">
        <v>4483</v>
      </c>
      <c r="C755" s="50" t="s">
        <v>430</v>
      </c>
      <c r="D755" s="50" t="s">
        <v>99</v>
      </c>
      <c r="E755" s="82" t="s">
        <v>53</v>
      </c>
      <c r="F755" s="50" t="s">
        <v>4</v>
      </c>
      <c r="G755" s="269" t="str">
        <f>VLOOKUP(A755,'High School'!A:AW,49,FALSE)</f>
        <v/>
      </c>
      <c r="H755" s="270" t="str">
        <f>VLOOKUP(A755,'High School'!A:AX,50,FALSE)</f>
        <v/>
      </c>
      <c r="I755" s="270" t="str">
        <f>VLOOKUP(A755,'High School'!A:AY,51,FALSE)</f>
        <v/>
      </c>
      <c r="J755" s="270" t="str">
        <f>VLOOKUP(A755,'High School'!A:AZ,52,FALSE)</f>
        <v/>
      </c>
      <c r="K755" s="270" t="str">
        <f>VLOOKUP(A755,'High School'!A:BA,53,FALSE)</f>
        <v/>
      </c>
      <c r="L755" s="270" t="str">
        <f>VLOOKUP(A755,'High School'!A:BB,54,FALSE)</f>
        <v/>
      </c>
      <c r="M755" s="301" t="s">
        <v>73</v>
      </c>
      <c r="N755" s="271"/>
      <c r="O755" s="301" t="s">
        <v>8049</v>
      </c>
      <c r="P755" s="273"/>
      <c r="Q755" s="273"/>
      <c r="R755" s="273"/>
      <c r="S755" s="303" t="s">
        <v>232</v>
      </c>
      <c r="T755" s="275"/>
      <c r="U755" s="303">
        <v>2.24256804E8</v>
      </c>
      <c r="V755" s="275"/>
      <c r="W755" s="275"/>
      <c r="X755" s="275"/>
      <c r="Y755" s="304" t="s">
        <v>232</v>
      </c>
      <c r="Z755" s="276"/>
      <c r="AA755" s="304">
        <v>2.50753502E8</v>
      </c>
      <c r="AB755" s="304">
        <v>36912.0</v>
      </c>
      <c r="AC755" s="276"/>
      <c r="AD755" s="276"/>
      <c r="AE755" s="222"/>
      <c r="AF755" s="222"/>
      <c r="AG755" s="222"/>
      <c r="AH755" s="222"/>
      <c r="AI755" s="222"/>
      <c r="AJ755" s="222"/>
      <c r="AK755" s="279"/>
      <c r="AL755" s="279"/>
      <c r="AM755" s="279"/>
      <c r="AN755" s="279"/>
      <c r="AO755" s="292"/>
      <c r="AP755" s="292"/>
      <c r="AQ755" s="292"/>
      <c r="AR755" s="362"/>
      <c r="AS755" s="362"/>
      <c r="AT755" s="281"/>
      <c r="AU755" s="281"/>
      <c r="AV755" s="294"/>
      <c r="AW755" s="294"/>
      <c r="AX755" s="294"/>
      <c r="AY755" s="295"/>
      <c r="AZ755" s="295"/>
      <c r="BA755" s="295"/>
      <c r="BB755" s="296"/>
      <c r="BC755" s="296"/>
      <c r="BD755" s="296"/>
      <c r="BE755" s="353"/>
    </row>
    <row r="756" ht="15.75" customHeight="1">
      <c r="A756" s="74">
        <v>2025794.0</v>
      </c>
      <c r="B756" s="50" t="s">
        <v>7206</v>
      </c>
      <c r="C756" s="50" t="s">
        <v>430</v>
      </c>
      <c r="D756" s="50" t="s">
        <v>99</v>
      </c>
      <c r="E756" s="82" t="s">
        <v>53</v>
      </c>
      <c r="F756" s="50" t="s">
        <v>4</v>
      </c>
      <c r="G756" s="269" t="str">
        <f>VLOOKUP(A756,'High School'!A:AW,49,FALSE)</f>
        <v/>
      </c>
      <c r="H756" s="270" t="str">
        <f>VLOOKUP(A756,'High School'!A:AX,50,FALSE)</f>
        <v/>
      </c>
      <c r="I756" s="270" t="str">
        <f>VLOOKUP(A756,'High School'!A:AY,51,FALSE)</f>
        <v/>
      </c>
      <c r="J756" s="270" t="str">
        <f>VLOOKUP(A756,'High School'!A:AZ,52,FALSE)</f>
        <v/>
      </c>
      <c r="K756" s="270" t="str">
        <f>VLOOKUP(A756,'High School'!A:BA,53,FALSE)</f>
        <v/>
      </c>
      <c r="L756" s="270" t="str">
        <f>VLOOKUP(A756,'High School'!A:BB,54,FALSE)</f>
        <v/>
      </c>
      <c r="M756" s="301" t="s">
        <v>73</v>
      </c>
      <c r="N756" s="271"/>
      <c r="O756" s="301" t="s">
        <v>8050</v>
      </c>
      <c r="P756" s="273"/>
      <c r="Q756" s="273"/>
      <c r="R756" s="273"/>
      <c r="S756" s="275"/>
      <c r="T756" s="275"/>
      <c r="U756" s="275"/>
      <c r="V756" s="275"/>
      <c r="W756" s="275"/>
      <c r="X756" s="275"/>
      <c r="Y756" s="304" t="s">
        <v>73</v>
      </c>
      <c r="Z756" s="276"/>
      <c r="AA756" s="304">
        <v>2.51569004E8</v>
      </c>
      <c r="AB756" s="304">
        <v>36912.0</v>
      </c>
      <c r="AC756" s="276"/>
      <c r="AD756" s="276"/>
      <c r="AE756" s="222"/>
      <c r="AF756" s="222"/>
      <c r="AG756" s="222"/>
      <c r="AH756" s="222"/>
      <c r="AI756" s="222"/>
      <c r="AJ756" s="222"/>
      <c r="AK756" s="279"/>
      <c r="AL756" s="279"/>
      <c r="AM756" s="279"/>
      <c r="AN756" s="279"/>
      <c r="AO756" s="292"/>
      <c r="AP756" s="292"/>
      <c r="AQ756" s="292"/>
      <c r="AR756" s="362"/>
      <c r="AS756" s="362"/>
      <c r="AT756" s="281"/>
      <c r="AU756" s="281"/>
      <c r="AV756" s="294"/>
      <c r="AW756" s="294"/>
      <c r="AX756" s="294"/>
      <c r="AY756" s="295"/>
      <c r="AZ756" s="295"/>
      <c r="BA756" s="295"/>
      <c r="BB756" s="296"/>
      <c r="BC756" s="296"/>
      <c r="BD756" s="296"/>
      <c r="BE756" s="353"/>
    </row>
    <row r="757" ht="15.75" customHeight="1">
      <c r="A757" s="74">
        <v>2025795.0</v>
      </c>
      <c r="B757" s="50" t="s">
        <v>4719</v>
      </c>
      <c r="C757" s="50" t="s">
        <v>430</v>
      </c>
      <c r="D757" s="50" t="s">
        <v>99</v>
      </c>
      <c r="E757" s="82" t="s">
        <v>53</v>
      </c>
      <c r="F757" s="50" t="s">
        <v>4</v>
      </c>
      <c r="G757" s="269" t="str">
        <f>VLOOKUP(A757,'High School'!A:AW,49,FALSE)</f>
        <v>Yes</v>
      </c>
      <c r="H757" s="270" t="str">
        <f>VLOOKUP(A757,'High School'!A:AX,50,FALSE)</f>
        <v/>
      </c>
      <c r="I757" s="270">
        <f>VLOOKUP(A757,'High School'!A:AY,51,FALSE)</f>
        <v>231578881</v>
      </c>
      <c r="J757" s="270">
        <f>VLOOKUP(A757,'High School'!A:AZ,52,FALSE)</f>
        <v>60289</v>
      </c>
      <c r="K757" s="270" t="str">
        <f>VLOOKUP(A757,'High School'!A:BA,53,FALSE)</f>
        <v/>
      </c>
      <c r="L757" s="270" t="str">
        <f>VLOOKUP(A757,'High School'!A:BB,54,FALSE)</f>
        <v/>
      </c>
      <c r="M757" s="301" t="s">
        <v>73</v>
      </c>
      <c r="N757" s="271"/>
      <c r="O757" s="301" t="s">
        <v>8051</v>
      </c>
      <c r="P757" s="273"/>
      <c r="Q757" s="273"/>
      <c r="R757" s="273"/>
      <c r="S757" s="275"/>
      <c r="T757" s="275"/>
      <c r="U757" s="275"/>
      <c r="V757" s="275"/>
      <c r="W757" s="275"/>
      <c r="X757" s="275"/>
      <c r="Y757" s="304" t="s">
        <v>73</v>
      </c>
      <c r="Z757" s="276"/>
      <c r="AA757" s="304">
        <v>2.51482804E8</v>
      </c>
      <c r="AB757" s="304">
        <v>60289.0</v>
      </c>
      <c r="AC757" s="276"/>
      <c r="AD757" s="276"/>
      <c r="AE757" s="222"/>
      <c r="AF757" s="222"/>
      <c r="AG757" s="222"/>
      <c r="AH757" s="222"/>
      <c r="AI757" s="222"/>
      <c r="AJ757" s="222"/>
      <c r="AK757" s="279"/>
      <c r="AL757" s="279"/>
      <c r="AM757" s="279"/>
      <c r="AN757" s="279"/>
      <c r="AO757" s="292"/>
      <c r="AP757" s="292"/>
      <c r="AQ757" s="292"/>
      <c r="AR757" s="362"/>
      <c r="AS757" s="362"/>
      <c r="AT757" s="281"/>
      <c r="AU757" s="281"/>
      <c r="AV757" s="294"/>
      <c r="AW757" s="294"/>
      <c r="AX757" s="294"/>
      <c r="AY757" s="295"/>
      <c r="AZ757" s="295"/>
      <c r="BA757" s="295"/>
      <c r="BB757" s="296"/>
      <c r="BC757" s="296"/>
      <c r="BD757" s="296"/>
      <c r="BE757" s="353"/>
    </row>
    <row r="758" ht="15.75" customHeight="1">
      <c r="A758" s="74">
        <v>2025796.0</v>
      </c>
      <c r="B758" s="50" t="s">
        <v>8052</v>
      </c>
      <c r="C758" s="50" t="s">
        <v>430</v>
      </c>
      <c r="D758" s="50" t="s">
        <v>104</v>
      </c>
      <c r="E758" s="82" t="s">
        <v>57</v>
      </c>
      <c r="F758" s="50" t="s">
        <v>49</v>
      </c>
      <c r="G758" s="269" t="str">
        <f>VLOOKUP(A758,'High School'!A:AW,49,FALSE)</f>
        <v>Yes</v>
      </c>
      <c r="H758" s="270" t="str">
        <f>VLOOKUP(A758,'High School'!A:AX,50,FALSE)</f>
        <v/>
      </c>
      <c r="I758" s="270">
        <f>VLOOKUP(A758,'High School'!A:AY,51,FALSE)</f>
        <v>232133611</v>
      </c>
      <c r="J758" s="270">
        <f>VLOOKUP(A758,'High School'!A:AZ,52,FALSE)</f>
        <v>65157</v>
      </c>
      <c r="K758" s="270" t="str">
        <f>VLOOKUP(A758,'High School'!A:BA,53,FALSE)</f>
        <v/>
      </c>
      <c r="L758" s="270" t="str">
        <f>VLOOKUP(A758,'High School'!A:BB,54,FALSE)</f>
        <v/>
      </c>
      <c r="M758" s="301" t="s">
        <v>225</v>
      </c>
      <c r="N758" s="301" t="s">
        <v>7711</v>
      </c>
      <c r="O758" s="271"/>
      <c r="P758" s="273"/>
      <c r="Q758" s="273"/>
      <c r="R758" s="273"/>
      <c r="S758" s="275"/>
      <c r="T758" s="275"/>
      <c r="U758" s="275"/>
      <c r="V758" s="275"/>
      <c r="W758" s="275"/>
      <c r="X758" s="275"/>
      <c r="Y758" s="304" t="s">
        <v>73</v>
      </c>
      <c r="Z758" s="304"/>
      <c r="AA758" s="304">
        <v>2.51618226E8</v>
      </c>
      <c r="AB758" s="304">
        <v>24976.0</v>
      </c>
      <c r="AC758" s="276"/>
      <c r="AD758" s="276"/>
      <c r="AE758" s="222"/>
      <c r="AF758" s="222"/>
      <c r="AG758" s="222"/>
      <c r="AH758" s="222"/>
      <c r="AI758" s="222"/>
      <c r="AJ758" s="222"/>
      <c r="AK758" s="279" t="s">
        <v>73</v>
      </c>
      <c r="AL758" s="279"/>
      <c r="AM758" s="279">
        <v>2.50898683E8</v>
      </c>
      <c r="AN758" s="279"/>
      <c r="AO758" s="292"/>
      <c r="AP758" s="292"/>
      <c r="AQ758" s="292"/>
      <c r="AR758" s="362"/>
      <c r="AS758" s="362"/>
      <c r="AT758" s="281"/>
      <c r="AU758" s="281"/>
      <c r="AV758" s="294"/>
      <c r="AW758" s="294"/>
      <c r="AX758" s="294"/>
      <c r="AY758" s="295"/>
      <c r="AZ758" s="295"/>
      <c r="BA758" s="295"/>
      <c r="BB758" s="296"/>
      <c r="BC758" s="296"/>
      <c r="BD758" s="296"/>
      <c r="BE758" s="353"/>
    </row>
    <row r="759" ht="15.75" customHeight="1">
      <c r="A759" s="74">
        <v>2025797.0</v>
      </c>
      <c r="B759" s="50" t="s">
        <v>8053</v>
      </c>
      <c r="C759" s="50" t="s">
        <v>430</v>
      </c>
      <c r="D759" s="50" t="s">
        <v>104</v>
      </c>
      <c r="E759" s="82" t="s">
        <v>57</v>
      </c>
      <c r="F759" s="50" t="s">
        <v>49</v>
      </c>
      <c r="G759" s="363" t="s">
        <v>232</v>
      </c>
      <c r="H759" s="270" t="str">
        <f>VLOOKUP(A759,'High School'!A:AX,50,FALSE)</f>
        <v/>
      </c>
      <c r="I759" s="364">
        <v>2.31823444E8</v>
      </c>
      <c r="J759" s="364">
        <v>28274.0</v>
      </c>
      <c r="K759" s="270" t="str">
        <f>VLOOKUP(A759,'High School'!A:BA,53,FALSE)</f>
        <v/>
      </c>
      <c r="L759" s="270" t="str">
        <f>VLOOKUP(A759,'High School'!A:BB,54,FALSE)</f>
        <v/>
      </c>
      <c r="M759" s="301" t="s">
        <v>225</v>
      </c>
      <c r="N759" s="301" t="s">
        <v>7711</v>
      </c>
      <c r="O759" s="271"/>
      <c r="P759" s="273"/>
      <c r="Q759" s="273"/>
      <c r="R759" s="273"/>
      <c r="S759" s="275"/>
      <c r="T759" s="275"/>
      <c r="U759" s="275"/>
      <c r="V759" s="275"/>
      <c r="W759" s="275"/>
      <c r="X759" s="275"/>
      <c r="Y759" s="304" t="s">
        <v>73</v>
      </c>
      <c r="Z759" s="304"/>
      <c r="AA759" s="304">
        <v>2.51618811E8</v>
      </c>
      <c r="AB759" s="304">
        <v>62169.0</v>
      </c>
      <c r="AC759" s="276"/>
      <c r="AD759" s="276"/>
      <c r="AE759" s="222"/>
      <c r="AF759" s="222"/>
      <c r="AG759" s="222"/>
      <c r="AH759" s="222"/>
      <c r="AI759" s="222"/>
      <c r="AJ759" s="222"/>
      <c r="AK759" s="279" t="s">
        <v>73</v>
      </c>
      <c r="AL759" s="279"/>
      <c r="AM759" s="279">
        <v>2.50903652E8</v>
      </c>
      <c r="AN759" s="279"/>
      <c r="AO759" s="292"/>
      <c r="AP759" s="292"/>
      <c r="AQ759" s="292"/>
      <c r="AR759" s="362"/>
      <c r="AS759" s="362"/>
      <c r="AT759" s="281"/>
      <c r="AU759" s="281"/>
      <c r="AV759" s="294"/>
      <c r="AW759" s="294"/>
      <c r="AX759" s="294"/>
      <c r="AY759" s="295"/>
      <c r="AZ759" s="295"/>
      <c r="BA759" s="295"/>
      <c r="BB759" s="296"/>
      <c r="BC759" s="296"/>
      <c r="BD759" s="296"/>
      <c r="BE759" s="353"/>
    </row>
    <row r="760" ht="15.75" customHeight="1">
      <c r="A760" s="74">
        <v>2025798.0</v>
      </c>
      <c r="B760" s="50" t="s">
        <v>8054</v>
      </c>
      <c r="C760" s="50" t="s">
        <v>430</v>
      </c>
      <c r="D760" s="50" t="s">
        <v>104</v>
      </c>
      <c r="E760" s="82" t="s">
        <v>57</v>
      </c>
      <c r="F760" s="50" t="s">
        <v>49</v>
      </c>
      <c r="G760" s="269" t="str">
        <f>VLOOKUP(A760,'High School'!A:AW,49,FALSE)</f>
        <v/>
      </c>
      <c r="H760" s="270" t="str">
        <f>VLOOKUP(A760,'High School'!A:AX,50,FALSE)</f>
        <v/>
      </c>
      <c r="I760" s="270" t="str">
        <f>VLOOKUP(A760,'High School'!A:AY,51,FALSE)</f>
        <v/>
      </c>
      <c r="J760" s="270" t="str">
        <f>VLOOKUP(A760,'High School'!A:AZ,52,FALSE)</f>
        <v/>
      </c>
      <c r="K760" s="270" t="str">
        <f>VLOOKUP(A760,'High School'!A:BA,53,FALSE)</f>
        <v/>
      </c>
      <c r="L760" s="270" t="str">
        <f>VLOOKUP(A760,'High School'!A:BB,54,FALSE)</f>
        <v/>
      </c>
      <c r="M760" s="301" t="s">
        <v>225</v>
      </c>
      <c r="N760" s="301" t="s">
        <v>7711</v>
      </c>
      <c r="O760" s="271"/>
      <c r="P760" s="273"/>
      <c r="Q760" s="273"/>
      <c r="R760" s="273"/>
      <c r="S760" s="275"/>
      <c r="T760" s="275"/>
      <c r="U760" s="275"/>
      <c r="V760" s="275"/>
      <c r="W760" s="275"/>
      <c r="X760" s="275"/>
      <c r="Y760" s="304" t="s">
        <v>73</v>
      </c>
      <c r="Z760" s="304"/>
      <c r="AA760" s="304">
        <v>2.51618455E8</v>
      </c>
      <c r="AB760" s="304">
        <v>70869.0</v>
      </c>
      <c r="AC760" s="276"/>
      <c r="AD760" s="276"/>
      <c r="AE760" s="222"/>
      <c r="AF760" s="222"/>
      <c r="AG760" s="222"/>
      <c r="AH760" s="222"/>
      <c r="AI760" s="222"/>
      <c r="AJ760" s="222"/>
      <c r="AK760" s="279" t="s">
        <v>73</v>
      </c>
      <c r="AL760" s="279"/>
      <c r="AM760" s="279">
        <v>2.50903415E8</v>
      </c>
      <c r="AN760" s="279">
        <v>68097.0</v>
      </c>
      <c r="AO760" s="292"/>
      <c r="AP760" s="292"/>
      <c r="AQ760" s="292"/>
      <c r="AR760" s="362"/>
      <c r="AS760" s="362"/>
      <c r="AT760" s="281"/>
      <c r="AU760" s="281"/>
      <c r="AV760" s="294"/>
      <c r="AW760" s="294"/>
      <c r="AX760" s="294"/>
      <c r="AY760" s="295"/>
      <c r="AZ760" s="295"/>
      <c r="BA760" s="295"/>
      <c r="BB760" s="296"/>
      <c r="BC760" s="296"/>
      <c r="BD760" s="296"/>
      <c r="BE760" s="353"/>
    </row>
    <row r="761" ht="15.75" customHeight="1">
      <c r="A761" s="74">
        <v>2025799.0</v>
      </c>
      <c r="B761" s="50" t="s">
        <v>8055</v>
      </c>
      <c r="C761" s="50" t="s">
        <v>430</v>
      </c>
      <c r="D761" s="50" t="s">
        <v>75</v>
      </c>
      <c r="E761" s="82" t="s">
        <v>55</v>
      </c>
      <c r="F761" s="50" t="s">
        <v>4</v>
      </c>
      <c r="G761" s="363" t="s">
        <v>232</v>
      </c>
      <c r="H761" s="270" t="str">
        <f>VLOOKUP(A761,'High School'!A:AX,50,FALSE)</f>
        <v/>
      </c>
      <c r="I761" s="270" t="str">
        <f>VLOOKUP(A761,'High School'!A:AY,51,FALSE)</f>
        <v/>
      </c>
      <c r="J761" s="270" t="str">
        <f>VLOOKUP(A761,'High School'!A:AZ,52,FALSE)</f>
        <v/>
      </c>
      <c r="K761" s="270" t="str">
        <f>VLOOKUP(A761,'High School'!A:BA,53,FALSE)</f>
        <v/>
      </c>
      <c r="L761" s="270" t="str">
        <f>VLOOKUP(A761,'High School'!A:BB,54,FALSE)</f>
        <v/>
      </c>
      <c r="M761" s="301" t="s">
        <v>232</v>
      </c>
      <c r="N761" s="271"/>
      <c r="O761" s="301" t="s">
        <v>8056</v>
      </c>
      <c r="P761" s="273"/>
      <c r="Q761" s="273"/>
      <c r="R761" s="273"/>
      <c r="S761" s="303" t="s">
        <v>232</v>
      </c>
      <c r="T761" s="275"/>
      <c r="U761" s="303">
        <v>2.25016796E8</v>
      </c>
      <c r="V761" s="275"/>
      <c r="W761" s="275"/>
      <c r="X761" s="275"/>
      <c r="Y761" s="304" t="s">
        <v>73</v>
      </c>
      <c r="Z761" s="276"/>
      <c r="AA761" s="304">
        <v>2.51575861E8</v>
      </c>
      <c r="AB761" s="304">
        <v>49751.0</v>
      </c>
      <c r="AC761" s="276"/>
      <c r="AD761" s="276"/>
      <c r="AE761" s="222"/>
      <c r="AF761" s="222"/>
      <c r="AG761" s="222"/>
      <c r="AH761" s="222"/>
      <c r="AI761" s="222"/>
      <c r="AJ761" s="222"/>
      <c r="AK761" s="279"/>
      <c r="AL761" s="279"/>
      <c r="AM761" s="279"/>
      <c r="AN761" s="279"/>
      <c r="AO761" s="292"/>
      <c r="AP761" s="292"/>
      <c r="AQ761" s="292"/>
      <c r="AR761" s="362"/>
      <c r="AS761" s="362"/>
      <c r="AT761" s="281"/>
      <c r="AU761" s="281"/>
      <c r="AV761" s="294"/>
      <c r="AW761" s="294"/>
      <c r="AX761" s="294"/>
      <c r="AY761" s="295"/>
      <c r="AZ761" s="295"/>
      <c r="BA761" s="295"/>
      <c r="BB761" s="296"/>
      <c r="BC761" s="296"/>
      <c r="BD761" s="296"/>
      <c r="BE761" s="353"/>
    </row>
    <row r="762" ht="15.75" customHeight="1">
      <c r="A762" s="74">
        <v>2025800.0</v>
      </c>
      <c r="B762" s="50" t="s">
        <v>7279</v>
      </c>
      <c r="C762" s="50" t="s">
        <v>430</v>
      </c>
      <c r="D762" s="50" t="s">
        <v>99</v>
      </c>
      <c r="E762" s="82" t="s">
        <v>53</v>
      </c>
      <c r="F762" s="50" t="s">
        <v>4</v>
      </c>
      <c r="G762" s="269" t="str">
        <f>VLOOKUP(A762,'High School'!A:AW,49,FALSE)</f>
        <v/>
      </c>
      <c r="H762" s="270" t="str">
        <f>VLOOKUP(A762,'High School'!A:AX,50,FALSE)</f>
        <v/>
      </c>
      <c r="I762" s="270" t="str">
        <f>VLOOKUP(A762,'High School'!A:AY,51,FALSE)</f>
        <v/>
      </c>
      <c r="J762" s="270" t="str">
        <f>VLOOKUP(A762,'High School'!A:AZ,52,FALSE)</f>
        <v/>
      </c>
      <c r="K762" s="270" t="str">
        <f>VLOOKUP(A762,'High School'!A:BA,53,FALSE)</f>
        <v/>
      </c>
      <c r="L762" s="270" t="str">
        <f>VLOOKUP(A762,'High School'!A:BB,54,FALSE)</f>
        <v/>
      </c>
      <c r="M762" s="301" t="s">
        <v>232</v>
      </c>
      <c r="N762" s="271"/>
      <c r="O762" s="301" t="s">
        <v>8057</v>
      </c>
      <c r="P762" s="273"/>
      <c r="Q762" s="273"/>
      <c r="R762" s="273"/>
      <c r="S762" s="275"/>
      <c r="T762" s="275"/>
      <c r="U762" s="275"/>
      <c r="V762" s="275"/>
      <c r="W762" s="275"/>
      <c r="X762" s="275"/>
      <c r="Y762" s="304" t="s">
        <v>73</v>
      </c>
      <c r="Z762" s="304"/>
      <c r="AA762" s="304">
        <v>2.51559408E8</v>
      </c>
      <c r="AB762" s="304">
        <v>36912.0</v>
      </c>
      <c r="AC762" s="276"/>
      <c r="AD762" s="276"/>
      <c r="AE762" s="222"/>
      <c r="AF762" s="222"/>
      <c r="AG762" s="222"/>
      <c r="AH762" s="222"/>
      <c r="AI762" s="222"/>
      <c r="AJ762" s="222"/>
      <c r="AK762" s="279"/>
      <c r="AL762" s="279"/>
      <c r="AM762" s="279"/>
      <c r="AN762" s="279"/>
      <c r="AO762" s="292"/>
      <c r="AP762" s="292"/>
      <c r="AQ762" s="292"/>
      <c r="AR762" s="362"/>
      <c r="AS762" s="362"/>
      <c r="AT762" s="281"/>
      <c r="AU762" s="281"/>
      <c r="AV762" s="294"/>
      <c r="AW762" s="294"/>
      <c r="AX762" s="294"/>
      <c r="AY762" s="295"/>
      <c r="AZ762" s="295"/>
      <c r="BA762" s="295"/>
      <c r="BB762" s="296"/>
      <c r="BC762" s="296"/>
      <c r="BD762" s="296"/>
      <c r="BE762" s="353"/>
    </row>
    <row r="763" ht="15.75" customHeight="1">
      <c r="A763" s="74">
        <v>2025801.0</v>
      </c>
      <c r="B763" s="50" t="s">
        <v>5984</v>
      </c>
      <c r="C763" s="50" t="s">
        <v>430</v>
      </c>
      <c r="D763" s="50" t="s">
        <v>99</v>
      </c>
      <c r="E763" s="82" t="s">
        <v>53</v>
      </c>
      <c r="F763" s="50" t="s">
        <v>4</v>
      </c>
      <c r="G763" s="269" t="str">
        <f>VLOOKUP(A763,'High School'!A:AW,49,FALSE)</f>
        <v/>
      </c>
      <c r="H763" s="270" t="str">
        <f>VLOOKUP(A763,'High School'!A:AX,50,FALSE)</f>
        <v/>
      </c>
      <c r="I763" s="270" t="str">
        <f>VLOOKUP(A763,'High School'!A:AY,51,FALSE)</f>
        <v/>
      </c>
      <c r="J763" s="270" t="str">
        <f>VLOOKUP(A763,'High School'!A:AZ,52,FALSE)</f>
        <v/>
      </c>
      <c r="K763" s="270" t="str">
        <f>VLOOKUP(A763,'High School'!A:BA,53,FALSE)</f>
        <v/>
      </c>
      <c r="L763" s="270" t="str">
        <f>VLOOKUP(A763,'High School'!A:BB,54,FALSE)</f>
        <v/>
      </c>
      <c r="M763" s="301" t="s">
        <v>73</v>
      </c>
      <c r="N763" s="271"/>
      <c r="O763" s="301" t="s">
        <v>8058</v>
      </c>
      <c r="P763" s="273"/>
      <c r="Q763" s="273"/>
      <c r="R763" s="273"/>
      <c r="S763" s="275"/>
      <c r="T763" s="275"/>
      <c r="U763" s="275"/>
      <c r="V763" s="275"/>
      <c r="W763" s="275"/>
      <c r="X763" s="275"/>
      <c r="Y763" s="304" t="s">
        <v>232</v>
      </c>
      <c r="Z763" s="276"/>
      <c r="AA763" s="304">
        <v>2.50959747E8</v>
      </c>
      <c r="AB763" s="304">
        <v>37694.0</v>
      </c>
      <c r="AC763" s="276"/>
      <c r="AD763" s="276"/>
      <c r="AE763" s="222"/>
      <c r="AF763" s="222"/>
      <c r="AG763" s="222"/>
      <c r="AH763" s="222"/>
      <c r="AI763" s="222"/>
      <c r="AJ763" s="222"/>
      <c r="AK763" s="279"/>
      <c r="AL763" s="279"/>
      <c r="AM763" s="279"/>
      <c r="AN763" s="279"/>
      <c r="AO763" s="292"/>
      <c r="AP763" s="292"/>
      <c r="AQ763" s="292"/>
      <c r="AR763" s="362"/>
      <c r="AS763" s="362"/>
      <c r="AT763" s="281"/>
      <c r="AU763" s="281"/>
      <c r="AV763" s="294"/>
      <c r="AW763" s="294"/>
      <c r="AX763" s="294"/>
      <c r="AY763" s="295"/>
      <c r="AZ763" s="295"/>
      <c r="BA763" s="295"/>
      <c r="BB763" s="296"/>
      <c r="BC763" s="296"/>
      <c r="BD763" s="296"/>
      <c r="BE763" s="353"/>
    </row>
    <row r="764" ht="15.75" customHeight="1">
      <c r="A764" s="74">
        <v>2025802.0</v>
      </c>
      <c r="B764" s="50" t="s">
        <v>7628</v>
      </c>
      <c r="C764" s="50" t="s">
        <v>430</v>
      </c>
      <c r="D764" s="50" t="s">
        <v>99</v>
      </c>
      <c r="E764" s="82" t="s">
        <v>53</v>
      </c>
      <c r="F764" s="50" t="s">
        <v>4</v>
      </c>
      <c r="G764" s="269" t="str">
        <f>VLOOKUP(A764,'High School'!A:AW,49,FALSE)</f>
        <v/>
      </c>
      <c r="H764" s="270" t="str">
        <f>VLOOKUP(A764,'High School'!A:AX,50,FALSE)</f>
        <v/>
      </c>
      <c r="I764" s="270" t="str">
        <f>VLOOKUP(A764,'High School'!A:AY,51,FALSE)</f>
        <v/>
      </c>
      <c r="J764" s="270" t="str">
        <f>VLOOKUP(A764,'High School'!A:AZ,52,FALSE)</f>
        <v/>
      </c>
      <c r="K764" s="270" t="str">
        <f>VLOOKUP(A764,'High School'!A:BA,53,FALSE)</f>
        <v/>
      </c>
      <c r="L764" s="270" t="str">
        <f>VLOOKUP(A764,'High School'!A:BB,54,FALSE)</f>
        <v/>
      </c>
      <c r="M764" s="301" t="s">
        <v>225</v>
      </c>
      <c r="N764" s="301" t="s">
        <v>26</v>
      </c>
      <c r="O764" s="271"/>
      <c r="P764" s="273"/>
      <c r="Q764" s="273"/>
      <c r="R764" s="273"/>
      <c r="S764" s="275"/>
      <c r="T764" s="275"/>
      <c r="U764" s="275"/>
      <c r="V764" s="275"/>
      <c r="W764" s="275"/>
      <c r="X764" s="275"/>
      <c r="Y764" s="304" t="s">
        <v>225</v>
      </c>
      <c r="Z764" s="304" t="s">
        <v>26</v>
      </c>
      <c r="AA764" s="276"/>
      <c r="AB764" s="276"/>
      <c r="AC764" s="276"/>
      <c r="AD764" s="276"/>
      <c r="AE764" s="222"/>
      <c r="AF764" s="222"/>
      <c r="AG764" s="222"/>
      <c r="AH764" s="222"/>
      <c r="AI764" s="222"/>
      <c r="AJ764" s="222"/>
      <c r="AK764" s="279"/>
      <c r="AL764" s="279"/>
      <c r="AM764" s="279"/>
      <c r="AN764" s="279"/>
      <c r="AO764" s="292"/>
      <c r="AP764" s="292"/>
      <c r="AQ764" s="292"/>
      <c r="AR764" s="362"/>
      <c r="AS764" s="362"/>
      <c r="AT764" s="281"/>
      <c r="AU764" s="281"/>
      <c r="AV764" s="294"/>
      <c r="AW764" s="294"/>
      <c r="AX764" s="294"/>
      <c r="AY764" s="295"/>
      <c r="AZ764" s="295"/>
      <c r="BA764" s="295"/>
      <c r="BB764" s="296"/>
      <c r="BC764" s="296"/>
      <c r="BD764" s="296"/>
      <c r="BE764" s="353"/>
    </row>
    <row r="765" ht="15.75" customHeight="1">
      <c r="A765" s="74">
        <v>2025803.0</v>
      </c>
      <c r="B765" s="50" t="s">
        <v>8059</v>
      </c>
      <c r="C765" s="50" t="s">
        <v>430</v>
      </c>
      <c r="D765" s="50" t="s">
        <v>99</v>
      </c>
      <c r="E765" s="82" t="s">
        <v>53</v>
      </c>
      <c r="F765" s="50" t="s">
        <v>4</v>
      </c>
      <c r="G765" s="269" t="str">
        <f>VLOOKUP(A765,'High School'!A:AW,49,FALSE)</f>
        <v/>
      </c>
      <c r="H765" s="270" t="str">
        <f>VLOOKUP(A765,'High School'!A:AX,50,FALSE)</f>
        <v/>
      </c>
      <c r="I765" s="270" t="str">
        <f>VLOOKUP(A765,'High School'!A:AY,51,FALSE)</f>
        <v/>
      </c>
      <c r="J765" s="270" t="str">
        <f>VLOOKUP(A765,'High School'!A:AZ,52,FALSE)</f>
        <v/>
      </c>
      <c r="K765" s="270" t="str">
        <f>VLOOKUP(A765,'High School'!A:BA,53,FALSE)</f>
        <v/>
      </c>
      <c r="L765" s="270" t="str">
        <f>VLOOKUP(A765,'High School'!A:BB,54,FALSE)</f>
        <v/>
      </c>
      <c r="M765" s="301" t="s">
        <v>225</v>
      </c>
      <c r="N765" s="301" t="s">
        <v>26</v>
      </c>
      <c r="O765" s="271"/>
      <c r="P765" s="273"/>
      <c r="Q765" s="273"/>
      <c r="R765" s="273"/>
      <c r="S765" s="275"/>
      <c r="T765" s="275"/>
      <c r="U765" s="275"/>
      <c r="V765" s="275"/>
      <c r="W765" s="275"/>
      <c r="X765" s="275"/>
      <c r="Y765" s="304" t="s">
        <v>225</v>
      </c>
      <c r="Z765" s="304" t="s">
        <v>26</v>
      </c>
      <c r="AA765" s="276"/>
      <c r="AB765" s="276"/>
      <c r="AC765" s="276"/>
      <c r="AD765" s="276"/>
      <c r="AE765" s="222"/>
      <c r="AF765" s="222"/>
      <c r="AG765" s="222"/>
      <c r="AH765" s="222"/>
      <c r="AI765" s="222"/>
      <c r="AJ765" s="222"/>
      <c r="AK765" s="279"/>
      <c r="AL765" s="279"/>
      <c r="AM765" s="279"/>
      <c r="AN765" s="279"/>
      <c r="AO765" s="292"/>
      <c r="AP765" s="292"/>
      <c r="AQ765" s="292"/>
      <c r="AR765" s="362"/>
      <c r="AS765" s="362"/>
      <c r="AT765" s="281"/>
      <c r="AU765" s="281"/>
      <c r="AV765" s="294"/>
      <c r="AW765" s="294"/>
      <c r="AX765" s="294"/>
      <c r="AY765" s="295"/>
      <c r="AZ765" s="295"/>
      <c r="BA765" s="295"/>
      <c r="BB765" s="296"/>
      <c r="BC765" s="296"/>
      <c r="BD765" s="296"/>
      <c r="BE765" s="353"/>
    </row>
    <row r="766" ht="15.75" customHeight="1">
      <c r="A766" s="74">
        <v>2025804.0</v>
      </c>
      <c r="B766" s="50" t="s">
        <v>7523</v>
      </c>
      <c r="C766" s="50" t="s">
        <v>430</v>
      </c>
      <c r="D766" s="50" t="s">
        <v>99</v>
      </c>
      <c r="E766" s="82" t="s">
        <v>53</v>
      </c>
      <c r="F766" s="50" t="s">
        <v>4</v>
      </c>
      <c r="G766" s="269" t="str">
        <f>VLOOKUP(A766,'High School'!A:AW,49,FALSE)</f>
        <v/>
      </c>
      <c r="H766" s="270" t="str">
        <f>VLOOKUP(A766,'High School'!A:AX,50,FALSE)</f>
        <v/>
      </c>
      <c r="I766" s="270" t="str">
        <f>VLOOKUP(A766,'High School'!A:AY,51,FALSE)</f>
        <v/>
      </c>
      <c r="J766" s="270" t="str">
        <f>VLOOKUP(A766,'High School'!A:AZ,52,FALSE)</f>
        <v/>
      </c>
      <c r="K766" s="270" t="str">
        <f>VLOOKUP(A766,'High School'!A:BA,53,FALSE)</f>
        <v/>
      </c>
      <c r="L766" s="270" t="str">
        <f>VLOOKUP(A766,'High School'!A:BB,54,FALSE)</f>
        <v/>
      </c>
      <c r="M766" s="301" t="s">
        <v>225</v>
      </c>
      <c r="N766" s="301" t="s">
        <v>26</v>
      </c>
      <c r="O766" s="271"/>
      <c r="P766" s="273"/>
      <c r="Q766" s="273"/>
      <c r="R766" s="273"/>
      <c r="S766" s="275"/>
      <c r="T766" s="275"/>
      <c r="U766" s="275"/>
      <c r="V766" s="275"/>
      <c r="W766" s="275"/>
      <c r="X766" s="275"/>
      <c r="Y766" s="304" t="s">
        <v>225</v>
      </c>
      <c r="Z766" s="304" t="s">
        <v>26</v>
      </c>
      <c r="AA766" s="276"/>
      <c r="AB766" s="276"/>
      <c r="AC766" s="276"/>
      <c r="AD766" s="276"/>
      <c r="AE766" s="222"/>
      <c r="AF766" s="222"/>
      <c r="AG766" s="222"/>
      <c r="AH766" s="222"/>
      <c r="AI766" s="222"/>
      <c r="AJ766" s="222"/>
      <c r="AK766" s="279"/>
      <c r="AL766" s="279"/>
      <c r="AM766" s="279"/>
      <c r="AN766" s="279"/>
      <c r="AO766" s="292"/>
      <c r="AP766" s="292"/>
      <c r="AQ766" s="292"/>
      <c r="AR766" s="362"/>
      <c r="AS766" s="362"/>
      <c r="AT766" s="281"/>
      <c r="AU766" s="281"/>
      <c r="AV766" s="294"/>
      <c r="AW766" s="294"/>
      <c r="AX766" s="294"/>
      <c r="AY766" s="295"/>
      <c r="AZ766" s="295"/>
      <c r="BA766" s="295"/>
      <c r="BB766" s="296"/>
      <c r="BC766" s="296"/>
      <c r="BD766" s="296"/>
      <c r="BE766" s="353"/>
    </row>
    <row r="767" ht="15.75" customHeight="1">
      <c r="A767" s="74">
        <v>2025805.0</v>
      </c>
      <c r="B767" s="50" t="s">
        <v>7289</v>
      </c>
      <c r="C767" s="50" t="s">
        <v>430</v>
      </c>
      <c r="D767" s="50" t="s">
        <v>99</v>
      </c>
      <c r="E767" s="82" t="s">
        <v>53</v>
      </c>
      <c r="F767" s="50" t="s">
        <v>4</v>
      </c>
      <c r="G767" s="269" t="str">
        <f>VLOOKUP(A767,'High School'!A:AW,49,FALSE)</f>
        <v/>
      </c>
      <c r="H767" s="270" t="str">
        <f>VLOOKUP(A767,'High School'!A:AX,50,FALSE)</f>
        <v/>
      </c>
      <c r="I767" s="270" t="str">
        <f>VLOOKUP(A767,'High School'!A:AY,51,FALSE)</f>
        <v/>
      </c>
      <c r="J767" s="270" t="str">
        <f>VLOOKUP(A767,'High School'!A:AZ,52,FALSE)</f>
        <v/>
      </c>
      <c r="K767" s="270" t="str">
        <f>VLOOKUP(A767,'High School'!A:BA,53,FALSE)</f>
        <v/>
      </c>
      <c r="L767" s="270" t="str">
        <f>VLOOKUP(A767,'High School'!A:BB,54,FALSE)</f>
        <v/>
      </c>
      <c r="M767" s="301" t="s">
        <v>225</v>
      </c>
      <c r="N767" s="301" t="s">
        <v>26</v>
      </c>
      <c r="O767" s="271"/>
      <c r="P767" s="273"/>
      <c r="Q767" s="273"/>
      <c r="R767" s="273"/>
      <c r="S767" s="275"/>
      <c r="T767" s="275"/>
      <c r="U767" s="275"/>
      <c r="V767" s="275"/>
      <c r="W767" s="275"/>
      <c r="X767" s="275"/>
      <c r="Y767" s="304" t="s">
        <v>225</v>
      </c>
      <c r="Z767" s="304" t="s">
        <v>26</v>
      </c>
      <c r="AA767" s="276"/>
      <c r="AB767" s="276"/>
      <c r="AC767" s="276"/>
      <c r="AD767" s="276"/>
      <c r="AE767" s="222"/>
      <c r="AF767" s="222"/>
      <c r="AG767" s="222"/>
      <c r="AH767" s="222"/>
      <c r="AI767" s="222"/>
      <c r="AJ767" s="222"/>
      <c r="AK767" s="279"/>
      <c r="AL767" s="279"/>
      <c r="AM767" s="279"/>
      <c r="AN767" s="279"/>
      <c r="AO767" s="292"/>
      <c r="AP767" s="292"/>
      <c r="AQ767" s="292"/>
      <c r="AR767" s="362"/>
      <c r="AS767" s="362"/>
      <c r="AT767" s="281"/>
      <c r="AU767" s="281"/>
      <c r="AV767" s="294"/>
      <c r="AW767" s="294"/>
      <c r="AX767" s="294"/>
      <c r="AY767" s="295"/>
      <c r="AZ767" s="295"/>
      <c r="BA767" s="295"/>
      <c r="BB767" s="296"/>
      <c r="BC767" s="296"/>
      <c r="BD767" s="296"/>
      <c r="BE767" s="353"/>
    </row>
    <row r="768" ht="15.75" customHeight="1">
      <c r="A768" s="74">
        <v>2025806.0</v>
      </c>
      <c r="B768" s="50" t="s">
        <v>5372</v>
      </c>
      <c r="C768" s="50" t="s">
        <v>430</v>
      </c>
      <c r="D768" s="50" t="s">
        <v>99</v>
      </c>
      <c r="E768" s="82" t="s">
        <v>53</v>
      </c>
      <c r="F768" s="50" t="s">
        <v>4</v>
      </c>
      <c r="G768" s="269" t="str">
        <f>VLOOKUP(A768,'High School'!A:AW,49,FALSE)</f>
        <v>S/A</v>
      </c>
      <c r="H768" s="270" t="str">
        <f>VLOOKUP(A768,'High School'!A:AX,50,FALSE)</f>
        <v/>
      </c>
      <c r="I768" s="270">
        <f>VLOOKUP(A768,'High School'!A:AY,51,FALSE)</f>
        <v>231655487</v>
      </c>
      <c r="J768" s="270">
        <f>VLOOKUP(A768,'High School'!A:AZ,52,FALSE)</f>
        <v>82141</v>
      </c>
      <c r="K768" s="270" t="str">
        <f>VLOOKUP(A768,'High School'!A:BA,53,FALSE)</f>
        <v/>
      </c>
      <c r="L768" s="270" t="str">
        <f>VLOOKUP(A768,'High School'!A:BB,54,FALSE)</f>
        <v/>
      </c>
      <c r="M768" s="301" t="s">
        <v>73</v>
      </c>
      <c r="N768" s="271"/>
      <c r="O768" s="301" t="s">
        <v>8060</v>
      </c>
      <c r="P768" s="273"/>
      <c r="Q768" s="273"/>
      <c r="R768" s="273"/>
      <c r="S768" s="275"/>
      <c r="T768" s="275"/>
      <c r="U768" s="275"/>
      <c r="V768" s="275"/>
      <c r="W768" s="275"/>
      <c r="X768" s="275"/>
      <c r="Y768" s="304" t="s">
        <v>73</v>
      </c>
      <c r="Z768" s="276"/>
      <c r="AA768" s="304">
        <v>2.51541444E8</v>
      </c>
      <c r="AB768" s="304">
        <v>36912.0</v>
      </c>
      <c r="AC768" s="276"/>
      <c r="AD768" s="276"/>
      <c r="AE768" s="222"/>
      <c r="AF768" s="222"/>
      <c r="AG768" s="222"/>
      <c r="AH768" s="222"/>
      <c r="AI768" s="222"/>
      <c r="AJ768" s="222"/>
      <c r="AK768" s="279"/>
      <c r="AL768" s="279"/>
      <c r="AM768" s="279"/>
      <c r="AN768" s="279"/>
      <c r="AO768" s="292"/>
      <c r="AP768" s="292"/>
      <c r="AQ768" s="292"/>
      <c r="AR768" s="362"/>
      <c r="AS768" s="362"/>
      <c r="AT768" s="281"/>
      <c r="AU768" s="281"/>
      <c r="AV768" s="294"/>
      <c r="AW768" s="294"/>
      <c r="AX768" s="294"/>
      <c r="AY768" s="295"/>
      <c r="AZ768" s="295"/>
      <c r="BA768" s="295"/>
      <c r="BB768" s="296"/>
      <c r="BC768" s="296"/>
      <c r="BD768" s="296"/>
      <c r="BE768" s="353"/>
    </row>
    <row r="769" ht="15.75" customHeight="1">
      <c r="A769" s="74">
        <v>2025807.0</v>
      </c>
      <c r="B769" s="50" t="s">
        <v>7373</v>
      </c>
      <c r="C769" s="50" t="s">
        <v>430</v>
      </c>
      <c r="D769" s="50" t="s">
        <v>99</v>
      </c>
      <c r="E769" s="82" t="s">
        <v>53</v>
      </c>
      <c r="F769" s="50" t="s">
        <v>4</v>
      </c>
      <c r="G769" s="269" t="str">
        <f>VLOOKUP(A769,'High School'!A:AW,49,FALSE)</f>
        <v/>
      </c>
      <c r="H769" s="270" t="str">
        <f>VLOOKUP(A769,'High School'!A:AX,50,FALSE)</f>
        <v/>
      </c>
      <c r="I769" s="270" t="str">
        <f>VLOOKUP(A769,'High School'!A:AY,51,FALSE)</f>
        <v/>
      </c>
      <c r="J769" s="270" t="str">
        <f>VLOOKUP(A769,'High School'!A:AZ,52,FALSE)</f>
        <v/>
      </c>
      <c r="K769" s="270" t="str">
        <f>VLOOKUP(A769,'High School'!A:BA,53,FALSE)</f>
        <v/>
      </c>
      <c r="L769" s="270" t="str">
        <f>VLOOKUP(A769,'High School'!A:BB,54,FALSE)</f>
        <v/>
      </c>
      <c r="M769" s="301" t="s">
        <v>225</v>
      </c>
      <c r="N769" s="301" t="s">
        <v>26</v>
      </c>
      <c r="O769" s="271"/>
      <c r="P769" s="273"/>
      <c r="Q769" s="273"/>
      <c r="R769" s="273"/>
      <c r="S769" s="275"/>
      <c r="T769" s="275"/>
      <c r="U769" s="275"/>
      <c r="V769" s="275"/>
      <c r="W769" s="275"/>
      <c r="X769" s="275"/>
      <c r="Y769" s="304" t="s">
        <v>225</v>
      </c>
      <c r="Z769" s="304" t="s">
        <v>26</v>
      </c>
      <c r="AA769" s="276"/>
      <c r="AB769" s="276"/>
      <c r="AC769" s="276"/>
      <c r="AD769" s="276"/>
      <c r="AE769" s="222"/>
      <c r="AF769" s="222"/>
      <c r="AG769" s="222"/>
      <c r="AH769" s="222"/>
      <c r="AI769" s="222"/>
      <c r="AJ769" s="222"/>
      <c r="AK769" s="279"/>
      <c r="AL769" s="279"/>
      <c r="AM769" s="279"/>
      <c r="AN769" s="279"/>
      <c r="AO769" s="292"/>
      <c r="AP769" s="292"/>
      <c r="AQ769" s="292"/>
      <c r="AR769" s="362"/>
      <c r="AS769" s="362"/>
      <c r="AT769" s="281"/>
      <c r="AU769" s="281"/>
      <c r="AV769" s="294"/>
      <c r="AW769" s="294"/>
      <c r="AX769" s="294"/>
      <c r="AY769" s="295"/>
      <c r="AZ769" s="295"/>
      <c r="BA769" s="295"/>
      <c r="BB769" s="296"/>
      <c r="BC769" s="296"/>
      <c r="BD769" s="296"/>
      <c r="BE769" s="353"/>
    </row>
    <row r="770" ht="15.75" customHeight="1">
      <c r="A770" s="74">
        <v>2025808.0</v>
      </c>
      <c r="B770" s="50" t="s">
        <v>7104</v>
      </c>
      <c r="C770" s="50" t="s">
        <v>430</v>
      </c>
      <c r="D770" s="50" t="s">
        <v>99</v>
      </c>
      <c r="E770" s="82" t="s">
        <v>53</v>
      </c>
      <c r="F770" s="50" t="s">
        <v>4</v>
      </c>
      <c r="G770" s="269" t="str">
        <f>VLOOKUP(A770,'High School'!A:AW,49,FALSE)</f>
        <v/>
      </c>
      <c r="H770" s="270" t="str">
        <f>VLOOKUP(A770,'High School'!A:AX,50,FALSE)</f>
        <v/>
      </c>
      <c r="I770" s="270" t="str">
        <f>VLOOKUP(A770,'High School'!A:AY,51,FALSE)</f>
        <v/>
      </c>
      <c r="J770" s="270" t="str">
        <f>VLOOKUP(A770,'High School'!A:AZ,52,FALSE)</f>
        <v/>
      </c>
      <c r="K770" s="270" t="str">
        <f>VLOOKUP(A770,'High School'!A:BA,53,FALSE)</f>
        <v/>
      </c>
      <c r="L770" s="270" t="str">
        <f>VLOOKUP(A770,'High School'!A:BB,54,FALSE)</f>
        <v/>
      </c>
      <c r="M770" s="301" t="s">
        <v>232</v>
      </c>
      <c r="N770" s="301"/>
      <c r="O770" s="301" t="s">
        <v>8061</v>
      </c>
      <c r="P770" s="273"/>
      <c r="Q770" s="273"/>
      <c r="R770" s="273"/>
      <c r="S770" s="275"/>
      <c r="T770" s="275"/>
      <c r="U770" s="275"/>
      <c r="V770" s="275"/>
      <c r="W770" s="275"/>
      <c r="X770" s="275"/>
      <c r="Y770" s="304" t="s">
        <v>73</v>
      </c>
      <c r="Z770" s="304"/>
      <c r="AA770" s="304">
        <v>2.51567621E8</v>
      </c>
      <c r="AB770" s="304">
        <v>36912.0</v>
      </c>
      <c r="AC770" s="276"/>
      <c r="AD770" s="276"/>
      <c r="AE770" s="222"/>
      <c r="AF770" s="222"/>
      <c r="AG770" s="222"/>
      <c r="AH770" s="222"/>
      <c r="AI770" s="222"/>
      <c r="AJ770" s="222"/>
      <c r="AK770" s="279"/>
      <c r="AL770" s="279"/>
      <c r="AM770" s="279"/>
      <c r="AN770" s="279"/>
      <c r="AO770" s="292"/>
      <c r="AP770" s="292"/>
      <c r="AQ770" s="292"/>
      <c r="AR770" s="362"/>
      <c r="AS770" s="362"/>
      <c r="AT770" s="281"/>
      <c r="AU770" s="281"/>
      <c r="AV770" s="294"/>
      <c r="AW770" s="294"/>
      <c r="AX770" s="294"/>
      <c r="AY770" s="295"/>
      <c r="AZ770" s="295"/>
      <c r="BA770" s="295"/>
      <c r="BB770" s="296"/>
      <c r="BC770" s="296"/>
      <c r="BD770" s="296"/>
      <c r="BE770" s="353"/>
    </row>
    <row r="771" ht="15.75" customHeight="1">
      <c r="A771" s="74">
        <v>2025809.0</v>
      </c>
      <c r="B771" s="50" t="s">
        <v>7328</v>
      </c>
      <c r="C771" s="50" t="s">
        <v>430</v>
      </c>
      <c r="D771" s="50" t="s">
        <v>99</v>
      </c>
      <c r="E771" s="82" t="s">
        <v>53</v>
      </c>
      <c r="F771" s="50" t="s">
        <v>4</v>
      </c>
      <c r="G771" s="269" t="str">
        <f>VLOOKUP(A771,'High School'!A:AW,49,FALSE)</f>
        <v/>
      </c>
      <c r="H771" s="270" t="str">
        <f>VLOOKUP(A771,'High School'!A:AX,50,FALSE)</f>
        <v/>
      </c>
      <c r="I771" s="270" t="str">
        <f>VLOOKUP(A771,'High School'!A:AY,51,FALSE)</f>
        <v/>
      </c>
      <c r="J771" s="270" t="str">
        <f>VLOOKUP(A771,'High School'!A:AZ,52,FALSE)</f>
        <v/>
      </c>
      <c r="K771" s="270" t="str">
        <f>VLOOKUP(A771,'High School'!A:BA,53,FALSE)</f>
        <v/>
      </c>
      <c r="L771" s="270" t="str">
        <f>VLOOKUP(A771,'High School'!A:BB,54,FALSE)</f>
        <v/>
      </c>
      <c r="M771" s="301" t="s">
        <v>225</v>
      </c>
      <c r="N771" s="301" t="s">
        <v>26</v>
      </c>
      <c r="O771" s="271"/>
      <c r="P771" s="273"/>
      <c r="Q771" s="273"/>
      <c r="R771" s="273"/>
      <c r="S771" s="275"/>
      <c r="T771" s="275"/>
      <c r="U771" s="275"/>
      <c r="V771" s="275"/>
      <c r="W771" s="275"/>
      <c r="X771" s="275"/>
      <c r="Y771" s="304" t="s">
        <v>225</v>
      </c>
      <c r="Z771" s="304" t="s">
        <v>26</v>
      </c>
      <c r="AA771" s="276"/>
      <c r="AB771" s="276"/>
      <c r="AC771" s="276"/>
      <c r="AD771" s="276"/>
      <c r="AE771" s="222"/>
      <c r="AF771" s="222"/>
      <c r="AG771" s="222"/>
      <c r="AH771" s="222"/>
      <c r="AI771" s="222"/>
      <c r="AJ771" s="222"/>
      <c r="AK771" s="279"/>
      <c r="AL771" s="279"/>
      <c r="AM771" s="279"/>
      <c r="AN771" s="279"/>
      <c r="AO771" s="292"/>
      <c r="AP771" s="292"/>
      <c r="AQ771" s="292"/>
      <c r="AR771" s="362"/>
      <c r="AS771" s="362"/>
      <c r="AT771" s="281"/>
      <c r="AU771" s="281"/>
      <c r="AV771" s="294"/>
      <c r="AW771" s="294"/>
      <c r="AX771" s="294"/>
      <c r="AY771" s="295"/>
      <c r="AZ771" s="295"/>
      <c r="BA771" s="295"/>
      <c r="BB771" s="296"/>
      <c r="BC771" s="296"/>
      <c r="BD771" s="296"/>
      <c r="BE771" s="353"/>
    </row>
    <row r="772" ht="15.75" customHeight="1">
      <c r="A772" s="74">
        <v>2025810.0</v>
      </c>
      <c r="B772" s="50" t="s">
        <v>4813</v>
      </c>
      <c r="C772" s="50" t="s">
        <v>430</v>
      </c>
      <c r="D772" s="50" t="s">
        <v>99</v>
      </c>
      <c r="E772" s="82" t="s">
        <v>53</v>
      </c>
      <c r="F772" s="50" t="s">
        <v>4</v>
      </c>
      <c r="G772" s="269" t="str">
        <f>VLOOKUP(A772,'High School'!A:AW,49,FALSE)</f>
        <v/>
      </c>
      <c r="H772" s="270" t="str">
        <f>VLOOKUP(A772,'High School'!A:AX,50,FALSE)</f>
        <v/>
      </c>
      <c r="I772" s="270" t="str">
        <f>VLOOKUP(A772,'High School'!A:AY,51,FALSE)</f>
        <v/>
      </c>
      <c r="J772" s="270" t="str">
        <f>VLOOKUP(A772,'High School'!A:AZ,52,FALSE)</f>
        <v/>
      </c>
      <c r="K772" s="270" t="str">
        <f>VLOOKUP(A772,'High School'!A:BA,53,FALSE)</f>
        <v/>
      </c>
      <c r="L772" s="270" t="str">
        <f>VLOOKUP(A772,'High School'!A:BB,54,FALSE)</f>
        <v/>
      </c>
      <c r="M772" s="301" t="s">
        <v>232</v>
      </c>
      <c r="N772" s="271"/>
      <c r="O772" s="301" t="s">
        <v>8062</v>
      </c>
      <c r="P772" s="273"/>
      <c r="Q772" s="273"/>
      <c r="R772" s="273"/>
      <c r="S772" s="275"/>
      <c r="T772" s="275"/>
      <c r="U772" s="275"/>
      <c r="V772" s="275"/>
      <c r="W772" s="275"/>
      <c r="X772" s="275"/>
      <c r="Y772" s="304" t="s">
        <v>73</v>
      </c>
      <c r="Z772" s="276"/>
      <c r="AA772" s="304">
        <v>2.51224236E8</v>
      </c>
      <c r="AB772" s="304">
        <v>69481.0</v>
      </c>
      <c r="AC772" s="276"/>
      <c r="AD772" s="276"/>
      <c r="AE772" s="222"/>
      <c r="AF772" s="222"/>
      <c r="AG772" s="222"/>
      <c r="AH772" s="222"/>
      <c r="AI772" s="222"/>
      <c r="AJ772" s="222"/>
      <c r="AK772" s="279"/>
      <c r="AL772" s="279"/>
      <c r="AM772" s="279"/>
      <c r="AN772" s="279"/>
      <c r="AO772" s="292"/>
      <c r="AP772" s="292"/>
      <c r="AQ772" s="292"/>
      <c r="AR772" s="362"/>
      <c r="AS772" s="362"/>
      <c r="AT772" s="281"/>
      <c r="AU772" s="281"/>
      <c r="AV772" s="294"/>
      <c r="AW772" s="294"/>
      <c r="AX772" s="294"/>
      <c r="AY772" s="295"/>
      <c r="AZ772" s="295"/>
      <c r="BA772" s="295"/>
      <c r="BB772" s="296"/>
      <c r="BC772" s="296"/>
      <c r="BD772" s="296"/>
      <c r="BE772" s="353"/>
    </row>
    <row r="773" ht="15.75" customHeight="1">
      <c r="A773" s="74">
        <v>2025811.0</v>
      </c>
      <c r="B773" s="50" t="s">
        <v>7370</v>
      </c>
      <c r="C773" s="50" t="s">
        <v>430</v>
      </c>
      <c r="D773" s="50" t="s">
        <v>99</v>
      </c>
      <c r="E773" s="82" t="s">
        <v>53</v>
      </c>
      <c r="F773" s="50" t="s">
        <v>4</v>
      </c>
      <c r="G773" s="269" t="str">
        <f>VLOOKUP(A773,'High School'!A:AW,49,FALSE)</f>
        <v/>
      </c>
      <c r="H773" s="270" t="str">
        <f>VLOOKUP(A773,'High School'!A:AX,50,FALSE)</f>
        <v/>
      </c>
      <c r="I773" s="270" t="str">
        <f>VLOOKUP(A773,'High School'!A:AY,51,FALSE)</f>
        <v/>
      </c>
      <c r="J773" s="270" t="str">
        <f>VLOOKUP(A773,'High School'!A:AZ,52,FALSE)</f>
        <v/>
      </c>
      <c r="K773" s="270" t="str">
        <f>VLOOKUP(A773,'High School'!A:BA,53,FALSE)</f>
        <v/>
      </c>
      <c r="L773" s="270" t="str">
        <f>VLOOKUP(A773,'High School'!A:BB,54,FALSE)</f>
        <v/>
      </c>
      <c r="M773" s="301" t="s">
        <v>225</v>
      </c>
      <c r="N773" s="301" t="s">
        <v>26</v>
      </c>
      <c r="O773" s="271"/>
      <c r="P773" s="273"/>
      <c r="Q773" s="273"/>
      <c r="R773" s="273"/>
      <c r="S773" s="275"/>
      <c r="T773" s="275"/>
      <c r="U773" s="275"/>
      <c r="V773" s="275"/>
      <c r="W773" s="275"/>
      <c r="X773" s="275"/>
      <c r="Y773" s="304" t="s">
        <v>225</v>
      </c>
      <c r="Z773" s="304" t="s">
        <v>26</v>
      </c>
      <c r="AA773" s="276"/>
      <c r="AB773" s="276"/>
      <c r="AC773" s="276"/>
      <c r="AD773" s="276"/>
      <c r="AE773" s="222"/>
      <c r="AF773" s="222"/>
      <c r="AG773" s="222"/>
      <c r="AH773" s="222"/>
      <c r="AI773" s="222"/>
      <c r="AJ773" s="222"/>
      <c r="AK773" s="279"/>
      <c r="AL773" s="279"/>
      <c r="AM773" s="279"/>
      <c r="AN773" s="279"/>
      <c r="AO773" s="292"/>
      <c r="AP773" s="292"/>
      <c r="AQ773" s="292"/>
      <c r="AR773" s="362"/>
      <c r="AS773" s="362"/>
      <c r="AT773" s="281"/>
      <c r="AU773" s="281"/>
      <c r="AV773" s="294"/>
      <c r="AW773" s="294"/>
      <c r="AX773" s="294"/>
      <c r="AY773" s="295"/>
      <c r="AZ773" s="295"/>
      <c r="BA773" s="295"/>
      <c r="BB773" s="296"/>
      <c r="BC773" s="296"/>
      <c r="BD773" s="296"/>
      <c r="BE773" s="353"/>
    </row>
    <row r="774" ht="15.75" customHeight="1">
      <c r="A774" s="74">
        <v>2025812.0</v>
      </c>
      <c r="B774" s="50" t="s">
        <v>5306</v>
      </c>
      <c r="C774" s="50" t="s">
        <v>430</v>
      </c>
      <c r="D774" s="50" t="s">
        <v>99</v>
      </c>
      <c r="E774" s="82" t="s">
        <v>53</v>
      </c>
      <c r="F774" s="50" t="s">
        <v>4</v>
      </c>
      <c r="G774" s="269" t="str">
        <f>VLOOKUP(A774,'High School'!A:AW,49,FALSE)</f>
        <v/>
      </c>
      <c r="H774" s="270" t="str">
        <f>VLOOKUP(A774,'High School'!A:AX,50,FALSE)</f>
        <v/>
      </c>
      <c r="I774" s="270" t="str">
        <f>VLOOKUP(A774,'High School'!A:AY,51,FALSE)</f>
        <v/>
      </c>
      <c r="J774" s="270" t="str">
        <f>VLOOKUP(A774,'High School'!A:AZ,52,FALSE)</f>
        <v/>
      </c>
      <c r="K774" s="270" t="str">
        <f>VLOOKUP(A774,'High School'!A:BA,53,FALSE)</f>
        <v/>
      </c>
      <c r="L774" s="270" t="str">
        <f>VLOOKUP(A774,'High School'!A:BB,54,FALSE)</f>
        <v/>
      </c>
      <c r="M774" s="301" t="s">
        <v>73</v>
      </c>
      <c r="N774" s="271"/>
      <c r="O774" s="301" t="s">
        <v>8063</v>
      </c>
      <c r="P774" s="273"/>
      <c r="Q774" s="369"/>
      <c r="R774" s="273"/>
      <c r="S774" s="275"/>
      <c r="T774" s="275"/>
      <c r="U774" s="275"/>
      <c r="V774" s="275"/>
      <c r="W774" s="275"/>
      <c r="X774" s="275"/>
      <c r="Y774" s="304" t="s">
        <v>232</v>
      </c>
      <c r="Z774" s="276"/>
      <c r="AA774" s="276"/>
      <c r="AB774" s="276"/>
      <c r="AC774" s="276"/>
      <c r="AD774" s="276"/>
      <c r="AE774" s="222"/>
      <c r="AF774" s="222"/>
      <c r="AG774" s="222"/>
      <c r="AH774" s="222"/>
      <c r="AI774" s="222"/>
      <c r="AJ774" s="222"/>
      <c r="AK774" s="279"/>
      <c r="AL774" s="279"/>
      <c r="AM774" s="279"/>
      <c r="AN774" s="279"/>
      <c r="AO774" s="292"/>
      <c r="AP774" s="292"/>
      <c r="AQ774" s="292"/>
      <c r="AR774" s="362"/>
      <c r="AS774" s="362"/>
      <c r="AT774" s="281"/>
      <c r="AU774" s="281"/>
      <c r="AV774" s="294"/>
      <c r="AW774" s="294"/>
      <c r="AX774" s="294"/>
      <c r="AY774" s="295"/>
      <c r="AZ774" s="295"/>
      <c r="BA774" s="295"/>
      <c r="BB774" s="296"/>
      <c r="BC774" s="296"/>
      <c r="BD774" s="296"/>
      <c r="BE774" s="353"/>
    </row>
    <row r="775" ht="15.75" customHeight="1">
      <c r="A775" s="74">
        <v>2025813.0</v>
      </c>
      <c r="B775" s="50" t="s">
        <v>5548</v>
      </c>
      <c r="C775" s="50" t="s">
        <v>430</v>
      </c>
      <c r="D775" s="50" t="s">
        <v>99</v>
      </c>
      <c r="E775" s="82" t="s">
        <v>53</v>
      </c>
      <c r="F775" s="50" t="s">
        <v>4</v>
      </c>
      <c r="G775" s="269" t="str">
        <f>VLOOKUP(A775,'High School'!A:AW,49,FALSE)</f>
        <v/>
      </c>
      <c r="H775" s="270" t="str">
        <f>VLOOKUP(A775,'High School'!A:AX,50,FALSE)</f>
        <v/>
      </c>
      <c r="I775" s="270" t="str">
        <f>VLOOKUP(A775,'High School'!A:AY,51,FALSE)</f>
        <v/>
      </c>
      <c r="J775" s="270" t="str">
        <f>VLOOKUP(A775,'High School'!A:AZ,52,FALSE)</f>
        <v/>
      </c>
      <c r="K775" s="270" t="str">
        <f>VLOOKUP(A775,'High School'!A:BA,53,FALSE)</f>
        <v/>
      </c>
      <c r="L775" s="270" t="str">
        <f>VLOOKUP(A775,'High School'!A:BB,54,FALSE)</f>
        <v/>
      </c>
      <c r="M775" s="301" t="s">
        <v>73</v>
      </c>
      <c r="N775" s="271"/>
      <c r="O775" s="301" t="s">
        <v>8064</v>
      </c>
      <c r="P775" s="273"/>
      <c r="Q775" s="273"/>
      <c r="R775" s="273"/>
      <c r="S775" s="275"/>
      <c r="T775" s="275"/>
      <c r="U775" s="275"/>
      <c r="V775" s="275"/>
      <c r="W775" s="275"/>
      <c r="X775" s="275"/>
      <c r="Y775" s="304" t="s">
        <v>73</v>
      </c>
      <c r="Z775" s="276"/>
      <c r="AA775" s="304">
        <v>2.5155944E8</v>
      </c>
      <c r="AB775" s="304">
        <v>36912.0</v>
      </c>
      <c r="AC775" s="276"/>
      <c r="AD775" s="276"/>
      <c r="AE775" s="222"/>
      <c r="AF775" s="222"/>
      <c r="AG775" s="222"/>
      <c r="AH775" s="222"/>
      <c r="AI775" s="222"/>
      <c r="AJ775" s="222"/>
      <c r="AK775" s="279"/>
      <c r="AL775" s="279"/>
      <c r="AM775" s="279"/>
      <c r="AN775" s="279"/>
      <c r="AO775" s="292"/>
      <c r="AP775" s="292"/>
      <c r="AQ775" s="292"/>
      <c r="AR775" s="362"/>
      <c r="AS775" s="362"/>
      <c r="AT775" s="281"/>
      <c r="AU775" s="281"/>
      <c r="AV775" s="294"/>
      <c r="AW775" s="294"/>
      <c r="AX775" s="294"/>
      <c r="AY775" s="295"/>
      <c r="AZ775" s="295"/>
      <c r="BA775" s="295"/>
      <c r="BB775" s="296"/>
      <c r="BC775" s="296"/>
      <c r="BD775" s="296"/>
      <c r="BE775" s="353"/>
    </row>
    <row r="776" ht="15.75" customHeight="1">
      <c r="A776" s="74">
        <v>2025814.0</v>
      </c>
      <c r="B776" s="50" t="s">
        <v>8065</v>
      </c>
      <c r="C776" s="50" t="s">
        <v>430</v>
      </c>
      <c r="D776" s="50" t="s">
        <v>99</v>
      </c>
      <c r="E776" s="82" t="s">
        <v>53</v>
      </c>
      <c r="F776" s="50" t="s">
        <v>4</v>
      </c>
      <c r="G776" s="269" t="str">
        <f>VLOOKUP(A776,'High School'!A:AW,49,FALSE)</f>
        <v/>
      </c>
      <c r="H776" s="270" t="str">
        <f>VLOOKUP(A776,'High School'!A:AX,50,FALSE)</f>
        <v/>
      </c>
      <c r="I776" s="270" t="str">
        <f>VLOOKUP(A776,'High School'!A:AY,51,FALSE)</f>
        <v/>
      </c>
      <c r="J776" s="270" t="str">
        <f>VLOOKUP(A776,'High School'!A:AZ,52,FALSE)</f>
        <v/>
      </c>
      <c r="K776" s="270" t="str">
        <f>VLOOKUP(A776,'High School'!A:BA,53,FALSE)</f>
        <v/>
      </c>
      <c r="L776" s="270" t="str">
        <f>VLOOKUP(A776,'High School'!A:BB,54,FALSE)</f>
        <v/>
      </c>
      <c r="M776" s="301" t="s">
        <v>225</v>
      </c>
      <c r="N776" s="301" t="s">
        <v>26</v>
      </c>
      <c r="O776" s="271"/>
      <c r="P776" s="273"/>
      <c r="Q776" s="273"/>
      <c r="R776" s="273"/>
      <c r="S776" s="275"/>
      <c r="T776" s="275"/>
      <c r="U776" s="275"/>
      <c r="V776" s="275"/>
      <c r="W776" s="275"/>
      <c r="X776" s="275"/>
      <c r="Y776" s="304" t="s">
        <v>225</v>
      </c>
      <c r="Z776" s="304" t="s">
        <v>26</v>
      </c>
      <c r="AA776" s="276"/>
      <c r="AB776" s="276"/>
      <c r="AC776" s="276"/>
      <c r="AD776" s="276"/>
      <c r="AE776" s="222"/>
      <c r="AF776" s="222"/>
      <c r="AG776" s="222"/>
      <c r="AH776" s="222"/>
      <c r="AI776" s="222"/>
      <c r="AJ776" s="222"/>
      <c r="AK776" s="279"/>
      <c r="AL776" s="279"/>
      <c r="AM776" s="279"/>
      <c r="AN776" s="279"/>
      <c r="AO776" s="292"/>
      <c r="AP776" s="292"/>
      <c r="AQ776" s="292"/>
      <c r="AR776" s="362"/>
      <c r="AS776" s="362"/>
      <c r="AT776" s="281"/>
      <c r="AU776" s="281"/>
      <c r="AV776" s="294"/>
      <c r="AW776" s="294"/>
      <c r="AX776" s="294"/>
      <c r="AY776" s="295"/>
      <c r="AZ776" s="295"/>
      <c r="BA776" s="295"/>
      <c r="BB776" s="296"/>
      <c r="BC776" s="296"/>
      <c r="BD776" s="296"/>
      <c r="BE776" s="353"/>
    </row>
    <row r="777" ht="15.75" customHeight="1">
      <c r="A777" s="74">
        <v>2025815.0</v>
      </c>
      <c r="B777" s="50" t="s">
        <v>8066</v>
      </c>
      <c r="C777" s="50" t="s">
        <v>430</v>
      </c>
      <c r="D777" s="50" t="s">
        <v>99</v>
      </c>
      <c r="E777" s="82" t="s">
        <v>53</v>
      </c>
      <c r="F777" s="50" t="s">
        <v>4</v>
      </c>
      <c r="G777" s="269" t="str">
        <f>VLOOKUP(A777,'High School'!A:AW,49,FALSE)</f>
        <v/>
      </c>
      <c r="H777" s="270" t="str">
        <f>VLOOKUP(A777,'High School'!A:AX,50,FALSE)</f>
        <v/>
      </c>
      <c r="I777" s="270" t="str">
        <f>VLOOKUP(A777,'High School'!A:AY,51,FALSE)</f>
        <v/>
      </c>
      <c r="J777" s="270" t="str">
        <f>VLOOKUP(A777,'High School'!A:AZ,52,FALSE)</f>
        <v/>
      </c>
      <c r="K777" s="270" t="str">
        <f>VLOOKUP(A777,'High School'!A:BA,53,FALSE)</f>
        <v/>
      </c>
      <c r="L777" s="270" t="str">
        <f>VLOOKUP(A777,'High School'!A:BB,54,FALSE)</f>
        <v/>
      </c>
      <c r="M777" s="301" t="s">
        <v>232</v>
      </c>
      <c r="N777" s="271"/>
      <c r="O777" s="301" t="s">
        <v>8067</v>
      </c>
      <c r="P777" s="273"/>
      <c r="Q777" s="273"/>
      <c r="R777" s="273"/>
      <c r="S777" s="275"/>
      <c r="T777" s="275"/>
      <c r="U777" s="275"/>
      <c r="V777" s="275"/>
      <c r="W777" s="275"/>
      <c r="X777" s="275"/>
      <c r="Y777" s="304" t="s">
        <v>73</v>
      </c>
      <c r="Z777" s="276"/>
      <c r="AA777" s="304">
        <v>2.51558185E8</v>
      </c>
      <c r="AB777" s="304">
        <v>36912.0</v>
      </c>
      <c r="AC777" s="276"/>
      <c r="AD777" s="276"/>
      <c r="AE777" s="222"/>
      <c r="AF777" s="222"/>
      <c r="AG777" s="222"/>
      <c r="AH777" s="222"/>
      <c r="AI777" s="222"/>
      <c r="AJ777" s="222"/>
      <c r="AK777" s="279"/>
      <c r="AL777" s="279"/>
      <c r="AM777" s="279"/>
      <c r="AN777" s="279"/>
      <c r="AO777" s="292"/>
      <c r="AP777" s="292"/>
      <c r="AQ777" s="292"/>
      <c r="AR777" s="362"/>
      <c r="AS777" s="362"/>
      <c r="AT777" s="281"/>
      <c r="AU777" s="281"/>
      <c r="AV777" s="294"/>
      <c r="AW777" s="294"/>
      <c r="AX777" s="294"/>
      <c r="AY777" s="295"/>
      <c r="AZ777" s="295"/>
      <c r="BA777" s="295"/>
      <c r="BB777" s="296"/>
      <c r="BC777" s="296"/>
      <c r="BD777" s="296"/>
      <c r="BE777" s="353"/>
    </row>
    <row r="778" ht="15.75" customHeight="1">
      <c r="A778" s="74">
        <v>2025816.0</v>
      </c>
      <c r="B778" s="50" t="s">
        <v>7570</v>
      </c>
      <c r="C778" s="50" t="s">
        <v>430</v>
      </c>
      <c r="D778" s="50" t="s">
        <v>99</v>
      </c>
      <c r="E778" s="82" t="s">
        <v>53</v>
      </c>
      <c r="F778" s="50" t="s">
        <v>4</v>
      </c>
      <c r="G778" s="269" t="str">
        <f>VLOOKUP(A778,'High School'!A:AW,49,FALSE)</f>
        <v/>
      </c>
      <c r="H778" s="270" t="str">
        <f>VLOOKUP(A778,'High School'!A:AX,50,FALSE)</f>
        <v/>
      </c>
      <c r="I778" s="270" t="str">
        <f>VLOOKUP(A778,'High School'!A:AY,51,FALSE)</f>
        <v/>
      </c>
      <c r="J778" s="270" t="str">
        <f>VLOOKUP(A778,'High School'!A:AZ,52,FALSE)</f>
        <v/>
      </c>
      <c r="K778" s="270" t="str">
        <f>VLOOKUP(A778,'High School'!A:BA,53,FALSE)</f>
        <v/>
      </c>
      <c r="L778" s="270" t="str">
        <f>VLOOKUP(A778,'High School'!A:BB,54,FALSE)</f>
        <v/>
      </c>
      <c r="M778" s="301" t="s">
        <v>225</v>
      </c>
      <c r="N778" s="301" t="s">
        <v>26</v>
      </c>
      <c r="O778" s="271"/>
      <c r="P778" s="273"/>
      <c r="Q778" s="273"/>
      <c r="R778" s="273"/>
      <c r="S778" s="275"/>
      <c r="T778" s="275"/>
      <c r="U778" s="275"/>
      <c r="V778" s="275"/>
      <c r="W778" s="275"/>
      <c r="X778" s="275"/>
      <c r="Y778" s="304" t="s">
        <v>225</v>
      </c>
      <c r="Z778" s="304" t="s">
        <v>26</v>
      </c>
      <c r="AA778" s="276"/>
      <c r="AB778" s="276"/>
      <c r="AC778" s="276"/>
      <c r="AD778" s="276"/>
      <c r="AE778" s="222"/>
      <c r="AF778" s="222"/>
      <c r="AG778" s="222"/>
      <c r="AH778" s="222"/>
      <c r="AI778" s="222"/>
      <c r="AJ778" s="222"/>
      <c r="AK778" s="279"/>
      <c r="AL778" s="279"/>
      <c r="AM778" s="279"/>
      <c r="AN778" s="279"/>
      <c r="AO778" s="292"/>
      <c r="AP778" s="292"/>
      <c r="AQ778" s="292"/>
      <c r="AR778" s="362"/>
      <c r="AS778" s="362"/>
      <c r="AT778" s="281"/>
      <c r="AU778" s="281"/>
      <c r="AV778" s="294"/>
      <c r="AW778" s="294"/>
      <c r="AX778" s="294"/>
      <c r="AY778" s="295"/>
      <c r="AZ778" s="295"/>
      <c r="BA778" s="295"/>
      <c r="BB778" s="296"/>
      <c r="BC778" s="296"/>
      <c r="BD778" s="296"/>
      <c r="BE778" s="353"/>
    </row>
    <row r="779" ht="15.75" customHeight="1">
      <c r="A779" s="74">
        <v>2025817.0</v>
      </c>
      <c r="B779" s="50" t="s">
        <v>7401</v>
      </c>
      <c r="C779" s="50" t="s">
        <v>430</v>
      </c>
      <c r="D779" s="50" t="s">
        <v>99</v>
      </c>
      <c r="E779" s="82" t="s">
        <v>53</v>
      </c>
      <c r="F779" s="50" t="s">
        <v>4</v>
      </c>
      <c r="G779" s="269" t="str">
        <f>VLOOKUP(A779,'High School'!A:AW,49,FALSE)</f>
        <v/>
      </c>
      <c r="H779" s="270" t="str">
        <f>VLOOKUP(A779,'High School'!A:AX,50,FALSE)</f>
        <v/>
      </c>
      <c r="I779" s="270" t="str">
        <f>VLOOKUP(A779,'High School'!A:AY,51,FALSE)</f>
        <v/>
      </c>
      <c r="J779" s="270" t="str">
        <f>VLOOKUP(A779,'High School'!A:AZ,52,FALSE)</f>
        <v/>
      </c>
      <c r="K779" s="270" t="str">
        <f>VLOOKUP(A779,'High School'!A:BA,53,FALSE)</f>
        <v/>
      </c>
      <c r="L779" s="270" t="str">
        <f>VLOOKUP(A779,'High School'!A:BB,54,FALSE)</f>
        <v/>
      </c>
      <c r="M779" s="301" t="s">
        <v>225</v>
      </c>
      <c r="N779" s="301" t="s">
        <v>26</v>
      </c>
      <c r="O779" s="271"/>
      <c r="P779" s="273"/>
      <c r="Q779" s="273"/>
      <c r="R779" s="273"/>
      <c r="S779" s="275"/>
      <c r="T779" s="275"/>
      <c r="U779" s="275"/>
      <c r="V779" s="275"/>
      <c r="W779" s="275"/>
      <c r="X779" s="275"/>
      <c r="Y779" s="304" t="s">
        <v>225</v>
      </c>
      <c r="Z779" s="304" t="s">
        <v>26</v>
      </c>
      <c r="AA779" s="276"/>
      <c r="AB779" s="276"/>
      <c r="AC779" s="276"/>
      <c r="AD779" s="276"/>
      <c r="AE779" s="222"/>
      <c r="AF779" s="222"/>
      <c r="AG779" s="222"/>
      <c r="AH779" s="222"/>
      <c r="AI779" s="222"/>
      <c r="AJ779" s="222"/>
      <c r="AK779" s="279"/>
      <c r="AL779" s="279"/>
      <c r="AM779" s="279"/>
      <c r="AN779" s="279"/>
      <c r="AO779" s="292"/>
      <c r="AP779" s="292"/>
      <c r="AQ779" s="292"/>
      <c r="AR779" s="362"/>
      <c r="AS779" s="362"/>
      <c r="AT779" s="281"/>
      <c r="AU779" s="281"/>
      <c r="AV779" s="294"/>
      <c r="AW779" s="294"/>
      <c r="AX779" s="294"/>
      <c r="AY779" s="295"/>
      <c r="AZ779" s="295"/>
      <c r="BA779" s="295"/>
      <c r="BB779" s="296"/>
      <c r="BC779" s="296"/>
      <c r="BD779" s="296"/>
      <c r="BE779" s="353"/>
    </row>
    <row r="780" ht="15.75" customHeight="1">
      <c r="A780" s="74">
        <v>2025818.0</v>
      </c>
      <c r="B780" s="50" t="s">
        <v>7146</v>
      </c>
      <c r="C780" s="50" t="s">
        <v>430</v>
      </c>
      <c r="D780" s="50" t="s">
        <v>99</v>
      </c>
      <c r="E780" s="82" t="s">
        <v>53</v>
      </c>
      <c r="F780" s="50" t="s">
        <v>4</v>
      </c>
      <c r="G780" s="269" t="str">
        <f>VLOOKUP(A780,'High School'!A:AW,49,FALSE)</f>
        <v/>
      </c>
      <c r="H780" s="270" t="str">
        <f>VLOOKUP(A780,'High School'!A:AX,50,FALSE)</f>
        <v/>
      </c>
      <c r="I780" s="270" t="str">
        <f>VLOOKUP(A780,'High School'!A:AY,51,FALSE)</f>
        <v/>
      </c>
      <c r="J780" s="270" t="str">
        <f>VLOOKUP(A780,'High School'!A:AZ,52,FALSE)</f>
        <v/>
      </c>
      <c r="K780" s="270" t="str">
        <f>VLOOKUP(A780,'High School'!A:BA,53,FALSE)</f>
        <v/>
      </c>
      <c r="L780" s="270" t="str">
        <f>VLOOKUP(A780,'High School'!A:BB,54,FALSE)</f>
        <v/>
      </c>
      <c r="M780" s="301" t="s">
        <v>73</v>
      </c>
      <c r="N780" s="301"/>
      <c r="O780" s="301" t="s">
        <v>8068</v>
      </c>
      <c r="P780" s="273"/>
      <c r="Q780" s="273"/>
      <c r="R780" s="273"/>
      <c r="S780" s="275"/>
      <c r="T780" s="275"/>
      <c r="U780" s="275"/>
      <c r="V780" s="275"/>
      <c r="W780" s="275"/>
      <c r="X780" s="275"/>
      <c r="Y780" s="304" t="s">
        <v>73</v>
      </c>
      <c r="Z780" s="276"/>
      <c r="AA780" s="304">
        <v>2.51559203E8</v>
      </c>
      <c r="AB780" s="304">
        <v>36912.0</v>
      </c>
      <c r="AC780" s="276"/>
      <c r="AD780" s="276"/>
      <c r="AE780" s="222"/>
      <c r="AF780" s="222"/>
      <c r="AG780" s="222"/>
      <c r="AH780" s="222"/>
      <c r="AI780" s="222"/>
      <c r="AJ780" s="222"/>
      <c r="AK780" s="279"/>
      <c r="AL780" s="279"/>
      <c r="AM780" s="279"/>
      <c r="AN780" s="279"/>
      <c r="AO780" s="292"/>
      <c r="AP780" s="292"/>
      <c r="AQ780" s="292"/>
      <c r="AR780" s="362"/>
      <c r="AS780" s="362"/>
      <c r="AT780" s="281"/>
      <c r="AU780" s="281"/>
      <c r="AV780" s="294"/>
      <c r="AW780" s="294"/>
      <c r="AX780" s="294"/>
      <c r="AY780" s="295"/>
      <c r="AZ780" s="295"/>
      <c r="BA780" s="295"/>
      <c r="BB780" s="296"/>
      <c r="BC780" s="296"/>
      <c r="BD780" s="296"/>
      <c r="BE780" s="353"/>
    </row>
    <row r="781" ht="15.75" customHeight="1">
      <c r="A781" s="74">
        <v>2025819.0</v>
      </c>
      <c r="B781" s="50" t="s">
        <v>5179</v>
      </c>
      <c r="C781" s="50" t="s">
        <v>430</v>
      </c>
      <c r="D781" s="50" t="s">
        <v>99</v>
      </c>
      <c r="E781" s="82" t="s">
        <v>53</v>
      </c>
      <c r="F781" s="50" t="s">
        <v>4</v>
      </c>
      <c r="G781" s="269" t="str">
        <f>VLOOKUP(A781,'High School'!A:AW,49,FALSE)</f>
        <v/>
      </c>
      <c r="H781" s="270" t="str">
        <f>VLOOKUP(A781,'High School'!A:AX,50,FALSE)</f>
        <v/>
      </c>
      <c r="I781" s="270" t="str">
        <f>VLOOKUP(A781,'High School'!A:AY,51,FALSE)</f>
        <v/>
      </c>
      <c r="J781" s="270" t="str">
        <f>VLOOKUP(A781,'High School'!A:AZ,52,FALSE)</f>
        <v/>
      </c>
      <c r="K781" s="270" t="str">
        <f>VLOOKUP(A781,'High School'!A:BA,53,FALSE)</f>
        <v/>
      </c>
      <c r="L781" s="270" t="str">
        <f>VLOOKUP(A781,'High School'!A:BB,54,FALSE)</f>
        <v/>
      </c>
      <c r="M781" s="301" t="s">
        <v>232</v>
      </c>
      <c r="N781" s="271"/>
      <c r="O781" s="301" t="s">
        <v>8069</v>
      </c>
      <c r="P781" s="273"/>
      <c r="Q781" s="273"/>
      <c r="R781" s="273"/>
      <c r="S781" s="275"/>
      <c r="T781" s="275"/>
      <c r="U781" s="275"/>
      <c r="V781" s="275"/>
      <c r="W781" s="275"/>
      <c r="X781" s="275"/>
      <c r="Y781" s="304" t="s">
        <v>73</v>
      </c>
      <c r="Z781" s="276"/>
      <c r="AA781" s="304">
        <v>2.51559076E8</v>
      </c>
      <c r="AB781" s="304">
        <v>36912.0</v>
      </c>
      <c r="AC781" s="276"/>
      <c r="AD781" s="276"/>
      <c r="AE781" s="222"/>
      <c r="AF781" s="222"/>
      <c r="AG781" s="222"/>
      <c r="AH781" s="222"/>
      <c r="AI781" s="222"/>
      <c r="AJ781" s="222"/>
      <c r="AK781" s="279"/>
      <c r="AL781" s="279"/>
      <c r="AM781" s="279"/>
      <c r="AN781" s="279"/>
      <c r="AO781" s="292"/>
      <c r="AP781" s="292"/>
      <c r="AQ781" s="292"/>
      <c r="AR781" s="362"/>
      <c r="AS781" s="362"/>
      <c r="AT781" s="281"/>
      <c r="AU781" s="281"/>
      <c r="AV781" s="294"/>
      <c r="AW781" s="294"/>
      <c r="AX781" s="294"/>
      <c r="AY781" s="295"/>
      <c r="AZ781" s="295"/>
      <c r="BA781" s="295"/>
      <c r="BB781" s="296"/>
      <c r="BC781" s="296"/>
      <c r="BD781" s="296"/>
      <c r="BE781" s="353"/>
    </row>
    <row r="782" ht="15.75" customHeight="1">
      <c r="A782" s="74">
        <v>2025820.0</v>
      </c>
      <c r="B782" s="50" t="s">
        <v>7545</v>
      </c>
      <c r="C782" s="50" t="s">
        <v>430</v>
      </c>
      <c r="D782" s="50" t="s">
        <v>99</v>
      </c>
      <c r="E782" s="82" t="s">
        <v>53</v>
      </c>
      <c r="F782" s="50" t="s">
        <v>4</v>
      </c>
      <c r="G782" s="269" t="str">
        <f>VLOOKUP(A782,'High School'!A:AW,49,FALSE)</f>
        <v/>
      </c>
      <c r="H782" s="270" t="str">
        <f>VLOOKUP(A782,'High School'!A:AX,50,FALSE)</f>
        <v/>
      </c>
      <c r="I782" s="270" t="str">
        <f>VLOOKUP(A782,'High School'!A:AY,51,FALSE)</f>
        <v/>
      </c>
      <c r="J782" s="270" t="str">
        <f>VLOOKUP(A782,'High School'!A:AZ,52,FALSE)</f>
        <v/>
      </c>
      <c r="K782" s="270" t="str">
        <f>VLOOKUP(A782,'High School'!A:BA,53,FALSE)</f>
        <v/>
      </c>
      <c r="L782" s="270" t="str">
        <f>VLOOKUP(A782,'High School'!A:BB,54,FALSE)</f>
        <v/>
      </c>
      <c r="M782" s="301" t="s">
        <v>225</v>
      </c>
      <c r="N782" s="301" t="s">
        <v>26</v>
      </c>
      <c r="O782" s="271"/>
      <c r="P782" s="273"/>
      <c r="Q782" s="273"/>
      <c r="R782" s="273"/>
      <c r="S782" s="275"/>
      <c r="T782" s="275"/>
      <c r="U782" s="275"/>
      <c r="V782" s="275"/>
      <c r="W782" s="275"/>
      <c r="X782" s="275"/>
      <c r="Y782" s="304" t="s">
        <v>225</v>
      </c>
      <c r="Z782" s="304" t="s">
        <v>26</v>
      </c>
      <c r="AA782" s="276"/>
      <c r="AB782" s="276"/>
      <c r="AC782" s="276"/>
      <c r="AD782" s="276"/>
      <c r="AE782" s="222"/>
      <c r="AF782" s="222"/>
      <c r="AG782" s="222"/>
      <c r="AH782" s="222"/>
      <c r="AI782" s="222"/>
      <c r="AJ782" s="222"/>
      <c r="AK782" s="279"/>
      <c r="AL782" s="279"/>
      <c r="AM782" s="279"/>
      <c r="AN782" s="279"/>
      <c r="AO782" s="292"/>
      <c r="AP782" s="292"/>
      <c r="AQ782" s="292"/>
      <c r="AR782" s="362"/>
      <c r="AS782" s="362"/>
      <c r="AT782" s="281"/>
      <c r="AU782" s="281"/>
      <c r="AV782" s="294"/>
      <c r="AW782" s="294"/>
      <c r="AX782" s="294"/>
      <c r="AY782" s="295"/>
      <c r="AZ782" s="295"/>
      <c r="BA782" s="295"/>
      <c r="BB782" s="296"/>
      <c r="BC782" s="296"/>
      <c r="BD782" s="296"/>
      <c r="BE782" s="353"/>
    </row>
    <row r="783" ht="15.75" customHeight="1">
      <c r="A783" s="74">
        <v>2025822.0</v>
      </c>
      <c r="B783" s="50" t="s">
        <v>8070</v>
      </c>
      <c r="C783" s="50" t="s">
        <v>430</v>
      </c>
      <c r="D783" s="50" t="s">
        <v>76</v>
      </c>
      <c r="E783" s="82" t="s">
        <v>1241</v>
      </c>
      <c r="F783" s="50" t="s">
        <v>4</v>
      </c>
      <c r="G783" s="269" t="str">
        <f>VLOOKUP(A783,'High School'!A:AW,49,FALSE)</f>
        <v>No</v>
      </c>
      <c r="H783" s="270" t="str">
        <f>VLOOKUP(A783,'High School'!A:AX,50,FALSE)</f>
        <v>Missing Documents</v>
      </c>
      <c r="I783" s="270" t="str">
        <f>VLOOKUP(A783,'High School'!A:AY,51,FALSE)</f>
        <v/>
      </c>
      <c r="J783" s="270" t="str">
        <f>VLOOKUP(A783,'High School'!A:AZ,52,FALSE)</f>
        <v/>
      </c>
      <c r="K783" s="270" t="str">
        <f>VLOOKUP(A783,'High School'!A:BA,53,FALSE)</f>
        <v/>
      </c>
      <c r="L783" s="270" t="str">
        <f>VLOOKUP(A783,'High School'!A:BB,54,FALSE)</f>
        <v/>
      </c>
      <c r="M783" s="301" t="s">
        <v>225</v>
      </c>
      <c r="N783" s="301" t="s">
        <v>24</v>
      </c>
      <c r="O783" s="301"/>
      <c r="P783" s="273"/>
      <c r="Q783" s="273"/>
      <c r="R783" s="273"/>
      <c r="S783" s="303" t="s">
        <v>225</v>
      </c>
      <c r="T783" s="303" t="s">
        <v>24</v>
      </c>
      <c r="U783" s="275"/>
      <c r="V783" s="275"/>
      <c r="W783" s="275"/>
      <c r="X783" s="275"/>
      <c r="Y783" s="304" t="s">
        <v>225</v>
      </c>
      <c r="Z783" s="304" t="s">
        <v>24</v>
      </c>
      <c r="AA783" s="276"/>
      <c r="AB783" s="276"/>
      <c r="AC783" s="276"/>
      <c r="AD783" s="276"/>
      <c r="AE783" s="222"/>
      <c r="AF783" s="222"/>
      <c r="AG783" s="222"/>
      <c r="AH783" s="222"/>
      <c r="AI783" s="222"/>
      <c r="AJ783" s="222"/>
      <c r="AK783" s="279"/>
      <c r="AL783" s="279"/>
      <c r="AM783" s="279"/>
      <c r="AN783" s="279"/>
      <c r="AO783" s="292"/>
      <c r="AP783" s="292"/>
      <c r="AQ783" s="292"/>
      <c r="AR783" s="362"/>
      <c r="AS783" s="362"/>
      <c r="AT783" s="281"/>
      <c r="AU783" s="281"/>
      <c r="AV783" s="294"/>
      <c r="AW783" s="294"/>
      <c r="AX783" s="294"/>
      <c r="AY783" s="295"/>
      <c r="AZ783" s="295"/>
      <c r="BA783" s="295"/>
      <c r="BB783" s="296"/>
      <c r="BC783" s="296"/>
      <c r="BD783" s="296"/>
      <c r="BE783" s="353"/>
    </row>
    <row r="784" ht="15.75" customHeight="1">
      <c r="A784" s="74">
        <v>2025823.0</v>
      </c>
      <c r="B784" s="50" t="s">
        <v>8071</v>
      </c>
      <c r="C784" s="50" t="s">
        <v>430</v>
      </c>
      <c r="D784" s="50" t="s">
        <v>79</v>
      </c>
      <c r="E784" s="82" t="s">
        <v>1241</v>
      </c>
      <c r="F784" s="50" t="s">
        <v>4</v>
      </c>
      <c r="G784" s="269" t="str">
        <f>VLOOKUP(A784,'High School'!A:AW,49,FALSE)</f>
        <v>#N/A</v>
      </c>
      <c r="H784" s="270" t="str">
        <f>VLOOKUP(A784,'High School'!A:AX,50,FALSE)</f>
        <v>#N/A</v>
      </c>
      <c r="I784" s="270" t="str">
        <f>VLOOKUP(A784,'High School'!A:AY,51,FALSE)</f>
        <v>#N/A</v>
      </c>
      <c r="J784" s="270" t="str">
        <f>VLOOKUP(A784,'High School'!A:AZ,52,FALSE)</f>
        <v>#N/A</v>
      </c>
      <c r="K784" s="270" t="str">
        <f>VLOOKUP(A784,'High School'!A:BA,53,FALSE)</f>
        <v>#N/A</v>
      </c>
      <c r="L784" s="270" t="str">
        <f>VLOOKUP(A784,'High School'!A:BB,54,FALSE)</f>
        <v>#N/A</v>
      </c>
      <c r="M784" s="301" t="s">
        <v>225</v>
      </c>
      <c r="N784" s="301" t="s">
        <v>26</v>
      </c>
      <c r="O784" s="271"/>
      <c r="P784" s="273"/>
      <c r="Q784" s="273"/>
      <c r="R784" s="273"/>
      <c r="S784" s="275"/>
      <c r="T784" s="275"/>
      <c r="U784" s="275"/>
      <c r="V784" s="275"/>
      <c r="W784" s="275"/>
      <c r="X784" s="275"/>
      <c r="Y784" s="304" t="s">
        <v>225</v>
      </c>
      <c r="Z784" s="304" t="s">
        <v>26</v>
      </c>
      <c r="AA784" s="374"/>
      <c r="AB784" s="276"/>
      <c r="AC784" s="276"/>
      <c r="AD784" s="276"/>
      <c r="AE784" s="222"/>
      <c r="AF784" s="222"/>
      <c r="AG784" s="222"/>
      <c r="AH784" s="222"/>
      <c r="AI784" s="222"/>
      <c r="AJ784" s="222"/>
      <c r="AK784" s="279"/>
      <c r="AL784" s="279"/>
      <c r="AM784" s="279"/>
      <c r="AN784" s="279"/>
      <c r="AO784" s="292"/>
      <c r="AP784" s="292"/>
      <c r="AQ784" s="292"/>
      <c r="AR784" s="362"/>
      <c r="AS784" s="362"/>
      <c r="AT784" s="281"/>
      <c r="AU784" s="281"/>
      <c r="AV784" s="294"/>
      <c r="AW784" s="294"/>
      <c r="AX784" s="294"/>
      <c r="AY784" s="295"/>
      <c r="AZ784" s="295"/>
      <c r="BA784" s="295"/>
      <c r="BB784" s="296"/>
      <c r="BC784" s="296"/>
      <c r="BD784" s="296"/>
      <c r="BE784" s="353"/>
    </row>
    <row r="785" ht="15.75" customHeight="1">
      <c r="A785" s="74">
        <v>2025824.0</v>
      </c>
      <c r="B785" s="50" t="s">
        <v>6869</v>
      </c>
      <c r="C785" s="50" t="s">
        <v>430</v>
      </c>
      <c r="D785" s="50" t="s">
        <v>99</v>
      </c>
      <c r="E785" s="82" t="s">
        <v>53</v>
      </c>
      <c r="F785" s="50" t="s">
        <v>4</v>
      </c>
      <c r="G785" s="269" t="str">
        <f>VLOOKUP(A785,'High School'!A:AW,49,FALSE)</f>
        <v/>
      </c>
      <c r="H785" s="270" t="str">
        <f>VLOOKUP(A785,'High School'!A:AX,50,FALSE)</f>
        <v/>
      </c>
      <c r="I785" s="270" t="str">
        <f>VLOOKUP(A785,'High School'!A:AY,51,FALSE)</f>
        <v/>
      </c>
      <c r="J785" s="270" t="str">
        <f>VLOOKUP(A785,'High School'!A:AZ,52,FALSE)</f>
        <v/>
      </c>
      <c r="K785" s="270" t="str">
        <f>VLOOKUP(A785,'High School'!A:BA,53,FALSE)</f>
        <v/>
      </c>
      <c r="L785" s="270" t="str">
        <f>VLOOKUP(A785,'High School'!A:BB,54,FALSE)</f>
        <v/>
      </c>
      <c r="M785" s="301" t="s">
        <v>232</v>
      </c>
      <c r="N785" s="301"/>
      <c r="O785" s="301" t="s">
        <v>8072</v>
      </c>
      <c r="P785" s="273"/>
      <c r="Q785" s="273"/>
      <c r="R785" s="273"/>
      <c r="S785" s="275"/>
      <c r="T785" s="275"/>
      <c r="U785" s="275"/>
      <c r="V785" s="275"/>
      <c r="W785" s="275"/>
      <c r="X785" s="275"/>
      <c r="Y785" s="304" t="s">
        <v>73</v>
      </c>
      <c r="Z785" s="276"/>
      <c r="AA785" s="304">
        <v>2.51558282E8</v>
      </c>
      <c r="AB785" s="304">
        <v>36912.0</v>
      </c>
      <c r="AC785" s="276"/>
      <c r="AD785" s="276"/>
      <c r="AE785" s="222"/>
      <c r="AF785" s="222"/>
      <c r="AG785" s="222"/>
      <c r="AH785" s="222"/>
      <c r="AI785" s="222"/>
      <c r="AJ785" s="222"/>
      <c r="AK785" s="279"/>
      <c r="AL785" s="279"/>
      <c r="AM785" s="279"/>
      <c r="AN785" s="279"/>
      <c r="AO785" s="292"/>
      <c r="AP785" s="292"/>
      <c r="AQ785" s="292"/>
      <c r="AR785" s="362"/>
      <c r="AS785" s="362"/>
      <c r="AT785" s="281"/>
      <c r="AU785" s="281"/>
      <c r="AV785" s="294"/>
      <c r="AW785" s="294"/>
      <c r="AX785" s="294"/>
      <c r="AY785" s="295"/>
      <c r="AZ785" s="295"/>
      <c r="BA785" s="295"/>
      <c r="BB785" s="296"/>
      <c r="BC785" s="296"/>
      <c r="BD785" s="296"/>
      <c r="BE785" s="353"/>
    </row>
    <row r="786" ht="15.75" customHeight="1">
      <c r="A786" s="74">
        <v>2025825.0</v>
      </c>
      <c r="B786" s="50" t="s">
        <v>8073</v>
      </c>
      <c r="C786" s="50" t="s">
        <v>430</v>
      </c>
      <c r="D786" s="50" t="s">
        <v>99</v>
      </c>
      <c r="E786" s="82" t="s">
        <v>53</v>
      </c>
      <c r="F786" s="50" t="s">
        <v>4</v>
      </c>
      <c r="G786" s="269" t="str">
        <f>VLOOKUP(A786,'High School'!A:AW,49,FALSE)</f>
        <v/>
      </c>
      <c r="H786" s="270" t="str">
        <f>VLOOKUP(A786,'High School'!A:AX,50,FALSE)</f>
        <v/>
      </c>
      <c r="I786" s="270" t="str">
        <f>VLOOKUP(A786,'High School'!A:AY,51,FALSE)</f>
        <v/>
      </c>
      <c r="J786" s="270" t="str">
        <f>VLOOKUP(A786,'High School'!A:AZ,52,FALSE)</f>
        <v/>
      </c>
      <c r="K786" s="270" t="str">
        <f>VLOOKUP(A786,'High School'!A:BA,53,FALSE)</f>
        <v/>
      </c>
      <c r="L786" s="270" t="str">
        <f>VLOOKUP(A786,'High School'!A:BB,54,FALSE)</f>
        <v/>
      </c>
      <c r="M786" s="301" t="s">
        <v>232</v>
      </c>
      <c r="N786" s="301"/>
      <c r="O786" s="301" t="s">
        <v>8074</v>
      </c>
      <c r="P786" s="273"/>
      <c r="Q786" s="273"/>
      <c r="R786" s="273"/>
      <c r="S786" s="275"/>
      <c r="T786" s="275"/>
      <c r="U786" s="275"/>
      <c r="V786" s="275"/>
      <c r="W786" s="275"/>
      <c r="X786" s="275"/>
      <c r="Y786" s="304" t="s">
        <v>73</v>
      </c>
      <c r="Z786" s="276"/>
      <c r="AA786" s="304">
        <v>2.51558347E8</v>
      </c>
      <c r="AB786" s="304">
        <v>36912.0</v>
      </c>
      <c r="AC786" s="276"/>
      <c r="AD786" s="276"/>
      <c r="AE786" s="222"/>
      <c r="AF786" s="222"/>
      <c r="AG786" s="222"/>
      <c r="AH786" s="222"/>
      <c r="AI786" s="222"/>
      <c r="AJ786" s="222"/>
      <c r="AK786" s="279"/>
      <c r="AL786" s="279"/>
      <c r="AM786" s="279"/>
      <c r="AN786" s="279"/>
      <c r="AO786" s="292"/>
      <c r="AP786" s="292"/>
      <c r="AQ786" s="292"/>
      <c r="AR786" s="362"/>
      <c r="AS786" s="362"/>
      <c r="AT786" s="281"/>
      <c r="AU786" s="281"/>
      <c r="AV786" s="294"/>
      <c r="AW786" s="294"/>
      <c r="AX786" s="294"/>
      <c r="AY786" s="295"/>
      <c r="AZ786" s="295"/>
      <c r="BA786" s="295"/>
      <c r="BB786" s="296"/>
      <c r="BC786" s="296"/>
      <c r="BD786" s="296"/>
      <c r="BE786" s="353"/>
    </row>
    <row r="787" ht="15.75" customHeight="1">
      <c r="A787" s="74">
        <v>2025826.0</v>
      </c>
      <c r="B787" s="50" t="s">
        <v>5326</v>
      </c>
      <c r="C787" s="50" t="s">
        <v>430</v>
      </c>
      <c r="D787" s="50" t="s">
        <v>99</v>
      </c>
      <c r="E787" s="82" t="s">
        <v>53</v>
      </c>
      <c r="F787" s="50" t="s">
        <v>4</v>
      </c>
      <c r="G787" s="269" t="str">
        <f>VLOOKUP(A787,'High School'!A:AW,49,FALSE)</f>
        <v/>
      </c>
      <c r="H787" s="270" t="str">
        <f>VLOOKUP(A787,'High School'!A:AX,50,FALSE)</f>
        <v/>
      </c>
      <c r="I787" s="270" t="str">
        <f>VLOOKUP(A787,'High School'!A:AY,51,FALSE)</f>
        <v/>
      </c>
      <c r="J787" s="270" t="str">
        <f>VLOOKUP(A787,'High School'!A:AZ,52,FALSE)</f>
        <v/>
      </c>
      <c r="K787" s="270" t="str">
        <f>VLOOKUP(A787,'High School'!A:BA,53,FALSE)</f>
        <v/>
      </c>
      <c r="L787" s="270" t="str">
        <f>VLOOKUP(A787,'High School'!A:BB,54,FALSE)</f>
        <v/>
      </c>
      <c r="M787" s="301" t="s">
        <v>73</v>
      </c>
      <c r="N787" s="271"/>
      <c r="O787" s="301" t="s">
        <v>8075</v>
      </c>
      <c r="P787" s="273"/>
      <c r="Q787" s="273"/>
      <c r="R787" s="273"/>
      <c r="S787" s="275"/>
      <c r="T787" s="275"/>
      <c r="U787" s="275"/>
      <c r="V787" s="275"/>
      <c r="W787" s="275"/>
      <c r="X787" s="275"/>
      <c r="Y787" s="304" t="s">
        <v>73</v>
      </c>
      <c r="Z787" s="276"/>
      <c r="AA787" s="304">
        <v>2.51559068E8</v>
      </c>
      <c r="AB787" s="304">
        <v>36912.0</v>
      </c>
      <c r="AC787" s="276"/>
      <c r="AD787" s="276"/>
      <c r="AE787" s="222"/>
      <c r="AF787" s="222"/>
      <c r="AG787" s="222"/>
      <c r="AH787" s="222"/>
      <c r="AI787" s="222"/>
      <c r="AJ787" s="222"/>
      <c r="AK787" s="279"/>
      <c r="AL787" s="279"/>
      <c r="AM787" s="279"/>
      <c r="AN787" s="279"/>
      <c r="AO787" s="292"/>
      <c r="AP787" s="292"/>
      <c r="AQ787" s="292"/>
      <c r="AR787" s="362"/>
      <c r="AS787" s="362"/>
      <c r="AT787" s="281"/>
      <c r="AU787" s="281"/>
      <c r="AV787" s="294"/>
      <c r="AW787" s="294"/>
      <c r="AX787" s="294"/>
      <c r="AY787" s="295"/>
      <c r="AZ787" s="295"/>
      <c r="BA787" s="295"/>
      <c r="BB787" s="296"/>
      <c r="BC787" s="296"/>
      <c r="BD787" s="296"/>
      <c r="BE787" s="353"/>
    </row>
    <row r="788" ht="15.75" customHeight="1">
      <c r="A788" s="74">
        <v>2025827.0</v>
      </c>
      <c r="B788" s="50" t="s">
        <v>5450</v>
      </c>
      <c r="C788" s="50" t="s">
        <v>430</v>
      </c>
      <c r="D788" s="50" t="s">
        <v>99</v>
      </c>
      <c r="E788" s="82" t="s">
        <v>53</v>
      </c>
      <c r="F788" s="50" t="s">
        <v>4</v>
      </c>
      <c r="G788" s="269" t="str">
        <f>VLOOKUP(A788,'High School'!A:AW,49,FALSE)</f>
        <v>S/A</v>
      </c>
      <c r="H788" s="270" t="str">
        <f>VLOOKUP(A788,'High School'!A:AX,50,FALSE)</f>
        <v/>
      </c>
      <c r="I788" s="270">
        <f>VLOOKUP(A788,'High School'!A:AY,51,FALSE)</f>
        <v>231086105</v>
      </c>
      <c r="J788" s="270">
        <f>VLOOKUP(A788,'High School'!A:AZ,52,FALSE)</f>
        <v>19706</v>
      </c>
      <c r="K788" s="270" t="str">
        <f>VLOOKUP(A788,'High School'!A:BA,53,FALSE)</f>
        <v/>
      </c>
      <c r="L788" s="270" t="str">
        <f>VLOOKUP(A788,'High School'!A:BB,54,FALSE)</f>
        <v/>
      </c>
      <c r="M788" s="301" t="s">
        <v>73</v>
      </c>
      <c r="N788" s="271"/>
      <c r="O788" s="301" t="s">
        <v>8076</v>
      </c>
      <c r="P788" s="273"/>
      <c r="Q788" s="273"/>
      <c r="R788" s="273"/>
      <c r="S788" s="303" t="s">
        <v>232</v>
      </c>
      <c r="T788" s="275"/>
      <c r="U788" s="303">
        <v>2.25075214E8</v>
      </c>
      <c r="V788" s="303">
        <v>19706.0</v>
      </c>
      <c r="W788" s="275"/>
      <c r="X788" s="275"/>
      <c r="Y788" s="304" t="s">
        <v>232</v>
      </c>
      <c r="Z788" s="276"/>
      <c r="AA788" s="304">
        <v>2.50606534E8</v>
      </c>
      <c r="AB788" s="304">
        <v>20241.0</v>
      </c>
      <c r="AC788" s="276"/>
      <c r="AD788" s="276"/>
      <c r="AE788" s="222"/>
      <c r="AF788" s="222"/>
      <c r="AG788" s="222"/>
      <c r="AH788" s="222"/>
      <c r="AI788" s="222"/>
      <c r="AJ788" s="222"/>
      <c r="AK788" s="279"/>
      <c r="AL788" s="279"/>
      <c r="AM788" s="279"/>
      <c r="AN788" s="279"/>
      <c r="AO788" s="292"/>
      <c r="AP788" s="292"/>
      <c r="AQ788" s="292"/>
      <c r="AR788" s="362"/>
      <c r="AS788" s="362"/>
      <c r="AT788" s="281"/>
      <c r="AU788" s="281"/>
      <c r="AV788" s="294"/>
      <c r="AW788" s="294"/>
      <c r="AX788" s="294"/>
      <c r="AY788" s="295"/>
      <c r="AZ788" s="295"/>
      <c r="BA788" s="295"/>
      <c r="BB788" s="296"/>
      <c r="BC788" s="296"/>
      <c r="BD788" s="296"/>
      <c r="BE788" s="353"/>
    </row>
    <row r="789" ht="15.75" customHeight="1">
      <c r="A789" s="74">
        <v>2025828.0</v>
      </c>
      <c r="B789" s="50" t="s">
        <v>8077</v>
      </c>
      <c r="C789" s="50" t="s">
        <v>430</v>
      </c>
      <c r="D789" s="50" t="s">
        <v>79</v>
      </c>
      <c r="E789" s="82" t="s">
        <v>1241</v>
      </c>
      <c r="F789" s="50" t="s">
        <v>4</v>
      </c>
      <c r="G789" s="269" t="str">
        <f>VLOOKUP(A789,'High School'!A:AW,49,FALSE)</f>
        <v>S/A</v>
      </c>
      <c r="H789" s="270" t="str">
        <f>VLOOKUP(A789,'High School'!A:AX,50,FALSE)</f>
        <v/>
      </c>
      <c r="I789" s="270" t="str">
        <f>VLOOKUP(A789,'High School'!A:AY,51,FALSE)</f>
        <v/>
      </c>
      <c r="J789" s="270" t="str">
        <f>VLOOKUP(A789,'High School'!A:AZ,52,FALSE)</f>
        <v/>
      </c>
      <c r="K789" s="270" t="str">
        <f>VLOOKUP(A789,'High School'!A:BA,53,FALSE)</f>
        <v/>
      </c>
      <c r="L789" s="270" t="str">
        <f>VLOOKUP(A789,'High School'!A:BB,54,FALSE)</f>
        <v/>
      </c>
      <c r="M789" s="301" t="s">
        <v>225</v>
      </c>
      <c r="N789" s="301" t="s">
        <v>24</v>
      </c>
      <c r="O789" s="301"/>
      <c r="P789" s="273"/>
      <c r="Q789" s="273"/>
      <c r="R789" s="273"/>
      <c r="S789" s="275"/>
      <c r="T789" s="275"/>
      <c r="U789" s="275"/>
      <c r="V789" s="275"/>
      <c r="W789" s="275"/>
      <c r="X789" s="275"/>
      <c r="Y789" s="304" t="s">
        <v>232</v>
      </c>
      <c r="Z789" s="276"/>
      <c r="AA789" s="276"/>
      <c r="AB789" s="276"/>
      <c r="AC789" s="276"/>
      <c r="AD789" s="276"/>
      <c r="AE789" s="222"/>
      <c r="AF789" s="222"/>
      <c r="AG789" s="222"/>
      <c r="AH789" s="222"/>
      <c r="AI789" s="222"/>
      <c r="AJ789" s="222"/>
      <c r="AK789" s="279"/>
      <c r="AL789" s="279"/>
      <c r="AM789" s="279"/>
      <c r="AN789" s="279"/>
      <c r="AO789" s="292"/>
      <c r="AP789" s="292"/>
      <c r="AQ789" s="292"/>
      <c r="AR789" s="362"/>
      <c r="AS789" s="362"/>
      <c r="AT789" s="281"/>
      <c r="AU789" s="281"/>
      <c r="AV789" s="294"/>
      <c r="AW789" s="294"/>
      <c r="AX789" s="294"/>
      <c r="AY789" s="295"/>
      <c r="AZ789" s="295"/>
      <c r="BA789" s="295"/>
      <c r="BB789" s="296"/>
      <c r="BC789" s="296"/>
      <c r="BD789" s="296"/>
      <c r="BE789" s="353"/>
    </row>
    <row r="790" ht="15.75" customHeight="1">
      <c r="A790" s="74">
        <v>2025829.0</v>
      </c>
      <c r="B790" s="50" t="s">
        <v>8078</v>
      </c>
      <c r="C790" s="50" t="s">
        <v>430</v>
      </c>
      <c r="D790" s="50" t="s">
        <v>79</v>
      </c>
      <c r="E790" s="82" t="s">
        <v>1241</v>
      </c>
      <c r="F790" s="50" t="s">
        <v>4</v>
      </c>
      <c r="G790" s="269" t="str">
        <f>VLOOKUP(A790,'High School'!A:AW,49,FALSE)</f>
        <v>#N/A</v>
      </c>
      <c r="H790" s="270" t="str">
        <f>VLOOKUP(A790,'High School'!A:AX,50,FALSE)</f>
        <v>#N/A</v>
      </c>
      <c r="I790" s="270" t="str">
        <f>VLOOKUP(A790,'High School'!A:AY,51,FALSE)</f>
        <v>#N/A</v>
      </c>
      <c r="J790" s="270" t="str">
        <f>VLOOKUP(A790,'High School'!A:AZ,52,FALSE)</f>
        <v>#N/A</v>
      </c>
      <c r="K790" s="270" t="str">
        <f>VLOOKUP(A790,'High School'!A:BA,53,FALSE)</f>
        <v>#N/A</v>
      </c>
      <c r="L790" s="270" t="str">
        <f>VLOOKUP(A790,'High School'!A:BB,54,FALSE)</f>
        <v>#N/A</v>
      </c>
      <c r="M790" s="301" t="s">
        <v>225</v>
      </c>
      <c r="N790" s="301" t="s">
        <v>26</v>
      </c>
      <c r="O790" s="271"/>
      <c r="P790" s="273"/>
      <c r="Q790" s="273"/>
      <c r="R790" s="273"/>
      <c r="S790" s="275"/>
      <c r="T790" s="275"/>
      <c r="U790" s="275"/>
      <c r="V790" s="275"/>
      <c r="W790" s="275"/>
      <c r="X790" s="275"/>
      <c r="Y790" s="304" t="s">
        <v>225</v>
      </c>
      <c r="Z790" s="304" t="s">
        <v>26</v>
      </c>
      <c r="AA790" s="374"/>
      <c r="AB790" s="276"/>
      <c r="AC790" s="276"/>
      <c r="AD790" s="276"/>
      <c r="AE790" s="222"/>
      <c r="AF790" s="222"/>
      <c r="AG790" s="222"/>
      <c r="AH790" s="222"/>
      <c r="AI790" s="222"/>
      <c r="AJ790" s="222"/>
      <c r="AK790" s="279"/>
      <c r="AL790" s="279"/>
      <c r="AM790" s="279"/>
      <c r="AN790" s="279"/>
      <c r="AO790" s="292"/>
      <c r="AP790" s="292"/>
      <c r="AQ790" s="292"/>
      <c r="AR790" s="362"/>
      <c r="AS790" s="362"/>
      <c r="AT790" s="281"/>
      <c r="AU790" s="281"/>
      <c r="AV790" s="294"/>
      <c r="AW790" s="294"/>
      <c r="AX790" s="294"/>
      <c r="AY790" s="295"/>
      <c r="AZ790" s="295"/>
      <c r="BA790" s="295"/>
      <c r="BB790" s="296"/>
      <c r="BC790" s="296"/>
      <c r="BD790" s="296"/>
      <c r="BE790" s="353"/>
    </row>
    <row r="791" ht="15.75" customHeight="1">
      <c r="A791" s="74">
        <v>2025830.0</v>
      </c>
      <c r="B791" s="50" t="s">
        <v>6352</v>
      </c>
      <c r="C791" s="50" t="s">
        <v>430</v>
      </c>
      <c r="D791" s="50" t="s">
        <v>118</v>
      </c>
      <c r="E791" s="82" t="s">
        <v>53</v>
      </c>
      <c r="F791" s="50" t="s">
        <v>4</v>
      </c>
      <c r="G791" s="269" t="str">
        <f>VLOOKUP(A791,'High School'!A:AW,49,FALSE)</f>
        <v>S/A</v>
      </c>
      <c r="H791" s="270" t="str">
        <f>VLOOKUP(A791,'High School'!A:AX,50,FALSE)</f>
        <v/>
      </c>
      <c r="I791" s="270">
        <f>VLOOKUP(A791,'High School'!A:AY,51,FALSE)</f>
        <v>232055769</v>
      </c>
      <c r="J791" s="270">
        <f>VLOOKUP(A791,'High School'!A:AZ,52,FALSE)</f>
        <v>67851</v>
      </c>
      <c r="K791" s="270" t="str">
        <f>VLOOKUP(A791,'High School'!A:BA,53,FALSE)</f>
        <v/>
      </c>
      <c r="L791" s="270" t="str">
        <f>VLOOKUP(A791,'High School'!A:BB,54,FALSE)</f>
        <v/>
      </c>
      <c r="M791" s="271" t="s">
        <v>73</v>
      </c>
      <c r="N791" s="271"/>
      <c r="O791" s="271" t="s">
        <v>8079</v>
      </c>
      <c r="P791" s="273"/>
      <c r="Q791" s="273"/>
      <c r="R791" s="273"/>
      <c r="S791" s="275"/>
      <c r="T791" s="275"/>
      <c r="U791" s="275"/>
      <c r="V791" s="275"/>
      <c r="W791" s="275"/>
      <c r="X791" s="275"/>
      <c r="Y791" s="276" t="s">
        <v>73</v>
      </c>
      <c r="Z791" s="276"/>
      <c r="AA791" s="276">
        <v>2.51436152E8</v>
      </c>
      <c r="AB791" s="276">
        <v>36912.0</v>
      </c>
      <c r="AC791" s="276"/>
      <c r="AD791" s="276"/>
      <c r="AE791" s="222"/>
      <c r="AF791" s="222"/>
      <c r="AG791" s="222"/>
      <c r="AH791" s="222"/>
      <c r="AI791" s="222"/>
      <c r="AJ791" s="222"/>
      <c r="AK791" s="279"/>
      <c r="AL791" s="279"/>
      <c r="AM791" s="279"/>
      <c r="AN791" s="279"/>
      <c r="AO791" s="292"/>
      <c r="AP791" s="292"/>
      <c r="AQ791" s="292"/>
      <c r="AR791" s="362"/>
      <c r="AS791" s="362"/>
      <c r="AT791" s="281"/>
      <c r="AU791" s="281"/>
      <c r="AV791" s="294"/>
      <c r="AW791" s="294"/>
      <c r="AX791" s="294"/>
      <c r="AY791" s="295"/>
      <c r="AZ791" s="295"/>
      <c r="BA791" s="295"/>
      <c r="BB791" s="296"/>
      <c r="BC791" s="296"/>
      <c r="BD791" s="296"/>
      <c r="BE791" s="353"/>
    </row>
    <row r="792" ht="15.75" customHeight="1">
      <c r="A792" s="74">
        <v>2025831.0</v>
      </c>
      <c r="B792" s="50" t="s">
        <v>5820</v>
      </c>
      <c r="C792" s="50" t="s">
        <v>430</v>
      </c>
      <c r="D792" s="50" t="s">
        <v>118</v>
      </c>
      <c r="E792" s="82" t="s">
        <v>53</v>
      </c>
      <c r="F792" s="50" t="s">
        <v>4</v>
      </c>
      <c r="G792" s="269" t="str">
        <f>VLOOKUP(A792,'High School'!A:AW,49,FALSE)</f>
        <v/>
      </c>
      <c r="H792" s="270" t="str">
        <f>VLOOKUP(A792,'High School'!A:AX,50,FALSE)</f>
        <v/>
      </c>
      <c r="I792" s="270" t="str">
        <f>VLOOKUP(A792,'High School'!A:AY,51,FALSE)</f>
        <v/>
      </c>
      <c r="J792" s="270" t="str">
        <f>VLOOKUP(A792,'High School'!A:AZ,52,FALSE)</f>
        <v/>
      </c>
      <c r="K792" s="270" t="str">
        <f>VLOOKUP(A792,'High School'!A:BA,53,FALSE)</f>
        <v/>
      </c>
      <c r="L792" s="270" t="str">
        <f>VLOOKUP(A792,'High School'!A:BB,54,FALSE)</f>
        <v/>
      </c>
      <c r="M792" s="301" t="s">
        <v>232</v>
      </c>
      <c r="N792" s="271"/>
      <c r="O792" s="271"/>
      <c r="P792" s="273"/>
      <c r="Q792" s="273"/>
      <c r="R792" s="273"/>
      <c r="S792" s="275"/>
      <c r="T792" s="275"/>
      <c r="U792" s="275"/>
      <c r="V792" s="275"/>
      <c r="W792" s="275"/>
      <c r="X792" s="275"/>
      <c r="Y792" s="304" t="s">
        <v>232</v>
      </c>
      <c r="Z792" s="276"/>
      <c r="AA792" s="276">
        <v>2.50678683E8</v>
      </c>
      <c r="AB792" s="276">
        <v>25421.0</v>
      </c>
      <c r="AC792" s="276"/>
      <c r="AD792" s="276"/>
      <c r="AE792" s="222"/>
      <c r="AF792" s="222"/>
      <c r="AG792" s="222"/>
      <c r="AH792" s="222"/>
      <c r="AI792" s="222"/>
      <c r="AJ792" s="222"/>
      <c r="AK792" s="279"/>
      <c r="AL792" s="279"/>
      <c r="AM792" s="279"/>
      <c r="AN792" s="279"/>
      <c r="AO792" s="292"/>
      <c r="AP792" s="292"/>
      <c r="AQ792" s="292"/>
      <c r="AR792" s="362"/>
      <c r="AS792" s="362"/>
      <c r="AT792" s="281"/>
      <c r="AU792" s="281"/>
      <c r="AV792" s="294"/>
      <c r="AW792" s="294"/>
      <c r="AX792" s="294"/>
      <c r="AY792" s="295"/>
      <c r="AZ792" s="295"/>
      <c r="BA792" s="295"/>
      <c r="BB792" s="296"/>
      <c r="BC792" s="296"/>
      <c r="BD792" s="296"/>
      <c r="BE792" s="353"/>
    </row>
    <row r="793" ht="15.75" customHeight="1">
      <c r="A793" s="74">
        <v>2025832.0</v>
      </c>
      <c r="B793" s="50" t="s">
        <v>4898</v>
      </c>
      <c r="C793" s="50" t="s">
        <v>430</v>
      </c>
      <c r="D793" s="50" t="s">
        <v>118</v>
      </c>
      <c r="E793" s="82" t="s">
        <v>53</v>
      </c>
      <c r="F793" s="50" t="s">
        <v>4</v>
      </c>
      <c r="G793" s="269" t="str">
        <f>VLOOKUP(A793,'High School'!A:AW,49,FALSE)</f>
        <v/>
      </c>
      <c r="H793" s="270" t="str">
        <f>VLOOKUP(A793,'High School'!A:AX,50,FALSE)</f>
        <v/>
      </c>
      <c r="I793" s="270" t="str">
        <f>VLOOKUP(A793,'High School'!A:AY,51,FALSE)</f>
        <v/>
      </c>
      <c r="J793" s="270" t="str">
        <f>VLOOKUP(A793,'High School'!A:AZ,52,FALSE)</f>
        <v/>
      </c>
      <c r="K793" s="270" t="str">
        <f>VLOOKUP(A793,'High School'!A:BA,53,FALSE)</f>
        <v/>
      </c>
      <c r="L793" s="270" t="str">
        <f>VLOOKUP(A793,'High School'!A:BB,54,FALSE)</f>
        <v/>
      </c>
      <c r="M793" s="271" t="s">
        <v>73</v>
      </c>
      <c r="N793" s="271"/>
      <c r="O793" s="271" t="s">
        <v>8080</v>
      </c>
      <c r="P793" s="273"/>
      <c r="Q793" s="273"/>
      <c r="R793" s="273"/>
      <c r="S793" s="275"/>
      <c r="T793" s="275"/>
      <c r="U793" s="275"/>
      <c r="V793" s="275"/>
      <c r="W793" s="275"/>
      <c r="X793" s="275"/>
      <c r="Y793" s="276" t="s">
        <v>73</v>
      </c>
      <c r="Z793" s="276"/>
      <c r="AA793" s="276">
        <v>2.51436578E8</v>
      </c>
      <c r="AB793" s="276">
        <v>36912.0</v>
      </c>
      <c r="AC793" s="276"/>
      <c r="AD793" s="276"/>
      <c r="AE793" s="222"/>
      <c r="AF793" s="222"/>
      <c r="AG793" s="222"/>
      <c r="AH793" s="222"/>
      <c r="AI793" s="222"/>
      <c r="AJ793" s="222"/>
      <c r="AK793" s="279"/>
      <c r="AL793" s="279"/>
      <c r="AM793" s="279"/>
      <c r="AN793" s="279"/>
      <c r="AO793" s="292"/>
      <c r="AP793" s="292"/>
      <c r="AQ793" s="292"/>
      <c r="AR793" s="362"/>
      <c r="AS793" s="362"/>
      <c r="AT793" s="281"/>
      <c r="AU793" s="281"/>
      <c r="AV793" s="294"/>
      <c r="AW793" s="294"/>
      <c r="AX793" s="294"/>
      <c r="AY793" s="295"/>
      <c r="AZ793" s="295"/>
      <c r="BA793" s="295"/>
      <c r="BB793" s="296"/>
      <c r="BC793" s="296"/>
      <c r="BD793" s="296"/>
      <c r="BE793" s="353"/>
    </row>
    <row r="794" ht="15.75" customHeight="1">
      <c r="A794" s="74">
        <v>2025833.0</v>
      </c>
      <c r="B794" s="50" t="s">
        <v>8081</v>
      </c>
      <c r="C794" s="50" t="s">
        <v>430</v>
      </c>
      <c r="D794" s="50" t="s">
        <v>118</v>
      </c>
      <c r="E794" s="82" t="s">
        <v>53</v>
      </c>
      <c r="F794" s="50" t="s">
        <v>49</v>
      </c>
      <c r="G794" s="269" t="str">
        <f>VLOOKUP(A794,'High School'!A:AW,49,FALSE)</f>
        <v/>
      </c>
      <c r="H794" s="270" t="str">
        <f>VLOOKUP(A794,'High School'!A:AX,50,FALSE)</f>
        <v/>
      </c>
      <c r="I794" s="270" t="str">
        <f>VLOOKUP(A794,'High School'!A:AY,51,FALSE)</f>
        <v/>
      </c>
      <c r="J794" s="270" t="str">
        <f>VLOOKUP(A794,'High School'!A:AZ,52,FALSE)</f>
        <v/>
      </c>
      <c r="K794" s="270" t="str">
        <f>VLOOKUP(A794,'High School'!A:BA,53,FALSE)</f>
        <v/>
      </c>
      <c r="L794" s="270" t="str">
        <f>VLOOKUP(A794,'High School'!A:BB,54,FALSE)</f>
        <v/>
      </c>
      <c r="M794" s="271" t="s">
        <v>73</v>
      </c>
      <c r="N794" s="271"/>
      <c r="O794" s="271" t="s">
        <v>8082</v>
      </c>
      <c r="P794" s="273"/>
      <c r="Q794" s="273"/>
      <c r="R794" s="273"/>
      <c r="S794" s="275"/>
      <c r="T794" s="275"/>
      <c r="U794" s="275"/>
      <c r="V794" s="275"/>
      <c r="W794" s="275"/>
      <c r="X794" s="275"/>
      <c r="Y794" s="276" t="s">
        <v>73</v>
      </c>
      <c r="Z794" s="276"/>
      <c r="AA794" s="276">
        <v>2.51437043E8</v>
      </c>
      <c r="AB794" s="276">
        <v>36912.0</v>
      </c>
      <c r="AC794" s="276"/>
      <c r="AD794" s="276"/>
      <c r="AE794" s="222"/>
      <c r="AF794" s="222"/>
      <c r="AG794" s="222"/>
      <c r="AH794" s="222"/>
      <c r="AI794" s="222"/>
      <c r="AJ794" s="222"/>
      <c r="AK794" s="279"/>
      <c r="AL794" s="279"/>
      <c r="AM794" s="279"/>
      <c r="AN794" s="279"/>
      <c r="AO794" s="292"/>
      <c r="AP794" s="292"/>
      <c r="AQ794" s="292"/>
      <c r="AR794" s="362"/>
      <c r="AS794" s="362"/>
      <c r="AT794" s="281"/>
      <c r="AU794" s="281"/>
      <c r="AV794" s="294"/>
      <c r="AW794" s="294"/>
      <c r="AX794" s="294"/>
      <c r="AY794" s="295"/>
      <c r="AZ794" s="295"/>
      <c r="BA794" s="295"/>
      <c r="BB794" s="296"/>
      <c r="BC794" s="296"/>
      <c r="BD794" s="296"/>
      <c r="BE794" s="353"/>
    </row>
    <row r="795" ht="15.75" customHeight="1">
      <c r="A795" s="74">
        <v>2025834.0</v>
      </c>
      <c r="B795" s="50" t="s">
        <v>3887</v>
      </c>
      <c r="C795" s="50" t="s">
        <v>430</v>
      </c>
      <c r="D795" s="50" t="s">
        <v>118</v>
      </c>
      <c r="E795" s="82" t="s">
        <v>53</v>
      </c>
      <c r="F795" s="50" t="s">
        <v>4</v>
      </c>
      <c r="G795" s="269" t="str">
        <f>VLOOKUP(A795,'High School'!A:AW,49,FALSE)</f>
        <v/>
      </c>
      <c r="H795" s="270" t="str">
        <f>VLOOKUP(A795,'High School'!A:AX,50,FALSE)</f>
        <v/>
      </c>
      <c r="I795" s="270" t="str">
        <f>VLOOKUP(A795,'High School'!A:AY,51,FALSE)</f>
        <v/>
      </c>
      <c r="J795" s="270" t="str">
        <f>VLOOKUP(A795,'High School'!A:AZ,52,FALSE)</f>
        <v/>
      </c>
      <c r="K795" s="270" t="str">
        <f>VLOOKUP(A795,'High School'!A:BA,53,FALSE)</f>
        <v/>
      </c>
      <c r="L795" s="270" t="str">
        <f>VLOOKUP(A795,'High School'!A:BB,54,FALSE)</f>
        <v/>
      </c>
      <c r="M795" s="271" t="s">
        <v>73</v>
      </c>
      <c r="N795" s="271"/>
      <c r="O795" s="271" t="s">
        <v>8083</v>
      </c>
      <c r="P795" s="273"/>
      <c r="Q795" s="273"/>
      <c r="R795" s="273"/>
      <c r="S795" s="275"/>
      <c r="T795" s="275"/>
      <c r="U795" s="275"/>
      <c r="V795" s="275"/>
      <c r="W795" s="275"/>
      <c r="X795" s="275"/>
      <c r="Y795" s="276" t="s">
        <v>73</v>
      </c>
      <c r="Z795" s="276"/>
      <c r="AA795" s="276">
        <v>2.5143759E8</v>
      </c>
      <c r="AB795" s="276">
        <v>36912.0</v>
      </c>
      <c r="AC795" s="276"/>
      <c r="AD795" s="276"/>
      <c r="AE795" s="222"/>
      <c r="AF795" s="222"/>
      <c r="AG795" s="222"/>
      <c r="AH795" s="222"/>
      <c r="AI795" s="222"/>
      <c r="AJ795" s="222"/>
      <c r="AK795" s="279"/>
      <c r="AL795" s="279"/>
      <c r="AM795" s="279"/>
      <c r="AN795" s="279"/>
      <c r="AO795" s="292"/>
      <c r="AP795" s="292"/>
      <c r="AQ795" s="292"/>
      <c r="AR795" s="362"/>
      <c r="AS795" s="362"/>
      <c r="AT795" s="281"/>
      <c r="AU795" s="281"/>
      <c r="AV795" s="294"/>
      <c r="AW795" s="294"/>
      <c r="AX795" s="294"/>
      <c r="AY795" s="295"/>
      <c r="AZ795" s="295"/>
      <c r="BA795" s="295"/>
      <c r="BB795" s="296"/>
      <c r="BC795" s="296"/>
      <c r="BD795" s="296"/>
      <c r="BE795" s="353"/>
    </row>
    <row r="796" ht="15.75" customHeight="1">
      <c r="A796" s="74">
        <v>2025835.0</v>
      </c>
      <c r="B796" s="50" t="s">
        <v>5061</v>
      </c>
      <c r="C796" s="50" t="s">
        <v>430</v>
      </c>
      <c r="D796" s="50" t="s">
        <v>118</v>
      </c>
      <c r="E796" s="82" t="s">
        <v>53</v>
      </c>
      <c r="F796" s="50" t="s">
        <v>4</v>
      </c>
      <c r="G796" s="269" t="str">
        <f>VLOOKUP(A796,'High School'!A:AW,49,FALSE)</f>
        <v/>
      </c>
      <c r="H796" s="270" t="str">
        <f>VLOOKUP(A796,'High School'!A:AX,50,FALSE)</f>
        <v/>
      </c>
      <c r="I796" s="270" t="str">
        <f>VLOOKUP(A796,'High School'!A:AY,51,FALSE)</f>
        <v/>
      </c>
      <c r="J796" s="270" t="str">
        <f>VLOOKUP(A796,'High School'!A:AZ,52,FALSE)</f>
        <v/>
      </c>
      <c r="K796" s="270" t="str">
        <f>VLOOKUP(A796,'High School'!A:BA,53,FALSE)</f>
        <v/>
      </c>
      <c r="L796" s="270" t="str">
        <f>VLOOKUP(A796,'High School'!A:BB,54,FALSE)</f>
        <v/>
      </c>
      <c r="M796" s="301" t="s">
        <v>232</v>
      </c>
      <c r="N796" s="271"/>
      <c r="O796" s="271" t="s">
        <v>8084</v>
      </c>
      <c r="P796" s="273"/>
      <c r="Q796" s="273"/>
      <c r="R796" s="273"/>
      <c r="S796" s="303" t="s">
        <v>232</v>
      </c>
      <c r="T796" s="275"/>
      <c r="U796" s="303">
        <v>2.25168933E8</v>
      </c>
      <c r="V796" s="275"/>
      <c r="W796" s="275"/>
      <c r="X796" s="275"/>
      <c r="Y796" s="304" t="s">
        <v>232</v>
      </c>
      <c r="Z796" s="276"/>
      <c r="AA796" s="276">
        <v>2.50599058E8</v>
      </c>
      <c r="AB796" s="276"/>
      <c r="AC796" s="276"/>
      <c r="AD796" s="276"/>
      <c r="AE796" s="222"/>
      <c r="AF796" s="222"/>
      <c r="AG796" s="222"/>
      <c r="AH796" s="222"/>
      <c r="AI796" s="222"/>
      <c r="AJ796" s="222"/>
      <c r="AK796" s="279"/>
      <c r="AL796" s="279"/>
      <c r="AM796" s="279"/>
      <c r="AN796" s="279"/>
      <c r="AO796" s="292"/>
      <c r="AP796" s="292"/>
      <c r="AQ796" s="292"/>
      <c r="AR796" s="362"/>
      <c r="AS796" s="362"/>
      <c r="AT796" s="281"/>
      <c r="AU796" s="281"/>
      <c r="AV796" s="294"/>
      <c r="AW796" s="294"/>
      <c r="AX796" s="294"/>
      <c r="AY796" s="295"/>
      <c r="AZ796" s="295"/>
      <c r="BA796" s="295"/>
      <c r="BB796" s="296"/>
      <c r="BC796" s="296"/>
      <c r="BD796" s="296"/>
      <c r="BE796" s="353"/>
    </row>
    <row r="797" ht="15.75" customHeight="1">
      <c r="A797" s="74">
        <v>2025836.0</v>
      </c>
      <c r="B797" s="50" t="s">
        <v>4761</v>
      </c>
      <c r="C797" s="50" t="s">
        <v>430</v>
      </c>
      <c r="D797" s="50" t="s">
        <v>118</v>
      </c>
      <c r="E797" s="82" t="s">
        <v>53</v>
      </c>
      <c r="F797" s="50" t="s">
        <v>4</v>
      </c>
      <c r="G797" s="269" t="str">
        <f>VLOOKUP(A797,'High School'!A:AW,49,FALSE)</f>
        <v/>
      </c>
      <c r="H797" s="270" t="str">
        <f>VLOOKUP(A797,'High School'!A:AX,50,FALSE)</f>
        <v/>
      </c>
      <c r="I797" s="270" t="str">
        <f>VLOOKUP(A797,'High School'!A:AY,51,FALSE)</f>
        <v/>
      </c>
      <c r="J797" s="270" t="str">
        <f>VLOOKUP(A797,'High School'!A:AZ,52,FALSE)</f>
        <v/>
      </c>
      <c r="K797" s="270" t="str">
        <f>VLOOKUP(A797,'High School'!A:BA,53,FALSE)</f>
        <v/>
      </c>
      <c r="L797" s="270" t="str">
        <f>VLOOKUP(A797,'High School'!A:BB,54,FALSE)</f>
        <v/>
      </c>
      <c r="M797" s="271" t="s">
        <v>73</v>
      </c>
      <c r="N797" s="271"/>
      <c r="O797" s="271" t="s">
        <v>8085</v>
      </c>
      <c r="P797" s="273"/>
      <c r="Q797" s="273"/>
      <c r="R797" s="273"/>
      <c r="S797" s="275"/>
      <c r="T797" s="275"/>
      <c r="U797" s="275"/>
      <c r="V797" s="275"/>
      <c r="W797" s="275"/>
      <c r="X797" s="275"/>
      <c r="Y797" s="276" t="s">
        <v>73</v>
      </c>
      <c r="Z797" s="276"/>
      <c r="AA797" s="276">
        <v>2.51437895E8</v>
      </c>
      <c r="AB797" s="276">
        <v>36912.0</v>
      </c>
      <c r="AC797" s="276"/>
      <c r="AD797" s="276"/>
      <c r="AE797" s="222"/>
      <c r="AF797" s="222"/>
      <c r="AG797" s="222"/>
      <c r="AH797" s="222"/>
      <c r="AI797" s="222"/>
      <c r="AJ797" s="222"/>
      <c r="AK797" s="279"/>
      <c r="AL797" s="279"/>
      <c r="AM797" s="279"/>
      <c r="AN797" s="279"/>
      <c r="AO797" s="292"/>
      <c r="AP797" s="292"/>
      <c r="AQ797" s="292"/>
      <c r="AR797" s="362"/>
      <c r="AS797" s="362"/>
      <c r="AT797" s="281"/>
      <c r="AU797" s="281"/>
      <c r="AV797" s="294"/>
      <c r="AW797" s="294"/>
      <c r="AX797" s="294"/>
      <c r="AY797" s="295"/>
      <c r="AZ797" s="295"/>
      <c r="BA797" s="295"/>
      <c r="BB797" s="296"/>
      <c r="BC797" s="296"/>
      <c r="BD797" s="296"/>
      <c r="BE797" s="353"/>
    </row>
    <row r="798" ht="15.75" customHeight="1">
      <c r="A798" s="74">
        <v>2025837.0</v>
      </c>
      <c r="B798" s="50" t="s">
        <v>4152</v>
      </c>
      <c r="C798" s="50" t="s">
        <v>430</v>
      </c>
      <c r="D798" s="50" t="s">
        <v>118</v>
      </c>
      <c r="E798" s="82" t="s">
        <v>53</v>
      </c>
      <c r="F798" s="50" t="s">
        <v>4</v>
      </c>
      <c r="G798" s="269" t="str">
        <f>VLOOKUP(A798,'High School'!A:AW,49,FALSE)</f>
        <v/>
      </c>
      <c r="H798" s="270" t="str">
        <f>VLOOKUP(A798,'High School'!A:AX,50,FALSE)</f>
        <v/>
      </c>
      <c r="I798" s="270" t="str">
        <f>VLOOKUP(A798,'High School'!A:AY,51,FALSE)</f>
        <v/>
      </c>
      <c r="J798" s="270" t="str">
        <f>VLOOKUP(A798,'High School'!A:AZ,52,FALSE)</f>
        <v/>
      </c>
      <c r="K798" s="270" t="str">
        <f>VLOOKUP(A798,'High School'!A:BA,53,FALSE)</f>
        <v/>
      </c>
      <c r="L798" s="270" t="str">
        <f>VLOOKUP(A798,'High School'!A:BB,54,FALSE)</f>
        <v/>
      </c>
      <c r="M798" s="301" t="s">
        <v>232</v>
      </c>
      <c r="N798" s="271"/>
      <c r="O798" s="271" t="s">
        <v>8086</v>
      </c>
      <c r="P798" s="273"/>
      <c r="Q798" s="273"/>
      <c r="R798" s="273"/>
      <c r="S798" s="275"/>
      <c r="T798" s="275"/>
      <c r="U798" s="275"/>
      <c r="V798" s="275"/>
      <c r="W798" s="275"/>
      <c r="X798" s="275"/>
      <c r="Y798" s="276" t="s">
        <v>73</v>
      </c>
      <c r="Z798" s="276"/>
      <c r="AA798" s="276">
        <v>2.51444082E8</v>
      </c>
      <c r="AB798" s="276">
        <v>36912.0</v>
      </c>
      <c r="AC798" s="276"/>
      <c r="AD798" s="276"/>
      <c r="AE798" s="222"/>
      <c r="AF798" s="222"/>
      <c r="AG798" s="222"/>
      <c r="AH798" s="222"/>
      <c r="AI798" s="222"/>
      <c r="AJ798" s="222"/>
      <c r="AK798" s="279"/>
      <c r="AL798" s="279"/>
      <c r="AM798" s="279"/>
      <c r="AN798" s="279"/>
      <c r="AO798" s="292"/>
      <c r="AP798" s="292"/>
      <c r="AQ798" s="292"/>
      <c r="AR798" s="362"/>
      <c r="AS798" s="362"/>
      <c r="AT798" s="281"/>
      <c r="AU798" s="281"/>
      <c r="AV798" s="294"/>
      <c r="AW798" s="294"/>
      <c r="AX798" s="294"/>
      <c r="AY798" s="295"/>
      <c r="AZ798" s="295"/>
      <c r="BA798" s="295"/>
      <c r="BB798" s="296"/>
      <c r="BC798" s="296"/>
      <c r="BD798" s="296"/>
      <c r="BE798" s="353"/>
    </row>
    <row r="799" ht="15.75" customHeight="1">
      <c r="A799" s="74">
        <v>2025838.0</v>
      </c>
      <c r="B799" s="50" t="s">
        <v>6997</v>
      </c>
      <c r="C799" s="50" t="s">
        <v>430</v>
      </c>
      <c r="D799" s="50" t="s">
        <v>93</v>
      </c>
      <c r="E799" s="82" t="s">
        <v>55</v>
      </c>
      <c r="F799" s="50" t="s">
        <v>4</v>
      </c>
      <c r="G799" s="269" t="str">
        <f>VLOOKUP(A799,'High School'!A:AW,49,FALSE)</f>
        <v>S/A</v>
      </c>
      <c r="H799" s="270" t="str">
        <f>VLOOKUP(A799,'High School'!A:AX,50,FALSE)</f>
        <v/>
      </c>
      <c r="I799" s="270">
        <f>VLOOKUP(A799,'High School'!A:AY,51,FALSE)</f>
        <v>231726155</v>
      </c>
      <c r="J799" s="270">
        <f>VLOOKUP(A799,'High School'!A:AZ,52,FALSE)</f>
        <v>50758</v>
      </c>
      <c r="K799" s="270" t="str">
        <f>VLOOKUP(A799,'High School'!A:BA,53,FALSE)</f>
        <v/>
      </c>
      <c r="L799" s="270" t="str">
        <f>VLOOKUP(A799,'High School'!A:BB,54,FALSE)</f>
        <v/>
      </c>
      <c r="M799" s="301" t="s">
        <v>232</v>
      </c>
      <c r="N799" s="271"/>
      <c r="O799" s="271" t="s">
        <v>8087</v>
      </c>
      <c r="P799" s="273"/>
      <c r="Q799" s="273"/>
      <c r="R799" s="273"/>
      <c r="S799" s="275"/>
      <c r="T799" s="275"/>
      <c r="U799" s="275"/>
      <c r="V799" s="275"/>
      <c r="W799" s="275"/>
      <c r="X799" s="275"/>
      <c r="Y799" s="304" t="s">
        <v>232</v>
      </c>
      <c r="Z799" s="276"/>
      <c r="AA799" s="276">
        <v>2.50811782E8</v>
      </c>
      <c r="AB799" s="276">
        <v>51684.0</v>
      </c>
      <c r="AC799" s="276"/>
      <c r="AD799" s="276"/>
      <c r="AE799" s="222"/>
      <c r="AF799" s="222"/>
      <c r="AG799" s="222"/>
      <c r="AH799" s="222"/>
      <c r="AI799" s="222"/>
      <c r="AJ799" s="222"/>
      <c r="AK799" s="279"/>
      <c r="AL799" s="279"/>
      <c r="AM799" s="279"/>
      <c r="AN799" s="279"/>
      <c r="AO799" s="292"/>
      <c r="AP799" s="292"/>
      <c r="AQ799" s="292"/>
      <c r="AR799" s="362"/>
      <c r="AS799" s="362"/>
      <c r="AT799" s="281"/>
      <c r="AU799" s="281"/>
      <c r="AV799" s="294"/>
      <c r="AW799" s="294"/>
      <c r="AX799" s="294"/>
      <c r="AY799" s="295"/>
      <c r="AZ799" s="295"/>
      <c r="BA799" s="295"/>
      <c r="BB799" s="296"/>
      <c r="BC799" s="296"/>
      <c r="BD799" s="296"/>
      <c r="BE799" s="353"/>
    </row>
    <row r="800" ht="15.75" customHeight="1">
      <c r="A800" s="74">
        <v>2025839.0</v>
      </c>
      <c r="B800" s="50" t="s">
        <v>7432</v>
      </c>
      <c r="C800" s="50" t="s">
        <v>430</v>
      </c>
      <c r="D800" s="50" t="s">
        <v>93</v>
      </c>
      <c r="E800" s="82" t="s">
        <v>55</v>
      </c>
      <c r="F800" s="50" t="s">
        <v>4</v>
      </c>
      <c r="G800" s="269" t="str">
        <f>VLOOKUP(A800,'High School'!A:AW,49,FALSE)</f>
        <v/>
      </c>
      <c r="H800" s="270" t="str">
        <f>VLOOKUP(A800,'High School'!A:AX,50,FALSE)</f>
        <v/>
      </c>
      <c r="I800" s="270" t="str">
        <f>VLOOKUP(A800,'High School'!A:AY,51,FALSE)</f>
        <v/>
      </c>
      <c r="J800" s="270" t="str">
        <f>VLOOKUP(A800,'High School'!A:AZ,52,FALSE)</f>
        <v/>
      </c>
      <c r="K800" s="270" t="str">
        <f>VLOOKUP(A800,'High School'!A:BA,53,FALSE)</f>
        <v/>
      </c>
      <c r="L800" s="270" t="str">
        <f>VLOOKUP(A800,'High School'!A:BB,54,FALSE)</f>
        <v/>
      </c>
      <c r="M800" s="301" t="s">
        <v>225</v>
      </c>
      <c r="N800" s="301" t="s">
        <v>26</v>
      </c>
      <c r="O800" s="271"/>
      <c r="P800" s="273"/>
      <c r="Q800" s="273"/>
      <c r="R800" s="273"/>
      <c r="S800" s="275"/>
      <c r="T800" s="275"/>
      <c r="U800" s="275"/>
      <c r="V800" s="275"/>
      <c r="W800" s="275"/>
      <c r="X800" s="275"/>
      <c r="Y800" s="304" t="s">
        <v>225</v>
      </c>
      <c r="Z800" s="304" t="s">
        <v>26</v>
      </c>
      <c r="AA800" s="276"/>
      <c r="AB800" s="276"/>
      <c r="AC800" s="276"/>
      <c r="AD800" s="276"/>
      <c r="AE800" s="222"/>
      <c r="AF800" s="222"/>
      <c r="AG800" s="222"/>
      <c r="AH800" s="222"/>
      <c r="AI800" s="222"/>
      <c r="AJ800" s="222"/>
      <c r="AK800" s="279"/>
      <c r="AL800" s="279"/>
      <c r="AM800" s="279"/>
      <c r="AN800" s="279"/>
      <c r="AO800" s="292"/>
      <c r="AP800" s="292"/>
      <c r="AQ800" s="292"/>
      <c r="AR800" s="362"/>
      <c r="AS800" s="362"/>
      <c r="AT800" s="281"/>
      <c r="AU800" s="281"/>
      <c r="AV800" s="294"/>
      <c r="AW800" s="294"/>
      <c r="AX800" s="294"/>
      <c r="AY800" s="295"/>
      <c r="AZ800" s="295"/>
      <c r="BA800" s="295"/>
      <c r="BB800" s="296"/>
      <c r="BC800" s="296"/>
      <c r="BD800" s="296"/>
      <c r="BE800" s="353"/>
    </row>
    <row r="801" ht="15.75" customHeight="1">
      <c r="A801" s="74">
        <v>2025840.0</v>
      </c>
      <c r="B801" s="50" t="s">
        <v>5398</v>
      </c>
      <c r="C801" s="50" t="s">
        <v>430</v>
      </c>
      <c r="D801" s="50" t="s">
        <v>93</v>
      </c>
      <c r="E801" s="82" t="s">
        <v>55</v>
      </c>
      <c r="F801" s="50" t="s">
        <v>4</v>
      </c>
      <c r="G801" s="269" t="str">
        <f>VLOOKUP(A801,'High School'!A:AW,49,FALSE)</f>
        <v>S/A</v>
      </c>
      <c r="H801" s="270" t="str">
        <f>VLOOKUP(A801,'High School'!A:AX,50,FALSE)</f>
        <v/>
      </c>
      <c r="I801" s="270">
        <f>VLOOKUP(A801,'High School'!A:AY,51,FALSE)</f>
        <v>231065353</v>
      </c>
      <c r="J801" s="270" t="str">
        <f>VLOOKUP(A801,'High School'!A:AZ,52,FALSE)</f>
        <v/>
      </c>
      <c r="K801" s="270" t="str">
        <f>VLOOKUP(A801,'High School'!A:BA,53,FALSE)</f>
        <v/>
      </c>
      <c r="L801" s="270" t="str">
        <f>VLOOKUP(A801,'High School'!A:BB,54,FALSE)</f>
        <v/>
      </c>
      <c r="M801" s="271" t="s">
        <v>73</v>
      </c>
      <c r="N801" s="271"/>
      <c r="O801" s="271" t="s">
        <v>8088</v>
      </c>
      <c r="P801" s="273"/>
      <c r="Q801" s="273"/>
      <c r="R801" s="273"/>
      <c r="S801" s="303" t="s">
        <v>73</v>
      </c>
      <c r="T801" s="275"/>
      <c r="U801" s="303">
        <v>2.25213547E8</v>
      </c>
      <c r="V801" s="303">
        <v>39472.0</v>
      </c>
      <c r="W801" s="275"/>
      <c r="X801" s="275"/>
      <c r="Y801" s="304" t="s">
        <v>232</v>
      </c>
      <c r="Z801" s="276" t="str">
        <f>CLEAN(TRIM(AA801))</f>
        <v/>
      </c>
      <c r="AA801" s="276"/>
      <c r="AB801" s="276"/>
      <c r="AC801" s="276"/>
      <c r="AD801" s="276"/>
      <c r="AE801" s="222"/>
      <c r="AF801" s="222"/>
      <c r="AG801" s="222"/>
      <c r="AH801" s="222"/>
      <c r="AI801" s="222"/>
      <c r="AJ801" s="222"/>
      <c r="AK801" s="279"/>
      <c r="AL801" s="279"/>
      <c r="AM801" s="279"/>
      <c r="AN801" s="279"/>
      <c r="AO801" s="292"/>
      <c r="AP801" s="292"/>
      <c r="AQ801" s="292"/>
      <c r="AR801" s="362"/>
      <c r="AS801" s="362"/>
      <c r="AT801" s="281"/>
      <c r="AU801" s="281"/>
      <c r="AV801" s="294"/>
      <c r="AW801" s="294"/>
      <c r="AX801" s="294"/>
      <c r="AY801" s="295"/>
      <c r="AZ801" s="295"/>
      <c r="BA801" s="295"/>
      <c r="BB801" s="296"/>
      <c r="BC801" s="296"/>
      <c r="BD801" s="296"/>
      <c r="BE801" s="353"/>
    </row>
    <row r="802" ht="15.75" customHeight="1">
      <c r="A802" s="74">
        <v>2025841.0</v>
      </c>
      <c r="B802" s="50" t="s">
        <v>5344</v>
      </c>
      <c r="C802" s="50" t="s">
        <v>430</v>
      </c>
      <c r="D802" s="50" t="s">
        <v>93</v>
      </c>
      <c r="E802" s="82" t="s">
        <v>55</v>
      </c>
      <c r="F802" s="50" t="s">
        <v>4</v>
      </c>
      <c r="G802" s="363" t="s">
        <v>232</v>
      </c>
      <c r="H802" s="270" t="str">
        <f>VLOOKUP(A802,'High School'!A:AX,50,FALSE)</f>
        <v/>
      </c>
      <c r="I802" s="364">
        <v>2.31687125E8</v>
      </c>
      <c r="J802" s="270" t="str">
        <f>VLOOKUP(A802,'High School'!A:AZ,52,FALSE)</f>
        <v/>
      </c>
      <c r="K802" s="270" t="str">
        <f>VLOOKUP(A802,'High School'!A:BA,53,FALSE)</f>
        <v/>
      </c>
      <c r="L802" s="270" t="str">
        <f>VLOOKUP(A802,'High School'!A:BB,54,FALSE)</f>
        <v/>
      </c>
      <c r="M802" s="301" t="s">
        <v>232</v>
      </c>
      <c r="N802" s="271"/>
      <c r="O802" s="301" t="s">
        <v>8089</v>
      </c>
      <c r="P802" s="273"/>
      <c r="Q802" s="273"/>
      <c r="R802" s="273"/>
      <c r="S802" s="275"/>
      <c r="T802" s="275"/>
      <c r="U802" s="275"/>
      <c r="V802" s="275"/>
      <c r="W802" s="275"/>
      <c r="X802" s="275"/>
      <c r="Y802" s="304" t="s">
        <v>73</v>
      </c>
      <c r="Z802" s="276"/>
      <c r="AA802" s="304">
        <v>2.5154034E8</v>
      </c>
      <c r="AB802" s="304">
        <v>84791.0</v>
      </c>
      <c r="AC802" s="276"/>
      <c r="AD802" s="276"/>
      <c r="AE802" s="222"/>
      <c r="AF802" s="222"/>
      <c r="AG802" s="222"/>
      <c r="AH802" s="222"/>
      <c r="AI802" s="222"/>
      <c r="AJ802" s="222"/>
      <c r="AK802" s="279"/>
      <c r="AL802" s="279"/>
      <c r="AM802" s="279"/>
      <c r="AN802" s="279"/>
      <c r="AO802" s="292"/>
      <c r="AP802" s="292"/>
      <c r="AQ802" s="292"/>
      <c r="AR802" s="362"/>
      <c r="AS802" s="362"/>
      <c r="AT802" s="281"/>
      <c r="AU802" s="281"/>
      <c r="AV802" s="294"/>
      <c r="AW802" s="294"/>
      <c r="AX802" s="294"/>
      <c r="AY802" s="295"/>
      <c r="AZ802" s="295"/>
      <c r="BA802" s="295"/>
      <c r="BB802" s="296"/>
      <c r="BC802" s="296"/>
      <c r="BD802" s="296"/>
      <c r="BE802" s="353"/>
    </row>
    <row r="803" ht="15.75" customHeight="1">
      <c r="A803" s="74">
        <v>2025842.0</v>
      </c>
      <c r="B803" s="50" t="s">
        <v>6464</v>
      </c>
      <c r="C803" s="50" t="s">
        <v>430</v>
      </c>
      <c r="D803" s="50" t="s">
        <v>93</v>
      </c>
      <c r="E803" s="82" t="s">
        <v>55</v>
      </c>
      <c r="F803" s="50" t="s">
        <v>4</v>
      </c>
      <c r="G803" s="269" t="str">
        <f>VLOOKUP(A803,'High School'!A:AW,49,FALSE)</f>
        <v>Yes</v>
      </c>
      <c r="H803" s="270" t="str">
        <f>VLOOKUP(A803,'High School'!A:AX,50,FALSE)</f>
        <v/>
      </c>
      <c r="I803" s="270">
        <f>VLOOKUP(A803,'High School'!A:AY,51,FALSE)</f>
        <v>232078416</v>
      </c>
      <c r="J803" s="270">
        <f>VLOOKUP(A803,'High School'!A:AZ,52,FALSE)</f>
        <v>23464</v>
      </c>
      <c r="K803" s="270" t="str">
        <f>VLOOKUP(A803,'High School'!A:BA,53,FALSE)</f>
        <v/>
      </c>
      <c r="L803" s="270" t="str">
        <f>VLOOKUP(A803,'High School'!A:BB,54,FALSE)</f>
        <v/>
      </c>
      <c r="M803" s="271" t="s">
        <v>73</v>
      </c>
      <c r="N803" s="271"/>
      <c r="O803" s="271" t="s">
        <v>8090</v>
      </c>
      <c r="P803" s="273"/>
      <c r="Q803" s="273"/>
      <c r="R803" s="273"/>
      <c r="S803" s="303" t="s">
        <v>73</v>
      </c>
      <c r="T803" s="275"/>
      <c r="U803" s="303">
        <v>2.25213694E8</v>
      </c>
      <c r="V803" s="303">
        <v>84731.0</v>
      </c>
      <c r="W803" s="275"/>
      <c r="X803" s="275"/>
      <c r="Y803" s="276" t="s">
        <v>73</v>
      </c>
      <c r="Z803" s="276"/>
      <c r="AA803" s="276">
        <v>2.51454908E8</v>
      </c>
      <c r="AB803" s="276">
        <v>47952.0</v>
      </c>
      <c r="AC803" s="276"/>
      <c r="AD803" s="276"/>
      <c r="AE803" s="222"/>
      <c r="AF803" s="222"/>
      <c r="AG803" s="222"/>
      <c r="AH803" s="222"/>
      <c r="AI803" s="222"/>
      <c r="AJ803" s="222"/>
      <c r="AK803" s="279"/>
      <c r="AL803" s="279"/>
      <c r="AM803" s="279"/>
      <c r="AN803" s="279"/>
      <c r="AO803" s="292"/>
      <c r="AP803" s="292"/>
      <c r="AQ803" s="292"/>
      <c r="AR803" s="362"/>
      <c r="AS803" s="362"/>
      <c r="AT803" s="281"/>
      <c r="AU803" s="281"/>
      <c r="AV803" s="294"/>
      <c r="AW803" s="294"/>
      <c r="AX803" s="294"/>
      <c r="AY803" s="295"/>
      <c r="AZ803" s="295"/>
      <c r="BA803" s="295"/>
      <c r="BB803" s="296"/>
      <c r="BC803" s="296"/>
      <c r="BD803" s="296"/>
      <c r="BE803" s="353"/>
    </row>
    <row r="804" ht="15.75" customHeight="1">
      <c r="A804" s="74">
        <v>2025843.0</v>
      </c>
      <c r="B804" s="50" t="s">
        <v>1580</v>
      </c>
      <c r="C804" s="50" t="s">
        <v>430</v>
      </c>
      <c r="D804" s="50" t="s">
        <v>93</v>
      </c>
      <c r="E804" s="82" t="s">
        <v>55</v>
      </c>
      <c r="F804" s="50" t="s">
        <v>4</v>
      </c>
      <c r="G804" s="269" t="str">
        <f>VLOOKUP(A804,'High School'!A:AW,49,FALSE)</f>
        <v/>
      </c>
      <c r="H804" s="270" t="str">
        <f>VLOOKUP(A804,'High School'!A:AX,50,FALSE)</f>
        <v/>
      </c>
      <c r="I804" s="270" t="str">
        <f>VLOOKUP(A804,'High School'!A:AY,51,FALSE)</f>
        <v/>
      </c>
      <c r="J804" s="270" t="str">
        <f>VLOOKUP(A804,'High School'!A:AZ,52,FALSE)</f>
        <v/>
      </c>
      <c r="K804" s="270" t="str">
        <f>VLOOKUP(A804,'High School'!A:BA,53,FALSE)</f>
        <v/>
      </c>
      <c r="L804" s="270" t="str">
        <f>VLOOKUP(A804,'High School'!A:BB,54,FALSE)</f>
        <v/>
      </c>
      <c r="M804" s="301" t="s">
        <v>232</v>
      </c>
      <c r="N804" s="271"/>
      <c r="O804" s="271"/>
      <c r="P804" s="273"/>
      <c r="Q804" s="273"/>
      <c r="R804" s="273"/>
      <c r="S804" s="275"/>
      <c r="T804" s="275"/>
      <c r="U804" s="275"/>
      <c r="V804" s="275"/>
      <c r="W804" s="275"/>
      <c r="X804" s="275"/>
      <c r="Y804" s="304" t="s">
        <v>73</v>
      </c>
      <c r="Z804" s="276"/>
      <c r="AA804" s="304">
        <v>2.51576612E8</v>
      </c>
      <c r="AB804" s="304">
        <v>79428.0</v>
      </c>
      <c r="AC804" s="276"/>
      <c r="AD804" s="276"/>
      <c r="AE804" s="222"/>
      <c r="AF804" s="222"/>
      <c r="AG804" s="222"/>
      <c r="AH804" s="222"/>
      <c r="AI804" s="222"/>
      <c r="AJ804" s="222"/>
      <c r="AK804" s="279"/>
      <c r="AL804" s="279"/>
      <c r="AM804" s="279"/>
      <c r="AN804" s="279"/>
      <c r="AO804" s="292"/>
      <c r="AP804" s="292"/>
      <c r="AQ804" s="292"/>
      <c r="AR804" s="362"/>
      <c r="AS804" s="362"/>
      <c r="AT804" s="281"/>
      <c r="AU804" s="281"/>
      <c r="AV804" s="294"/>
      <c r="AW804" s="294"/>
      <c r="AX804" s="294"/>
      <c r="AY804" s="295"/>
      <c r="AZ804" s="295"/>
      <c r="BA804" s="295"/>
      <c r="BB804" s="296"/>
      <c r="BC804" s="296"/>
      <c r="BD804" s="296"/>
      <c r="BE804" s="353"/>
    </row>
    <row r="805" ht="15.75" customHeight="1">
      <c r="A805" s="74">
        <v>2025844.0</v>
      </c>
      <c r="B805" s="50" t="s">
        <v>4353</v>
      </c>
      <c r="C805" s="50" t="s">
        <v>430</v>
      </c>
      <c r="D805" s="50" t="s">
        <v>93</v>
      </c>
      <c r="E805" s="82" t="s">
        <v>55</v>
      </c>
      <c r="F805" s="50" t="s">
        <v>4</v>
      </c>
      <c r="G805" s="269" t="str">
        <f>VLOOKUP(A805,'High School'!A:AW,49,FALSE)</f>
        <v/>
      </c>
      <c r="H805" s="270" t="str">
        <f>VLOOKUP(A805,'High School'!A:AX,50,FALSE)</f>
        <v/>
      </c>
      <c r="I805" s="270" t="str">
        <f>VLOOKUP(A805,'High School'!A:AY,51,FALSE)</f>
        <v/>
      </c>
      <c r="J805" s="270" t="str">
        <f>VLOOKUP(A805,'High School'!A:AZ,52,FALSE)</f>
        <v/>
      </c>
      <c r="K805" s="270" t="str">
        <f>VLOOKUP(A805,'High School'!A:BA,53,FALSE)</f>
        <v/>
      </c>
      <c r="L805" s="270" t="str">
        <f>VLOOKUP(A805,'High School'!A:BB,54,FALSE)</f>
        <v/>
      </c>
      <c r="M805" s="301" t="s">
        <v>232</v>
      </c>
      <c r="N805" s="271"/>
      <c r="O805" s="301" t="s">
        <v>8091</v>
      </c>
      <c r="P805" s="273"/>
      <c r="Q805" s="273"/>
      <c r="R805" s="273"/>
      <c r="S805" s="303" t="s">
        <v>232</v>
      </c>
      <c r="T805" s="275"/>
      <c r="U805" s="275"/>
      <c r="V805" s="275"/>
      <c r="W805" s="275"/>
      <c r="X805" s="275"/>
      <c r="Y805" s="304" t="s">
        <v>232</v>
      </c>
      <c r="Z805" s="276"/>
      <c r="AA805" s="276"/>
      <c r="AB805" s="276"/>
      <c r="AC805" s="276"/>
      <c r="AD805" s="276"/>
      <c r="AE805" s="222"/>
      <c r="AF805" s="222"/>
      <c r="AG805" s="222"/>
      <c r="AH805" s="222"/>
      <c r="AI805" s="222"/>
      <c r="AJ805" s="222"/>
      <c r="AK805" s="279"/>
      <c r="AL805" s="279"/>
      <c r="AM805" s="279"/>
      <c r="AN805" s="279"/>
      <c r="AO805" s="292"/>
      <c r="AP805" s="292"/>
      <c r="AQ805" s="292"/>
      <c r="AR805" s="362"/>
      <c r="AS805" s="362"/>
      <c r="AT805" s="281"/>
      <c r="AU805" s="281"/>
      <c r="AV805" s="294"/>
      <c r="AW805" s="294"/>
      <c r="AX805" s="294"/>
      <c r="AY805" s="295"/>
      <c r="AZ805" s="295"/>
      <c r="BA805" s="295"/>
      <c r="BB805" s="296"/>
      <c r="BC805" s="296"/>
      <c r="BD805" s="296"/>
      <c r="BE805" s="353"/>
    </row>
    <row r="806" ht="15.75" customHeight="1">
      <c r="A806" s="74">
        <v>2025847.0</v>
      </c>
      <c r="B806" s="50" t="s">
        <v>8092</v>
      </c>
      <c r="C806" s="50" t="s">
        <v>430</v>
      </c>
      <c r="D806" s="50" t="s">
        <v>93</v>
      </c>
      <c r="E806" s="82" t="s">
        <v>55</v>
      </c>
      <c r="F806" s="50" t="s">
        <v>4</v>
      </c>
      <c r="G806" s="269" t="str">
        <f>VLOOKUP(A806,'High School'!A:AW,49,FALSE)</f>
        <v>S/A</v>
      </c>
      <c r="H806" s="270" t="str">
        <f>VLOOKUP(A806,'High School'!A:AX,50,FALSE)</f>
        <v/>
      </c>
      <c r="I806" s="270">
        <f>VLOOKUP(A806,'High School'!A:AY,51,FALSE)</f>
        <v>231175485</v>
      </c>
      <c r="J806" s="270" t="str">
        <f>VLOOKUP(A806,'High School'!A:AZ,52,FALSE)</f>
        <v/>
      </c>
      <c r="K806" s="270" t="str">
        <f>VLOOKUP(A806,'High School'!A:BA,53,FALSE)</f>
        <v/>
      </c>
      <c r="L806" s="270" t="str">
        <f>VLOOKUP(A806,'High School'!A:BB,54,FALSE)</f>
        <v/>
      </c>
      <c r="M806" s="301" t="s">
        <v>232</v>
      </c>
      <c r="N806" s="271"/>
      <c r="O806" s="271" t="s">
        <v>8093</v>
      </c>
      <c r="P806" s="273"/>
      <c r="Q806" s="273"/>
      <c r="R806" s="273"/>
      <c r="S806" s="275"/>
      <c r="T806" s="275"/>
      <c r="U806" s="275"/>
      <c r="V806" s="275"/>
      <c r="W806" s="275"/>
      <c r="X806" s="275"/>
      <c r="Y806" s="304" t="s">
        <v>232</v>
      </c>
      <c r="Z806" s="276"/>
      <c r="AA806" s="276"/>
      <c r="AB806" s="276"/>
      <c r="AC806" s="276"/>
      <c r="AD806" s="276"/>
      <c r="AE806" s="222"/>
      <c r="AF806" s="222"/>
      <c r="AG806" s="222"/>
      <c r="AH806" s="222"/>
      <c r="AI806" s="222"/>
      <c r="AJ806" s="222"/>
      <c r="AK806" s="279"/>
      <c r="AL806" s="279"/>
      <c r="AM806" s="279"/>
      <c r="AN806" s="279"/>
      <c r="AO806" s="292"/>
      <c r="AP806" s="292"/>
      <c r="AQ806" s="292"/>
      <c r="AR806" s="362"/>
      <c r="AS806" s="362"/>
      <c r="AT806" s="281"/>
      <c r="AU806" s="281"/>
      <c r="AV806" s="294"/>
      <c r="AW806" s="294"/>
      <c r="AX806" s="294"/>
      <c r="AY806" s="295"/>
      <c r="AZ806" s="295"/>
      <c r="BA806" s="295"/>
      <c r="BB806" s="296"/>
      <c r="BC806" s="296"/>
      <c r="BD806" s="296"/>
      <c r="BE806" s="353"/>
    </row>
    <row r="807" ht="15.75" customHeight="1">
      <c r="A807" s="74">
        <v>2025848.0</v>
      </c>
      <c r="B807" s="50" t="s">
        <v>8094</v>
      </c>
      <c r="C807" s="50" t="s">
        <v>430</v>
      </c>
      <c r="D807" s="50" t="s">
        <v>93</v>
      </c>
      <c r="E807" s="82" t="s">
        <v>55</v>
      </c>
      <c r="F807" s="50" t="s">
        <v>4</v>
      </c>
      <c r="G807" s="269" t="str">
        <f>VLOOKUP(A807,'High School'!A:AW,49,FALSE)</f>
        <v/>
      </c>
      <c r="H807" s="270" t="str">
        <f>VLOOKUP(A807,'High School'!A:AX,50,FALSE)</f>
        <v/>
      </c>
      <c r="I807" s="270" t="str">
        <f>VLOOKUP(A807,'High School'!A:AY,51,FALSE)</f>
        <v/>
      </c>
      <c r="J807" s="270" t="str">
        <f>VLOOKUP(A807,'High School'!A:AZ,52,FALSE)</f>
        <v/>
      </c>
      <c r="K807" s="270" t="str">
        <f>VLOOKUP(A807,'High School'!A:BA,53,FALSE)</f>
        <v/>
      </c>
      <c r="L807" s="270" t="str">
        <f>VLOOKUP(A807,'High School'!A:BB,54,FALSE)</f>
        <v/>
      </c>
      <c r="M807" s="301" t="s">
        <v>232</v>
      </c>
      <c r="N807" s="271"/>
      <c r="O807" s="271" t="s">
        <v>8095</v>
      </c>
      <c r="P807" s="273"/>
      <c r="Q807" s="273"/>
      <c r="R807" s="273"/>
      <c r="S807" s="275"/>
      <c r="T807" s="275"/>
      <c r="U807" s="275"/>
      <c r="V807" s="275"/>
      <c r="W807" s="275"/>
      <c r="X807" s="275"/>
      <c r="Y807" s="276" t="s">
        <v>73</v>
      </c>
      <c r="Z807" s="276"/>
      <c r="AA807" s="276">
        <v>2.51444171E8</v>
      </c>
      <c r="AB807" s="276">
        <v>67394.0</v>
      </c>
      <c r="AC807" s="276"/>
      <c r="AD807" s="276"/>
      <c r="AE807" s="222"/>
      <c r="AF807" s="222"/>
      <c r="AG807" s="222"/>
      <c r="AH807" s="222"/>
      <c r="AI807" s="222"/>
      <c r="AJ807" s="222"/>
      <c r="AK807" s="279"/>
      <c r="AL807" s="279"/>
      <c r="AM807" s="279"/>
      <c r="AN807" s="279"/>
      <c r="AO807" s="292"/>
      <c r="AP807" s="292"/>
      <c r="AQ807" s="292"/>
      <c r="AR807" s="362"/>
      <c r="AS807" s="362"/>
      <c r="AT807" s="281"/>
      <c r="AU807" s="281"/>
      <c r="AV807" s="294"/>
      <c r="AW807" s="294"/>
      <c r="AX807" s="294"/>
      <c r="AY807" s="295"/>
      <c r="AZ807" s="295"/>
      <c r="BA807" s="295"/>
      <c r="BB807" s="296"/>
      <c r="BC807" s="296"/>
      <c r="BD807" s="296"/>
      <c r="BE807" s="353"/>
    </row>
    <row r="808" ht="15.75" customHeight="1">
      <c r="A808" s="74">
        <v>2025849.0</v>
      </c>
      <c r="B808" s="50" t="s">
        <v>7539</v>
      </c>
      <c r="C808" s="50" t="s">
        <v>430</v>
      </c>
      <c r="D808" s="50" t="s">
        <v>93</v>
      </c>
      <c r="E808" s="82" t="s">
        <v>55</v>
      </c>
      <c r="F808" s="50" t="s">
        <v>4</v>
      </c>
      <c r="G808" s="269" t="str">
        <f>VLOOKUP(A808,'High School'!A:AW,49,FALSE)</f>
        <v/>
      </c>
      <c r="H808" s="270" t="str">
        <f>VLOOKUP(A808,'High School'!A:AX,50,FALSE)</f>
        <v/>
      </c>
      <c r="I808" s="270" t="str">
        <f>VLOOKUP(A808,'High School'!A:AY,51,FALSE)</f>
        <v/>
      </c>
      <c r="J808" s="270" t="str">
        <f>VLOOKUP(A808,'High School'!A:AZ,52,FALSE)</f>
        <v/>
      </c>
      <c r="K808" s="270" t="str">
        <f>VLOOKUP(A808,'High School'!A:BA,53,FALSE)</f>
        <v/>
      </c>
      <c r="L808" s="270" t="str">
        <f>VLOOKUP(A808,'High School'!A:BB,54,FALSE)</f>
        <v/>
      </c>
      <c r="M808" s="301" t="s">
        <v>232</v>
      </c>
      <c r="N808" s="271"/>
      <c r="O808" s="271" t="s">
        <v>8096</v>
      </c>
      <c r="P808" s="273"/>
      <c r="Q808" s="273"/>
      <c r="R808" s="273"/>
      <c r="S808" s="275"/>
      <c r="T808" s="275"/>
      <c r="U808" s="275"/>
      <c r="V808" s="275"/>
      <c r="W808" s="275"/>
      <c r="X808" s="275"/>
      <c r="Y808" s="304" t="s">
        <v>232</v>
      </c>
      <c r="Z808" s="276"/>
      <c r="AA808" s="276">
        <v>2.50750538E8</v>
      </c>
      <c r="AB808" s="276">
        <v>24689.0</v>
      </c>
      <c r="AC808" s="276"/>
      <c r="AD808" s="276"/>
      <c r="AE808" s="222"/>
      <c r="AF808" s="222"/>
      <c r="AG808" s="222"/>
      <c r="AH808" s="222"/>
      <c r="AI808" s="222"/>
      <c r="AJ808" s="222"/>
      <c r="AK808" s="279"/>
      <c r="AL808" s="279"/>
      <c r="AM808" s="279"/>
      <c r="AN808" s="279"/>
      <c r="AO808" s="292"/>
      <c r="AP808" s="292"/>
      <c r="AQ808" s="292"/>
      <c r="AR808" s="362"/>
      <c r="AS808" s="362"/>
      <c r="AT808" s="281"/>
      <c r="AU808" s="281"/>
      <c r="AV808" s="294"/>
      <c r="AW808" s="294"/>
      <c r="AX808" s="294"/>
      <c r="AY808" s="295"/>
      <c r="AZ808" s="295"/>
      <c r="BA808" s="295"/>
      <c r="BB808" s="296"/>
      <c r="BC808" s="296"/>
      <c r="BD808" s="296"/>
      <c r="BE808" s="353"/>
    </row>
    <row r="809" ht="15.75" customHeight="1">
      <c r="A809" s="74">
        <v>2025850.0</v>
      </c>
      <c r="B809" s="50" t="s">
        <v>7436</v>
      </c>
      <c r="C809" s="50" t="s">
        <v>430</v>
      </c>
      <c r="D809" s="50" t="s">
        <v>93</v>
      </c>
      <c r="E809" s="82" t="s">
        <v>55</v>
      </c>
      <c r="F809" s="50" t="s">
        <v>4</v>
      </c>
      <c r="G809" s="269" t="str">
        <f>VLOOKUP(A809,'High School'!A:AW,49,FALSE)</f>
        <v/>
      </c>
      <c r="H809" s="270" t="str">
        <f>VLOOKUP(A809,'High School'!A:AX,50,FALSE)</f>
        <v/>
      </c>
      <c r="I809" s="270" t="str">
        <f>VLOOKUP(A809,'High School'!A:AY,51,FALSE)</f>
        <v/>
      </c>
      <c r="J809" s="270" t="str">
        <f>VLOOKUP(A809,'High School'!A:AZ,52,FALSE)</f>
        <v/>
      </c>
      <c r="K809" s="270" t="str">
        <f>VLOOKUP(A809,'High School'!A:BA,53,FALSE)</f>
        <v/>
      </c>
      <c r="L809" s="270" t="str">
        <f>VLOOKUP(A809,'High School'!A:BB,54,FALSE)</f>
        <v/>
      </c>
      <c r="M809" s="301" t="s">
        <v>232</v>
      </c>
      <c r="N809" s="271"/>
      <c r="O809" s="301" t="s">
        <v>8097</v>
      </c>
      <c r="P809" s="273"/>
      <c r="Q809" s="273"/>
      <c r="R809" s="273"/>
      <c r="S809" s="275"/>
      <c r="T809" s="275"/>
      <c r="U809" s="275"/>
      <c r="V809" s="275"/>
      <c r="W809" s="275"/>
      <c r="X809" s="275"/>
      <c r="Y809" s="304" t="s">
        <v>232</v>
      </c>
      <c r="Z809" s="276"/>
      <c r="AA809" s="304">
        <v>2.51144313E8</v>
      </c>
      <c r="AB809" s="304">
        <v>25809.0</v>
      </c>
      <c r="AC809" s="276"/>
      <c r="AD809" s="276"/>
      <c r="AE809" s="222"/>
      <c r="AF809" s="222"/>
      <c r="AG809" s="222"/>
      <c r="AH809" s="222"/>
      <c r="AI809" s="222"/>
      <c r="AJ809" s="222"/>
      <c r="AK809" s="279"/>
      <c r="AL809" s="279"/>
      <c r="AM809" s="279"/>
      <c r="AN809" s="279"/>
      <c r="AO809" s="292"/>
      <c r="AP809" s="292"/>
      <c r="AQ809" s="292"/>
      <c r="AR809" s="362"/>
      <c r="AS809" s="362"/>
      <c r="AT809" s="281"/>
      <c r="AU809" s="281"/>
      <c r="AV809" s="294"/>
      <c r="AW809" s="294"/>
      <c r="AX809" s="294"/>
      <c r="AY809" s="295"/>
      <c r="AZ809" s="295"/>
      <c r="BA809" s="295"/>
      <c r="BB809" s="296"/>
      <c r="BC809" s="296"/>
      <c r="BD809" s="296"/>
      <c r="BE809" s="353"/>
    </row>
    <row r="810" ht="15.75" customHeight="1">
      <c r="A810" s="74">
        <v>2025851.0</v>
      </c>
      <c r="B810" s="50" t="s">
        <v>7579</v>
      </c>
      <c r="C810" s="50" t="s">
        <v>430</v>
      </c>
      <c r="D810" s="50" t="s">
        <v>93</v>
      </c>
      <c r="E810" s="82" t="s">
        <v>55</v>
      </c>
      <c r="F810" s="50" t="s">
        <v>4</v>
      </c>
      <c r="G810" s="269" t="str">
        <f>VLOOKUP(A810,'High School'!A:AW,49,FALSE)</f>
        <v/>
      </c>
      <c r="H810" s="270" t="str">
        <f>VLOOKUP(A810,'High School'!A:AX,50,FALSE)</f>
        <v/>
      </c>
      <c r="I810" s="270" t="str">
        <f>VLOOKUP(A810,'High School'!A:AY,51,FALSE)</f>
        <v/>
      </c>
      <c r="J810" s="270" t="str">
        <f>VLOOKUP(A810,'High School'!A:AZ,52,FALSE)</f>
        <v/>
      </c>
      <c r="K810" s="270" t="str">
        <f>VLOOKUP(A810,'High School'!A:BA,53,FALSE)</f>
        <v/>
      </c>
      <c r="L810" s="270" t="str">
        <f>VLOOKUP(A810,'High School'!A:BB,54,FALSE)</f>
        <v/>
      </c>
      <c r="M810" s="271" t="s">
        <v>73</v>
      </c>
      <c r="N810" s="271"/>
      <c r="O810" s="271" t="s">
        <v>8098</v>
      </c>
      <c r="P810" s="273"/>
      <c r="Q810" s="273"/>
      <c r="R810" s="273"/>
      <c r="S810" s="275"/>
      <c r="T810" s="275"/>
      <c r="U810" s="275"/>
      <c r="V810" s="275"/>
      <c r="W810" s="275"/>
      <c r="X810" s="275"/>
      <c r="Y810" s="276" t="s">
        <v>73</v>
      </c>
      <c r="Z810" s="276"/>
      <c r="AA810" s="276">
        <v>2.51457524E8</v>
      </c>
      <c r="AB810" s="276">
        <v>95367.0</v>
      </c>
      <c r="AC810" s="276"/>
      <c r="AD810" s="276"/>
      <c r="AE810" s="222"/>
      <c r="AF810" s="222"/>
      <c r="AG810" s="222"/>
      <c r="AH810" s="222"/>
      <c r="AI810" s="222"/>
      <c r="AJ810" s="222"/>
      <c r="AK810" s="279"/>
      <c r="AL810" s="279"/>
      <c r="AM810" s="279"/>
      <c r="AN810" s="279"/>
      <c r="AO810" s="292"/>
      <c r="AP810" s="292"/>
      <c r="AQ810" s="292"/>
      <c r="AR810" s="362"/>
      <c r="AS810" s="362"/>
      <c r="AT810" s="281"/>
      <c r="AU810" s="281"/>
      <c r="AV810" s="294"/>
      <c r="AW810" s="294"/>
      <c r="AX810" s="294"/>
      <c r="AY810" s="295"/>
      <c r="AZ810" s="295"/>
      <c r="BA810" s="295"/>
      <c r="BB810" s="296"/>
      <c r="BC810" s="296"/>
      <c r="BD810" s="296"/>
      <c r="BE810" s="353"/>
    </row>
    <row r="811" ht="15.75" customHeight="1">
      <c r="A811" s="74">
        <v>2025852.0</v>
      </c>
      <c r="B811" s="50" t="s">
        <v>8099</v>
      </c>
      <c r="C811" s="50" t="s">
        <v>430</v>
      </c>
      <c r="D811" s="50" t="s">
        <v>113</v>
      </c>
      <c r="E811" s="82" t="s">
        <v>1241</v>
      </c>
      <c r="F811" s="50" t="s">
        <v>4</v>
      </c>
      <c r="G811" s="269" t="str">
        <f>VLOOKUP(A811,'High School'!A:AW,49,FALSE)</f>
        <v>Yes</v>
      </c>
      <c r="H811" s="270" t="str">
        <f>VLOOKUP(A811,'High School'!A:AX,50,FALSE)</f>
        <v/>
      </c>
      <c r="I811" s="270">
        <f>VLOOKUP(A811,'High School'!A:AY,51,FALSE)</f>
        <v>232166463</v>
      </c>
      <c r="J811" s="270">
        <f>VLOOKUP(A811,'High School'!A:AZ,52,FALSE)</f>
        <v>42754</v>
      </c>
      <c r="K811" s="364" t="s">
        <v>8100</v>
      </c>
      <c r="L811" s="364" t="s">
        <v>8101</v>
      </c>
      <c r="M811" s="301" t="s">
        <v>73</v>
      </c>
      <c r="N811" s="301"/>
      <c r="O811" s="301" t="s">
        <v>8102</v>
      </c>
      <c r="P811" s="273"/>
      <c r="Q811" s="273"/>
      <c r="R811" s="273"/>
      <c r="S811" s="275"/>
      <c r="T811" s="275"/>
      <c r="U811" s="275"/>
      <c r="V811" s="275"/>
      <c r="W811" s="275"/>
      <c r="X811" s="275"/>
      <c r="Y811" s="304" t="s">
        <v>73</v>
      </c>
      <c r="Z811" s="276"/>
      <c r="AA811" s="304">
        <v>2.51646335E8</v>
      </c>
      <c r="AB811" s="304">
        <v>95361.0</v>
      </c>
      <c r="AC811" s="276"/>
      <c r="AD811" s="276"/>
      <c r="AE811" s="222"/>
      <c r="AF811" s="222"/>
      <c r="AG811" s="222"/>
      <c r="AH811" s="222"/>
      <c r="AI811" s="222"/>
      <c r="AJ811" s="222"/>
      <c r="AK811" s="279"/>
      <c r="AL811" s="279"/>
      <c r="AM811" s="279"/>
      <c r="AN811" s="279"/>
      <c r="AO811" s="292"/>
      <c r="AP811" s="292"/>
      <c r="AQ811" s="292"/>
      <c r="AR811" s="362"/>
      <c r="AS811" s="362"/>
      <c r="AT811" s="281"/>
      <c r="AU811" s="281"/>
      <c r="AV811" s="294"/>
      <c r="AW811" s="294"/>
      <c r="AX811" s="294"/>
      <c r="AY811" s="295"/>
      <c r="AZ811" s="295"/>
      <c r="BA811" s="295"/>
      <c r="BB811" s="296"/>
      <c r="BC811" s="296"/>
      <c r="BD811" s="296"/>
      <c r="BE811" s="353"/>
    </row>
    <row r="812" ht="15.75" customHeight="1">
      <c r="A812" s="74">
        <v>2025853.0</v>
      </c>
      <c r="B812" s="50" t="s">
        <v>4245</v>
      </c>
      <c r="C812" s="50" t="s">
        <v>430</v>
      </c>
      <c r="D812" s="50" t="s">
        <v>78</v>
      </c>
      <c r="E812" s="82" t="s">
        <v>53</v>
      </c>
      <c r="F812" s="50" t="s">
        <v>4</v>
      </c>
      <c r="G812" s="269" t="str">
        <f>VLOOKUP(A812,'High School'!A:AW,49,FALSE)</f>
        <v/>
      </c>
      <c r="H812" s="270" t="str">
        <f>VLOOKUP(A812,'High School'!A:AX,50,FALSE)</f>
        <v/>
      </c>
      <c r="I812" s="270" t="str">
        <f>VLOOKUP(A812,'High School'!A:AY,51,FALSE)</f>
        <v/>
      </c>
      <c r="J812" s="270" t="str">
        <f>VLOOKUP(A812,'High School'!A:AZ,52,FALSE)</f>
        <v/>
      </c>
      <c r="K812" s="270" t="str">
        <f>VLOOKUP(A812,'High School'!A:BA,53,FALSE)</f>
        <v/>
      </c>
      <c r="L812" s="270" t="str">
        <f>VLOOKUP(A812,'High School'!A:BB,54,FALSE)</f>
        <v/>
      </c>
      <c r="M812" s="301" t="s">
        <v>73</v>
      </c>
      <c r="N812" s="301"/>
      <c r="O812" s="301" t="s">
        <v>8103</v>
      </c>
      <c r="P812" s="273"/>
      <c r="Q812" s="273"/>
      <c r="R812" s="273"/>
      <c r="S812" s="275"/>
      <c r="T812" s="275"/>
      <c r="U812" s="275"/>
      <c r="V812" s="275"/>
      <c r="W812" s="275"/>
      <c r="X812" s="275"/>
      <c r="Y812" s="304" t="s">
        <v>73</v>
      </c>
      <c r="Z812" s="276"/>
      <c r="AA812" s="304">
        <v>2.50508966E8</v>
      </c>
      <c r="AB812" s="304">
        <v>14682.0</v>
      </c>
      <c r="AC812" s="276"/>
      <c r="AD812" s="276"/>
      <c r="AE812" s="222"/>
      <c r="AF812" s="222"/>
      <c r="AG812" s="222"/>
      <c r="AH812" s="222"/>
      <c r="AI812" s="222"/>
      <c r="AJ812" s="222"/>
      <c r="AK812" s="279"/>
      <c r="AL812" s="279"/>
      <c r="AM812" s="279"/>
      <c r="AN812" s="279"/>
      <c r="AO812" s="292"/>
      <c r="AP812" s="292"/>
      <c r="AQ812" s="292"/>
      <c r="AR812" s="362"/>
      <c r="AS812" s="362"/>
      <c r="AT812" s="281"/>
      <c r="AU812" s="281"/>
      <c r="AV812" s="294"/>
      <c r="AW812" s="294"/>
      <c r="AX812" s="294"/>
      <c r="AY812" s="295"/>
      <c r="AZ812" s="295"/>
      <c r="BA812" s="295"/>
      <c r="BB812" s="296"/>
      <c r="BC812" s="296"/>
      <c r="BD812" s="296"/>
      <c r="BE812" s="353"/>
    </row>
    <row r="813" ht="15.75" customHeight="1">
      <c r="A813" s="74">
        <v>2025854.0</v>
      </c>
      <c r="B813" s="50" t="s">
        <v>1436</v>
      </c>
      <c r="C813" s="50" t="s">
        <v>430</v>
      </c>
      <c r="D813" s="50" t="s">
        <v>78</v>
      </c>
      <c r="E813" s="82" t="s">
        <v>53</v>
      </c>
      <c r="F813" s="50" t="s">
        <v>4</v>
      </c>
      <c r="G813" s="269" t="str">
        <f>VLOOKUP(A813,'High School'!A:AW,49,FALSE)</f>
        <v/>
      </c>
      <c r="H813" s="270" t="str">
        <f>VLOOKUP(A813,'High School'!A:AX,50,FALSE)</f>
        <v/>
      </c>
      <c r="I813" s="270" t="str">
        <f>VLOOKUP(A813,'High School'!A:AY,51,FALSE)</f>
        <v/>
      </c>
      <c r="J813" s="270" t="str">
        <f>VLOOKUP(A813,'High School'!A:AZ,52,FALSE)</f>
        <v/>
      </c>
      <c r="K813" s="270" t="str">
        <f>VLOOKUP(A813,'High School'!A:BA,53,FALSE)</f>
        <v/>
      </c>
      <c r="L813" s="270" t="str">
        <f>VLOOKUP(A813,'High School'!A:BB,54,FALSE)</f>
        <v/>
      </c>
      <c r="M813" s="301" t="s">
        <v>73</v>
      </c>
      <c r="N813" s="271"/>
      <c r="O813" s="301" t="s">
        <v>8104</v>
      </c>
      <c r="P813" s="273"/>
      <c r="Q813" s="273"/>
      <c r="R813" s="273"/>
      <c r="S813" s="275"/>
      <c r="T813" s="275"/>
      <c r="U813" s="275"/>
      <c r="V813" s="275"/>
      <c r="W813" s="275"/>
      <c r="X813" s="275"/>
      <c r="Y813" s="304" t="s">
        <v>73</v>
      </c>
      <c r="Z813" s="276"/>
      <c r="AA813" s="304">
        <v>2.51525449E8</v>
      </c>
      <c r="AB813" s="304">
        <v>36912.0</v>
      </c>
      <c r="AC813" s="276"/>
      <c r="AD813" s="276"/>
      <c r="AE813" s="222"/>
      <c r="AF813" s="222"/>
      <c r="AG813" s="222"/>
      <c r="AH813" s="222"/>
      <c r="AI813" s="222"/>
      <c r="AJ813" s="222"/>
      <c r="AK813" s="279"/>
      <c r="AL813" s="279"/>
      <c r="AM813" s="279"/>
      <c r="AN813" s="279"/>
      <c r="AO813" s="292"/>
      <c r="AP813" s="292"/>
      <c r="AQ813" s="292"/>
      <c r="AR813" s="362"/>
      <c r="AS813" s="362"/>
      <c r="AT813" s="281"/>
      <c r="AU813" s="281"/>
      <c r="AV813" s="294"/>
      <c r="AW813" s="294"/>
      <c r="AX813" s="294"/>
      <c r="AY813" s="295"/>
      <c r="AZ813" s="295"/>
      <c r="BA813" s="295"/>
      <c r="BB813" s="296"/>
      <c r="BC813" s="296"/>
      <c r="BD813" s="296"/>
      <c r="BE813" s="353"/>
    </row>
    <row r="814" ht="15.75" customHeight="1">
      <c r="A814" s="74">
        <v>2025855.0</v>
      </c>
      <c r="B814" s="50" t="s">
        <v>8105</v>
      </c>
      <c r="C814" s="50" t="s">
        <v>430</v>
      </c>
      <c r="D814" s="50" t="s">
        <v>78</v>
      </c>
      <c r="E814" s="82" t="s">
        <v>53</v>
      </c>
      <c r="F814" s="50" t="s">
        <v>4</v>
      </c>
      <c r="G814" s="269" t="str">
        <f>VLOOKUP(A814,'High School'!A:AW,49,FALSE)</f>
        <v/>
      </c>
      <c r="H814" s="270" t="str">
        <f>VLOOKUP(A814,'High School'!A:AX,50,FALSE)</f>
        <v/>
      </c>
      <c r="I814" s="270" t="str">
        <f>VLOOKUP(A814,'High School'!A:AY,51,FALSE)</f>
        <v/>
      </c>
      <c r="J814" s="270" t="str">
        <f>VLOOKUP(A814,'High School'!A:AZ,52,FALSE)</f>
        <v/>
      </c>
      <c r="K814" s="270" t="str">
        <f>VLOOKUP(A814,'High School'!A:BA,53,FALSE)</f>
        <v/>
      </c>
      <c r="L814" s="270" t="str">
        <f>VLOOKUP(A814,'High School'!A:BB,54,FALSE)</f>
        <v/>
      </c>
      <c r="M814" s="301" t="s">
        <v>73</v>
      </c>
      <c r="N814" s="271"/>
      <c r="O814" s="301" t="s">
        <v>8106</v>
      </c>
      <c r="P814" s="273"/>
      <c r="Q814" s="273"/>
      <c r="R814" s="273"/>
      <c r="S814" s="275"/>
      <c r="T814" s="275"/>
      <c r="U814" s="275"/>
      <c r="V814" s="275"/>
      <c r="W814" s="275"/>
      <c r="X814" s="275"/>
      <c r="Y814" s="304" t="s">
        <v>73</v>
      </c>
      <c r="Z814" s="276"/>
      <c r="AA814" s="304">
        <v>2.51515893E8</v>
      </c>
      <c r="AB814" s="304">
        <v>21964.0</v>
      </c>
      <c r="AC814" s="276"/>
      <c r="AD814" s="276"/>
      <c r="AE814" s="222"/>
      <c r="AF814" s="222"/>
      <c r="AG814" s="222"/>
      <c r="AH814" s="222"/>
      <c r="AI814" s="222"/>
      <c r="AJ814" s="222"/>
      <c r="AK814" s="279"/>
      <c r="AL814" s="279"/>
      <c r="AM814" s="279"/>
      <c r="AN814" s="279"/>
      <c r="AO814" s="292"/>
      <c r="AP814" s="292"/>
      <c r="AQ814" s="292"/>
      <c r="AR814" s="362"/>
      <c r="AS814" s="362"/>
      <c r="AT814" s="281"/>
      <c r="AU814" s="281"/>
      <c r="AV814" s="294"/>
      <c r="AW814" s="294"/>
      <c r="AX814" s="294"/>
      <c r="AY814" s="295"/>
      <c r="AZ814" s="295"/>
      <c r="BA814" s="295"/>
      <c r="BB814" s="296"/>
      <c r="BC814" s="296"/>
      <c r="BD814" s="296"/>
      <c r="BE814" s="353"/>
    </row>
    <row r="815" ht="15.75" customHeight="1">
      <c r="A815" s="74">
        <v>2025856.0</v>
      </c>
      <c r="B815" s="50" t="s">
        <v>1550</v>
      </c>
      <c r="C815" s="50" t="s">
        <v>430</v>
      </c>
      <c r="D815" s="50" t="s">
        <v>78</v>
      </c>
      <c r="E815" s="82" t="s">
        <v>53</v>
      </c>
      <c r="F815" s="50" t="s">
        <v>4</v>
      </c>
      <c r="G815" s="269" t="str">
        <f>VLOOKUP(A815,'High School'!A:AW,49,FALSE)</f>
        <v/>
      </c>
      <c r="H815" s="270" t="str">
        <f>VLOOKUP(A815,'High School'!A:AX,50,FALSE)</f>
        <v/>
      </c>
      <c r="I815" s="270" t="str">
        <f>VLOOKUP(A815,'High School'!A:AY,51,FALSE)</f>
        <v/>
      </c>
      <c r="J815" s="270" t="str">
        <f>VLOOKUP(A815,'High School'!A:AZ,52,FALSE)</f>
        <v/>
      </c>
      <c r="K815" s="270" t="str">
        <f>VLOOKUP(A815,'High School'!A:BA,53,FALSE)</f>
        <v/>
      </c>
      <c r="L815" s="270" t="str">
        <f>VLOOKUP(A815,'High School'!A:BB,54,FALSE)</f>
        <v/>
      </c>
      <c r="M815" s="301" t="s">
        <v>232</v>
      </c>
      <c r="N815" s="271"/>
      <c r="O815" s="301" t="s">
        <v>8107</v>
      </c>
      <c r="P815" s="273"/>
      <c r="Q815" s="273"/>
      <c r="R815" s="273"/>
      <c r="S815" s="275"/>
      <c r="T815" s="275"/>
      <c r="U815" s="275"/>
      <c r="V815" s="275"/>
      <c r="W815" s="275"/>
      <c r="X815" s="275"/>
      <c r="Y815" s="304" t="s">
        <v>73</v>
      </c>
      <c r="Z815" s="276"/>
      <c r="AA815" s="304">
        <v>2.51525201E8</v>
      </c>
      <c r="AB815" s="304">
        <v>36912.0</v>
      </c>
      <c r="AC815" s="276"/>
      <c r="AD815" s="276"/>
      <c r="AE815" s="222"/>
      <c r="AF815" s="222"/>
      <c r="AG815" s="222"/>
      <c r="AH815" s="222"/>
      <c r="AI815" s="222"/>
      <c r="AJ815" s="222"/>
      <c r="AK815" s="279"/>
      <c r="AL815" s="279"/>
      <c r="AM815" s="279"/>
      <c r="AN815" s="279"/>
      <c r="AO815" s="292"/>
      <c r="AP815" s="292"/>
      <c r="AQ815" s="292"/>
      <c r="AR815" s="362"/>
      <c r="AS815" s="362"/>
      <c r="AT815" s="281"/>
      <c r="AU815" s="281"/>
      <c r="AV815" s="294"/>
      <c r="AW815" s="294"/>
      <c r="AX815" s="294"/>
      <c r="AY815" s="295"/>
      <c r="AZ815" s="295"/>
      <c r="BA815" s="295"/>
      <c r="BB815" s="296"/>
      <c r="BC815" s="296"/>
      <c r="BD815" s="296"/>
      <c r="BE815" s="353"/>
    </row>
    <row r="816" ht="15.75" customHeight="1">
      <c r="A816" s="74">
        <v>2025857.0</v>
      </c>
      <c r="B816" s="50" t="s">
        <v>3909</v>
      </c>
      <c r="C816" s="50" t="s">
        <v>430</v>
      </c>
      <c r="D816" s="50" t="s">
        <v>78</v>
      </c>
      <c r="E816" s="82" t="s">
        <v>53</v>
      </c>
      <c r="F816" s="50" t="s">
        <v>4</v>
      </c>
      <c r="G816" s="269" t="str">
        <f>VLOOKUP(A816,'High School'!A:AW,49,FALSE)</f>
        <v>S/A</v>
      </c>
      <c r="H816" s="270" t="str">
        <f>VLOOKUP(A816,'High School'!A:AX,50,FALSE)</f>
        <v/>
      </c>
      <c r="I816" s="270">
        <f>VLOOKUP(A816,'High School'!A:AY,51,FALSE)</f>
        <v>231692803</v>
      </c>
      <c r="J816" s="270" t="str">
        <f>VLOOKUP(A816,'High School'!A:AZ,52,FALSE)</f>
        <v/>
      </c>
      <c r="K816" s="270" t="str">
        <f>VLOOKUP(A816,'High School'!A:BA,53,FALSE)</f>
        <v/>
      </c>
      <c r="L816" s="270" t="str">
        <f>VLOOKUP(A816,'High School'!A:BB,54,FALSE)</f>
        <v/>
      </c>
      <c r="M816" s="301" t="s">
        <v>73</v>
      </c>
      <c r="N816" s="271"/>
      <c r="O816" s="301" t="s">
        <v>8108</v>
      </c>
      <c r="P816" s="273"/>
      <c r="Q816" s="273"/>
      <c r="R816" s="273"/>
      <c r="S816" s="275"/>
      <c r="T816" s="275"/>
      <c r="U816" s="275"/>
      <c r="V816" s="275"/>
      <c r="W816" s="275"/>
      <c r="X816" s="275"/>
      <c r="Y816" s="304" t="s">
        <v>73</v>
      </c>
      <c r="Z816" s="276"/>
      <c r="AA816" s="304">
        <v>2.51525066E8</v>
      </c>
      <c r="AB816" s="304">
        <v>36912.0</v>
      </c>
      <c r="AC816" s="276"/>
      <c r="AD816" s="276"/>
      <c r="AE816" s="222"/>
      <c r="AF816" s="222"/>
      <c r="AG816" s="222"/>
      <c r="AH816" s="222"/>
      <c r="AI816" s="222"/>
      <c r="AJ816" s="222"/>
      <c r="AK816" s="279"/>
      <c r="AL816" s="279"/>
      <c r="AM816" s="279"/>
      <c r="AN816" s="279"/>
      <c r="AO816" s="292"/>
      <c r="AP816" s="292"/>
      <c r="AQ816" s="292"/>
      <c r="AR816" s="362"/>
      <c r="AS816" s="362"/>
      <c r="AT816" s="281"/>
      <c r="AU816" s="281"/>
      <c r="AV816" s="294"/>
      <c r="AW816" s="294"/>
      <c r="AX816" s="294"/>
      <c r="AY816" s="295"/>
      <c r="AZ816" s="295"/>
      <c r="BA816" s="295"/>
      <c r="BB816" s="296"/>
      <c r="BC816" s="296"/>
      <c r="BD816" s="296"/>
      <c r="BE816" s="353"/>
    </row>
    <row r="817" ht="15.75" customHeight="1">
      <c r="A817" s="74">
        <v>2025858.0</v>
      </c>
      <c r="B817" s="50" t="s">
        <v>8109</v>
      </c>
      <c r="C817" s="50" t="s">
        <v>430</v>
      </c>
      <c r="D817" s="50" t="s">
        <v>78</v>
      </c>
      <c r="E817" s="82" t="s">
        <v>53</v>
      </c>
      <c r="F817" s="50" t="s">
        <v>4</v>
      </c>
      <c r="G817" s="269" t="str">
        <f>VLOOKUP(A817,'High School'!A:AW,49,FALSE)</f>
        <v>S/A</v>
      </c>
      <c r="H817" s="270" t="str">
        <f>VLOOKUP(A817,'High School'!A:AX,50,FALSE)</f>
        <v/>
      </c>
      <c r="I817" s="270">
        <f>VLOOKUP(A817,'High School'!A:AY,51,FALSE)</f>
        <v>231772874</v>
      </c>
      <c r="J817" s="270">
        <f>VLOOKUP(A817,'High School'!A:AZ,52,FALSE)</f>
        <v>47036</v>
      </c>
      <c r="K817" s="270" t="str">
        <f>VLOOKUP(A817,'High School'!A:BA,53,FALSE)</f>
        <v/>
      </c>
      <c r="L817" s="270" t="str">
        <f>VLOOKUP(A817,'High School'!A:BB,54,FALSE)</f>
        <v/>
      </c>
      <c r="M817" s="301" t="s">
        <v>232</v>
      </c>
      <c r="N817" s="271"/>
      <c r="O817" s="301" t="s">
        <v>8110</v>
      </c>
      <c r="P817" s="273"/>
      <c r="Q817" s="273"/>
      <c r="R817" s="273"/>
      <c r="S817" s="275"/>
      <c r="T817" s="275"/>
      <c r="U817" s="14">
        <v>2.25147499E8</v>
      </c>
      <c r="V817" s="14">
        <v>16085.0</v>
      </c>
      <c r="W817" s="275"/>
      <c r="X817" s="275"/>
      <c r="Y817" s="304" t="s">
        <v>232</v>
      </c>
      <c r="Z817" s="276"/>
      <c r="AA817" s="304">
        <v>2.51112659E8</v>
      </c>
      <c r="AB817" s="304">
        <v>18081.0</v>
      </c>
      <c r="AC817" s="276"/>
      <c r="AD817" s="276"/>
      <c r="AE817" s="222"/>
      <c r="AF817" s="222"/>
      <c r="AG817" s="222"/>
      <c r="AH817" s="222"/>
      <c r="AI817" s="222"/>
      <c r="AJ817" s="222"/>
      <c r="AK817" s="279"/>
      <c r="AL817" s="279"/>
      <c r="AM817" s="279"/>
      <c r="AN817" s="279"/>
      <c r="AO817" s="292"/>
      <c r="AP817" s="292"/>
      <c r="AQ817" s="292"/>
      <c r="AR817" s="362"/>
      <c r="AS817" s="362"/>
      <c r="AT817" s="281"/>
      <c r="AU817" s="281"/>
      <c r="AV817" s="294"/>
      <c r="AW817" s="294"/>
      <c r="AX817" s="294"/>
      <c r="AY817" s="295"/>
      <c r="AZ817" s="295"/>
      <c r="BA817" s="295"/>
      <c r="BB817" s="296"/>
      <c r="BC817" s="296"/>
      <c r="BD817" s="296"/>
      <c r="BE817" s="353"/>
    </row>
    <row r="818" ht="15.75" customHeight="1">
      <c r="A818" s="74">
        <v>2025859.0</v>
      </c>
      <c r="B818" s="50" t="s">
        <v>1541</v>
      </c>
      <c r="C818" s="50" t="s">
        <v>430</v>
      </c>
      <c r="D818" s="50" t="s">
        <v>78</v>
      </c>
      <c r="E818" s="82" t="s">
        <v>53</v>
      </c>
      <c r="F818" s="50" t="s">
        <v>4</v>
      </c>
      <c r="G818" s="269" t="str">
        <f>VLOOKUP(A818,'High School'!A:AW,49,FALSE)</f>
        <v/>
      </c>
      <c r="H818" s="270" t="str">
        <f>VLOOKUP(A818,'High School'!A:AX,50,FALSE)</f>
        <v/>
      </c>
      <c r="I818" s="270" t="str">
        <f>VLOOKUP(A818,'High School'!A:AY,51,FALSE)</f>
        <v/>
      </c>
      <c r="J818" s="270" t="str">
        <f>VLOOKUP(A818,'High School'!A:AZ,52,FALSE)</f>
        <v/>
      </c>
      <c r="K818" s="270" t="str">
        <f>VLOOKUP(A818,'High School'!A:BA,53,FALSE)</f>
        <v/>
      </c>
      <c r="L818" s="270" t="str">
        <f>VLOOKUP(A818,'High School'!A:BB,54,FALSE)</f>
        <v/>
      </c>
      <c r="M818" s="301" t="s">
        <v>73</v>
      </c>
      <c r="N818" s="271"/>
      <c r="O818" s="301" t="s">
        <v>8111</v>
      </c>
      <c r="P818" s="273"/>
      <c r="Q818" s="273"/>
      <c r="R818" s="273"/>
      <c r="S818" s="275"/>
      <c r="T818" s="275"/>
      <c r="U818" s="275"/>
      <c r="V818" s="275"/>
      <c r="W818" s="275"/>
      <c r="X818" s="275"/>
      <c r="Y818" s="304" t="s">
        <v>232</v>
      </c>
      <c r="Z818" s="276"/>
      <c r="AA818" s="276"/>
      <c r="AB818" s="276"/>
      <c r="AC818" s="276"/>
      <c r="AD818" s="276"/>
      <c r="AE818" s="222"/>
      <c r="AF818" s="222"/>
      <c r="AG818" s="222"/>
      <c r="AH818" s="222"/>
      <c r="AI818" s="222"/>
      <c r="AJ818" s="222"/>
      <c r="AK818" s="279"/>
      <c r="AL818" s="279"/>
      <c r="AM818" s="279"/>
      <c r="AN818" s="279"/>
      <c r="AO818" s="292"/>
      <c r="AP818" s="292"/>
      <c r="AQ818" s="292"/>
      <c r="AR818" s="362"/>
      <c r="AS818" s="362"/>
      <c r="AT818" s="281"/>
      <c r="AU818" s="281"/>
      <c r="AV818" s="294"/>
      <c r="AW818" s="294"/>
      <c r="AX818" s="294"/>
      <c r="AY818" s="295"/>
      <c r="AZ818" s="295"/>
      <c r="BA818" s="295"/>
      <c r="BB818" s="296"/>
      <c r="BC818" s="296"/>
      <c r="BD818" s="296"/>
      <c r="BE818" s="353"/>
    </row>
    <row r="819" ht="15.75" customHeight="1">
      <c r="A819" s="74">
        <v>2025860.0</v>
      </c>
      <c r="B819" s="50" t="s">
        <v>1481</v>
      </c>
      <c r="C819" s="50" t="s">
        <v>430</v>
      </c>
      <c r="D819" s="50" t="s">
        <v>78</v>
      </c>
      <c r="E819" s="82" t="s">
        <v>53</v>
      </c>
      <c r="F819" s="50" t="s">
        <v>4</v>
      </c>
      <c r="G819" s="269" t="str">
        <f>VLOOKUP(A819,'High School'!A:AW,49,FALSE)</f>
        <v>S/A</v>
      </c>
      <c r="H819" s="270" t="str">
        <f>VLOOKUP(A819,'High School'!A:AX,50,FALSE)</f>
        <v/>
      </c>
      <c r="I819" s="270">
        <f>VLOOKUP(A819,'High School'!A:AY,51,FALSE)</f>
        <v>231819501</v>
      </c>
      <c r="J819" s="270">
        <f>VLOOKUP(A819,'High School'!A:AZ,52,FALSE)</f>
        <v>61283</v>
      </c>
      <c r="K819" s="270" t="str">
        <f>VLOOKUP(A819,'High School'!A:BA,53,FALSE)</f>
        <v/>
      </c>
      <c r="L819" s="270" t="str">
        <f>VLOOKUP(A819,'High School'!A:BB,54,FALSE)</f>
        <v/>
      </c>
      <c r="M819" s="301" t="s">
        <v>225</v>
      </c>
      <c r="N819" s="301" t="s">
        <v>8001</v>
      </c>
      <c r="O819" s="271"/>
      <c r="P819" s="273"/>
      <c r="Q819" s="273"/>
      <c r="R819" s="273"/>
      <c r="S819" s="275"/>
      <c r="T819" s="275"/>
      <c r="U819" s="275"/>
      <c r="V819" s="275"/>
      <c r="W819" s="275"/>
      <c r="X819" s="275"/>
      <c r="Y819" s="304" t="s">
        <v>73</v>
      </c>
      <c r="Z819" s="276"/>
      <c r="AA819" s="304">
        <v>2.51524906E8</v>
      </c>
      <c r="AB819" s="304">
        <v>61283.0</v>
      </c>
      <c r="AC819" s="276"/>
      <c r="AD819" s="276"/>
      <c r="AE819" s="222"/>
      <c r="AF819" s="222"/>
      <c r="AG819" s="222"/>
      <c r="AH819" s="222"/>
      <c r="AI819" s="222"/>
      <c r="AJ819" s="222"/>
      <c r="AK819" s="279"/>
      <c r="AL819" s="279"/>
      <c r="AM819" s="279"/>
      <c r="AN819" s="279"/>
      <c r="AO819" s="292"/>
      <c r="AP819" s="292"/>
      <c r="AQ819" s="292"/>
      <c r="AR819" s="362"/>
      <c r="AS819" s="362"/>
      <c r="AT819" s="281"/>
      <c r="AU819" s="281"/>
      <c r="AV819" s="294"/>
      <c r="AW819" s="294"/>
      <c r="AX819" s="294"/>
      <c r="AY819" s="295"/>
      <c r="AZ819" s="295"/>
      <c r="BA819" s="295"/>
      <c r="BB819" s="296"/>
      <c r="BC819" s="296"/>
      <c r="BD819" s="296"/>
      <c r="BE819" s="353"/>
    </row>
    <row r="820" ht="15.75" customHeight="1">
      <c r="A820" s="74">
        <v>2025861.0</v>
      </c>
      <c r="B820" s="50" t="s">
        <v>4036</v>
      </c>
      <c r="C820" s="50" t="s">
        <v>430</v>
      </c>
      <c r="D820" s="50" t="s">
        <v>78</v>
      </c>
      <c r="E820" s="82" t="s">
        <v>53</v>
      </c>
      <c r="F820" s="50" t="s">
        <v>4</v>
      </c>
      <c r="G820" s="269" t="str">
        <f>VLOOKUP(A820,'High School'!A:AW,49,FALSE)</f>
        <v>S/A</v>
      </c>
      <c r="H820" s="270" t="str">
        <f>VLOOKUP(A820,'High School'!A:AX,50,FALSE)</f>
        <v/>
      </c>
      <c r="I820" s="270">
        <f>VLOOKUP(A820,'High School'!A:AY,51,FALSE)</f>
        <v>231694601</v>
      </c>
      <c r="J820" s="270">
        <f>VLOOKUP(A820,'High School'!A:AZ,52,FALSE)</f>
        <v>67193</v>
      </c>
      <c r="K820" s="270" t="str">
        <f>VLOOKUP(A820,'High School'!A:BA,53,FALSE)</f>
        <v/>
      </c>
      <c r="L820" s="270" t="str">
        <f>VLOOKUP(A820,'High School'!A:BB,54,FALSE)</f>
        <v/>
      </c>
      <c r="M820" s="301" t="s">
        <v>73</v>
      </c>
      <c r="N820" s="271"/>
      <c r="O820" s="301" t="s">
        <v>8112</v>
      </c>
      <c r="P820" s="273"/>
      <c r="Q820" s="273"/>
      <c r="R820" s="273"/>
      <c r="S820" s="303" t="s">
        <v>232</v>
      </c>
      <c r="T820" s="275"/>
      <c r="U820" s="303">
        <v>2.25195018E8</v>
      </c>
      <c r="V820" s="303">
        <v>67193.0</v>
      </c>
      <c r="W820" s="275"/>
      <c r="X820" s="275"/>
      <c r="Y820" s="304" t="s">
        <v>73</v>
      </c>
      <c r="Z820" s="276"/>
      <c r="AA820" s="304">
        <v>2.51516105E8</v>
      </c>
      <c r="AB820" s="304">
        <v>21964.0</v>
      </c>
      <c r="AC820" s="276"/>
      <c r="AD820" s="276"/>
      <c r="AE820" s="222"/>
      <c r="AF820" s="222"/>
      <c r="AG820" s="222"/>
      <c r="AH820" s="222"/>
      <c r="AI820" s="222"/>
      <c r="AJ820" s="222"/>
      <c r="AK820" s="279"/>
      <c r="AL820" s="279"/>
      <c r="AM820" s="279"/>
      <c r="AN820" s="279"/>
      <c r="AO820" s="292"/>
      <c r="AP820" s="292"/>
      <c r="AQ820" s="292"/>
      <c r="AR820" s="362"/>
      <c r="AS820" s="362"/>
      <c r="AT820" s="281"/>
      <c r="AU820" s="281"/>
      <c r="AV820" s="294"/>
      <c r="AW820" s="294"/>
      <c r="AX820" s="294"/>
      <c r="AY820" s="295"/>
      <c r="AZ820" s="295"/>
      <c r="BA820" s="295"/>
      <c r="BB820" s="296"/>
      <c r="BC820" s="296"/>
      <c r="BD820" s="296"/>
      <c r="BE820" s="353"/>
    </row>
    <row r="821" ht="15.75" customHeight="1">
      <c r="A821" s="74">
        <v>2025862.0</v>
      </c>
      <c r="B821" s="50" t="s">
        <v>4164</v>
      </c>
      <c r="C821" s="50" t="s">
        <v>430</v>
      </c>
      <c r="D821" s="50" t="s">
        <v>78</v>
      </c>
      <c r="E821" s="82" t="s">
        <v>53</v>
      </c>
      <c r="F821" s="50" t="s">
        <v>4</v>
      </c>
      <c r="G821" s="269" t="str">
        <f>VLOOKUP(A821,'High School'!A:AW,49,FALSE)</f>
        <v/>
      </c>
      <c r="H821" s="270" t="str">
        <f>VLOOKUP(A821,'High School'!A:AX,50,FALSE)</f>
        <v/>
      </c>
      <c r="I821" s="270" t="str">
        <f>VLOOKUP(A821,'High School'!A:AY,51,FALSE)</f>
        <v/>
      </c>
      <c r="J821" s="270" t="str">
        <f>VLOOKUP(A821,'High School'!A:AZ,52,FALSE)</f>
        <v/>
      </c>
      <c r="K821" s="270" t="str">
        <f>VLOOKUP(A821,'High School'!A:BA,53,FALSE)</f>
        <v/>
      </c>
      <c r="L821" s="270" t="str">
        <f>VLOOKUP(A821,'High School'!A:BB,54,FALSE)</f>
        <v/>
      </c>
      <c r="M821" s="301" t="s">
        <v>225</v>
      </c>
      <c r="N821" s="301" t="s">
        <v>26</v>
      </c>
      <c r="O821" s="271"/>
      <c r="P821" s="273"/>
      <c r="Q821" s="273"/>
      <c r="R821" s="273"/>
      <c r="S821" s="275"/>
      <c r="T821" s="275"/>
      <c r="U821" s="275"/>
      <c r="V821" s="275"/>
      <c r="W821" s="275"/>
      <c r="X821" s="275"/>
      <c r="Y821" s="304" t="s">
        <v>225</v>
      </c>
      <c r="Z821" s="304" t="s">
        <v>26</v>
      </c>
      <c r="AA821" s="276"/>
      <c r="AB821" s="276"/>
      <c r="AC821" s="276"/>
      <c r="AD821" s="276"/>
      <c r="AE821" s="222"/>
      <c r="AF821" s="222"/>
      <c r="AG821" s="222"/>
      <c r="AH821" s="222"/>
      <c r="AI821" s="222"/>
      <c r="AJ821" s="222"/>
      <c r="AK821" s="279"/>
      <c r="AL821" s="279"/>
      <c r="AM821" s="279"/>
      <c r="AN821" s="279"/>
      <c r="AO821" s="292"/>
      <c r="AP821" s="292"/>
      <c r="AQ821" s="292"/>
      <c r="AR821" s="362"/>
      <c r="AS821" s="362"/>
      <c r="AT821" s="281"/>
      <c r="AU821" s="281"/>
      <c r="AV821" s="294"/>
      <c r="AW821" s="294"/>
      <c r="AX821" s="294"/>
      <c r="AY821" s="295"/>
      <c r="AZ821" s="295"/>
      <c r="BA821" s="295"/>
      <c r="BB821" s="296"/>
      <c r="BC821" s="296"/>
      <c r="BD821" s="296"/>
      <c r="BE821" s="353"/>
    </row>
    <row r="822" ht="15.75" customHeight="1">
      <c r="A822" s="74">
        <v>2025863.0</v>
      </c>
      <c r="B822" s="50" t="s">
        <v>628</v>
      </c>
      <c r="C822" s="50" t="s">
        <v>430</v>
      </c>
      <c r="D822" s="50" t="s">
        <v>78</v>
      </c>
      <c r="E822" s="82" t="s">
        <v>53</v>
      </c>
      <c r="F822" s="50" t="s">
        <v>4</v>
      </c>
      <c r="G822" s="269" t="str">
        <f>VLOOKUP(A822,'High School'!A:AW,49,FALSE)</f>
        <v/>
      </c>
      <c r="H822" s="270" t="str">
        <f>VLOOKUP(A822,'High School'!A:AX,50,FALSE)</f>
        <v/>
      </c>
      <c r="I822" s="270" t="str">
        <f>VLOOKUP(A822,'High School'!A:AY,51,FALSE)</f>
        <v/>
      </c>
      <c r="J822" s="270" t="str">
        <f>VLOOKUP(A822,'High School'!A:AZ,52,FALSE)</f>
        <v/>
      </c>
      <c r="K822" s="270" t="str">
        <f>VLOOKUP(A822,'High School'!A:BA,53,FALSE)</f>
        <v/>
      </c>
      <c r="L822" s="270" t="str">
        <f>VLOOKUP(A822,'High School'!A:BB,54,FALSE)</f>
        <v/>
      </c>
      <c r="M822" s="301" t="s">
        <v>232</v>
      </c>
      <c r="N822" s="271"/>
      <c r="O822" s="271"/>
      <c r="P822" s="273"/>
      <c r="Q822" s="273"/>
      <c r="R822" s="273"/>
      <c r="S822" s="275"/>
      <c r="T822" s="275"/>
      <c r="U822" s="275"/>
      <c r="V822" s="275"/>
      <c r="W822" s="275"/>
      <c r="X822" s="275"/>
      <c r="Y822" s="304" t="s">
        <v>73</v>
      </c>
      <c r="Z822" s="276"/>
      <c r="AA822" s="304">
        <v>2.51662004E8</v>
      </c>
      <c r="AB822" s="304">
        <v>42196.0</v>
      </c>
      <c r="AC822" s="276"/>
      <c r="AD822" s="276"/>
      <c r="AE822" s="222"/>
      <c r="AF822" s="222"/>
      <c r="AG822" s="222"/>
      <c r="AH822" s="222"/>
      <c r="AI822" s="222"/>
      <c r="AJ822" s="222"/>
      <c r="AK822" s="279"/>
      <c r="AL822" s="279"/>
      <c r="AM822" s="279"/>
      <c r="AN822" s="279"/>
      <c r="AO822" s="292"/>
      <c r="AP822" s="292"/>
      <c r="AQ822" s="292"/>
      <c r="AR822" s="362"/>
      <c r="AS822" s="362"/>
      <c r="AT822" s="281"/>
      <c r="AU822" s="281"/>
      <c r="AV822" s="294"/>
      <c r="AW822" s="294"/>
      <c r="AX822" s="294"/>
      <c r="AY822" s="295"/>
      <c r="AZ822" s="295"/>
      <c r="BA822" s="295"/>
      <c r="BB822" s="296"/>
      <c r="BC822" s="296"/>
      <c r="BD822" s="296"/>
      <c r="BE822" s="353"/>
    </row>
    <row r="823" ht="15.75" customHeight="1">
      <c r="A823" s="74">
        <v>2025864.0</v>
      </c>
      <c r="B823" s="50" t="s">
        <v>1682</v>
      </c>
      <c r="C823" s="50" t="s">
        <v>430</v>
      </c>
      <c r="D823" s="50" t="s">
        <v>78</v>
      </c>
      <c r="E823" s="82" t="s">
        <v>53</v>
      </c>
      <c r="F823" s="50" t="s">
        <v>4</v>
      </c>
      <c r="G823" s="269" t="str">
        <f>VLOOKUP(A823,'High School'!A:AW,49,FALSE)</f>
        <v/>
      </c>
      <c r="H823" s="270" t="str">
        <f>VLOOKUP(A823,'High School'!A:AX,50,FALSE)</f>
        <v/>
      </c>
      <c r="I823" s="270" t="str">
        <f>VLOOKUP(A823,'High School'!A:AY,51,FALSE)</f>
        <v/>
      </c>
      <c r="J823" s="270" t="str">
        <f>VLOOKUP(A823,'High School'!A:AZ,52,FALSE)</f>
        <v/>
      </c>
      <c r="K823" s="270" t="str">
        <f>VLOOKUP(A823,'High School'!A:BA,53,FALSE)</f>
        <v/>
      </c>
      <c r="L823" s="270" t="str">
        <f>VLOOKUP(A823,'High School'!A:BB,54,FALSE)</f>
        <v/>
      </c>
      <c r="M823" s="301" t="s">
        <v>232</v>
      </c>
      <c r="N823" s="271"/>
      <c r="O823" s="301" t="s">
        <v>8113</v>
      </c>
      <c r="P823" s="369" t="s">
        <v>8114</v>
      </c>
      <c r="Q823" s="273"/>
      <c r="R823" s="273"/>
      <c r="S823" s="275"/>
      <c r="T823" s="275"/>
      <c r="U823" s="275"/>
      <c r="V823" s="275"/>
      <c r="W823" s="275"/>
      <c r="X823" s="275"/>
      <c r="Y823" s="304" t="s">
        <v>73</v>
      </c>
      <c r="Z823" s="276"/>
      <c r="AA823" s="304">
        <v>2.51540537E8</v>
      </c>
      <c r="AB823" s="304">
        <v>36192.0</v>
      </c>
      <c r="AC823" s="276"/>
      <c r="AD823" s="276"/>
      <c r="AE823" s="222"/>
      <c r="AF823" s="222"/>
      <c r="AG823" s="222"/>
      <c r="AH823" s="222"/>
      <c r="AI823" s="222"/>
      <c r="AJ823" s="222"/>
      <c r="AK823" s="279"/>
      <c r="AL823" s="279"/>
      <c r="AM823" s="279"/>
      <c r="AN823" s="279"/>
      <c r="AO823" s="292"/>
      <c r="AP823" s="292"/>
      <c r="AQ823" s="292"/>
      <c r="AR823" s="362"/>
      <c r="AS823" s="362"/>
      <c r="AT823" s="281"/>
      <c r="AU823" s="281"/>
      <c r="AV823" s="294"/>
      <c r="AW823" s="294"/>
      <c r="AX823" s="294"/>
      <c r="AY823" s="295"/>
      <c r="AZ823" s="295"/>
      <c r="BA823" s="295"/>
      <c r="BB823" s="296"/>
      <c r="BC823" s="296"/>
      <c r="BD823" s="296"/>
      <c r="BE823" s="353"/>
    </row>
    <row r="824" ht="15.75" customHeight="1">
      <c r="A824" s="74">
        <v>2025865.0</v>
      </c>
      <c r="B824" s="50" t="s">
        <v>620</v>
      </c>
      <c r="C824" s="50" t="s">
        <v>430</v>
      </c>
      <c r="D824" s="50" t="s">
        <v>78</v>
      </c>
      <c r="E824" s="82" t="s">
        <v>53</v>
      </c>
      <c r="F824" s="50" t="s">
        <v>4</v>
      </c>
      <c r="G824" s="269" t="str">
        <f>VLOOKUP(A824,'High School'!A:AW,49,FALSE)</f>
        <v/>
      </c>
      <c r="H824" s="270" t="str">
        <f>VLOOKUP(A824,'High School'!A:AX,50,FALSE)</f>
        <v/>
      </c>
      <c r="I824" s="270" t="str">
        <f>VLOOKUP(A824,'High School'!A:AY,51,FALSE)</f>
        <v/>
      </c>
      <c r="J824" s="270" t="str">
        <f>VLOOKUP(A824,'High School'!A:AZ,52,FALSE)</f>
        <v/>
      </c>
      <c r="K824" s="270" t="str">
        <f>VLOOKUP(A824,'High School'!A:BA,53,FALSE)</f>
        <v/>
      </c>
      <c r="L824" s="270" t="str">
        <f>VLOOKUP(A824,'High School'!A:BB,54,FALSE)</f>
        <v/>
      </c>
      <c r="M824" s="301" t="s">
        <v>73</v>
      </c>
      <c r="N824" s="271"/>
      <c r="O824" s="301" t="s">
        <v>8115</v>
      </c>
      <c r="P824" s="273"/>
      <c r="Q824" s="273"/>
      <c r="R824" s="273"/>
      <c r="S824" s="275"/>
      <c r="T824" s="275"/>
      <c r="U824" s="275"/>
      <c r="V824" s="275"/>
      <c r="W824" s="275"/>
      <c r="X824" s="275"/>
      <c r="Y824" s="304" t="s">
        <v>73</v>
      </c>
      <c r="Z824" s="276"/>
      <c r="AA824" s="304">
        <v>2.51516571E8</v>
      </c>
      <c r="AB824" s="304">
        <v>36912.0</v>
      </c>
      <c r="AC824" s="276"/>
      <c r="AD824" s="276"/>
      <c r="AE824" s="222"/>
      <c r="AF824" s="222"/>
      <c r="AG824" s="222"/>
      <c r="AH824" s="222"/>
      <c r="AI824" s="222"/>
      <c r="AJ824" s="222"/>
      <c r="AK824" s="279"/>
      <c r="AL824" s="279"/>
      <c r="AM824" s="279"/>
      <c r="AN824" s="279"/>
      <c r="AO824" s="292"/>
      <c r="AP824" s="292"/>
      <c r="AQ824" s="292"/>
      <c r="AR824" s="362"/>
      <c r="AS824" s="362"/>
      <c r="AT824" s="281"/>
      <c r="AU824" s="281"/>
      <c r="AV824" s="294"/>
      <c r="AW824" s="294"/>
      <c r="AX824" s="294"/>
      <c r="AY824" s="295"/>
      <c r="AZ824" s="295"/>
      <c r="BA824" s="295"/>
      <c r="BB824" s="296"/>
      <c r="BC824" s="296"/>
      <c r="BD824" s="296"/>
      <c r="BE824" s="353"/>
    </row>
    <row r="825" ht="15.75" customHeight="1">
      <c r="A825" s="74">
        <v>2025866.0</v>
      </c>
      <c r="B825" s="50" t="s">
        <v>4149</v>
      </c>
      <c r="C825" s="50" t="s">
        <v>430</v>
      </c>
      <c r="D825" s="50" t="s">
        <v>78</v>
      </c>
      <c r="E825" s="82" t="s">
        <v>53</v>
      </c>
      <c r="F825" s="50" t="s">
        <v>4</v>
      </c>
      <c r="G825" s="269" t="str">
        <f>VLOOKUP(A825,'High School'!A:AW,49,FALSE)</f>
        <v/>
      </c>
      <c r="H825" s="270" t="str">
        <f>VLOOKUP(A825,'High School'!A:AX,50,FALSE)</f>
        <v/>
      </c>
      <c r="I825" s="270" t="str">
        <f>VLOOKUP(A825,'High School'!A:AY,51,FALSE)</f>
        <v/>
      </c>
      <c r="J825" s="270" t="str">
        <f>VLOOKUP(A825,'High School'!A:AZ,52,FALSE)</f>
        <v/>
      </c>
      <c r="K825" s="270" t="str">
        <f>VLOOKUP(A825,'High School'!A:BA,53,FALSE)</f>
        <v/>
      </c>
      <c r="L825" s="270" t="str">
        <f>VLOOKUP(A825,'High School'!A:BB,54,FALSE)</f>
        <v/>
      </c>
      <c r="M825" s="301" t="s">
        <v>225</v>
      </c>
      <c r="N825" s="301" t="s">
        <v>26</v>
      </c>
      <c r="O825" s="271"/>
      <c r="P825" s="273"/>
      <c r="Q825" s="273"/>
      <c r="R825" s="273"/>
      <c r="S825" s="275"/>
      <c r="T825" s="275"/>
      <c r="U825" s="275"/>
      <c r="V825" s="275"/>
      <c r="W825" s="275"/>
      <c r="X825" s="275"/>
      <c r="Y825" s="304" t="s">
        <v>225</v>
      </c>
      <c r="Z825" s="304" t="s">
        <v>26</v>
      </c>
      <c r="AA825" s="276"/>
      <c r="AB825" s="276"/>
      <c r="AC825" s="276"/>
      <c r="AD825" s="276"/>
      <c r="AE825" s="222"/>
      <c r="AF825" s="222"/>
      <c r="AG825" s="222"/>
      <c r="AH825" s="222"/>
      <c r="AI825" s="222"/>
      <c r="AJ825" s="222"/>
      <c r="AK825" s="279"/>
      <c r="AL825" s="279"/>
      <c r="AM825" s="279"/>
      <c r="AN825" s="279"/>
      <c r="AO825" s="292"/>
      <c r="AP825" s="292"/>
      <c r="AQ825" s="292"/>
      <c r="AR825" s="362"/>
      <c r="AS825" s="362"/>
      <c r="AT825" s="281"/>
      <c r="AU825" s="281"/>
      <c r="AV825" s="294"/>
      <c r="AW825" s="294"/>
      <c r="AX825" s="294"/>
      <c r="AY825" s="295"/>
      <c r="AZ825" s="295"/>
      <c r="BA825" s="295"/>
      <c r="BB825" s="296"/>
      <c r="BC825" s="296"/>
      <c r="BD825" s="296"/>
      <c r="BE825" s="353"/>
    </row>
    <row r="826" ht="15.75" customHeight="1">
      <c r="A826" s="74">
        <v>2025867.0</v>
      </c>
      <c r="B826" s="50" t="s">
        <v>4196</v>
      </c>
      <c r="C826" s="50" t="s">
        <v>430</v>
      </c>
      <c r="D826" s="50" t="s">
        <v>78</v>
      </c>
      <c r="E826" s="82" t="s">
        <v>53</v>
      </c>
      <c r="F826" s="50" t="s">
        <v>4</v>
      </c>
      <c r="G826" s="269" t="str">
        <f>VLOOKUP(A826,'High School'!A:AW,49,FALSE)</f>
        <v/>
      </c>
      <c r="H826" s="270" t="str">
        <f>VLOOKUP(A826,'High School'!A:AX,50,FALSE)</f>
        <v/>
      </c>
      <c r="I826" s="270" t="str">
        <f>VLOOKUP(A826,'High School'!A:AY,51,FALSE)</f>
        <v/>
      </c>
      <c r="J826" s="270" t="str">
        <f>VLOOKUP(A826,'High School'!A:AZ,52,FALSE)</f>
        <v/>
      </c>
      <c r="K826" s="270" t="str">
        <f>VLOOKUP(A826,'High School'!A:BA,53,FALSE)</f>
        <v/>
      </c>
      <c r="L826" s="270" t="str">
        <f>VLOOKUP(A826,'High School'!A:BB,54,FALSE)</f>
        <v/>
      </c>
      <c r="M826" s="301" t="s">
        <v>73</v>
      </c>
      <c r="N826" s="271"/>
      <c r="O826" s="301" t="s">
        <v>8116</v>
      </c>
      <c r="P826" s="273"/>
      <c r="Q826" s="273"/>
      <c r="R826" s="273"/>
      <c r="S826" s="275"/>
      <c r="T826" s="275"/>
      <c r="U826" s="275"/>
      <c r="V826" s="275"/>
      <c r="W826" s="275"/>
      <c r="X826" s="275"/>
      <c r="Y826" s="304" t="s">
        <v>73</v>
      </c>
      <c r="Z826" s="276"/>
      <c r="AA826" s="304">
        <v>2.51508625E8</v>
      </c>
      <c r="AB826" s="304">
        <v>21964.0</v>
      </c>
      <c r="AC826" s="276"/>
      <c r="AD826" s="276"/>
      <c r="AE826" s="222"/>
      <c r="AF826" s="222"/>
      <c r="AG826" s="222"/>
      <c r="AH826" s="222"/>
      <c r="AI826" s="222"/>
      <c r="AJ826" s="222"/>
      <c r="AK826" s="279"/>
      <c r="AL826" s="279"/>
      <c r="AM826" s="279"/>
      <c r="AN826" s="279"/>
      <c r="AO826" s="292"/>
      <c r="AP826" s="292"/>
      <c r="AQ826" s="292"/>
      <c r="AR826" s="362"/>
      <c r="AS826" s="362"/>
      <c r="AT826" s="281"/>
      <c r="AU826" s="281"/>
      <c r="AV826" s="294"/>
      <c r="AW826" s="294"/>
      <c r="AX826" s="294"/>
      <c r="AY826" s="295"/>
      <c r="AZ826" s="295"/>
      <c r="BA826" s="295"/>
      <c r="BB826" s="296"/>
      <c r="BC826" s="296"/>
      <c r="BD826" s="296"/>
      <c r="BE826" s="353"/>
    </row>
    <row r="827" ht="15.75" customHeight="1">
      <c r="A827" s="74">
        <v>2025868.0</v>
      </c>
      <c r="B827" s="50" t="s">
        <v>429</v>
      </c>
      <c r="C827" s="50" t="s">
        <v>430</v>
      </c>
      <c r="D827" s="50" t="s">
        <v>78</v>
      </c>
      <c r="E827" s="82" t="s">
        <v>53</v>
      </c>
      <c r="F827" s="50" t="s">
        <v>4</v>
      </c>
      <c r="G827" s="269" t="str">
        <f>VLOOKUP(A827,'High School'!A:AW,49,FALSE)</f>
        <v>S/A</v>
      </c>
      <c r="H827" s="270" t="str">
        <f>VLOOKUP(A827,'High School'!A:AX,50,FALSE)</f>
        <v/>
      </c>
      <c r="I827" s="270">
        <f>VLOOKUP(A827,'High School'!A:AY,51,FALSE)</f>
        <v>231607695</v>
      </c>
      <c r="J827" s="270">
        <f>VLOOKUP(A827,'High School'!A:AZ,52,FALSE)</f>
        <v>85867</v>
      </c>
      <c r="K827" s="270" t="str">
        <f>VLOOKUP(A827,'High School'!A:BA,53,FALSE)</f>
        <v/>
      </c>
      <c r="L827" s="270" t="str">
        <f>VLOOKUP(A827,'High School'!A:BB,54,FALSE)</f>
        <v/>
      </c>
      <c r="M827" s="301" t="s">
        <v>232</v>
      </c>
      <c r="N827" s="271" t="str">
        <f>CLEAN(O827)</f>
        <v/>
      </c>
      <c r="O827" s="271"/>
      <c r="P827" s="273"/>
      <c r="Q827" s="273"/>
      <c r="R827" s="273"/>
      <c r="S827" s="275"/>
      <c r="T827" s="275"/>
      <c r="U827" s="275"/>
      <c r="V827" s="275"/>
      <c r="W827" s="275"/>
      <c r="X827" s="275"/>
      <c r="Y827" s="304" t="s">
        <v>73</v>
      </c>
      <c r="Z827" s="276"/>
      <c r="AA827" s="304">
        <v>2.51525384E8</v>
      </c>
      <c r="AB827" s="304">
        <v>36912.0</v>
      </c>
      <c r="AC827" s="276"/>
      <c r="AD827" s="276"/>
      <c r="AE827" s="222"/>
      <c r="AF827" s="222"/>
      <c r="AG827" s="222"/>
      <c r="AH827" s="222"/>
      <c r="AI827" s="222"/>
      <c r="AJ827" s="222"/>
      <c r="AK827" s="279"/>
      <c r="AL827" s="279"/>
      <c r="AM827" s="279"/>
      <c r="AN827" s="279"/>
      <c r="AO827" s="292"/>
      <c r="AP827" s="292"/>
      <c r="AQ827" s="292"/>
      <c r="AR827" s="362"/>
      <c r="AS827" s="362"/>
      <c r="AT827" s="281"/>
      <c r="AU827" s="281"/>
      <c r="AV827" s="294"/>
      <c r="AW827" s="294"/>
      <c r="AX827" s="294"/>
      <c r="AY827" s="295"/>
      <c r="AZ827" s="295"/>
      <c r="BA827" s="295"/>
      <c r="BB827" s="296"/>
      <c r="BC827" s="296"/>
      <c r="BD827" s="296"/>
      <c r="BE827" s="353"/>
    </row>
    <row r="828" ht="15.75" customHeight="1">
      <c r="A828" s="74">
        <v>2025869.0</v>
      </c>
      <c r="B828" s="50" t="s">
        <v>4521</v>
      </c>
      <c r="C828" s="50" t="s">
        <v>430</v>
      </c>
      <c r="D828" s="50" t="s">
        <v>78</v>
      </c>
      <c r="E828" s="82" t="s">
        <v>53</v>
      </c>
      <c r="F828" s="50" t="s">
        <v>4</v>
      </c>
      <c r="G828" s="269" t="str">
        <f>VLOOKUP(A828,'High School'!A:AW,49,FALSE)</f>
        <v/>
      </c>
      <c r="H828" s="270" t="str">
        <f>VLOOKUP(A828,'High School'!A:AX,50,FALSE)</f>
        <v/>
      </c>
      <c r="I828" s="270" t="str">
        <f>VLOOKUP(A828,'High School'!A:AY,51,FALSE)</f>
        <v/>
      </c>
      <c r="J828" s="270" t="str">
        <f>VLOOKUP(A828,'High School'!A:AZ,52,FALSE)</f>
        <v/>
      </c>
      <c r="K828" s="270" t="str">
        <f>VLOOKUP(A828,'High School'!A:BA,53,FALSE)</f>
        <v/>
      </c>
      <c r="L828" s="270" t="str">
        <f>VLOOKUP(A828,'High School'!A:BB,54,FALSE)</f>
        <v/>
      </c>
      <c r="M828" s="301" t="s">
        <v>225</v>
      </c>
      <c r="N828" s="301" t="s">
        <v>26</v>
      </c>
      <c r="O828" s="271"/>
      <c r="P828" s="273"/>
      <c r="Q828" s="273"/>
      <c r="R828" s="273"/>
      <c r="S828" s="275"/>
      <c r="T828" s="275"/>
      <c r="U828" s="275"/>
      <c r="V828" s="275"/>
      <c r="W828" s="275"/>
      <c r="X828" s="275"/>
      <c r="Y828" s="304" t="s">
        <v>225</v>
      </c>
      <c r="Z828" s="304" t="s">
        <v>26</v>
      </c>
      <c r="AA828" s="276"/>
      <c r="AB828" s="276"/>
      <c r="AC828" s="276"/>
      <c r="AD828" s="276"/>
      <c r="AE828" s="222"/>
      <c r="AF828" s="222"/>
      <c r="AG828" s="222"/>
      <c r="AH828" s="222"/>
      <c r="AI828" s="222"/>
      <c r="AJ828" s="222"/>
      <c r="AK828" s="279"/>
      <c r="AL828" s="279"/>
      <c r="AM828" s="279"/>
      <c r="AN828" s="279"/>
      <c r="AO828" s="292"/>
      <c r="AP828" s="292"/>
      <c r="AQ828" s="292"/>
      <c r="AR828" s="362"/>
      <c r="AS828" s="362"/>
      <c r="AT828" s="281"/>
      <c r="AU828" s="281"/>
      <c r="AV828" s="294"/>
      <c r="AW828" s="294"/>
      <c r="AX828" s="294"/>
      <c r="AY828" s="295"/>
      <c r="AZ828" s="295"/>
      <c r="BA828" s="295"/>
      <c r="BB828" s="296"/>
      <c r="BC828" s="296"/>
      <c r="BD828" s="296"/>
      <c r="BE828" s="353"/>
    </row>
    <row r="829" ht="15.75" customHeight="1">
      <c r="A829" s="74">
        <v>2025870.0</v>
      </c>
      <c r="B829" s="50" t="s">
        <v>1529</v>
      </c>
      <c r="C829" s="50" t="s">
        <v>430</v>
      </c>
      <c r="D829" s="50" t="s">
        <v>78</v>
      </c>
      <c r="E829" s="82" t="s">
        <v>53</v>
      </c>
      <c r="F829" s="50" t="s">
        <v>4</v>
      </c>
      <c r="G829" s="269" t="str">
        <f>VLOOKUP(A829,'High School'!A:AW,49,FALSE)</f>
        <v/>
      </c>
      <c r="H829" s="270" t="str">
        <f>VLOOKUP(A829,'High School'!A:AX,50,FALSE)</f>
        <v/>
      </c>
      <c r="I829" s="270" t="str">
        <f>VLOOKUP(A829,'High School'!A:AY,51,FALSE)</f>
        <v/>
      </c>
      <c r="J829" s="270" t="str">
        <f>VLOOKUP(A829,'High School'!A:AZ,52,FALSE)</f>
        <v/>
      </c>
      <c r="K829" s="270" t="str">
        <f>VLOOKUP(A829,'High School'!A:BA,53,FALSE)</f>
        <v/>
      </c>
      <c r="L829" s="270" t="str">
        <f>VLOOKUP(A829,'High School'!A:BB,54,FALSE)</f>
        <v/>
      </c>
      <c r="M829" s="301" t="s">
        <v>73</v>
      </c>
      <c r="N829" s="271"/>
      <c r="O829" s="301" t="s">
        <v>8117</v>
      </c>
      <c r="P829" s="273"/>
      <c r="Q829" s="273"/>
      <c r="R829" s="273"/>
      <c r="S829" s="275"/>
      <c r="T829" s="275"/>
      <c r="U829" s="275"/>
      <c r="V829" s="275"/>
      <c r="W829" s="275"/>
      <c r="X829" s="275"/>
      <c r="Y829" s="304" t="s">
        <v>73</v>
      </c>
      <c r="Z829" s="276"/>
      <c r="AA829" s="304">
        <v>2.51516237E8</v>
      </c>
      <c r="AB829" s="304">
        <v>36912.0</v>
      </c>
      <c r="AC829" s="276"/>
      <c r="AD829" s="276"/>
      <c r="AE829" s="222"/>
      <c r="AF829" s="222"/>
      <c r="AG829" s="222"/>
      <c r="AH829" s="222"/>
      <c r="AI829" s="222"/>
      <c r="AJ829" s="222"/>
      <c r="AK829" s="279"/>
      <c r="AL829" s="279"/>
      <c r="AM829" s="279"/>
      <c r="AN829" s="279"/>
      <c r="AO829" s="292"/>
      <c r="AP829" s="292"/>
      <c r="AQ829" s="292"/>
      <c r="AR829" s="362"/>
      <c r="AS829" s="362"/>
      <c r="AT829" s="281"/>
      <c r="AU829" s="281"/>
      <c r="AV829" s="294"/>
      <c r="AW829" s="294"/>
      <c r="AX829" s="294"/>
      <c r="AY829" s="295"/>
      <c r="AZ829" s="295"/>
      <c r="BA829" s="295"/>
      <c r="BB829" s="296"/>
      <c r="BC829" s="296"/>
      <c r="BD829" s="296"/>
      <c r="BE829" s="353"/>
    </row>
    <row r="830" ht="15.75" customHeight="1">
      <c r="A830" s="74">
        <v>2025871.0</v>
      </c>
      <c r="B830" s="50" t="s">
        <v>7652</v>
      </c>
      <c r="C830" s="50" t="s">
        <v>430</v>
      </c>
      <c r="D830" s="106" t="s">
        <v>109</v>
      </c>
      <c r="E830" s="82" t="s">
        <v>51</v>
      </c>
      <c r="F830" s="382" t="s">
        <v>4</v>
      </c>
      <c r="G830" s="269" t="str">
        <f>VLOOKUP(A830,'High School'!A:AW,49,FALSE)</f>
        <v/>
      </c>
      <c r="H830" s="270" t="str">
        <f>VLOOKUP(A830,'High School'!A:AX,50,FALSE)</f>
        <v/>
      </c>
      <c r="I830" s="270" t="str">
        <f>VLOOKUP(A830,'High School'!A:AY,51,FALSE)</f>
        <v/>
      </c>
      <c r="J830" s="270" t="str">
        <f>VLOOKUP(A830,'High School'!A:AZ,52,FALSE)</f>
        <v/>
      </c>
      <c r="K830" s="270" t="str">
        <f>VLOOKUP(A830,'High School'!A:BA,53,FALSE)</f>
        <v/>
      </c>
      <c r="L830" s="270" t="str">
        <f>VLOOKUP(A830,'High School'!A:BB,54,FALSE)</f>
        <v/>
      </c>
      <c r="M830" s="383" t="s">
        <v>73</v>
      </c>
      <c r="N830" s="384"/>
      <c r="O830" s="383" t="s">
        <v>8118</v>
      </c>
      <c r="P830" s="385"/>
      <c r="Q830" s="385"/>
      <c r="R830" s="385"/>
      <c r="S830" s="386"/>
      <c r="T830" s="386"/>
      <c r="U830" s="386"/>
      <c r="V830" s="386"/>
      <c r="W830" s="386"/>
      <c r="X830" s="386"/>
      <c r="Y830" s="387" t="s">
        <v>8119</v>
      </c>
      <c r="Z830" s="388"/>
      <c r="AA830" s="387">
        <v>2.5144426E8</v>
      </c>
      <c r="AB830" s="387">
        <v>45845.0</v>
      </c>
      <c r="AC830" s="388"/>
      <c r="AD830" s="388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389"/>
      <c r="AP830" s="389"/>
      <c r="AQ830" s="389"/>
      <c r="AR830" s="390"/>
      <c r="AS830" s="390"/>
      <c r="AT830" s="11"/>
      <c r="AU830" s="11"/>
      <c r="AV830" s="389"/>
      <c r="AW830" s="389"/>
      <c r="AX830" s="389"/>
      <c r="AY830" s="389"/>
      <c r="AZ830" s="389"/>
      <c r="BA830" s="389"/>
      <c r="BB830" s="389"/>
      <c r="BC830" s="389"/>
      <c r="BD830" s="353"/>
      <c r="BE830" s="353"/>
    </row>
    <row r="831" ht="15.75" customHeight="1">
      <c r="A831" s="74">
        <v>2025872.0</v>
      </c>
      <c r="B831" s="50" t="s">
        <v>4209</v>
      </c>
      <c r="C831" s="50" t="s">
        <v>430</v>
      </c>
      <c r="D831" s="50" t="s">
        <v>80</v>
      </c>
      <c r="E831" s="82" t="s">
        <v>61</v>
      </c>
      <c r="F831" s="382" t="s">
        <v>4</v>
      </c>
      <c r="G831" s="363" t="s">
        <v>73</v>
      </c>
      <c r="H831" s="270" t="str">
        <f>VLOOKUP(A831,'High School'!A:AX,50,FALSE)</f>
        <v/>
      </c>
      <c r="I831" s="364">
        <v>2.32047006E8</v>
      </c>
      <c r="J831" s="364">
        <v>86139.0</v>
      </c>
      <c r="K831" s="270" t="str">
        <f>VLOOKUP(A831,'High School'!A:BA,53,FALSE)</f>
        <v/>
      </c>
      <c r="L831" s="270" t="str">
        <f>VLOOKUP(A831,'High School'!A:BB,54,FALSE)</f>
        <v/>
      </c>
      <c r="M831" s="391" t="s">
        <v>73</v>
      </c>
      <c r="N831" s="392"/>
      <c r="O831" s="391" t="s">
        <v>8120</v>
      </c>
      <c r="P831" s="393"/>
      <c r="Q831" s="393"/>
      <c r="R831" s="393"/>
      <c r="S831" s="303" t="s">
        <v>73</v>
      </c>
      <c r="T831" s="275"/>
      <c r="U831" s="303">
        <v>2.2520488E8</v>
      </c>
      <c r="V831" s="303">
        <v>36971.0</v>
      </c>
      <c r="W831" s="275"/>
      <c r="X831" s="275"/>
      <c r="Y831" s="394" t="s">
        <v>8119</v>
      </c>
      <c r="Z831" s="395"/>
      <c r="AA831" s="394">
        <v>2.51380408E8</v>
      </c>
      <c r="AB831" s="394">
        <v>25248.0</v>
      </c>
      <c r="AC831" s="395"/>
      <c r="AD831" s="395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396"/>
      <c r="AP831" s="396"/>
      <c r="AQ831" s="396"/>
      <c r="AR831" s="397"/>
      <c r="AS831" s="397"/>
      <c r="AT831" s="14"/>
      <c r="AU831" s="14"/>
      <c r="AV831" s="396"/>
      <c r="AW831" s="396"/>
      <c r="AX831" s="396"/>
      <c r="AY831" s="396"/>
      <c r="AZ831" s="396"/>
      <c r="BA831" s="396"/>
      <c r="BB831" s="396"/>
      <c r="BC831" s="396"/>
      <c r="BD831" s="353"/>
      <c r="BE831" s="353"/>
    </row>
    <row r="832" ht="15.75" customHeight="1">
      <c r="A832" s="74">
        <v>2025873.0</v>
      </c>
      <c r="B832" s="50" t="s">
        <v>7656</v>
      </c>
      <c r="C832" s="50" t="s">
        <v>430</v>
      </c>
      <c r="D832" s="106" t="s">
        <v>103</v>
      </c>
      <c r="E832" s="82" t="s">
        <v>61</v>
      </c>
      <c r="F832" s="382" t="s">
        <v>4</v>
      </c>
      <c r="G832" s="363" t="s">
        <v>232</v>
      </c>
      <c r="H832" s="270" t="str">
        <f>VLOOKUP(A832,'High School'!A:AX,50,FALSE)</f>
        <v/>
      </c>
      <c r="I832" s="364">
        <v>2.31602022E8</v>
      </c>
      <c r="J832" s="364">
        <v>37601.0</v>
      </c>
      <c r="K832" s="270" t="str">
        <f>VLOOKUP(A832,'High School'!A:BA,53,FALSE)</f>
        <v/>
      </c>
      <c r="L832" s="270" t="str">
        <f>VLOOKUP(A832,'High School'!A:BB,54,FALSE)</f>
        <v/>
      </c>
      <c r="M832" s="391" t="s">
        <v>232</v>
      </c>
      <c r="N832" s="392"/>
      <c r="O832" s="391" t="s">
        <v>8121</v>
      </c>
      <c r="P832" s="393"/>
      <c r="Q832" s="393"/>
      <c r="R832" s="393"/>
      <c r="S832" s="303" t="s">
        <v>232</v>
      </c>
      <c r="T832" s="275"/>
      <c r="U832" s="303">
        <v>2.25053942E8</v>
      </c>
      <c r="V832" s="303">
        <v>56732.0</v>
      </c>
      <c r="W832" s="275"/>
      <c r="X832" s="275"/>
      <c r="Y832" s="394" t="s">
        <v>8119</v>
      </c>
      <c r="Z832" s="395"/>
      <c r="AA832" s="394">
        <v>2.51364658E8</v>
      </c>
      <c r="AB832" s="394">
        <v>64652.0</v>
      </c>
      <c r="AC832" s="395"/>
      <c r="AD832" s="395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396"/>
      <c r="AP832" s="396"/>
      <c r="AQ832" s="396"/>
      <c r="AR832" s="397"/>
      <c r="AS832" s="397"/>
      <c r="AT832" s="14"/>
      <c r="AU832" s="14"/>
      <c r="AV832" s="396"/>
      <c r="AW832" s="396"/>
      <c r="AX832" s="396"/>
      <c r="AY832" s="396"/>
      <c r="AZ832" s="396"/>
      <c r="BA832" s="396"/>
      <c r="BB832" s="396"/>
      <c r="BC832" s="396"/>
      <c r="BD832" s="353"/>
      <c r="BE832" s="353"/>
    </row>
    <row r="833" ht="15.75" hidden="1" customHeight="1">
      <c r="A833" s="74">
        <v>2025106.0</v>
      </c>
      <c r="B833" s="398" t="s">
        <v>976</v>
      </c>
      <c r="C833" s="106" t="s">
        <v>219</v>
      </c>
      <c r="D833" s="106" t="s">
        <v>95</v>
      </c>
      <c r="E833" s="82" t="s">
        <v>55</v>
      </c>
      <c r="F833" s="106" t="s">
        <v>4</v>
      </c>
      <c r="G833" s="269" t="str">
        <f>VLOOKUP(A833,'High School'!A:AW,49,FALSE)</f>
        <v>S/A</v>
      </c>
      <c r="H833" s="270" t="str">
        <f>VLOOKUP(A833,'High School'!A:AX,50,FALSE)</f>
        <v/>
      </c>
      <c r="I833" s="270" t="str">
        <f>VLOOKUP(A833,'High School'!A:AY,51,FALSE)</f>
        <v/>
      </c>
      <c r="J833" s="270" t="str">
        <f>VLOOKUP(A833,'High School'!A:AZ,52,FALSE)</f>
        <v/>
      </c>
      <c r="K833" s="270" t="str">
        <f>VLOOKUP(A833,'High School'!A:BA,53,FALSE)</f>
        <v/>
      </c>
      <c r="L833" s="270" t="str">
        <f>VLOOKUP(A833,'High School'!A:BB,54,FALSE)</f>
        <v/>
      </c>
      <c r="M833" s="301" t="s">
        <v>232</v>
      </c>
      <c r="N833" s="301"/>
      <c r="O833" s="301" t="s">
        <v>8122</v>
      </c>
      <c r="P833" s="273"/>
      <c r="Q833" s="273"/>
      <c r="R833" s="273"/>
      <c r="S833" s="303" t="s">
        <v>232</v>
      </c>
      <c r="T833" s="275"/>
      <c r="U833" s="303">
        <v>2.25077448E8</v>
      </c>
      <c r="V833" s="303">
        <v>46965.0</v>
      </c>
      <c r="W833" s="275"/>
      <c r="X833" s="275"/>
      <c r="Y833" s="304" t="s">
        <v>232</v>
      </c>
      <c r="Z833" s="276"/>
      <c r="AA833" s="304">
        <v>2.50322382E8</v>
      </c>
      <c r="AB833" s="304">
        <v>78965.0</v>
      </c>
      <c r="AC833" s="276"/>
      <c r="AD833" s="276"/>
      <c r="AE833" s="222"/>
      <c r="AF833" s="222"/>
      <c r="AG833" s="222"/>
      <c r="AH833" s="222"/>
      <c r="AI833" s="222"/>
      <c r="AJ833" s="222"/>
      <c r="AK833" s="14"/>
      <c r="AL833" s="14"/>
      <c r="AM833" s="14"/>
      <c r="AN833" s="14"/>
      <c r="AO833" s="396"/>
      <c r="AP833" s="396"/>
      <c r="AQ833" s="396"/>
      <c r="AR833" s="397"/>
      <c r="AS833" s="397"/>
      <c r="AT833" s="14"/>
      <c r="AU833" s="14"/>
      <c r="AV833" s="396"/>
      <c r="AW833" s="396"/>
      <c r="AX833" s="396"/>
      <c r="AY833" s="396"/>
      <c r="AZ833" s="396"/>
      <c r="BA833" s="396"/>
      <c r="BB833" s="396"/>
      <c r="BC833" s="396"/>
      <c r="BD833" s="353"/>
      <c r="BE833" s="353"/>
    </row>
    <row r="834" ht="15.75" customHeight="1">
      <c r="A834" s="74"/>
      <c r="B834" s="398" t="s">
        <v>5042</v>
      </c>
      <c r="C834" s="50" t="s">
        <v>430</v>
      </c>
      <c r="D834" s="50" t="s">
        <v>93</v>
      </c>
      <c r="E834" s="82" t="s">
        <v>55</v>
      </c>
      <c r="F834" s="50" t="s">
        <v>4</v>
      </c>
      <c r="G834" s="269"/>
      <c r="H834" s="270"/>
      <c r="I834" s="270"/>
      <c r="J834" s="270"/>
      <c r="K834" s="270"/>
      <c r="L834" s="270"/>
      <c r="M834" s="391" t="s">
        <v>232</v>
      </c>
      <c r="N834" s="392"/>
      <c r="O834" s="391" t="s">
        <v>8123</v>
      </c>
      <c r="P834" s="393"/>
      <c r="Q834" s="393"/>
      <c r="R834" s="393"/>
      <c r="S834" s="303" t="s">
        <v>232</v>
      </c>
      <c r="T834" s="275"/>
      <c r="U834" s="275"/>
      <c r="V834" s="303">
        <v>43567.0</v>
      </c>
      <c r="W834" s="275"/>
      <c r="X834" s="275"/>
      <c r="Y834" s="394" t="s">
        <v>232</v>
      </c>
      <c r="Z834" s="395"/>
      <c r="AA834" s="395"/>
      <c r="AB834" s="395"/>
      <c r="AC834" s="395"/>
      <c r="AD834" s="395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396"/>
      <c r="AP834" s="396"/>
      <c r="AQ834" s="396"/>
      <c r="AR834" s="397"/>
      <c r="AS834" s="397"/>
      <c r="AT834" s="14"/>
      <c r="AU834" s="14"/>
      <c r="AV834" s="396"/>
      <c r="AW834" s="396"/>
      <c r="AX834" s="396"/>
      <c r="AY834" s="396"/>
      <c r="AZ834" s="396"/>
      <c r="BA834" s="396"/>
      <c r="BB834" s="396"/>
      <c r="BC834" s="396"/>
      <c r="BD834" s="353"/>
      <c r="BE834" s="353"/>
    </row>
    <row r="835" ht="15.75" customHeight="1">
      <c r="A835" s="74"/>
      <c r="B835" s="241" t="s">
        <v>7661</v>
      </c>
      <c r="C835" s="106" t="s">
        <v>430</v>
      </c>
      <c r="D835" s="106" t="s">
        <v>95</v>
      </c>
      <c r="E835" s="82" t="s">
        <v>55</v>
      </c>
      <c r="F835" s="106" t="s">
        <v>4</v>
      </c>
      <c r="G835" s="269" t="str">
        <f>VLOOKUP(A835,'High School'!A:AW,49,FALSE)</f>
        <v>#N/A</v>
      </c>
      <c r="H835" s="270" t="str">
        <f>VLOOKUP(A835,'High School'!A:AX,50,FALSE)</f>
        <v>#N/A</v>
      </c>
      <c r="I835" s="270" t="str">
        <f>VLOOKUP(A835,'High School'!A:AY,51,FALSE)</f>
        <v>#N/A</v>
      </c>
      <c r="J835" s="270" t="str">
        <f>VLOOKUP(A835,'High School'!A:AZ,52,FALSE)</f>
        <v>#N/A</v>
      </c>
      <c r="K835" s="270" t="str">
        <f>VLOOKUP(A835,'High School'!A:BA,53,FALSE)</f>
        <v>#N/A</v>
      </c>
      <c r="L835" s="270" t="str">
        <f>VLOOKUP(A835,'High School'!A:BB,54,FALSE)</f>
        <v>#N/A</v>
      </c>
      <c r="M835" s="391" t="s">
        <v>73</v>
      </c>
      <c r="N835" s="392"/>
      <c r="O835" s="391" t="s">
        <v>8124</v>
      </c>
      <c r="P835" s="393"/>
      <c r="Q835" s="393"/>
      <c r="R835" s="393"/>
      <c r="S835" s="275"/>
      <c r="T835" s="275"/>
      <c r="U835" s="275"/>
      <c r="V835" s="275"/>
      <c r="W835" s="275"/>
      <c r="X835" s="275"/>
      <c r="Y835" s="394" t="s">
        <v>8119</v>
      </c>
      <c r="Z835" s="395"/>
      <c r="AA835" s="394">
        <v>2.51618315E8</v>
      </c>
      <c r="AB835" s="394">
        <v>86423.0</v>
      </c>
      <c r="AC835" s="395"/>
      <c r="AD835" s="395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396"/>
      <c r="AP835" s="396"/>
      <c r="AQ835" s="396"/>
      <c r="AR835" s="397"/>
      <c r="AS835" s="397"/>
      <c r="AT835" s="14"/>
      <c r="AU835" s="14"/>
      <c r="AV835" s="396"/>
      <c r="AW835" s="396"/>
      <c r="AX835" s="396"/>
      <c r="AY835" s="396"/>
      <c r="AZ835" s="396"/>
      <c r="BA835" s="396"/>
      <c r="BB835" s="396"/>
      <c r="BC835" s="396"/>
      <c r="BD835" s="353"/>
      <c r="BE835" s="353"/>
    </row>
    <row r="836" ht="15.75" customHeight="1">
      <c r="A836" s="14"/>
      <c r="B836" s="399"/>
      <c r="C836" s="399"/>
      <c r="D836" s="399"/>
      <c r="E836" s="82"/>
      <c r="F836" s="399"/>
      <c r="G836" s="50"/>
      <c r="H836" s="14"/>
      <c r="I836" s="14"/>
      <c r="J836" s="14"/>
      <c r="K836" s="14"/>
      <c r="L836" s="14"/>
      <c r="M836" s="50"/>
      <c r="N836" s="50"/>
      <c r="O836" s="50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396"/>
      <c r="AP836" s="396"/>
      <c r="AQ836" s="396"/>
      <c r="AR836" s="397"/>
      <c r="AS836" s="397"/>
      <c r="AT836" s="14"/>
      <c r="AU836" s="14"/>
      <c r="AV836" s="396"/>
      <c r="AW836" s="396"/>
      <c r="AX836" s="396"/>
      <c r="AY836" s="396"/>
      <c r="AZ836" s="396"/>
      <c r="BA836" s="396"/>
      <c r="BB836" s="396"/>
      <c r="BC836" s="396"/>
      <c r="BD836" s="353"/>
      <c r="BE836" s="353"/>
    </row>
    <row r="837" ht="15.75" customHeight="1">
      <c r="A837" s="14"/>
      <c r="B837" s="399"/>
      <c r="C837" s="399"/>
      <c r="D837" s="399"/>
      <c r="E837" s="82"/>
      <c r="F837" s="399"/>
      <c r="G837" s="50"/>
      <c r="H837" s="14"/>
      <c r="I837" s="14"/>
      <c r="J837" s="14"/>
      <c r="K837" s="14"/>
      <c r="L837" s="14"/>
      <c r="M837" s="50"/>
      <c r="N837" s="50"/>
      <c r="O837" s="50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396"/>
      <c r="AP837" s="396"/>
      <c r="AQ837" s="396"/>
      <c r="AR837" s="397"/>
      <c r="AS837" s="397"/>
      <c r="AT837" s="14"/>
      <c r="AU837" s="14"/>
      <c r="AV837" s="396"/>
      <c r="AW837" s="396"/>
      <c r="AX837" s="396"/>
      <c r="AY837" s="396"/>
      <c r="AZ837" s="396"/>
      <c r="BA837" s="396"/>
      <c r="BB837" s="396"/>
      <c r="BC837" s="396"/>
      <c r="BD837" s="353"/>
      <c r="BE837" s="353"/>
    </row>
    <row r="838" ht="15.75" customHeight="1">
      <c r="A838" s="14"/>
      <c r="B838" s="399"/>
      <c r="C838" s="399"/>
      <c r="D838" s="399"/>
      <c r="E838" s="82"/>
      <c r="F838" s="399"/>
      <c r="G838" s="50"/>
      <c r="H838" s="14"/>
      <c r="I838" s="14"/>
      <c r="J838" s="14"/>
      <c r="K838" s="14"/>
      <c r="L838" s="14"/>
      <c r="M838" s="50"/>
      <c r="N838" s="106" t="s">
        <v>0</v>
      </c>
      <c r="O838" s="50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396"/>
      <c r="AP838" s="396"/>
      <c r="AQ838" s="396"/>
      <c r="AR838" s="397"/>
      <c r="AS838" s="397"/>
      <c r="AT838" s="14"/>
      <c r="AU838" s="14"/>
      <c r="AV838" s="396"/>
      <c r="AW838" s="396"/>
      <c r="AX838" s="396"/>
      <c r="AY838" s="396"/>
      <c r="AZ838" s="396"/>
      <c r="BA838" s="396"/>
      <c r="BB838" s="396"/>
      <c r="BC838" s="396"/>
      <c r="BD838" s="353"/>
      <c r="BE838" s="353"/>
    </row>
    <row r="839" ht="15.75" customHeight="1">
      <c r="A839" s="14"/>
      <c r="B839" s="399"/>
      <c r="C839" s="399"/>
      <c r="D839" s="399"/>
      <c r="E839" s="82"/>
      <c r="F839" s="399"/>
      <c r="G839" s="50"/>
      <c r="H839" s="14"/>
      <c r="I839" s="14"/>
      <c r="J839" s="14"/>
      <c r="K839" s="14"/>
      <c r="L839" s="14"/>
      <c r="M839" s="50"/>
      <c r="N839" s="50"/>
      <c r="O839" s="50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396"/>
      <c r="AP839" s="396"/>
      <c r="AQ839" s="396"/>
      <c r="AR839" s="397"/>
      <c r="AS839" s="397"/>
      <c r="AT839" s="14"/>
      <c r="AU839" s="14"/>
      <c r="AV839" s="396"/>
      <c r="AW839" s="396"/>
      <c r="AX839" s="396"/>
      <c r="AY839" s="396"/>
      <c r="AZ839" s="396"/>
      <c r="BA839" s="396"/>
      <c r="BB839" s="396"/>
      <c r="BC839" s="396"/>
      <c r="BD839" s="353"/>
      <c r="BE839" s="353"/>
    </row>
    <row r="840" ht="15.75" customHeight="1">
      <c r="A840" s="14"/>
      <c r="B840" s="399"/>
      <c r="C840" s="399"/>
      <c r="D840" s="399"/>
      <c r="E840" s="82"/>
      <c r="F840" s="399"/>
      <c r="G840" s="50"/>
      <c r="H840" s="16" t="s">
        <v>0</v>
      </c>
      <c r="I840" s="14"/>
      <c r="J840" s="14"/>
      <c r="K840" s="14"/>
      <c r="L840" s="14"/>
      <c r="M840" s="50"/>
      <c r="N840" s="50"/>
      <c r="O840" s="50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396"/>
      <c r="AP840" s="396"/>
      <c r="AQ840" s="396"/>
      <c r="AR840" s="397"/>
      <c r="AS840" s="397"/>
      <c r="AT840" s="14"/>
      <c r="AU840" s="14"/>
      <c r="AV840" s="396"/>
      <c r="AW840" s="396"/>
      <c r="AX840" s="396"/>
      <c r="AY840" s="396"/>
      <c r="AZ840" s="396"/>
      <c r="BA840" s="396"/>
      <c r="BB840" s="396"/>
      <c r="BC840" s="396"/>
      <c r="BD840" s="353"/>
      <c r="BE840" s="353"/>
    </row>
    <row r="841" ht="15.75" customHeight="1">
      <c r="A841" s="14"/>
      <c r="B841" s="399"/>
      <c r="C841" s="399"/>
      <c r="D841" s="399"/>
      <c r="E841" s="82"/>
      <c r="F841" s="399"/>
      <c r="G841" s="50"/>
      <c r="H841" s="14"/>
      <c r="I841" s="14"/>
      <c r="J841" s="14"/>
      <c r="K841" s="14"/>
      <c r="L841" s="14"/>
      <c r="M841" s="50"/>
      <c r="N841" s="50"/>
      <c r="O841" s="50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396"/>
      <c r="AP841" s="396"/>
      <c r="AQ841" s="396"/>
      <c r="AR841" s="397"/>
      <c r="AS841" s="397"/>
      <c r="AT841" s="14"/>
      <c r="AU841" s="14"/>
      <c r="AV841" s="396"/>
      <c r="AW841" s="396"/>
      <c r="AX841" s="396"/>
      <c r="AY841" s="396"/>
      <c r="AZ841" s="396"/>
      <c r="BA841" s="396"/>
      <c r="BB841" s="396"/>
      <c r="BC841" s="396"/>
      <c r="BD841" s="353"/>
      <c r="BE841" s="353"/>
    </row>
    <row r="842" ht="15.75" customHeight="1">
      <c r="A842" s="14"/>
      <c r="B842" s="399"/>
      <c r="C842" s="399"/>
      <c r="D842" s="399"/>
      <c r="E842" s="82"/>
      <c r="F842" s="399"/>
      <c r="G842" s="50"/>
      <c r="H842" s="14"/>
      <c r="I842" s="14"/>
      <c r="J842" s="14"/>
      <c r="K842" s="14"/>
      <c r="L842" s="14"/>
      <c r="M842" s="50"/>
      <c r="N842" s="50"/>
      <c r="O842" s="50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396"/>
      <c r="AP842" s="396"/>
      <c r="AQ842" s="396"/>
      <c r="AR842" s="397"/>
      <c r="AS842" s="397"/>
      <c r="AT842" s="14"/>
      <c r="AU842" s="14"/>
      <c r="AV842" s="396"/>
      <c r="AW842" s="396"/>
      <c r="AX842" s="396"/>
      <c r="AY842" s="396"/>
      <c r="AZ842" s="396"/>
      <c r="BA842" s="396"/>
      <c r="BB842" s="396"/>
      <c r="BC842" s="396"/>
      <c r="BD842" s="353"/>
      <c r="BE842" s="353"/>
    </row>
    <row r="843" ht="15.75" customHeight="1">
      <c r="A843" s="14"/>
      <c r="B843" s="399"/>
      <c r="C843" s="399"/>
      <c r="D843" s="399"/>
      <c r="E843" s="82"/>
      <c r="F843" s="399"/>
      <c r="G843" s="50"/>
      <c r="H843" s="14"/>
      <c r="I843" s="14"/>
      <c r="J843" s="14"/>
      <c r="K843" s="14"/>
      <c r="L843" s="14"/>
      <c r="M843" s="50"/>
      <c r="N843" s="50"/>
      <c r="O843" s="50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396"/>
      <c r="AP843" s="396"/>
      <c r="AQ843" s="396"/>
      <c r="AR843" s="397"/>
      <c r="AS843" s="397"/>
      <c r="AT843" s="14"/>
      <c r="AU843" s="14"/>
      <c r="AV843" s="396"/>
      <c r="AW843" s="396"/>
      <c r="AX843" s="396"/>
      <c r="AY843" s="396"/>
      <c r="AZ843" s="396"/>
      <c r="BA843" s="396"/>
      <c r="BB843" s="396"/>
      <c r="BC843" s="396"/>
      <c r="BD843" s="353"/>
      <c r="BE843" s="353"/>
    </row>
    <row r="844" ht="15.75" customHeight="1">
      <c r="A844" s="14"/>
      <c r="B844" s="399"/>
      <c r="C844" s="399"/>
      <c r="D844" s="399"/>
      <c r="E844" s="82"/>
      <c r="F844" s="399"/>
      <c r="G844" s="50"/>
      <c r="H844" s="14"/>
      <c r="I844" s="14"/>
      <c r="J844" s="14"/>
      <c r="K844" s="14"/>
      <c r="L844" s="14"/>
      <c r="M844" s="50"/>
      <c r="N844" s="50"/>
      <c r="O844" s="50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396"/>
      <c r="AP844" s="396"/>
      <c r="AQ844" s="396"/>
      <c r="AR844" s="397"/>
      <c r="AS844" s="397"/>
      <c r="AT844" s="14"/>
      <c r="AU844" s="14"/>
      <c r="AV844" s="396"/>
      <c r="AW844" s="396"/>
      <c r="AX844" s="396"/>
      <c r="AY844" s="396"/>
      <c r="AZ844" s="396"/>
      <c r="BA844" s="396"/>
      <c r="BB844" s="396"/>
      <c r="BC844" s="396"/>
      <c r="BD844" s="353"/>
      <c r="BE844" s="353"/>
    </row>
    <row r="845" ht="15.75" customHeight="1">
      <c r="A845" s="14"/>
      <c r="B845" s="399"/>
      <c r="C845" s="399"/>
      <c r="D845" s="399"/>
      <c r="E845" s="82"/>
      <c r="F845" s="399"/>
      <c r="G845" s="50"/>
      <c r="H845" s="14"/>
      <c r="I845" s="14"/>
      <c r="J845" s="14"/>
      <c r="K845" s="14"/>
      <c r="L845" s="14"/>
      <c r="M845" s="50"/>
      <c r="N845" s="50"/>
      <c r="O845" s="50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396"/>
      <c r="AP845" s="396"/>
      <c r="AQ845" s="396"/>
      <c r="AR845" s="397"/>
      <c r="AS845" s="397"/>
      <c r="AT845" s="14"/>
      <c r="AU845" s="14"/>
      <c r="AV845" s="396"/>
      <c r="AW845" s="396"/>
      <c r="AX845" s="396"/>
      <c r="AY845" s="396"/>
      <c r="AZ845" s="396"/>
      <c r="BA845" s="396"/>
      <c r="BB845" s="396"/>
      <c r="BC845" s="396"/>
      <c r="BD845" s="353"/>
      <c r="BE845" s="353"/>
    </row>
    <row r="846" ht="15.75" customHeight="1">
      <c r="A846" s="14"/>
      <c r="B846" s="399"/>
      <c r="C846" s="399"/>
      <c r="D846" s="399"/>
      <c r="E846" s="82"/>
      <c r="F846" s="399"/>
      <c r="G846" s="50"/>
      <c r="H846" s="14"/>
      <c r="I846" s="14"/>
      <c r="J846" s="14"/>
      <c r="K846" s="14"/>
      <c r="L846" s="14"/>
      <c r="M846" s="50"/>
      <c r="N846" s="50"/>
      <c r="O846" s="50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396"/>
      <c r="AP846" s="396"/>
      <c r="AQ846" s="396"/>
      <c r="AR846" s="397"/>
      <c r="AS846" s="397"/>
      <c r="AT846" s="14"/>
      <c r="AU846" s="14"/>
      <c r="AV846" s="396"/>
      <c r="AW846" s="396"/>
      <c r="AX846" s="396"/>
      <c r="AY846" s="396"/>
      <c r="AZ846" s="396"/>
      <c r="BA846" s="396"/>
      <c r="BB846" s="396"/>
      <c r="BC846" s="396"/>
      <c r="BD846" s="353"/>
      <c r="BE846" s="353"/>
    </row>
    <row r="847" ht="15.75" customHeight="1">
      <c r="A847" s="14"/>
      <c r="B847" s="399"/>
      <c r="C847" s="399"/>
      <c r="D847" s="399"/>
      <c r="E847" s="82"/>
      <c r="F847" s="399"/>
      <c r="G847" s="50"/>
      <c r="H847" s="14"/>
      <c r="I847" s="14"/>
      <c r="J847" s="14"/>
      <c r="K847" s="14"/>
      <c r="L847" s="14"/>
      <c r="M847" s="50"/>
      <c r="N847" s="50"/>
      <c r="O847" s="50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396"/>
      <c r="AP847" s="396"/>
      <c r="AQ847" s="396"/>
      <c r="AR847" s="397"/>
      <c r="AS847" s="397"/>
      <c r="AT847" s="14"/>
      <c r="AU847" s="14"/>
      <c r="AV847" s="396"/>
      <c r="AW847" s="396"/>
      <c r="AX847" s="396"/>
      <c r="AY847" s="396"/>
      <c r="AZ847" s="396"/>
      <c r="BA847" s="396"/>
      <c r="BB847" s="396"/>
      <c r="BC847" s="396"/>
      <c r="BD847" s="353"/>
      <c r="BE847" s="353"/>
    </row>
    <row r="848" ht="15.75" customHeight="1">
      <c r="A848" s="14"/>
      <c r="B848" s="399"/>
      <c r="C848" s="399"/>
      <c r="D848" s="399"/>
      <c r="E848" s="82"/>
      <c r="F848" s="399"/>
      <c r="G848" s="50"/>
      <c r="H848" s="14"/>
      <c r="I848" s="14"/>
      <c r="J848" s="14"/>
      <c r="K848" s="14"/>
      <c r="L848" s="14"/>
      <c r="M848" s="50"/>
      <c r="N848" s="50"/>
      <c r="O848" s="50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396"/>
      <c r="AP848" s="396"/>
      <c r="AQ848" s="396"/>
      <c r="AR848" s="397"/>
      <c r="AS848" s="397"/>
      <c r="AT848" s="14"/>
      <c r="AU848" s="14"/>
      <c r="AV848" s="396"/>
      <c r="AW848" s="396"/>
      <c r="AX848" s="396"/>
      <c r="AY848" s="396"/>
      <c r="AZ848" s="396"/>
      <c r="BA848" s="396"/>
      <c r="BB848" s="396"/>
      <c r="BC848" s="396"/>
      <c r="BD848" s="353"/>
      <c r="BE848" s="353"/>
    </row>
    <row r="849" ht="15.75" customHeight="1">
      <c r="A849" s="14"/>
      <c r="B849" s="399"/>
      <c r="C849" s="399"/>
      <c r="D849" s="399"/>
      <c r="E849" s="82"/>
      <c r="F849" s="399"/>
      <c r="G849" s="50"/>
      <c r="H849" s="14"/>
      <c r="I849" s="14"/>
      <c r="J849" s="14"/>
      <c r="K849" s="14"/>
      <c r="L849" s="14"/>
      <c r="M849" s="50"/>
      <c r="N849" s="50"/>
      <c r="O849" s="50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396"/>
      <c r="AP849" s="396"/>
      <c r="AQ849" s="396"/>
      <c r="AR849" s="397"/>
      <c r="AS849" s="397"/>
      <c r="AT849" s="14"/>
      <c r="AU849" s="14"/>
      <c r="AV849" s="396"/>
      <c r="AW849" s="396"/>
      <c r="AX849" s="396"/>
      <c r="AY849" s="396"/>
      <c r="AZ849" s="396"/>
      <c r="BA849" s="396"/>
      <c r="BB849" s="396"/>
      <c r="BC849" s="396"/>
      <c r="BD849" s="353"/>
      <c r="BE849" s="353"/>
    </row>
    <row r="850" ht="15.75" customHeight="1">
      <c r="A850" s="14"/>
      <c r="B850" s="399"/>
      <c r="C850" s="399"/>
      <c r="D850" s="399"/>
      <c r="E850" s="82"/>
      <c r="F850" s="399"/>
      <c r="G850" s="50"/>
      <c r="H850" s="14"/>
      <c r="I850" s="14"/>
      <c r="J850" s="14"/>
      <c r="K850" s="14"/>
      <c r="L850" s="14"/>
      <c r="M850" s="50"/>
      <c r="N850" s="50"/>
      <c r="O850" s="50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396"/>
      <c r="AP850" s="396"/>
      <c r="AQ850" s="396"/>
      <c r="AR850" s="397"/>
      <c r="AS850" s="397"/>
      <c r="AT850" s="14"/>
      <c r="AU850" s="14"/>
      <c r="AV850" s="396"/>
      <c r="AW850" s="396"/>
      <c r="AX850" s="396"/>
      <c r="AY850" s="396"/>
      <c r="AZ850" s="396"/>
      <c r="BA850" s="396"/>
      <c r="BB850" s="396"/>
      <c r="BC850" s="396"/>
      <c r="BD850" s="353"/>
      <c r="BE850" s="353"/>
    </row>
    <row r="851" ht="15.75" customHeight="1">
      <c r="A851" s="14"/>
      <c r="B851" s="399"/>
      <c r="C851" s="399"/>
      <c r="D851" s="399"/>
      <c r="E851" s="82"/>
      <c r="F851" s="399"/>
      <c r="G851" s="50"/>
      <c r="H851" s="14"/>
      <c r="I851" s="14"/>
      <c r="J851" s="14"/>
      <c r="K851" s="14"/>
      <c r="L851" s="14"/>
      <c r="M851" s="50"/>
      <c r="N851" s="50"/>
      <c r="O851" s="50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396"/>
      <c r="AP851" s="396"/>
      <c r="AQ851" s="396"/>
      <c r="AR851" s="397"/>
      <c r="AS851" s="397"/>
      <c r="AT851" s="14"/>
      <c r="AU851" s="14"/>
      <c r="AV851" s="396"/>
      <c r="AW851" s="396"/>
      <c r="AX851" s="396"/>
      <c r="AY851" s="396"/>
      <c r="AZ851" s="396"/>
      <c r="BA851" s="396"/>
      <c r="BB851" s="396"/>
      <c r="BC851" s="396"/>
      <c r="BD851" s="353"/>
      <c r="BE851" s="353"/>
    </row>
    <row r="852" ht="15.75" customHeight="1">
      <c r="A852" s="14"/>
      <c r="B852" s="399"/>
      <c r="C852" s="399"/>
      <c r="D852" s="399"/>
      <c r="E852" s="82"/>
      <c r="F852" s="399"/>
      <c r="G852" s="50"/>
      <c r="H852" s="14"/>
      <c r="I852" s="14"/>
      <c r="J852" s="14"/>
      <c r="K852" s="14"/>
      <c r="L852" s="14"/>
      <c r="M852" s="50"/>
      <c r="N852" s="50"/>
      <c r="O852" s="50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396"/>
      <c r="AP852" s="396"/>
      <c r="AQ852" s="396"/>
      <c r="AR852" s="397"/>
      <c r="AS852" s="397"/>
      <c r="AT852" s="14"/>
      <c r="AU852" s="14"/>
      <c r="AV852" s="396"/>
      <c r="AW852" s="396"/>
      <c r="AX852" s="396"/>
      <c r="AY852" s="396"/>
      <c r="AZ852" s="396"/>
      <c r="BA852" s="396"/>
      <c r="BB852" s="396"/>
      <c r="BC852" s="396"/>
      <c r="BD852" s="353"/>
      <c r="BE852" s="353"/>
    </row>
    <row r="853" ht="15.75" customHeight="1">
      <c r="A853" s="14"/>
      <c r="B853" s="399"/>
      <c r="C853" s="399"/>
      <c r="D853" s="399"/>
      <c r="E853" s="82"/>
      <c r="F853" s="399"/>
      <c r="G853" s="50"/>
      <c r="H853" s="14"/>
      <c r="I853" s="14"/>
      <c r="J853" s="14"/>
      <c r="K853" s="14"/>
      <c r="L853" s="14"/>
      <c r="M853" s="50"/>
      <c r="N853" s="50"/>
      <c r="O853" s="50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396"/>
      <c r="AP853" s="396"/>
      <c r="AQ853" s="396"/>
      <c r="AR853" s="397"/>
      <c r="AS853" s="397"/>
      <c r="AT853" s="14"/>
      <c r="AU853" s="14"/>
      <c r="AV853" s="396"/>
      <c r="AW853" s="396"/>
      <c r="AX853" s="396"/>
      <c r="AY853" s="396"/>
      <c r="AZ853" s="396"/>
      <c r="BA853" s="396"/>
      <c r="BB853" s="396"/>
      <c r="BC853" s="396"/>
      <c r="BD853" s="353"/>
      <c r="BE853" s="353"/>
    </row>
    <row r="854" ht="15.75" customHeight="1">
      <c r="A854" s="14"/>
      <c r="B854" s="399"/>
      <c r="C854" s="399"/>
      <c r="D854" s="399"/>
      <c r="E854" s="82"/>
      <c r="F854" s="399"/>
      <c r="G854" s="50"/>
      <c r="H854" s="14"/>
      <c r="I854" s="14"/>
      <c r="J854" s="14"/>
      <c r="K854" s="14"/>
      <c r="L854" s="14"/>
      <c r="M854" s="50"/>
      <c r="N854" s="50"/>
      <c r="O854" s="50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396"/>
      <c r="AP854" s="396"/>
      <c r="AQ854" s="396"/>
      <c r="AR854" s="397"/>
      <c r="AS854" s="397"/>
      <c r="AT854" s="14"/>
      <c r="AU854" s="14"/>
      <c r="AV854" s="396"/>
      <c r="AW854" s="396"/>
      <c r="AX854" s="396"/>
      <c r="AY854" s="396"/>
      <c r="AZ854" s="396"/>
      <c r="BA854" s="396"/>
      <c r="BB854" s="396"/>
      <c r="BC854" s="396"/>
      <c r="BD854" s="353"/>
      <c r="BE854" s="353"/>
    </row>
    <row r="855" ht="15.75" customHeight="1">
      <c r="A855" s="14"/>
      <c r="B855" s="399"/>
      <c r="C855" s="399"/>
      <c r="D855" s="399"/>
      <c r="E855" s="82"/>
      <c r="F855" s="399"/>
      <c r="G855" s="50"/>
      <c r="H855" s="14"/>
      <c r="I855" s="14"/>
      <c r="J855" s="14"/>
      <c r="K855" s="14"/>
      <c r="L855" s="14"/>
      <c r="M855" s="50"/>
      <c r="N855" s="50"/>
      <c r="O855" s="50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396"/>
      <c r="AP855" s="396"/>
      <c r="AQ855" s="396"/>
      <c r="AR855" s="397"/>
      <c r="AS855" s="397"/>
      <c r="AT855" s="14"/>
      <c r="AU855" s="14"/>
      <c r="AV855" s="396"/>
      <c r="AW855" s="396"/>
      <c r="AX855" s="396"/>
      <c r="AY855" s="396"/>
      <c r="AZ855" s="396"/>
      <c r="BA855" s="396"/>
      <c r="BB855" s="396"/>
      <c r="BC855" s="396"/>
      <c r="BD855" s="353"/>
      <c r="BE855" s="353"/>
    </row>
    <row r="856" ht="15.75" customHeight="1">
      <c r="A856" s="14"/>
      <c r="B856" s="399"/>
      <c r="C856" s="399"/>
      <c r="D856" s="399"/>
      <c r="E856" s="82"/>
      <c r="F856" s="399"/>
      <c r="G856" s="50"/>
      <c r="H856" s="14"/>
      <c r="I856" s="14"/>
      <c r="J856" s="14"/>
      <c r="K856" s="14"/>
      <c r="L856" s="14"/>
      <c r="M856" s="50"/>
      <c r="N856" s="50"/>
      <c r="O856" s="50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396"/>
      <c r="AP856" s="396"/>
      <c r="AQ856" s="396"/>
      <c r="AR856" s="397"/>
      <c r="AS856" s="397"/>
      <c r="AT856" s="14"/>
      <c r="AU856" s="14"/>
      <c r="AV856" s="396"/>
      <c r="AW856" s="396"/>
      <c r="AX856" s="396"/>
      <c r="AY856" s="396"/>
      <c r="AZ856" s="396"/>
      <c r="BA856" s="396"/>
      <c r="BB856" s="396"/>
      <c r="BC856" s="396"/>
      <c r="BD856" s="353"/>
      <c r="BE856" s="353"/>
    </row>
    <row r="857" ht="15.75" customHeight="1">
      <c r="A857" s="14"/>
      <c r="B857" s="399"/>
      <c r="C857" s="399"/>
      <c r="D857" s="399"/>
      <c r="E857" s="82"/>
      <c r="F857" s="399"/>
      <c r="G857" s="50"/>
      <c r="H857" s="14"/>
      <c r="I857" s="14"/>
      <c r="J857" s="14"/>
      <c r="K857" s="14"/>
      <c r="L857" s="14"/>
      <c r="M857" s="50"/>
      <c r="N857" s="50"/>
      <c r="O857" s="50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396"/>
      <c r="AP857" s="396"/>
      <c r="AQ857" s="396"/>
      <c r="AR857" s="397"/>
      <c r="AS857" s="397"/>
      <c r="AT857" s="14"/>
      <c r="AU857" s="14"/>
      <c r="AV857" s="396"/>
      <c r="AW857" s="396"/>
      <c r="AX857" s="396"/>
      <c r="AY857" s="396"/>
      <c r="AZ857" s="396"/>
      <c r="BA857" s="396"/>
      <c r="BB857" s="396"/>
      <c r="BC857" s="396"/>
      <c r="BD857" s="353"/>
      <c r="BE857" s="353"/>
    </row>
    <row r="858" ht="15.75" customHeight="1">
      <c r="A858" s="14"/>
      <c r="B858" s="399"/>
      <c r="C858" s="399"/>
      <c r="D858" s="399"/>
      <c r="E858" s="82"/>
      <c r="F858" s="399"/>
      <c r="G858" s="50"/>
      <c r="H858" s="14"/>
      <c r="I858" s="14"/>
      <c r="J858" s="14"/>
      <c r="K858" s="14"/>
      <c r="L858" s="14"/>
      <c r="M858" s="50"/>
      <c r="N858" s="50"/>
      <c r="O858" s="50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396"/>
      <c r="AP858" s="396"/>
      <c r="AQ858" s="396"/>
      <c r="AR858" s="397"/>
      <c r="AS858" s="397"/>
      <c r="AT858" s="14"/>
      <c r="AU858" s="14"/>
      <c r="AV858" s="396"/>
      <c r="AW858" s="396"/>
      <c r="AX858" s="396"/>
      <c r="AY858" s="396"/>
      <c r="AZ858" s="396"/>
      <c r="BA858" s="396"/>
      <c r="BB858" s="396"/>
      <c r="BC858" s="396"/>
      <c r="BD858" s="353"/>
      <c r="BE858" s="353"/>
    </row>
    <row r="859" ht="15.75" customHeight="1">
      <c r="A859" s="14"/>
      <c r="B859" s="399"/>
      <c r="C859" s="399"/>
      <c r="D859" s="399"/>
      <c r="E859" s="82"/>
      <c r="F859" s="399"/>
      <c r="G859" s="50"/>
      <c r="H859" s="14"/>
      <c r="I859" s="14"/>
      <c r="J859" s="14"/>
      <c r="K859" s="14"/>
      <c r="L859" s="14"/>
      <c r="M859" s="50"/>
      <c r="N859" s="50"/>
      <c r="O859" s="50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396"/>
      <c r="AP859" s="396"/>
      <c r="AQ859" s="396"/>
      <c r="AR859" s="397"/>
      <c r="AS859" s="397"/>
      <c r="AT859" s="14"/>
      <c r="AU859" s="14"/>
      <c r="AV859" s="396"/>
      <c r="AW859" s="396"/>
      <c r="AX859" s="396"/>
      <c r="AY859" s="396"/>
      <c r="AZ859" s="396"/>
      <c r="BA859" s="396"/>
      <c r="BB859" s="396"/>
      <c r="BC859" s="396"/>
      <c r="BD859" s="353"/>
      <c r="BE859" s="353"/>
    </row>
    <row r="860" ht="15.75" customHeight="1">
      <c r="A860" s="14"/>
      <c r="B860" s="399"/>
      <c r="C860" s="399"/>
      <c r="D860" s="399"/>
      <c r="E860" s="82"/>
      <c r="F860" s="399"/>
      <c r="G860" s="50"/>
      <c r="H860" s="14"/>
      <c r="I860" s="14"/>
      <c r="J860" s="14"/>
      <c r="K860" s="14"/>
      <c r="L860" s="14"/>
      <c r="M860" s="50"/>
      <c r="N860" s="50"/>
      <c r="O860" s="50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396"/>
      <c r="AP860" s="396"/>
      <c r="AQ860" s="396"/>
      <c r="AR860" s="397"/>
      <c r="AS860" s="397"/>
      <c r="AT860" s="14"/>
      <c r="AU860" s="14"/>
      <c r="AV860" s="396"/>
      <c r="AW860" s="396"/>
      <c r="AX860" s="396"/>
      <c r="AY860" s="396"/>
      <c r="AZ860" s="396"/>
      <c r="BA860" s="396"/>
      <c r="BB860" s="396"/>
      <c r="BC860" s="396"/>
      <c r="BD860" s="353"/>
      <c r="BE860" s="353"/>
    </row>
    <row r="861" ht="15.75" customHeight="1">
      <c r="A861" s="14"/>
      <c r="B861" s="399"/>
      <c r="C861" s="399"/>
      <c r="D861" s="399"/>
      <c r="E861" s="399"/>
      <c r="F861" s="399"/>
      <c r="G861" s="50"/>
      <c r="H861" s="14"/>
      <c r="I861" s="14"/>
      <c r="J861" s="14"/>
      <c r="K861" s="14"/>
      <c r="L861" s="14"/>
      <c r="M861" s="50"/>
      <c r="N861" s="50"/>
      <c r="O861" s="50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396"/>
      <c r="AP861" s="396"/>
      <c r="AQ861" s="396"/>
      <c r="AR861" s="397"/>
      <c r="AS861" s="397"/>
      <c r="AT861" s="14"/>
      <c r="AU861" s="14"/>
      <c r="AV861" s="396"/>
      <c r="AW861" s="396"/>
      <c r="AX861" s="396"/>
      <c r="AY861" s="396"/>
      <c r="AZ861" s="396"/>
      <c r="BA861" s="396"/>
      <c r="BB861" s="396"/>
      <c r="BC861" s="396"/>
      <c r="BD861" s="353"/>
      <c r="BE861" s="353"/>
    </row>
    <row r="862" ht="15.75" customHeight="1">
      <c r="A862" s="14"/>
      <c r="B862" s="399"/>
      <c r="C862" s="399"/>
      <c r="D862" s="399"/>
      <c r="E862" s="399"/>
      <c r="F862" s="399"/>
      <c r="G862" s="50"/>
      <c r="H862" s="14"/>
      <c r="I862" s="14"/>
      <c r="J862" s="14"/>
      <c r="K862" s="14"/>
      <c r="L862" s="14"/>
      <c r="M862" s="50"/>
      <c r="N862" s="50"/>
      <c r="O862" s="50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396"/>
      <c r="AP862" s="396"/>
      <c r="AQ862" s="396"/>
      <c r="AR862" s="397"/>
      <c r="AS862" s="397"/>
      <c r="AT862" s="14"/>
      <c r="AU862" s="14"/>
      <c r="AV862" s="396"/>
      <c r="AW862" s="396"/>
      <c r="AX862" s="396"/>
      <c r="AY862" s="396"/>
      <c r="AZ862" s="396"/>
      <c r="BA862" s="396"/>
      <c r="BB862" s="396"/>
      <c r="BC862" s="396"/>
      <c r="BD862" s="353"/>
      <c r="BE862" s="353"/>
    </row>
    <row r="863" ht="15.75" customHeight="1">
      <c r="A863" s="14"/>
      <c r="B863" s="399"/>
      <c r="C863" s="399"/>
      <c r="D863" s="399"/>
      <c r="E863" s="399"/>
      <c r="F863" s="399"/>
      <c r="G863" s="50"/>
      <c r="H863" s="14"/>
      <c r="I863" s="14"/>
      <c r="J863" s="14"/>
      <c r="K863" s="14"/>
      <c r="L863" s="14"/>
      <c r="M863" s="50"/>
      <c r="N863" s="50"/>
      <c r="O863" s="50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396"/>
      <c r="AP863" s="396"/>
      <c r="AQ863" s="396"/>
      <c r="AR863" s="397"/>
      <c r="AS863" s="397"/>
      <c r="AT863" s="14"/>
      <c r="AU863" s="14"/>
      <c r="AV863" s="396"/>
      <c r="AW863" s="396"/>
      <c r="AX863" s="396"/>
      <c r="AY863" s="396"/>
      <c r="AZ863" s="396"/>
      <c r="BA863" s="396"/>
      <c r="BB863" s="396"/>
      <c r="BC863" s="396"/>
      <c r="BD863" s="353"/>
      <c r="BE863" s="353"/>
    </row>
    <row r="864" ht="15.75" customHeight="1">
      <c r="A864" s="14"/>
      <c r="B864" s="399"/>
      <c r="C864" s="399"/>
      <c r="D864" s="399"/>
      <c r="E864" s="399"/>
      <c r="F864" s="399"/>
      <c r="G864" s="50"/>
      <c r="H864" s="14"/>
      <c r="I864" s="14"/>
      <c r="J864" s="14"/>
      <c r="K864" s="14"/>
      <c r="L864" s="14"/>
      <c r="M864" s="50"/>
      <c r="N864" s="50"/>
      <c r="O864" s="50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396"/>
      <c r="AP864" s="396"/>
      <c r="AQ864" s="396"/>
      <c r="AR864" s="397"/>
      <c r="AS864" s="397"/>
      <c r="AT864" s="14"/>
      <c r="AU864" s="14"/>
      <c r="AV864" s="396"/>
      <c r="AW864" s="396"/>
      <c r="AX864" s="396"/>
      <c r="AY864" s="396"/>
      <c r="AZ864" s="396"/>
      <c r="BA864" s="396"/>
      <c r="BB864" s="396"/>
      <c r="BC864" s="396"/>
      <c r="BD864" s="353"/>
      <c r="BE864" s="353"/>
    </row>
    <row r="865" ht="15.75" customHeight="1">
      <c r="A865" s="14"/>
      <c r="B865" s="399"/>
      <c r="C865" s="399"/>
      <c r="D865" s="399"/>
      <c r="E865" s="399"/>
      <c r="F865" s="399"/>
      <c r="G865" s="50"/>
      <c r="H865" s="14"/>
      <c r="I865" s="14"/>
      <c r="J865" s="14"/>
      <c r="K865" s="14"/>
      <c r="L865" s="14"/>
      <c r="M865" s="50"/>
      <c r="N865" s="50"/>
      <c r="O865" s="50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396"/>
      <c r="AP865" s="396"/>
      <c r="AQ865" s="396"/>
      <c r="AR865" s="397"/>
      <c r="AS865" s="397"/>
      <c r="AT865" s="14"/>
      <c r="AU865" s="14"/>
      <c r="AV865" s="396"/>
      <c r="AW865" s="396"/>
      <c r="AX865" s="396"/>
      <c r="AY865" s="396"/>
      <c r="AZ865" s="396"/>
      <c r="BA865" s="396"/>
      <c r="BB865" s="396"/>
      <c r="BC865" s="396"/>
      <c r="BD865" s="353"/>
      <c r="BE865" s="353"/>
    </row>
    <row r="866" ht="15.75" customHeight="1">
      <c r="A866" s="14"/>
      <c r="B866" s="399"/>
      <c r="C866" s="399"/>
      <c r="D866" s="399"/>
      <c r="E866" s="399"/>
      <c r="F866" s="399"/>
      <c r="G866" s="50"/>
      <c r="H866" s="14"/>
      <c r="I866" s="14"/>
      <c r="J866" s="14"/>
      <c r="K866" s="14"/>
      <c r="L866" s="14"/>
      <c r="M866" s="50"/>
      <c r="N866" s="50"/>
      <c r="O866" s="50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396"/>
      <c r="AP866" s="396"/>
      <c r="AQ866" s="396"/>
      <c r="AR866" s="397"/>
      <c r="AS866" s="397"/>
      <c r="AT866" s="14"/>
      <c r="AU866" s="14"/>
      <c r="AV866" s="396"/>
      <c r="AW866" s="396"/>
      <c r="AX866" s="396"/>
      <c r="AY866" s="396"/>
      <c r="AZ866" s="396"/>
      <c r="BA866" s="396"/>
      <c r="BB866" s="396"/>
      <c r="BC866" s="396"/>
      <c r="BD866" s="353"/>
      <c r="BE866" s="353"/>
    </row>
    <row r="867" ht="15.75" customHeight="1">
      <c r="A867" s="14"/>
      <c r="B867" s="399"/>
      <c r="C867" s="399"/>
      <c r="D867" s="399"/>
      <c r="E867" s="399"/>
      <c r="F867" s="399"/>
      <c r="G867" s="50"/>
      <c r="H867" s="14"/>
      <c r="I867" s="14"/>
      <c r="J867" s="14"/>
      <c r="K867" s="14"/>
      <c r="L867" s="14"/>
      <c r="M867" s="50"/>
      <c r="N867" s="50"/>
      <c r="O867" s="50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396"/>
      <c r="AP867" s="396"/>
      <c r="AQ867" s="396"/>
      <c r="AR867" s="397"/>
      <c r="AS867" s="397"/>
      <c r="AT867" s="14"/>
      <c r="AU867" s="14"/>
      <c r="AV867" s="396"/>
      <c r="AW867" s="396"/>
      <c r="AX867" s="396"/>
      <c r="AY867" s="396"/>
      <c r="AZ867" s="396"/>
      <c r="BA867" s="396"/>
      <c r="BB867" s="396"/>
      <c r="BC867" s="396"/>
      <c r="BD867" s="353"/>
      <c r="BE867" s="353"/>
    </row>
    <row r="868" ht="15.75" customHeight="1">
      <c r="A868" s="14"/>
      <c r="B868" s="399"/>
      <c r="C868" s="399"/>
      <c r="D868" s="399"/>
      <c r="E868" s="399"/>
      <c r="F868" s="399"/>
      <c r="G868" s="50"/>
      <c r="H868" s="14"/>
      <c r="I868" s="14"/>
      <c r="J868" s="14"/>
      <c r="K868" s="14"/>
      <c r="L868" s="14"/>
      <c r="M868" s="50"/>
      <c r="N868" s="50"/>
      <c r="O868" s="50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396"/>
      <c r="AP868" s="396"/>
      <c r="AQ868" s="396"/>
      <c r="AR868" s="397"/>
      <c r="AS868" s="397"/>
      <c r="AT868" s="14"/>
      <c r="AU868" s="14"/>
      <c r="AV868" s="396"/>
      <c r="AW868" s="396"/>
      <c r="AX868" s="396"/>
      <c r="AY868" s="396"/>
      <c r="AZ868" s="396"/>
      <c r="BA868" s="396"/>
      <c r="BB868" s="396"/>
      <c r="BC868" s="396"/>
      <c r="BD868" s="353"/>
      <c r="BE868" s="353"/>
    </row>
    <row r="869" ht="15.75" customHeight="1">
      <c r="A869" s="14"/>
      <c r="B869" s="399"/>
      <c r="C869" s="399"/>
      <c r="D869" s="399"/>
      <c r="E869" s="399"/>
      <c r="F869" s="399"/>
      <c r="G869" s="50"/>
      <c r="H869" s="14"/>
      <c r="I869" s="14"/>
      <c r="J869" s="14"/>
      <c r="K869" s="14"/>
      <c r="L869" s="14"/>
      <c r="M869" s="50"/>
      <c r="N869" s="50"/>
      <c r="O869" s="50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396"/>
      <c r="AP869" s="396"/>
      <c r="AQ869" s="396"/>
      <c r="AR869" s="397"/>
      <c r="AS869" s="397"/>
      <c r="AT869" s="14"/>
      <c r="AU869" s="14"/>
      <c r="AV869" s="396"/>
      <c r="AW869" s="396"/>
      <c r="AX869" s="396"/>
      <c r="AY869" s="396"/>
      <c r="AZ869" s="396"/>
      <c r="BA869" s="396"/>
      <c r="BB869" s="396"/>
      <c r="BC869" s="396"/>
      <c r="BD869" s="353"/>
      <c r="BE869" s="353"/>
    </row>
    <row r="870" ht="15.75" customHeight="1">
      <c r="A870" s="14"/>
      <c r="B870" s="399"/>
      <c r="C870" s="399"/>
      <c r="D870" s="399"/>
      <c r="E870" s="399"/>
      <c r="F870" s="399"/>
      <c r="G870" s="50"/>
      <c r="H870" s="14"/>
      <c r="I870" s="14"/>
      <c r="J870" s="14"/>
      <c r="K870" s="14"/>
      <c r="L870" s="14"/>
      <c r="M870" s="50"/>
      <c r="N870" s="50"/>
      <c r="O870" s="50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396"/>
      <c r="AP870" s="396"/>
      <c r="AQ870" s="396"/>
      <c r="AR870" s="397"/>
      <c r="AS870" s="397"/>
      <c r="AT870" s="14"/>
      <c r="AU870" s="14"/>
      <c r="AV870" s="396"/>
      <c r="AW870" s="396"/>
      <c r="AX870" s="396"/>
      <c r="AY870" s="396"/>
      <c r="AZ870" s="396"/>
      <c r="BA870" s="396"/>
      <c r="BB870" s="396"/>
      <c r="BC870" s="396"/>
      <c r="BD870" s="353"/>
      <c r="BE870" s="353"/>
    </row>
    <row r="871" ht="15.75" customHeight="1">
      <c r="A871" s="14"/>
      <c r="B871" s="399"/>
      <c r="C871" s="399"/>
      <c r="D871" s="399"/>
      <c r="E871" s="399"/>
      <c r="F871" s="399"/>
      <c r="G871" s="50"/>
      <c r="H871" s="14"/>
      <c r="I871" s="14"/>
      <c r="J871" s="14"/>
      <c r="K871" s="14"/>
      <c r="L871" s="14"/>
      <c r="M871" s="50"/>
      <c r="N871" s="50"/>
      <c r="O871" s="50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396"/>
      <c r="AP871" s="396"/>
      <c r="AQ871" s="396"/>
      <c r="AR871" s="397"/>
      <c r="AS871" s="397"/>
      <c r="AT871" s="14"/>
      <c r="AU871" s="14"/>
      <c r="AV871" s="396"/>
      <c r="AW871" s="396"/>
      <c r="AX871" s="396"/>
      <c r="AY871" s="396"/>
      <c r="AZ871" s="396"/>
      <c r="BA871" s="396"/>
      <c r="BB871" s="396"/>
      <c r="BC871" s="396"/>
      <c r="BD871" s="353"/>
      <c r="BE871" s="353"/>
    </row>
    <row r="872" ht="15.75" customHeight="1">
      <c r="A872" s="14"/>
      <c r="B872" s="399"/>
      <c r="C872" s="399"/>
      <c r="D872" s="399"/>
      <c r="E872" s="399"/>
      <c r="F872" s="399"/>
      <c r="G872" s="50"/>
      <c r="H872" s="14"/>
      <c r="I872" s="14"/>
      <c r="J872" s="14"/>
      <c r="K872" s="14"/>
      <c r="L872" s="14"/>
      <c r="M872" s="50"/>
      <c r="N872" s="50"/>
      <c r="O872" s="50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396"/>
      <c r="AP872" s="396"/>
      <c r="AQ872" s="396"/>
      <c r="AR872" s="397"/>
      <c r="AS872" s="397"/>
      <c r="AT872" s="14"/>
      <c r="AU872" s="14"/>
      <c r="AV872" s="396"/>
      <c r="AW872" s="396"/>
      <c r="AX872" s="396"/>
      <c r="AY872" s="396"/>
      <c r="AZ872" s="396"/>
      <c r="BA872" s="396"/>
      <c r="BB872" s="396"/>
      <c r="BC872" s="396"/>
      <c r="BD872" s="353"/>
      <c r="BE872" s="353"/>
    </row>
    <row r="873" ht="15.75" customHeight="1">
      <c r="A873" s="14"/>
      <c r="B873" s="399"/>
      <c r="C873" s="399"/>
      <c r="D873" s="399"/>
      <c r="E873" s="399"/>
      <c r="F873" s="399"/>
      <c r="G873" s="50"/>
      <c r="H873" s="14"/>
      <c r="I873" s="14"/>
      <c r="J873" s="14"/>
      <c r="K873" s="14"/>
      <c r="L873" s="14"/>
      <c r="M873" s="50"/>
      <c r="N873" s="50"/>
      <c r="O873" s="50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396"/>
      <c r="AP873" s="396"/>
      <c r="AQ873" s="396"/>
      <c r="AR873" s="397"/>
      <c r="AS873" s="397"/>
      <c r="AT873" s="14"/>
      <c r="AU873" s="14"/>
      <c r="AV873" s="396"/>
      <c r="AW873" s="396"/>
      <c r="AX873" s="396"/>
      <c r="AY873" s="396"/>
      <c r="AZ873" s="396"/>
      <c r="BA873" s="396"/>
      <c r="BB873" s="396"/>
      <c r="BC873" s="396"/>
      <c r="BD873" s="353"/>
      <c r="BE873" s="353"/>
    </row>
    <row r="874" ht="15.75" customHeight="1">
      <c r="A874" s="14"/>
      <c r="B874" s="399"/>
      <c r="C874" s="399"/>
      <c r="D874" s="399"/>
      <c r="E874" s="399"/>
      <c r="F874" s="399"/>
      <c r="G874" s="50"/>
      <c r="H874" s="14"/>
      <c r="I874" s="14"/>
      <c r="J874" s="14"/>
      <c r="K874" s="14"/>
      <c r="L874" s="14"/>
      <c r="M874" s="50"/>
      <c r="N874" s="50"/>
      <c r="O874" s="50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396"/>
      <c r="AP874" s="396"/>
      <c r="AQ874" s="396"/>
      <c r="AR874" s="397"/>
      <c r="AS874" s="397"/>
      <c r="AT874" s="14"/>
      <c r="AU874" s="14"/>
      <c r="AV874" s="396"/>
      <c r="AW874" s="396"/>
      <c r="AX874" s="396"/>
      <c r="AY874" s="396"/>
      <c r="AZ874" s="396"/>
      <c r="BA874" s="396"/>
      <c r="BB874" s="396"/>
      <c r="BC874" s="396"/>
      <c r="BD874" s="353"/>
      <c r="BE874" s="353"/>
    </row>
    <row r="875" ht="15.75" customHeight="1">
      <c r="A875" s="400"/>
      <c r="B875" s="399"/>
      <c r="C875" s="399"/>
      <c r="D875" s="399"/>
      <c r="E875" s="399"/>
      <c r="F875" s="399"/>
      <c r="G875" s="50"/>
      <c r="H875" s="14"/>
      <c r="I875" s="14"/>
      <c r="J875" s="14"/>
      <c r="K875" s="14"/>
      <c r="L875" s="14"/>
      <c r="M875" s="50"/>
      <c r="N875" s="50"/>
      <c r="O875" s="50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396"/>
      <c r="AP875" s="396"/>
      <c r="AQ875" s="396"/>
      <c r="AR875" s="397"/>
      <c r="AS875" s="397"/>
      <c r="AT875" s="14"/>
      <c r="AU875" s="14"/>
      <c r="AV875" s="396"/>
      <c r="AW875" s="396"/>
      <c r="AX875" s="396"/>
      <c r="AY875" s="396"/>
      <c r="AZ875" s="396"/>
      <c r="BA875" s="396"/>
      <c r="BB875" s="396"/>
      <c r="BC875" s="396"/>
      <c r="BD875" s="353"/>
      <c r="BE875" s="353"/>
    </row>
    <row r="876" ht="15.75" customHeight="1">
      <c r="A876" s="400"/>
      <c r="B876" s="399"/>
      <c r="C876" s="399"/>
      <c r="D876" s="399"/>
      <c r="E876" s="399"/>
      <c r="F876" s="399"/>
      <c r="G876" s="50"/>
      <c r="H876" s="14"/>
      <c r="I876" s="14"/>
      <c r="J876" s="14"/>
      <c r="K876" s="14"/>
      <c r="L876" s="14"/>
      <c r="M876" s="50"/>
      <c r="N876" s="50"/>
      <c r="O876" s="50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396"/>
      <c r="AP876" s="396"/>
      <c r="AQ876" s="396"/>
      <c r="AR876" s="397"/>
      <c r="AS876" s="397"/>
      <c r="AT876" s="14"/>
      <c r="AU876" s="14"/>
      <c r="AV876" s="396"/>
      <c r="AW876" s="396"/>
      <c r="AX876" s="396"/>
      <c r="AY876" s="396"/>
      <c r="AZ876" s="396"/>
      <c r="BA876" s="396"/>
      <c r="BB876" s="396"/>
      <c r="BC876" s="396"/>
      <c r="BD876" s="353"/>
      <c r="BE876" s="353"/>
    </row>
    <row r="877" ht="15.75" customHeight="1">
      <c r="A877" s="400"/>
      <c r="B877" s="399"/>
      <c r="C877" s="399"/>
      <c r="D877" s="399"/>
      <c r="E877" s="399"/>
      <c r="F877" s="399"/>
      <c r="G877" s="50"/>
      <c r="H877" s="14"/>
      <c r="I877" s="14"/>
      <c r="J877" s="14"/>
      <c r="K877" s="14"/>
      <c r="L877" s="14"/>
      <c r="M877" s="50"/>
      <c r="N877" s="50"/>
      <c r="O877" s="50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396"/>
      <c r="AP877" s="396"/>
      <c r="AQ877" s="396"/>
      <c r="AR877" s="397"/>
      <c r="AS877" s="397"/>
      <c r="AT877" s="14"/>
      <c r="AU877" s="14"/>
      <c r="AV877" s="396"/>
      <c r="AW877" s="396"/>
      <c r="AX877" s="396"/>
      <c r="AY877" s="396"/>
      <c r="AZ877" s="396"/>
      <c r="BA877" s="396"/>
      <c r="BB877" s="396"/>
      <c r="BC877" s="396"/>
      <c r="BD877" s="353"/>
      <c r="BE877" s="353"/>
    </row>
    <row r="878" ht="15.75" customHeight="1">
      <c r="A878" s="400"/>
      <c r="B878" s="399"/>
      <c r="C878" s="399"/>
      <c r="D878" s="399"/>
      <c r="E878" s="399"/>
      <c r="F878" s="399"/>
      <c r="G878" s="50"/>
      <c r="H878" s="14"/>
      <c r="I878" s="14"/>
      <c r="J878" s="14"/>
      <c r="K878" s="14"/>
      <c r="L878" s="14"/>
      <c r="M878" s="50"/>
      <c r="N878" s="50"/>
      <c r="O878" s="50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396"/>
      <c r="AP878" s="396"/>
      <c r="AQ878" s="396"/>
      <c r="AR878" s="397"/>
      <c r="AS878" s="397"/>
      <c r="AT878" s="14"/>
      <c r="AU878" s="14"/>
      <c r="AV878" s="396"/>
      <c r="AW878" s="396"/>
      <c r="AX878" s="396"/>
      <c r="AY878" s="396"/>
      <c r="AZ878" s="396"/>
      <c r="BA878" s="396"/>
      <c r="BB878" s="396"/>
      <c r="BC878" s="396"/>
      <c r="BD878" s="353"/>
      <c r="BE878" s="353"/>
    </row>
    <row r="879" ht="15.75" customHeight="1">
      <c r="A879" s="400"/>
      <c r="B879" s="399"/>
      <c r="C879" s="399"/>
      <c r="D879" s="399"/>
      <c r="E879" s="399"/>
      <c r="F879" s="399"/>
      <c r="G879" s="50"/>
      <c r="H879" s="14"/>
      <c r="I879" s="14"/>
      <c r="J879" s="14"/>
      <c r="K879" s="14"/>
      <c r="L879" s="14"/>
      <c r="M879" s="50"/>
      <c r="N879" s="50"/>
      <c r="O879" s="50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396"/>
      <c r="AP879" s="396"/>
      <c r="AQ879" s="396"/>
      <c r="AR879" s="397"/>
      <c r="AS879" s="397"/>
      <c r="AT879" s="14"/>
      <c r="AU879" s="14"/>
      <c r="AV879" s="396"/>
      <c r="AW879" s="396"/>
      <c r="AX879" s="396"/>
      <c r="AY879" s="396"/>
      <c r="AZ879" s="396"/>
      <c r="BA879" s="396"/>
      <c r="BB879" s="396"/>
      <c r="BC879" s="396"/>
      <c r="BD879" s="353"/>
      <c r="BE879" s="353"/>
    </row>
    <row r="880" ht="15.75" customHeight="1">
      <c r="A880" s="400"/>
      <c r="B880" s="399"/>
      <c r="C880" s="399"/>
      <c r="D880" s="399"/>
      <c r="E880" s="399"/>
      <c r="F880" s="399"/>
      <c r="G880" s="50"/>
      <c r="H880" s="14"/>
      <c r="I880" s="14"/>
      <c r="J880" s="14"/>
      <c r="K880" s="14"/>
      <c r="L880" s="14"/>
      <c r="M880" s="50"/>
      <c r="N880" s="50"/>
      <c r="O880" s="50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396"/>
      <c r="AP880" s="396"/>
      <c r="AQ880" s="396"/>
      <c r="AR880" s="397"/>
      <c r="AS880" s="397"/>
      <c r="AT880" s="14"/>
      <c r="AU880" s="14"/>
      <c r="AV880" s="396"/>
      <c r="AW880" s="396"/>
      <c r="AX880" s="396"/>
      <c r="AY880" s="396"/>
      <c r="AZ880" s="396"/>
      <c r="BA880" s="396"/>
      <c r="BB880" s="396"/>
      <c r="BC880" s="396"/>
      <c r="BD880" s="353"/>
      <c r="BE880" s="353"/>
    </row>
    <row r="881" ht="15.75" customHeight="1">
      <c r="A881" s="400"/>
      <c r="B881" s="399"/>
      <c r="C881" s="399"/>
      <c r="D881" s="399"/>
      <c r="E881" s="399"/>
      <c r="F881" s="399"/>
      <c r="G881" s="50"/>
      <c r="H881" s="14"/>
      <c r="I881" s="14"/>
      <c r="J881" s="14"/>
      <c r="K881" s="14"/>
      <c r="L881" s="14"/>
      <c r="M881" s="50"/>
      <c r="N881" s="50"/>
      <c r="O881" s="50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396"/>
      <c r="AP881" s="396"/>
      <c r="AQ881" s="396"/>
      <c r="AR881" s="397"/>
      <c r="AS881" s="397"/>
      <c r="AT881" s="14"/>
      <c r="AU881" s="14"/>
      <c r="AV881" s="396"/>
      <c r="AW881" s="396"/>
      <c r="AX881" s="396"/>
      <c r="AY881" s="396"/>
      <c r="AZ881" s="396"/>
      <c r="BA881" s="396"/>
      <c r="BB881" s="396"/>
      <c r="BC881" s="396"/>
      <c r="BD881" s="353"/>
      <c r="BE881" s="353"/>
    </row>
    <row r="882" ht="15.75" customHeight="1">
      <c r="A882" s="400"/>
      <c r="B882" s="399"/>
      <c r="C882" s="399"/>
      <c r="D882" s="399"/>
      <c r="E882" s="399"/>
      <c r="F882" s="399"/>
      <c r="G882" s="50"/>
      <c r="H882" s="14"/>
      <c r="I882" s="14"/>
      <c r="J882" s="14"/>
      <c r="K882" s="14"/>
      <c r="L882" s="14"/>
      <c r="M882" s="50"/>
      <c r="N882" s="50"/>
      <c r="O882" s="50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396"/>
      <c r="AP882" s="396"/>
      <c r="AQ882" s="396"/>
      <c r="AR882" s="397"/>
      <c r="AS882" s="397"/>
      <c r="AT882" s="14"/>
      <c r="AU882" s="14"/>
      <c r="AV882" s="396"/>
      <c r="AW882" s="396"/>
      <c r="AX882" s="396"/>
      <c r="AY882" s="396"/>
      <c r="AZ882" s="396"/>
      <c r="BA882" s="396"/>
      <c r="BB882" s="396"/>
      <c r="BC882" s="396"/>
      <c r="BD882" s="353"/>
      <c r="BE882" s="353"/>
    </row>
    <row r="883" ht="15.75" customHeight="1">
      <c r="A883" s="400"/>
      <c r="B883" s="399"/>
      <c r="C883" s="399"/>
      <c r="D883" s="399"/>
      <c r="E883" s="399"/>
      <c r="F883" s="399"/>
      <c r="G883" s="50"/>
      <c r="H883" s="14"/>
      <c r="I883" s="14"/>
      <c r="J883" s="14"/>
      <c r="K883" s="14"/>
      <c r="L883" s="14"/>
      <c r="M883" s="50"/>
      <c r="N883" s="50"/>
      <c r="O883" s="50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396"/>
      <c r="AP883" s="396"/>
      <c r="AQ883" s="396"/>
      <c r="AR883" s="397"/>
      <c r="AS883" s="397"/>
      <c r="AT883" s="14"/>
      <c r="AU883" s="14"/>
      <c r="AV883" s="396"/>
      <c r="AW883" s="396"/>
      <c r="AX883" s="396"/>
      <c r="AY883" s="396"/>
      <c r="AZ883" s="396"/>
      <c r="BA883" s="396"/>
      <c r="BB883" s="396"/>
      <c r="BC883" s="396"/>
      <c r="BD883" s="353"/>
      <c r="BE883" s="353"/>
    </row>
    <row r="884" ht="15.75" customHeight="1">
      <c r="A884" s="400"/>
      <c r="B884" s="399"/>
      <c r="C884" s="399"/>
      <c r="D884" s="399"/>
      <c r="E884" s="399"/>
      <c r="F884" s="399"/>
      <c r="G884" s="50"/>
      <c r="H884" s="14"/>
      <c r="I884" s="14"/>
      <c r="J884" s="14"/>
      <c r="K884" s="14"/>
      <c r="L884" s="14"/>
      <c r="M884" s="50"/>
      <c r="N884" s="50"/>
      <c r="O884" s="50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396"/>
      <c r="AP884" s="396"/>
      <c r="AQ884" s="396"/>
      <c r="AR884" s="397"/>
      <c r="AS884" s="397"/>
      <c r="AT884" s="14"/>
      <c r="AU884" s="14"/>
      <c r="AV884" s="396"/>
      <c r="AW884" s="396"/>
      <c r="AX884" s="396"/>
      <c r="AY884" s="396"/>
      <c r="AZ884" s="396"/>
      <c r="BA884" s="396"/>
      <c r="BB884" s="396"/>
      <c r="BC884" s="396"/>
      <c r="BD884" s="353"/>
      <c r="BE884" s="353"/>
    </row>
    <row r="885" ht="15.75" customHeight="1">
      <c r="A885" s="400"/>
      <c r="B885" s="399"/>
      <c r="C885" s="399"/>
      <c r="D885" s="399"/>
      <c r="E885" s="399"/>
      <c r="F885" s="399"/>
      <c r="G885" s="50"/>
      <c r="H885" s="14"/>
      <c r="I885" s="14"/>
      <c r="J885" s="14"/>
      <c r="K885" s="14"/>
      <c r="L885" s="14"/>
      <c r="M885" s="50"/>
      <c r="N885" s="50"/>
      <c r="O885" s="50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396"/>
      <c r="AP885" s="396"/>
      <c r="AQ885" s="396"/>
      <c r="AR885" s="397"/>
      <c r="AS885" s="397"/>
      <c r="AT885" s="14"/>
      <c r="AU885" s="14"/>
      <c r="AV885" s="396"/>
      <c r="AW885" s="396"/>
      <c r="AX885" s="396"/>
      <c r="AY885" s="396"/>
      <c r="AZ885" s="396"/>
      <c r="BA885" s="396"/>
      <c r="BB885" s="396"/>
      <c r="BC885" s="396"/>
      <c r="BD885" s="353"/>
      <c r="BE885" s="353"/>
    </row>
    <row r="886" ht="15.75" customHeight="1">
      <c r="A886" s="400"/>
      <c r="B886" s="399"/>
      <c r="C886" s="399"/>
      <c r="D886" s="399"/>
      <c r="E886" s="399"/>
      <c r="F886" s="399"/>
      <c r="G886" s="50"/>
      <c r="H886" s="14"/>
      <c r="I886" s="14"/>
      <c r="J886" s="14"/>
      <c r="K886" s="14"/>
      <c r="L886" s="14"/>
      <c r="M886" s="50"/>
      <c r="N886" s="50"/>
      <c r="O886" s="50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396"/>
      <c r="AP886" s="396"/>
      <c r="AQ886" s="396"/>
      <c r="AR886" s="397"/>
      <c r="AS886" s="397"/>
      <c r="AT886" s="14"/>
      <c r="AU886" s="14"/>
      <c r="AV886" s="396"/>
      <c r="AW886" s="396"/>
      <c r="AX886" s="396"/>
      <c r="AY886" s="396"/>
      <c r="AZ886" s="396"/>
      <c r="BA886" s="396"/>
      <c r="BB886" s="396"/>
      <c r="BC886" s="396"/>
      <c r="BD886" s="353"/>
      <c r="BE886" s="353"/>
    </row>
    <row r="887" ht="15.75" customHeight="1">
      <c r="A887" s="400"/>
      <c r="B887" s="399"/>
      <c r="C887" s="399"/>
      <c r="D887" s="399"/>
      <c r="E887" s="399"/>
      <c r="F887" s="399"/>
      <c r="G887" s="50"/>
      <c r="H887" s="14"/>
      <c r="I887" s="14"/>
      <c r="J887" s="14"/>
      <c r="K887" s="14"/>
      <c r="L887" s="14"/>
      <c r="M887" s="50"/>
      <c r="N887" s="50"/>
      <c r="O887" s="50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396"/>
      <c r="AP887" s="396"/>
      <c r="AQ887" s="396"/>
      <c r="AR887" s="397"/>
      <c r="AS887" s="397"/>
      <c r="AT887" s="14"/>
      <c r="AU887" s="14"/>
      <c r="AV887" s="396"/>
      <c r="AW887" s="396"/>
      <c r="AX887" s="396"/>
      <c r="AY887" s="396"/>
      <c r="AZ887" s="396"/>
      <c r="BA887" s="396"/>
      <c r="BB887" s="396"/>
      <c r="BC887" s="396"/>
      <c r="BD887" s="353"/>
      <c r="BE887" s="353"/>
    </row>
    <row r="888" ht="15.75" customHeight="1">
      <c r="A888" s="400"/>
      <c r="B888" s="399"/>
      <c r="C888" s="399"/>
      <c r="D888" s="399"/>
      <c r="E888" s="399"/>
      <c r="F888" s="399"/>
      <c r="G888" s="50"/>
      <c r="H888" s="14"/>
      <c r="I888" s="14"/>
      <c r="J888" s="14"/>
      <c r="K888" s="14"/>
      <c r="L888" s="14"/>
      <c r="M888" s="50"/>
      <c r="N888" s="50"/>
      <c r="O888" s="50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396"/>
      <c r="AP888" s="396"/>
      <c r="AQ888" s="396"/>
      <c r="AR888" s="397"/>
      <c r="AS888" s="397"/>
      <c r="AT888" s="14"/>
      <c r="AU888" s="14"/>
      <c r="AV888" s="396"/>
      <c r="AW888" s="396"/>
      <c r="AX888" s="396"/>
      <c r="AY888" s="396"/>
      <c r="AZ888" s="396"/>
      <c r="BA888" s="396"/>
      <c r="BB888" s="396"/>
      <c r="BC888" s="396"/>
      <c r="BD888" s="353"/>
      <c r="BE888" s="353"/>
    </row>
    <row r="889" ht="15.75" customHeight="1">
      <c r="A889" s="400"/>
      <c r="B889" s="399"/>
      <c r="C889" s="399"/>
      <c r="D889" s="399"/>
      <c r="E889" s="399"/>
      <c r="F889" s="399"/>
      <c r="G889" s="50"/>
      <c r="H889" s="14"/>
      <c r="I889" s="14"/>
      <c r="J889" s="14"/>
      <c r="K889" s="14"/>
      <c r="L889" s="14"/>
      <c r="M889" s="50"/>
      <c r="N889" s="50"/>
      <c r="O889" s="50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396"/>
      <c r="AP889" s="396"/>
      <c r="AQ889" s="396"/>
      <c r="AR889" s="397"/>
      <c r="AS889" s="397"/>
      <c r="AT889" s="14"/>
      <c r="AU889" s="14"/>
      <c r="AV889" s="396"/>
      <c r="AW889" s="396"/>
      <c r="AX889" s="396"/>
      <c r="AY889" s="396"/>
      <c r="AZ889" s="396"/>
      <c r="BA889" s="396"/>
      <c r="BB889" s="396"/>
      <c r="BC889" s="396"/>
      <c r="BD889" s="353"/>
      <c r="BE889" s="353"/>
    </row>
    <row r="890" ht="15.75" customHeight="1">
      <c r="A890" s="400"/>
      <c r="B890" s="399"/>
      <c r="C890" s="399"/>
      <c r="D890" s="399"/>
      <c r="E890" s="399"/>
      <c r="F890" s="399"/>
      <c r="G890" s="50"/>
      <c r="H890" s="14"/>
      <c r="I890" s="14"/>
      <c r="J890" s="14"/>
      <c r="K890" s="14"/>
      <c r="L890" s="14"/>
      <c r="M890" s="50"/>
      <c r="N890" s="50"/>
      <c r="O890" s="50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396"/>
      <c r="AP890" s="396"/>
      <c r="AQ890" s="396"/>
      <c r="AR890" s="397"/>
      <c r="AS890" s="397"/>
      <c r="AT890" s="14"/>
      <c r="AU890" s="14"/>
      <c r="AV890" s="396"/>
      <c r="AW890" s="396"/>
      <c r="AX890" s="396"/>
      <c r="AY890" s="396"/>
      <c r="AZ890" s="396"/>
      <c r="BA890" s="396"/>
      <c r="BB890" s="396"/>
      <c r="BC890" s="396"/>
      <c r="BD890" s="353"/>
      <c r="BE890" s="353"/>
    </row>
    <row r="891" ht="15.75" customHeight="1">
      <c r="A891" s="400"/>
      <c r="B891" s="399"/>
      <c r="C891" s="399"/>
      <c r="D891" s="399"/>
      <c r="E891" s="399"/>
      <c r="F891" s="399"/>
      <c r="G891" s="50"/>
      <c r="H891" s="14"/>
      <c r="I891" s="14"/>
      <c r="J891" s="14"/>
      <c r="K891" s="14"/>
      <c r="L891" s="14"/>
      <c r="M891" s="50"/>
      <c r="N891" s="50"/>
      <c r="O891" s="50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396"/>
      <c r="AP891" s="396"/>
      <c r="AQ891" s="396"/>
      <c r="AR891" s="397"/>
      <c r="AS891" s="397"/>
      <c r="AT891" s="14"/>
      <c r="AU891" s="14"/>
      <c r="AV891" s="396"/>
      <c r="AW891" s="396"/>
      <c r="AX891" s="396"/>
      <c r="AY891" s="396"/>
      <c r="AZ891" s="396"/>
      <c r="BA891" s="396"/>
      <c r="BB891" s="396"/>
      <c r="BC891" s="396"/>
      <c r="BD891" s="353"/>
      <c r="BE891" s="353"/>
    </row>
    <row r="892" ht="15.75" customHeight="1">
      <c r="A892" s="400"/>
      <c r="B892" s="399"/>
      <c r="C892" s="399"/>
      <c r="D892" s="399"/>
      <c r="E892" s="399"/>
      <c r="F892" s="399"/>
      <c r="G892" s="50"/>
      <c r="H892" s="14"/>
      <c r="I892" s="14"/>
      <c r="J892" s="14"/>
      <c r="K892" s="14"/>
      <c r="L892" s="14"/>
      <c r="M892" s="50"/>
      <c r="N892" s="50"/>
      <c r="O892" s="50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396"/>
      <c r="AP892" s="396"/>
      <c r="AQ892" s="396"/>
      <c r="AR892" s="397"/>
      <c r="AS892" s="397"/>
      <c r="AT892" s="14"/>
      <c r="AU892" s="14"/>
      <c r="AV892" s="396"/>
      <c r="AW892" s="396"/>
      <c r="AX892" s="396"/>
      <c r="AY892" s="396"/>
      <c r="AZ892" s="396"/>
      <c r="BA892" s="396"/>
      <c r="BB892" s="396"/>
      <c r="BC892" s="396"/>
      <c r="BD892" s="353"/>
      <c r="BE892" s="353"/>
    </row>
    <row r="893" ht="15.75" customHeight="1">
      <c r="A893" s="400"/>
      <c r="B893" s="399"/>
      <c r="C893" s="399"/>
      <c r="D893" s="399"/>
      <c r="E893" s="399"/>
      <c r="F893" s="399"/>
      <c r="G893" s="50"/>
      <c r="H893" s="14"/>
      <c r="I893" s="14"/>
      <c r="J893" s="14"/>
      <c r="K893" s="14"/>
      <c r="L893" s="14"/>
      <c r="M893" s="50"/>
      <c r="N893" s="50"/>
      <c r="O893" s="50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396"/>
      <c r="AP893" s="396"/>
      <c r="AQ893" s="396"/>
      <c r="AR893" s="397"/>
      <c r="AS893" s="397"/>
      <c r="AT893" s="14"/>
      <c r="AU893" s="14"/>
      <c r="AV893" s="396"/>
      <c r="AW893" s="396"/>
      <c r="AX893" s="396"/>
      <c r="AY893" s="396"/>
      <c r="AZ893" s="396"/>
      <c r="BA893" s="396"/>
      <c r="BB893" s="396"/>
      <c r="BC893" s="396"/>
      <c r="BD893" s="353"/>
      <c r="BE893" s="353"/>
    </row>
    <row r="894" ht="15.75" customHeight="1">
      <c r="A894" s="400"/>
      <c r="B894" s="399"/>
      <c r="C894" s="399"/>
      <c r="D894" s="399"/>
      <c r="E894" s="399"/>
      <c r="F894" s="399"/>
      <c r="G894" s="50"/>
      <c r="H894" s="14"/>
      <c r="I894" s="14"/>
      <c r="J894" s="14"/>
      <c r="K894" s="14"/>
      <c r="L894" s="14"/>
      <c r="M894" s="50"/>
      <c r="N894" s="50"/>
      <c r="O894" s="50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396"/>
      <c r="AP894" s="396"/>
      <c r="AQ894" s="396"/>
      <c r="AR894" s="397"/>
      <c r="AS894" s="397"/>
      <c r="AT894" s="14"/>
      <c r="AU894" s="14"/>
      <c r="AV894" s="396"/>
      <c r="AW894" s="396"/>
      <c r="AX894" s="396"/>
      <c r="AY894" s="396"/>
      <c r="AZ894" s="396"/>
      <c r="BA894" s="396"/>
      <c r="BB894" s="396"/>
      <c r="BC894" s="396"/>
      <c r="BD894" s="353"/>
      <c r="BE894" s="353"/>
    </row>
    <row r="895" ht="15.75" customHeight="1">
      <c r="A895" s="400"/>
      <c r="B895" s="399"/>
      <c r="C895" s="399"/>
      <c r="D895" s="399"/>
      <c r="E895" s="399"/>
      <c r="F895" s="399"/>
      <c r="G895" s="50"/>
      <c r="H895" s="14"/>
      <c r="I895" s="14"/>
      <c r="J895" s="14"/>
      <c r="K895" s="14"/>
      <c r="L895" s="14"/>
      <c r="M895" s="50"/>
      <c r="N895" s="50"/>
      <c r="O895" s="50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396"/>
      <c r="AP895" s="396"/>
      <c r="AQ895" s="396"/>
      <c r="AR895" s="397"/>
      <c r="AS895" s="397"/>
      <c r="AT895" s="14"/>
      <c r="AU895" s="14"/>
      <c r="AV895" s="396"/>
      <c r="AW895" s="396"/>
      <c r="AX895" s="396"/>
      <c r="AY895" s="396"/>
      <c r="AZ895" s="396"/>
      <c r="BA895" s="396"/>
      <c r="BB895" s="396"/>
      <c r="BC895" s="396"/>
      <c r="BD895" s="353"/>
      <c r="BE895" s="353"/>
    </row>
    <row r="896" ht="15.75" customHeight="1">
      <c r="A896" s="400"/>
      <c r="B896" s="399"/>
      <c r="C896" s="399"/>
      <c r="D896" s="399"/>
      <c r="E896" s="399"/>
      <c r="F896" s="399"/>
      <c r="G896" s="50"/>
      <c r="H896" s="14"/>
      <c r="I896" s="14"/>
      <c r="J896" s="14"/>
      <c r="K896" s="14"/>
      <c r="L896" s="14"/>
      <c r="M896" s="50"/>
      <c r="N896" s="50"/>
      <c r="O896" s="50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396"/>
      <c r="AP896" s="396"/>
      <c r="AQ896" s="396"/>
      <c r="AR896" s="397"/>
      <c r="AS896" s="397"/>
      <c r="AT896" s="14"/>
      <c r="AU896" s="14"/>
      <c r="AV896" s="396"/>
      <c r="AW896" s="396"/>
      <c r="AX896" s="396"/>
      <c r="AY896" s="396"/>
      <c r="AZ896" s="396"/>
      <c r="BA896" s="396"/>
      <c r="BB896" s="396"/>
      <c r="BC896" s="396"/>
      <c r="BD896" s="353"/>
      <c r="BE896" s="353"/>
    </row>
    <row r="897" ht="15.75" customHeight="1">
      <c r="A897" s="400"/>
      <c r="B897" s="399"/>
      <c r="C897" s="399"/>
      <c r="D897" s="399"/>
      <c r="E897" s="399"/>
      <c r="F897" s="399"/>
      <c r="G897" s="50"/>
      <c r="H897" s="14"/>
      <c r="I897" s="14"/>
      <c r="J897" s="14"/>
      <c r="K897" s="14"/>
      <c r="L897" s="14"/>
      <c r="M897" s="50"/>
      <c r="N897" s="50"/>
      <c r="O897" s="50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396"/>
      <c r="AP897" s="396"/>
      <c r="AQ897" s="396"/>
      <c r="AR897" s="397"/>
      <c r="AS897" s="397"/>
      <c r="AT897" s="14"/>
      <c r="AU897" s="14"/>
      <c r="AV897" s="396"/>
      <c r="AW897" s="396"/>
      <c r="AX897" s="396"/>
      <c r="AY897" s="396"/>
      <c r="AZ897" s="396"/>
      <c r="BA897" s="396"/>
      <c r="BB897" s="396"/>
      <c r="BC897" s="396"/>
      <c r="BD897" s="353"/>
      <c r="BE897" s="353"/>
    </row>
    <row r="898" ht="15.75" customHeight="1">
      <c r="A898" s="400"/>
      <c r="B898" s="399"/>
      <c r="C898" s="399"/>
      <c r="D898" s="399"/>
      <c r="E898" s="399"/>
      <c r="F898" s="399"/>
      <c r="G898" s="50"/>
      <c r="H898" s="14"/>
      <c r="I898" s="14"/>
      <c r="J898" s="14"/>
      <c r="K898" s="14"/>
      <c r="L898" s="14"/>
      <c r="M898" s="50"/>
      <c r="N898" s="50"/>
      <c r="O898" s="50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396"/>
      <c r="AP898" s="396"/>
      <c r="AQ898" s="396"/>
      <c r="AR898" s="397"/>
      <c r="AS898" s="397"/>
      <c r="AT898" s="14"/>
      <c r="AU898" s="14"/>
      <c r="AV898" s="396"/>
      <c r="AW898" s="396"/>
      <c r="AX898" s="396"/>
      <c r="AY898" s="396"/>
      <c r="AZ898" s="396"/>
      <c r="BA898" s="396"/>
      <c r="BB898" s="396"/>
      <c r="BC898" s="396"/>
      <c r="BD898" s="353"/>
      <c r="BE898" s="353"/>
    </row>
    <row r="899" ht="15.75" customHeight="1">
      <c r="A899" s="400"/>
      <c r="B899" s="399"/>
      <c r="C899" s="399"/>
      <c r="D899" s="399"/>
      <c r="E899" s="399"/>
      <c r="F899" s="399"/>
      <c r="G899" s="50"/>
      <c r="H899" s="14"/>
      <c r="I899" s="14"/>
      <c r="J899" s="14"/>
      <c r="K899" s="14"/>
      <c r="L899" s="14"/>
      <c r="M899" s="50"/>
      <c r="N899" s="50"/>
      <c r="O899" s="50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396"/>
      <c r="AP899" s="396"/>
      <c r="AQ899" s="396"/>
      <c r="AR899" s="397"/>
      <c r="AS899" s="397"/>
      <c r="AT899" s="14"/>
      <c r="AU899" s="14"/>
      <c r="AV899" s="396"/>
      <c r="AW899" s="396"/>
      <c r="AX899" s="396"/>
      <c r="AY899" s="396"/>
      <c r="AZ899" s="396"/>
      <c r="BA899" s="396"/>
      <c r="BB899" s="396"/>
      <c r="BC899" s="396"/>
      <c r="BD899" s="353"/>
      <c r="BE899" s="353"/>
    </row>
    <row r="900" ht="15.75" customHeight="1">
      <c r="A900" s="400"/>
      <c r="B900" s="399"/>
      <c r="C900" s="399"/>
      <c r="D900" s="399"/>
      <c r="E900" s="399"/>
      <c r="F900" s="399"/>
      <c r="G900" s="50"/>
      <c r="H900" s="14"/>
      <c r="I900" s="14"/>
      <c r="J900" s="14"/>
      <c r="K900" s="14"/>
      <c r="L900" s="14"/>
      <c r="M900" s="50"/>
      <c r="N900" s="50"/>
      <c r="O900" s="50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396"/>
      <c r="AP900" s="396"/>
      <c r="AQ900" s="396"/>
      <c r="AR900" s="397"/>
      <c r="AS900" s="397"/>
      <c r="AT900" s="14"/>
      <c r="AU900" s="14"/>
      <c r="AV900" s="396"/>
      <c r="AW900" s="396"/>
      <c r="AX900" s="396"/>
      <c r="AY900" s="396"/>
      <c r="AZ900" s="396"/>
      <c r="BA900" s="396"/>
      <c r="BB900" s="396"/>
      <c r="BC900" s="396"/>
      <c r="BD900" s="353"/>
      <c r="BE900" s="353"/>
    </row>
    <row r="901" ht="15.75" customHeight="1">
      <c r="A901" s="400"/>
      <c r="B901" s="399"/>
      <c r="C901" s="399"/>
      <c r="D901" s="399"/>
      <c r="E901" s="399"/>
      <c r="F901" s="399"/>
      <c r="G901" s="50"/>
      <c r="H901" s="14"/>
      <c r="I901" s="14"/>
      <c r="J901" s="14"/>
      <c r="K901" s="14"/>
      <c r="L901" s="14"/>
      <c r="M901" s="50"/>
      <c r="N901" s="50"/>
      <c r="O901" s="50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396"/>
      <c r="AP901" s="396"/>
      <c r="AQ901" s="396"/>
      <c r="AR901" s="397"/>
      <c r="AS901" s="397"/>
      <c r="AT901" s="14"/>
      <c r="AU901" s="14"/>
      <c r="AV901" s="396"/>
      <c r="AW901" s="396"/>
      <c r="AX901" s="396"/>
      <c r="AY901" s="396"/>
      <c r="AZ901" s="396"/>
      <c r="BA901" s="396"/>
      <c r="BB901" s="396"/>
      <c r="BC901" s="396"/>
      <c r="BD901" s="353"/>
      <c r="BE901" s="353"/>
    </row>
    <row r="902" ht="15.75" customHeight="1">
      <c r="A902" s="400"/>
      <c r="B902" s="399"/>
      <c r="C902" s="399"/>
      <c r="D902" s="399"/>
      <c r="E902" s="399"/>
      <c r="F902" s="399"/>
      <c r="G902" s="50"/>
      <c r="H902" s="14"/>
      <c r="I902" s="14"/>
      <c r="J902" s="14"/>
      <c r="K902" s="14"/>
      <c r="L902" s="14"/>
      <c r="M902" s="50"/>
      <c r="N902" s="50"/>
      <c r="O902" s="50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396"/>
      <c r="AP902" s="396"/>
      <c r="AQ902" s="396"/>
      <c r="AR902" s="397"/>
      <c r="AS902" s="397"/>
      <c r="AT902" s="14"/>
      <c r="AU902" s="14"/>
      <c r="AV902" s="396"/>
      <c r="AW902" s="396"/>
      <c r="AX902" s="396"/>
      <c r="AY902" s="396"/>
      <c r="AZ902" s="396"/>
      <c r="BA902" s="396"/>
      <c r="BB902" s="396"/>
      <c r="BC902" s="396"/>
      <c r="BD902" s="353"/>
      <c r="BE902" s="353"/>
    </row>
    <row r="903" ht="15.75" customHeight="1">
      <c r="A903" s="400"/>
      <c r="B903" s="399"/>
      <c r="C903" s="399"/>
      <c r="D903" s="399"/>
      <c r="E903" s="399"/>
      <c r="F903" s="399"/>
      <c r="G903" s="50"/>
      <c r="H903" s="14"/>
      <c r="I903" s="14"/>
      <c r="J903" s="14"/>
      <c r="K903" s="14"/>
      <c r="L903" s="14"/>
      <c r="M903" s="50"/>
      <c r="N903" s="50"/>
      <c r="O903" s="50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396"/>
      <c r="AP903" s="396"/>
      <c r="AQ903" s="396"/>
      <c r="AR903" s="397"/>
      <c r="AS903" s="397"/>
      <c r="AT903" s="14"/>
      <c r="AU903" s="14"/>
      <c r="AV903" s="396"/>
      <c r="AW903" s="396"/>
      <c r="AX903" s="396"/>
      <c r="AY903" s="396"/>
      <c r="AZ903" s="396"/>
      <c r="BA903" s="396"/>
      <c r="BB903" s="396"/>
      <c r="BC903" s="396"/>
      <c r="BD903" s="353"/>
      <c r="BE903" s="353"/>
    </row>
    <row r="904" ht="15.75" customHeight="1">
      <c r="A904" s="400"/>
      <c r="B904" s="399"/>
      <c r="C904" s="399"/>
      <c r="D904" s="399"/>
      <c r="E904" s="399"/>
      <c r="F904" s="399"/>
      <c r="G904" s="50"/>
      <c r="H904" s="14"/>
      <c r="I904" s="14"/>
      <c r="J904" s="14"/>
      <c r="K904" s="14"/>
      <c r="L904" s="14"/>
      <c r="M904" s="50"/>
      <c r="N904" s="50"/>
      <c r="O904" s="50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396"/>
      <c r="AP904" s="396"/>
      <c r="AQ904" s="396"/>
      <c r="AR904" s="397"/>
      <c r="AS904" s="397"/>
      <c r="AT904" s="14"/>
      <c r="AU904" s="14"/>
      <c r="AV904" s="396"/>
      <c r="AW904" s="396"/>
      <c r="AX904" s="396"/>
      <c r="AY904" s="396"/>
      <c r="AZ904" s="396"/>
      <c r="BA904" s="396"/>
      <c r="BB904" s="396"/>
      <c r="BC904" s="396"/>
      <c r="BD904" s="353"/>
      <c r="BE904" s="353"/>
    </row>
    <row r="905" ht="15.75" customHeight="1">
      <c r="A905" s="400"/>
      <c r="B905" s="399"/>
      <c r="C905" s="399"/>
      <c r="D905" s="399"/>
      <c r="E905" s="399"/>
      <c r="F905" s="399"/>
      <c r="G905" s="50"/>
      <c r="H905" s="14"/>
      <c r="I905" s="14"/>
      <c r="J905" s="14"/>
      <c r="K905" s="14"/>
      <c r="L905" s="14"/>
      <c r="M905" s="50"/>
      <c r="N905" s="50"/>
      <c r="O905" s="50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396"/>
      <c r="AP905" s="396"/>
      <c r="AQ905" s="396"/>
      <c r="AR905" s="397"/>
      <c r="AS905" s="397"/>
      <c r="AT905" s="14"/>
      <c r="AU905" s="14"/>
      <c r="AV905" s="396"/>
      <c r="AW905" s="396"/>
      <c r="AX905" s="396"/>
      <c r="AY905" s="396"/>
      <c r="AZ905" s="396"/>
      <c r="BA905" s="396"/>
      <c r="BB905" s="396"/>
      <c r="BC905" s="396"/>
      <c r="BD905" s="353"/>
      <c r="BE905" s="353"/>
    </row>
    <row r="906" ht="15.75" customHeight="1">
      <c r="A906" s="400"/>
      <c r="B906" s="399"/>
      <c r="C906" s="399"/>
      <c r="D906" s="399"/>
      <c r="E906" s="399"/>
      <c r="F906" s="399"/>
      <c r="G906" s="50"/>
      <c r="H906" s="14"/>
      <c r="I906" s="14"/>
      <c r="J906" s="14"/>
      <c r="K906" s="14"/>
      <c r="L906" s="14"/>
      <c r="M906" s="50"/>
      <c r="N906" s="50"/>
      <c r="O906" s="50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396"/>
      <c r="AP906" s="396"/>
      <c r="AQ906" s="396"/>
      <c r="AR906" s="397"/>
      <c r="AS906" s="397"/>
      <c r="AT906" s="14"/>
      <c r="AU906" s="14"/>
      <c r="AV906" s="396"/>
      <c r="AW906" s="396"/>
      <c r="AX906" s="396"/>
      <c r="AY906" s="396"/>
      <c r="AZ906" s="396"/>
      <c r="BA906" s="396"/>
      <c r="BB906" s="396"/>
      <c r="BC906" s="396"/>
      <c r="BD906" s="353"/>
      <c r="BE906" s="353"/>
    </row>
    <row r="907" ht="15.75" customHeight="1">
      <c r="A907" s="400"/>
      <c r="B907" s="399"/>
      <c r="C907" s="399"/>
      <c r="D907" s="399"/>
      <c r="E907" s="399"/>
      <c r="F907" s="399"/>
      <c r="G907" s="50"/>
      <c r="H907" s="14"/>
      <c r="I907" s="14"/>
      <c r="J907" s="14"/>
      <c r="K907" s="14"/>
      <c r="L907" s="14"/>
      <c r="M907" s="50"/>
      <c r="N907" s="50"/>
      <c r="O907" s="50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396"/>
      <c r="AP907" s="396"/>
      <c r="AQ907" s="396"/>
      <c r="AR907" s="397"/>
      <c r="AS907" s="397"/>
      <c r="AT907" s="14"/>
      <c r="AU907" s="14"/>
      <c r="AV907" s="396"/>
      <c r="AW907" s="396"/>
      <c r="AX907" s="396"/>
      <c r="AY907" s="396"/>
      <c r="AZ907" s="396"/>
      <c r="BA907" s="396"/>
      <c r="BB907" s="396"/>
      <c r="BC907" s="396"/>
      <c r="BD907" s="353"/>
      <c r="BE907" s="353"/>
    </row>
    <row r="908" ht="15.75" customHeight="1">
      <c r="A908" s="400"/>
      <c r="B908" s="399"/>
      <c r="C908" s="399"/>
      <c r="D908" s="399"/>
      <c r="E908" s="399"/>
      <c r="F908" s="399"/>
      <c r="G908" s="50"/>
      <c r="H908" s="14"/>
      <c r="I908" s="14"/>
      <c r="J908" s="14"/>
      <c r="K908" s="14"/>
      <c r="L908" s="14"/>
      <c r="M908" s="50"/>
      <c r="N908" s="50"/>
      <c r="O908" s="50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396"/>
      <c r="AP908" s="396"/>
      <c r="AQ908" s="396"/>
      <c r="AR908" s="397"/>
      <c r="AS908" s="397"/>
      <c r="AT908" s="14"/>
      <c r="AU908" s="14"/>
      <c r="AV908" s="396"/>
      <c r="AW908" s="396"/>
      <c r="AX908" s="396"/>
      <c r="AY908" s="396"/>
      <c r="AZ908" s="396"/>
      <c r="BA908" s="396"/>
      <c r="BB908" s="396"/>
      <c r="BC908" s="396"/>
      <c r="BD908" s="353"/>
      <c r="BE908" s="353"/>
    </row>
    <row r="909" ht="15.75" customHeight="1">
      <c r="A909" s="400"/>
      <c r="B909" s="399"/>
      <c r="C909" s="399"/>
      <c r="D909" s="399"/>
      <c r="E909" s="399"/>
      <c r="F909" s="399"/>
      <c r="G909" s="50"/>
      <c r="H909" s="14"/>
      <c r="I909" s="14"/>
      <c r="J909" s="14"/>
      <c r="K909" s="14"/>
      <c r="L909" s="14"/>
      <c r="M909" s="50"/>
      <c r="N909" s="50"/>
      <c r="O909" s="50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396"/>
      <c r="AP909" s="396"/>
      <c r="AQ909" s="396"/>
      <c r="AR909" s="397"/>
      <c r="AS909" s="397"/>
      <c r="AT909" s="14"/>
      <c r="AU909" s="14"/>
      <c r="AV909" s="396"/>
      <c r="AW909" s="396"/>
      <c r="AX909" s="396"/>
      <c r="AY909" s="396"/>
      <c r="AZ909" s="396"/>
      <c r="BA909" s="396"/>
      <c r="BB909" s="396"/>
      <c r="BC909" s="396"/>
      <c r="BD909" s="353"/>
      <c r="BE909" s="353"/>
    </row>
    <row r="910" ht="15.75" customHeight="1">
      <c r="A910" s="400"/>
      <c r="B910" s="399"/>
      <c r="C910" s="399"/>
      <c r="D910" s="399"/>
      <c r="E910" s="399"/>
      <c r="F910" s="399"/>
      <c r="G910" s="50"/>
      <c r="H910" s="14"/>
      <c r="I910" s="14"/>
      <c r="J910" s="14"/>
      <c r="K910" s="14"/>
      <c r="L910" s="14"/>
      <c r="M910" s="50"/>
      <c r="N910" s="50"/>
      <c r="O910" s="50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396"/>
      <c r="AP910" s="396"/>
      <c r="AQ910" s="396"/>
      <c r="AR910" s="397"/>
      <c r="AS910" s="397"/>
      <c r="AT910" s="14"/>
      <c r="AU910" s="14"/>
      <c r="AV910" s="396"/>
      <c r="AW910" s="396"/>
      <c r="AX910" s="396"/>
      <c r="AY910" s="396"/>
      <c r="AZ910" s="396"/>
      <c r="BA910" s="396"/>
      <c r="BB910" s="396"/>
      <c r="BC910" s="396"/>
      <c r="BD910" s="353"/>
      <c r="BE910" s="353"/>
    </row>
    <row r="911" ht="15.75" customHeight="1">
      <c r="A911" s="400"/>
      <c r="B911" s="399"/>
      <c r="C911" s="399"/>
      <c r="D911" s="399"/>
      <c r="E911" s="399"/>
      <c r="F911" s="399"/>
      <c r="G911" s="50"/>
      <c r="H911" s="14"/>
      <c r="I911" s="14"/>
      <c r="J911" s="14"/>
      <c r="K911" s="14"/>
      <c r="L911" s="14"/>
      <c r="M911" s="50"/>
      <c r="N911" s="50"/>
      <c r="O911" s="50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396"/>
      <c r="AP911" s="396"/>
      <c r="AQ911" s="396"/>
      <c r="AR911" s="397"/>
      <c r="AS911" s="397"/>
      <c r="AT911" s="14"/>
      <c r="AU911" s="14"/>
      <c r="AV911" s="396"/>
      <c r="AW911" s="396"/>
      <c r="AX911" s="396"/>
      <c r="AY911" s="396"/>
      <c r="AZ911" s="396"/>
      <c r="BA911" s="396"/>
      <c r="BB911" s="396"/>
      <c r="BC911" s="396"/>
      <c r="BD911" s="353"/>
      <c r="BE911" s="353"/>
    </row>
    <row r="912" ht="15.75" customHeight="1">
      <c r="A912" s="400"/>
      <c r="B912" s="399"/>
      <c r="C912" s="399"/>
      <c r="D912" s="399"/>
      <c r="E912" s="399"/>
      <c r="F912" s="399"/>
      <c r="G912" s="50"/>
      <c r="H912" s="14"/>
      <c r="I912" s="14"/>
      <c r="J912" s="14"/>
      <c r="K912" s="14"/>
      <c r="L912" s="14"/>
      <c r="M912" s="50"/>
      <c r="N912" s="50"/>
      <c r="O912" s="50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396"/>
      <c r="AP912" s="396"/>
      <c r="AQ912" s="396"/>
      <c r="AR912" s="397"/>
      <c r="AS912" s="397"/>
      <c r="AT912" s="14"/>
      <c r="AU912" s="14"/>
      <c r="AV912" s="396"/>
      <c r="AW912" s="396"/>
      <c r="AX912" s="396"/>
      <c r="AY912" s="396"/>
      <c r="AZ912" s="396"/>
      <c r="BA912" s="396"/>
      <c r="BB912" s="396"/>
      <c r="BC912" s="396"/>
      <c r="BD912" s="353"/>
      <c r="BE912" s="353"/>
    </row>
    <row r="913" ht="15.75" customHeight="1">
      <c r="A913" s="400"/>
      <c r="B913" s="399"/>
      <c r="C913" s="399"/>
      <c r="D913" s="399"/>
      <c r="E913" s="399"/>
      <c r="F913" s="399"/>
      <c r="G913" s="50"/>
      <c r="H913" s="14"/>
      <c r="I913" s="14"/>
      <c r="J913" s="14"/>
      <c r="K913" s="14"/>
      <c r="L913" s="14"/>
      <c r="M913" s="50"/>
      <c r="N913" s="50"/>
      <c r="O913" s="50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396"/>
      <c r="AP913" s="396"/>
      <c r="AQ913" s="396"/>
      <c r="AR913" s="397"/>
      <c r="AS913" s="397"/>
      <c r="AT913" s="14"/>
      <c r="AU913" s="14"/>
      <c r="AV913" s="396"/>
      <c r="AW913" s="396"/>
      <c r="AX913" s="396"/>
      <c r="AY913" s="396"/>
      <c r="AZ913" s="396"/>
      <c r="BA913" s="396"/>
      <c r="BB913" s="396"/>
      <c r="BC913" s="396"/>
      <c r="BD913" s="353"/>
      <c r="BE913" s="353"/>
    </row>
    <row r="914" ht="15.75" customHeight="1">
      <c r="A914" s="400"/>
      <c r="B914" s="399"/>
      <c r="C914" s="399"/>
      <c r="D914" s="399"/>
      <c r="E914" s="399"/>
      <c r="F914" s="399"/>
      <c r="G914" s="50"/>
      <c r="H914" s="14"/>
      <c r="I914" s="14"/>
      <c r="J914" s="14"/>
      <c r="K914" s="14"/>
      <c r="L914" s="14"/>
      <c r="M914" s="50"/>
      <c r="N914" s="50"/>
      <c r="O914" s="50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396"/>
      <c r="AP914" s="396"/>
      <c r="AQ914" s="396"/>
      <c r="AR914" s="397"/>
      <c r="AS914" s="397"/>
      <c r="AT914" s="14"/>
      <c r="AU914" s="14"/>
      <c r="AV914" s="396"/>
      <c r="AW914" s="396"/>
      <c r="AX914" s="396"/>
      <c r="AY914" s="396"/>
      <c r="AZ914" s="396"/>
      <c r="BA914" s="396"/>
      <c r="BB914" s="396"/>
      <c r="BC914" s="396"/>
      <c r="BD914" s="353"/>
      <c r="BE914" s="353"/>
    </row>
    <row r="915" ht="15.75" customHeight="1">
      <c r="A915" s="400"/>
      <c r="B915" s="399"/>
      <c r="C915" s="399"/>
      <c r="D915" s="399"/>
      <c r="E915" s="399"/>
      <c r="F915" s="399"/>
      <c r="G915" s="50"/>
      <c r="H915" s="14"/>
      <c r="I915" s="14"/>
      <c r="J915" s="14"/>
      <c r="K915" s="14"/>
      <c r="L915" s="14"/>
      <c r="M915" s="50"/>
      <c r="N915" s="50"/>
      <c r="O915" s="50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396"/>
      <c r="AP915" s="396"/>
      <c r="AQ915" s="396"/>
      <c r="AR915" s="397"/>
      <c r="AS915" s="397"/>
      <c r="AT915" s="14"/>
      <c r="AU915" s="14"/>
      <c r="AV915" s="396"/>
      <c r="AW915" s="396"/>
      <c r="AX915" s="396"/>
      <c r="AY915" s="396"/>
      <c r="AZ915" s="396"/>
      <c r="BA915" s="396"/>
      <c r="BB915" s="396"/>
      <c r="BC915" s="396"/>
      <c r="BD915" s="353"/>
      <c r="BE915" s="353"/>
    </row>
    <row r="916" ht="15.75" customHeight="1">
      <c r="A916" s="400"/>
      <c r="B916" s="399"/>
      <c r="C916" s="399"/>
      <c r="D916" s="399"/>
      <c r="E916" s="399"/>
      <c r="F916" s="399"/>
      <c r="G916" s="50"/>
      <c r="H916" s="14"/>
      <c r="I916" s="14"/>
      <c r="J916" s="14"/>
      <c r="K916" s="14"/>
      <c r="L916" s="14"/>
      <c r="M916" s="50"/>
      <c r="N916" s="50"/>
      <c r="O916" s="50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396"/>
      <c r="AP916" s="396"/>
      <c r="AQ916" s="396"/>
      <c r="AR916" s="397"/>
      <c r="AS916" s="397"/>
      <c r="AT916" s="14"/>
      <c r="AU916" s="14"/>
      <c r="AV916" s="396"/>
      <c r="AW916" s="396"/>
      <c r="AX916" s="396"/>
      <c r="AY916" s="396"/>
      <c r="AZ916" s="396"/>
      <c r="BA916" s="396"/>
      <c r="BB916" s="396"/>
      <c r="BC916" s="396"/>
      <c r="BD916" s="353"/>
      <c r="BE916" s="353"/>
    </row>
    <row r="917" ht="15.75" customHeight="1">
      <c r="A917" s="400"/>
      <c r="B917" s="399"/>
      <c r="C917" s="399"/>
      <c r="D917" s="399"/>
      <c r="E917" s="399"/>
      <c r="F917" s="399"/>
      <c r="G917" s="50"/>
      <c r="H917" s="14"/>
      <c r="I917" s="14"/>
      <c r="J917" s="14"/>
      <c r="K917" s="14"/>
      <c r="L917" s="14"/>
      <c r="M917" s="50"/>
      <c r="N917" s="50"/>
      <c r="O917" s="50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396"/>
      <c r="AP917" s="396"/>
      <c r="AQ917" s="396"/>
      <c r="AR917" s="397"/>
      <c r="AS917" s="397"/>
      <c r="AT917" s="14"/>
      <c r="AU917" s="14"/>
      <c r="AV917" s="396"/>
      <c r="AW917" s="396"/>
      <c r="AX917" s="396"/>
      <c r="AY917" s="396"/>
      <c r="AZ917" s="396"/>
      <c r="BA917" s="396"/>
      <c r="BB917" s="396"/>
      <c r="BC917" s="396"/>
      <c r="BD917" s="353"/>
      <c r="BE917" s="353"/>
    </row>
    <row r="918" ht="15.75" customHeight="1">
      <c r="A918" s="400"/>
      <c r="B918" s="399"/>
      <c r="C918" s="399"/>
      <c r="D918" s="399"/>
      <c r="E918" s="399"/>
      <c r="F918" s="399"/>
      <c r="G918" s="50"/>
      <c r="H918" s="14"/>
      <c r="I918" s="14"/>
      <c r="J918" s="14"/>
      <c r="K918" s="14"/>
      <c r="L918" s="14"/>
      <c r="M918" s="50"/>
      <c r="N918" s="50"/>
      <c r="O918" s="50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396"/>
      <c r="AP918" s="396"/>
      <c r="AQ918" s="396"/>
      <c r="AR918" s="397"/>
      <c r="AS918" s="397"/>
      <c r="AT918" s="14"/>
      <c r="AU918" s="14"/>
      <c r="AV918" s="396"/>
      <c r="AW918" s="396"/>
      <c r="AX918" s="396"/>
      <c r="AY918" s="396"/>
      <c r="AZ918" s="396"/>
      <c r="BA918" s="396"/>
      <c r="BB918" s="396"/>
      <c r="BC918" s="396"/>
      <c r="BD918" s="353"/>
      <c r="BE918" s="353"/>
    </row>
    <row r="919" ht="15.75" customHeight="1">
      <c r="A919" s="400"/>
      <c r="B919" s="399"/>
      <c r="C919" s="399"/>
      <c r="D919" s="399"/>
      <c r="E919" s="399"/>
      <c r="F919" s="399"/>
      <c r="G919" s="50"/>
      <c r="H919" s="14"/>
      <c r="I919" s="14"/>
      <c r="J919" s="14"/>
      <c r="K919" s="14"/>
      <c r="L919" s="14"/>
      <c r="M919" s="50"/>
      <c r="N919" s="50"/>
      <c r="O919" s="50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396"/>
      <c r="AP919" s="396"/>
      <c r="AQ919" s="396"/>
      <c r="AR919" s="397"/>
      <c r="AS919" s="397"/>
      <c r="AT919" s="14"/>
      <c r="AU919" s="14"/>
      <c r="AV919" s="396"/>
      <c r="AW919" s="396"/>
      <c r="AX919" s="396"/>
      <c r="AY919" s="396"/>
      <c r="AZ919" s="396"/>
      <c r="BA919" s="396"/>
      <c r="BB919" s="396"/>
      <c r="BC919" s="396"/>
      <c r="BD919" s="353"/>
      <c r="BE919" s="353"/>
    </row>
    <row r="920">
      <c r="B920" s="93"/>
      <c r="D920" s="93"/>
      <c r="E920" s="93"/>
      <c r="F920" s="93"/>
      <c r="G920" s="93"/>
      <c r="H920" s="1"/>
      <c r="I920" s="1"/>
      <c r="J920" s="1"/>
      <c r="K920" s="1"/>
      <c r="L920" s="1"/>
      <c r="M920" s="93"/>
      <c r="N920" s="93"/>
      <c r="O920" s="93"/>
      <c r="S920" s="1"/>
      <c r="T920" s="1"/>
      <c r="Y920" s="1"/>
      <c r="Z920" s="1"/>
      <c r="AE920" s="1"/>
      <c r="AF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>
      <c r="B921" s="93"/>
      <c r="D921" s="93"/>
      <c r="E921" s="93"/>
      <c r="F921" s="93"/>
      <c r="G921" s="93"/>
      <c r="H921" s="1"/>
      <c r="I921" s="1"/>
      <c r="J921" s="1"/>
      <c r="K921" s="1"/>
      <c r="L921" s="1"/>
      <c r="M921" s="93"/>
      <c r="N921" s="93"/>
      <c r="O921" s="93"/>
      <c r="S921" s="1"/>
      <c r="T921" s="1"/>
      <c r="Y921" s="1"/>
      <c r="Z921" s="1"/>
      <c r="AE921" s="1"/>
      <c r="AF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>
      <c r="B922" s="93"/>
      <c r="D922" s="93"/>
      <c r="E922" s="93"/>
      <c r="F922" s="93"/>
      <c r="G922" s="93"/>
      <c r="H922" s="1"/>
      <c r="I922" s="1"/>
      <c r="J922" s="1"/>
      <c r="K922" s="1"/>
      <c r="L922" s="1"/>
      <c r="M922" s="93"/>
      <c r="N922" s="93"/>
      <c r="O922" s="93"/>
      <c r="S922" s="1"/>
      <c r="T922" s="1"/>
      <c r="Y922" s="1"/>
      <c r="Z922" s="1"/>
      <c r="AE922" s="1"/>
      <c r="AF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>
      <c r="B923" s="93"/>
      <c r="D923" s="93"/>
      <c r="E923" s="93"/>
      <c r="F923" s="93"/>
      <c r="G923" s="93"/>
      <c r="H923" s="1"/>
      <c r="I923" s="1"/>
      <c r="J923" s="1"/>
      <c r="K923" s="1"/>
      <c r="L923" s="1"/>
      <c r="M923" s="93"/>
      <c r="N923" s="93"/>
      <c r="O923" s="93"/>
      <c r="S923" s="1"/>
      <c r="T923" s="1"/>
      <c r="Y923" s="1"/>
      <c r="Z923" s="1"/>
      <c r="AE923" s="1"/>
      <c r="AF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>
      <c r="B924" s="93"/>
      <c r="D924" s="93"/>
      <c r="E924" s="93"/>
      <c r="F924" s="93"/>
      <c r="G924" s="93"/>
      <c r="H924" s="1"/>
      <c r="I924" s="1"/>
      <c r="J924" s="1"/>
      <c r="K924" s="1"/>
      <c r="L924" s="1"/>
      <c r="M924" s="93"/>
      <c r="N924" s="93"/>
      <c r="O924" s="93"/>
      <c r="S924" s="1"/>
      <c r="T924" s="1"/>
      <c r="Y924" s="1"/>
      <c r="Z924" s="1"/>
      <c r="AE924" s="1"/>
      <c r="AF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>
      <c r="B925" s="93"/>
      <c r="D925" s="93"/>
      <c r="E925" s="93"/>
      <c r="F925" s="93"/>
      <c r="G925" s="93"/>
      <c r="H925" s="1"/>
      <c r="I925" s="1"/>
      <c r="J925" s="1"/>
      <c r="K925" s="1"/>
      <c r="L925" s="1"/>
      <c r="M925" s="93"/>
      <c r="N925" s="93"/>
      <c r="O925" s="93"/>
      <c r="S925" s="1"/>
      <c r="T925" s="1"/>
      <c r="Y925" s="1"/>
      <c r="Z925" s="1"/>
      <c r="AE925" s="1"/>
      <c r="AF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>
      <c r="B926" s="93"/>
      <c r="D926" s="93"/>
      <c r="E926" s="93"/>
      <c r="F926" s="93"/>
      <c r="G926" s="93"/>
      <c r="H926" s="1"/>
      <c r="I926" s="1"/>
      <c r="J926" s="1"/>
      <c r="K926" s="1"/>
      <c r="L926" s="1"/>
      <c r="M926" s="93"/>
      <c r="N926" s="93"/>
      <c r="O926" s="93"/>
      <c r="S926" s="1"/>
      <c r="T926" s="1"/>
      <c r="Y926" s="1"/>
      <c r="Z926" s="1"/>
      <c r="AE926" s="1"/>
      <c r="AF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>
      <c r="B927" s="93"/>
      <c r="D927" s="93"/>
      <c r="E927" s="93"/>
      <c r="F927" s="93"/>
      <c r="G927" s="93"/>
      <c r="H927" s="1"/>
      <c r="I927" s="1"/>
      <c r="J927" s="1"/>
      <c r="K927" s="1"/>
      <c r="L927" s="1"/>
      <c r="M927" s="93"/>
      <c r="N927" s="93"/>
      <c r="O927" s="93"/>
      <c r="S927" s="1"/>
      <c r="T927" s="1"/>
      <c r="Y927" s="1"/>
      <c r="Z927" s="1"/>
      <c r="AE927" s="1"/>
      <c r="AF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>
      <c r="B928" s="93"/>
      <c r="D928" s="93"/>
      <c r="E928" s="93"/>
      <c r="F928" s="93"/>
      <c r="G928" s="93"/>
      <c r="H928" s="1"/>
      <c r="I928" s="1"/>
      <c r="J928" s="1"/>
      <c r="K928" s="1"/>
      <c r="L928" s="1"/>
      <c r="M928" s="93"/>
      <c r="N928" s="93"/>
      <c r="O928" s="93"/>
      <c r="S928" s="1"/>
      <c r="T928" s="1"/>
      <c r="Y928" s="1"/>
      <c r="Z928" s="1"/>
      <c r="AE928" s="1"/>
      <c r="AF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>
      <c r="B929" s="93"/>
      <c r="D929" s="93"/>
      <c r="E929" s="93"/>
      <c r="F929" s="93"/>
      <c r="G929" s="93"/>
      <c r="H929" s="1"/>
      <c r="I929" s="1"/>
      <c r="J929" s="1"/>
      <c r="K929" s="1"/>
      <c r="L929" s="1"/>
      <c r="M929" s="93"/>
      <c r="N929" s="93"/>
      <c r="O929" s="93"/>
      <c r="S929" s="1"/>
      <c r="T929" s="1"/>
      <c r="Y929" s="1"/>
      <c r="Z929" s="1"/>
      <c r="AE929" s="1"/>
      <c r="AF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>
      <c r="B930" s="93"/>
      <c r="D930" s="93"/>
      <c r="E930" s="93"/>
      <c r="F930" s="93"/>
      <c r="G930" s="93"/>
      <c r="H930" s="1"/>
      <c r="I930" s="1"/>
      <c r="J930" s="1"/>
      <c r="K930" s="1"/>
      <c r="L930" s="1"/>
      <c r="M930" s="93"/>
      <c r="N930" s="93"/>
      <c r="O930" s="93"/>
      <c r="S930" s="1"/>
      <c r="T930" s="1"/>
      <c r="Y930" s="1"/>
      <c r="Z930" s="1"/>
      <c r="AE930" s="1"/>
      <c r="AF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>
      <c r="B931" s="93"/>
      <c r="D931" s="93"/>
      <c r="E931" s="93"/>
      <c r="F931" s="93"/>
      <c r="G931" s="93"/>
      <c r="H931" s="1"/>
      <c r="I931" s="1"/>
      <c r="J931" s="1"/>
      <c r="K931" s="1"/>
      <c r="L931" s="1"/>
      <c r="M931" s="93"/>
      <c r="N931" s="93"/>
      <c r="O931" s="93"/>
      <c r="S931" s="1"/>
      <c r="T931" s="1"/>
      <c r="Y931" s="1"/>
      <c r="Z931" s="1"/>
      <c r="AE931" s="1"/>
      <c r="AF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>
      <c r="B932" s="93"/>
      <c r="D932" s="93"/>
      <c r="E932" s="93"/>
      <c r="F932" s="93"/>
      <c r="G932" s="93"/>
      <c r="H932" s="1"/>
      <c r="I932" s="1"/>
      <c r="J932" s="1"/>
      <c r="K932" s="1"/>
      <c r="L932" s="1"/>
      <c r="M932" s="93"/>
      <c r="N932" s="93"/>
      <c r="O932" s="93"/>
      <c r="S932" s="1"/>
      <c r="T932" s="1"/>
      <c r="Y932" s="1"/>
      <c r="Z932" s="1"/>
      <c r="AE932" s="1"/>
      <c r="AF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>
      <c r="B933" s="93"/>
      <c r="D933" s="93"/>
      <c r="E933" s="93"/>
      <c r="F933" s="93"/>
      <c r="G933" s="93"/>
      <c r="H933" s="1"/>
      <c r="I933" s="1"/>
      <c r="J933" s="1"/>
      <c r="K933" s="1"/>
      <c r="L933" s="1"/>
      <c r="M933" s="93"/>
      <c r="N933" s="93"/>
      <c r="O933" s="93"/>
      <c r="S933" s="1"/>
      <c r="T933" s="1"/>
      <c r="Y933" s="1"/>
      <c r="Z933" s="1"/>
      <c r="AE933" s="1"/>
      <c r="AF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>
      <c r="B934" s="93"/>
      <c r="D934" s="93"/>
      <c r="E934" s="93"/>
      <c r="F934" s="93"/>
      <c r="G934" s="93"/>
      <c r="H934" s="1"/>
      <c r="I934" s="1"/>
      <c r="J934" s="1"/>
      <c r="K934" s="1"/>
      <c r="L934" s="1"/>
      <c r="M934" s="93"/>
      <c r="N934" s="93"/>
      <c r="O934" s="93"/>
      <c r="S934" s="1"/>
      <c r="T934" s="1"/>
      <c r="Y934" s="1"/>
      <c r="Z934" s="1"/>
      <c r="AE934" s="1"/>
      <c r="AF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>
      <c r="B935" s="93"/>
      <c r="D935" s="93"/>
      <c r="E935" s="93"/>
      <c r="F935" s="93"/>
      <c r="G935" s="93"/>
      <c r="H935" s="1"/>
      <c r="I935" s="1"/>
      <c r="J935" s="1"/>
      <c r="K935" s="1"/>
      <c r="L935" s="1"/>
      <c r="M935" s="93"/>
      <c r="N935" s="93"/>
      <c r="O935" s="93"/>
      <c r="S935" s="1"/>
      <c r="T935" s="1"/>
      <c r="Y935" s="1"/>
      <c r="Z935" s="1"/>
      <c r="AE935" s="1"/>
      <c r="AF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>
      <c r="B936" s="93"/>
      <c r="D936" s="93"/>
      <c r="E936" s="93"/>
      <c r="F936" s="93"/>
      <c r="G936" s="93"/>
      <c r="H936" s="1"/>
      <c r="I936" s="1"/>
      <c r="J936" s="1"/>
      <c r="K936" s="1"/>
      <c r="L936" s="1"/>
      <c r="M936" s="93"/>
      <c r="N936" s="93"/>
      <c r="O936" s="93"/>
      <c r="S936" s="1"/>
      <c r="T936" s="1"/>
      <c r="Y936" s="1"/>
      <c r="Z936" s="1"/>
      <c r="AE936" s="1"/>
      <c r="AF936" s="1"/>
      <c r="AK936" s="1"/>
      <c r="AL936" s="1"/>
      <c r="AM936" s="1"/>
      <c r="AN936" s="1"/>
      <c r="AO936" s="1"/>
      <c r="AP936" s="1"/>
      <c r="AQ936" s="1"/>
      <c r="AR936" s="1"/>
      <c r="AS936" s="1"/>
    </row>
  </sheetData>
  <autoFilter ref="$A$1:$BD$835">
    <filterColumn colId="2">
      <filters>
        <filter val="Second"/>
      </filters>
    </filterColumn>
  </autoFilter>
  <customSheetViews>
    <customSheetView guid="{E1817578-124F-4A0B-A990-F73727ABAA48}" filter="1" showAutoFilter="1">
      <autoFilter ref="$A$1:$BA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1010134352"/>
        </ext>
      </extLst>
    </customSheetView>
    <customSheetView guid="{FA6412E0-905D-4416-A433-4D1D54A40732}" filter="1" showAutoFilter="1">
      <autoFilter ref="$A$1:$AX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1097668794"/>
        </ext>
      </extLst>
    </customSheetView>
    <customSheetView guid="{2C5F86F4-F61F-408D-990F-AA09F3F60091}" filter="1" showAutoFilter="1">
      <autoFilter ref="$A$1:$AQ$210"/>
      <extLst>
        <ext uri="GoogleSheetsCustomDataVersion1">
          <go:sheetsCustomData xmlns:go="http://customooxmlschemas.google.com/" filterViewId="1133068069"/>
        </ext>
      </extLst>
    </customSheetView>
    <customSheetView guid="{38B0DE82-71D5-492F-AAEF-B52B03FDEDE1}" filter="1" showAutoFilter="1">
      <autoFilter ref="$A$1:$AX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1181902813"/>
        </ext>
      </extLst>
    </customSheetView>
    <customSheetView guid="{2F615186-91B3-48AD-B7A1-8C4DA9917318}" filter="1" showAutoFilter="1">
      <autoFilter ref="$A$1:$AX$682"/>
      <extLst>
        <ext uri="GoogleSheetsCustomDataVersion1">
          <go:sheetsCustomData xmlns:go="http://customooxmlschemas.google.com/" filterViewId="1186796267"/>
        </ext>
      </extLst>
    </customSheetView>
    <customSheetView guid="{C6E8CD05-4394-4E52-938D-BD03E0205D1F}" filter="1" showAutoFilter="1">
      <autoFilter ref="$D$1:$D$210"/>
      <extLst>
        <ext uri="GoogleSheetsCustomDataVersion1">
          <go:sheetsCustomData xmlns:go="http://customooxmlschemas.google.com/" filterViewId="1229793549"/>
        </ext>
      </extLst>
    </customSheetView>
    <customSheetView guid="{E82B1070-ABB6-4405-9D04-1AFC020DC7EB}" filter="1" showAutoFilter="1">
      <autoFilter ref="$A$1:$AQ$210"/>
      <extLst>
        <ext uri="GoogleSheetsCustomDataVersion1">
          <go:sheetsCustomData xmlns:go="http://customooxmlschemas.google.com/" filterViewId="1255938482"/>
        </ext>
      </extLst>
    </customSheetView>
    <customSheetView guid="{061B8C3D-B586-47EC-A495-60B132C193F6}" filter="1" showAutoFilter="1">
      <autoFilter ref="$D$1:$D$210"/>
      <extLst>
        <ext uri="GoogleSheetsCustomDataVersion1">
          <go:sheetsCustomData xmlns:go="http://customooxmlschemas.google.com/" filterViewId="1285433046"/>
        </ext>
      </extLst>
    </customSheetView>
    <customSheetView guid="{527F8877-C219-426A-B97D-1AB3CA87601C}" filter="1" showAutoFilter="1">
      <autoFilter ref="$A$1:$AX$682"/>
      <extLst>
        <ext uri="GoogleSheetsCustomDataVersion1">
          <go:sheetsCustomData xmlns:go="http://customooxmlschemas.google.com/" filterViewId="1367192983"/>
        </ext>
      </extLst>
    </customSheetView>
    <customSheetView guid="{E493C62B-FC89-41BF-9528-F60FDA176EBA}" filter="1" showAutoFilter="1">
      <autoFilter ref="$A$1:$AQ$210"/>
      <extLst>
        <ext uri="GoogleSheetsCustomDataVersion1">
          <go:sheetsCustomData xmlns:go="http://customooxmlschemas.google.com/" filterViewId="1407390493"/>
        </ext>
      </extLst>
    </customSheetView>
    <customSheetView guid="{A451E220-FAA4-482F-AFEE-8FD369FE85CE}" filter="1" showAutoFilter="1">
      <autoFilter ref="$AC$681:$AC$682"/>
      <extLst>
        <ext uri="GoogleSheetsCustomDataVersion1">
          <go:sheetsCustomData xmlns:go="http://customooxmlschemas.google.com/" filterViewId="1421009201"/>
        </ext>
      </extLst>
    </customSheetView>
    <customSheetView guid="{5AAFC0F5-F986-4848-A34D-12C604E00387}" filter="1" showAutoFilter="1">
      <autoFilter ref="$A$1:$AQ$210"/>
      <extLst>
        <ext uri="GoogleSheetsCustomDataVersion1">
          <go:sheetsCustomData xmlns:go="http://customooxmlschemas.google.com/" filterViewId="1429556534"/>
        </ext>
      </extLst>
    </customSheetView>
    <customSheetView guid="{F53921F5-E3FC-499D-B04E-A6AF9EDA74F9}" filter="1" showAutoFilter="1">
      <autoFilter ref="$A$1:$BA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1517469158"/>
        </ext>
      </extLst>
    </customSheetView>
    <customSheetView guid="{0B6EFBDF-2496-4008-ACE3-FF31BB67B333}" filter="1" showAutoFilter="1">
      <autoFilter ref="$A$1:$AQ$210"/>
      <extLst>
        <ext uri="GoogleSheetsCustomDataVersion1">
          <go:sheetsCustomData xmlns:go="http://customooxmlschemas.google.com/" filterViewId="1522145715"/>
        </ext>
      </extLst>
    </customSheetView>
    <customSheetView guid="{DA3584F9-A0D0-4576-9FFA-405953F0342E}" filter="1" showAutoFilter="1">
      <autoFilter ref="$A$1:$BA$700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1561601783"/>
        </ext>
      </extLst>
    </customSheetView>
    <customSheetView guid="{5F740FF0-8E69-44CC-A5BA-5565B8BA1B09}" filter="1" showAutoFilter="1">
      <autoFilter ref="$C$1:$C$210"/>
      <extLst>
        <ext uri="GoogleSheetsCustomDataVersion1">
          <go:sheetsCustomData xmlns:go="http://customooxmlschemas.google.com/" filterViewId="1692469993"/>
        </ext>
      </extLst>
    </customSheetView>
    <customSheetView guid="{EA8F5413-B19F-476D-8C81-81B671CF1DF1}" filter="1" showAutoFilter="1">
      <autoFilter ref="$A$1:$AQ$210"/>
      <extLst>
        <ext uri="GoogleSheetsCustomDataVersion1">
          <go:sheetsCustomData xmlns:go="http://customooxmlschemas.google.com/" filterViewId="1753276498"/>
        </ext>
      </extLst>
    </customSheetView>
    <customSheetView guid="{DC94D53F-A484-4198-AA6A-5E57860EDE3D}" filter="1" showAutoFilter="1">
      <autoFilter ref="$A$1:$AQ$210"/>
      <extLst>
        <ext uri="GoogleSheetsCustomDataVersion1">
          <go:sheetsCustomData xmlns:go="http://customooxmlschemas.google.com/" filterViewId="1763526876"/>
        </ext>
      </extLst>
    </customSheetView>
    <customSheetView guid="{53A25238-D063-47FE-919C-38CE2B701B01}" filter="1" showAutoFilter="1">
      <autoFilter ref="$A$1:$AQ$210"/>
      <extLst>
        <ext uri="GoogleSheetsCustomDataVersion1">
          <go:sheetsCustomData xmlns:go="http://customooxmlschemas.google.com/" filterViewId="1775198535"/>
        </ext>
      </extLst>
    </customSheetView>
    <customSheetView guid="{D8B8D593-A363-437A-9D3E-78F5961DDB0E}" filter="1" showAutoFilter="1">
      <autoFilter ref="$A$1:$AX$700"/>
      <extLst>
        <ext uri="GoogleSheetsCustomDataVersion1">
          <go:sheetsCustomData xmlns:go="http://customooxmlschemas.google.com/" filterViewId="1776858697"/>
        </ext>
      </extLst>
    </customSheetView>
    <customSheetView guid="{C55EFD14-523D-46FF-A89F-5AE60EC9E0D1}" filter="1" showAutoFilter="1">
      <autoFilter ref="$A$1:$BA$700"/>
      <extLst>
        <ext uri="GoogleSheetsCustomDataVersion1">
          <go:sheetsCustomData xmlns:go="http://customooxmlschemas.google.com/" filterViewId="1780596678"/>
        </ext>
      </extLst>
    </customSheetView>
    <customSheetView guid="{EBE003C7-A7EF-4606-BC64-0D550710090E}" filter="1" showAutoFilter="1">
      <autoFilter ref="$A$1:$BA$700"/>
      <extLst>
        <ext uri="GoogleSheetsCustomDataVersion1">
          <go:sheetsCustomData xmlns:go="http://customooxmlschemas.google.com/" filterViewId="1806139460"/>
        </ext>
      </extLst>
    </customSheetView>
    <customSheetView guid="{5F6BE341-6B8A-4296-86C3-1516DE2F1B9F}" filter="1" showAutoFilter="1">
      <autoFilter ref="$A$1:$AQ$210"/>
      <extLst>
        <ext uri="GoogleSheetsCustomDataVersion1">
          <go:sheetsCustomData xmlns:go="http://customooxmlschemas.google.com/" filterViewId="1826754082"/>
        </ext>
      </extLst>
    </customSheetView>
    <customSheetView guid="{EFDD2E73-A510-4917-80C6-7656C5F2C4A8}" filter="1" showAutoFilter="1">
      <autoFilter ref="$A$1:$AQ$210"/>
      <extLst>
        <ext uri="GoogleSheetsCustomDataVersion1">
          <go:sheetsCustomData xmlns:go="http://customooxmlschemas.google.com/" filterViewId="1875166054"/>
        </ext>
      </extLst>
    </customSheetView>
    <customSheetView guid="{93725D70-4453-418F-A5AF-6E5C750790CB}" filter="1" showAutoFilter="1">
      <autoFilter ref="$A$1:$BA$700"/>
      <extLst>
        <ext uri="GoogleSheetsCustomDataVersion1">
          <go:sheetsCustomData xmlns:go="http://customooxmlschemas.google.com/" filterViewId="1882789716"/>
        </ext>
      </extLst>
    </customSheetView>
    <customSheetView guid="{D6E2D15C-70F5-49E9-980C-56E929B9B70E}" filter="1" showAutoFilter="1">
      <autoFilter ref="$A$1:$AX$700"/>
      <extLst>
        <ext uri="GoogleSheetsCustomDataVersion1">
          <go:sheetsCustomData xmlns:go="http://customooxmlschemas.google.com/" filterViewId="1896780497"/>
        </ext>
      </extLst>
    </customSheetView>
    <customSheetView guid="{FD5CF423-D994-4859-B152-406414AAA6B4}" filter="1" showAutoFilter="1">
      <autoFilter ref="$A$1:$BA$700"/>
      <extLst>
        <ext uri="GoogleSheetsCustomDataVersion1">
          <go:sheetsCustomData xmlns:go="http://customooxmlschemas.google.com/" filterViewId="193963503"/>
        </ext>
      </extLst>
    </customSheetView>
    <customSheetView guid="{7CEF7AC3-AA8A-4BE6-87F9-6A4BEBCC2C44}" filter="1" showAutoFilter="1">
      <autoFilter ref="$A$1:$AQ$210"/>
      <extLst>
        <ext uri="GoogleSheetsCustomDataVersion1">
          <go:sheetsCustomData xmlns:go="http://customooxmlschemas.google.com/" filterViewId="196051063"/>
        </ext>
      </extLst>
    </customSheetView>
    <customSheetView guid="{9BAE1C21-B2A2-46D0-9A5D-147DD7A3075A}" filter="1" showAutoFilter="1">
      <autoFilter ref="$D$1:$AX$56"/>
      <extLst>
        <ext uri="GoogleSheetsCustomDataVersion1">
          <go:sheetsCustomData xmlns:go="http://customooxmlschemas.google.com/" filterViewId="1965164437"/>
        </ext>
      </extLst>
    </customSheetView>
    <customSheetView guid="{95EA9419-DFCD-4BAD-A4AD-7CA16817A636}" filter="1" showAutoFilter="1">
      <autoFilter ref="$A$1:$BA$700"/>
      <extLst>
        <ext uri="GoogleSheetsCustomDataVersion1">
          <go:sheetsCustomData xmlns:go="http://customooxmlschemas.google.com/" filterViewId="1987123653"/>
        </ext>
      </extLst>
    </customSheetView>
    <customSheetView guid="{0D4A5E9F-EAE9-4E24-BFE9-DEE47710761C}" filter="1" showAutoFilter="1">
      <autoFilter ref="$C$169:$C$173"/>
      <extLst>
        <ext uri="GoogleSheetsCustomDataVersion1">
          <go:sheetsCustomData xmlns:go="http://customooxmlschemas.google.com/" filterViewId="2015108116"/>
        </ext>
      </extLst>
    </customSheetView>
    <customSheetView guid="{A4A961A7-E949-4930-8369-483752E0A46C}" filter="1" showAutoFilter="1">
      <autoFilter ref="$C$1:$C$210"/>
      <extLst>
        <ext uri="GoogleSheetsCustomDataVersion1">
          <go:sheetsCustomData xmlns:go="http://customooxmlschemas.google.com/" filterViewId="2026883844"/>
        </ext>
      </extLst>
    </customSheetView>
    <customSheetView guid="{CAAD9B5A-C1F0-45B0-A33B-06A851997B5C}" filter="1" showAutoFilter="1">
      <autoFilter ref="$C$169:$C$173"/>
      <extLst>
        <ext uri="GoogleSheetsCustomDataVersion1">
          <go:sheetsCustomData xmlns:go="http://customooxmlschemas.google.com/" filterViewId="2067492419"/>
        </ext>
      </extLst>
    </customSheetView>
    <customSheetView guid="{70866BCD-5501-4EED-B83E-73514C013B3A}" filter="1" showAutoFilter="1">
      <autoFilter ref="$A$1:$BA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2076638773"/>
        </ext>
      </extLst>
    </customSheetView>
    <customSheetView guid="{B7C2430F-6375-4569-A851-3C0E229A7007}" filter="1" showAutoFilter="1">
      <autoFilter ref="$A$1:$AQ$210"/>
      <extLst>
        <ext uri="GoogleSheetsCustomDataVersion1">
          <go:sheetsCustomData xmlns:go="http://customooxmlschemas.google.com/" filterViewId="2078569690"/>
        </ext>
      </extLst>
    </customSheetView>
    <customSheetView guid="{078F80D6-BD7D-4BF6-BFA7-981DB5DC7BEE}" filter="1" showAutoFilter="1">
      <autoFilter ref="$C$1:$C$210"/>
      <extLst>
        <ext uri="GoogleSheetsCustomDataVersion1">
          <go:sheetsCustomData xmlns:go="http://customooxmlschemas.google.com/" filterViewId="2091507500"/>
        </ext>
      </extLst>
    </customSheetView>
    <customSheetView guid="{ABD94758-9719-4C1B-BCD0-8B92654ED079}" filter="1" showAutoFilter="1">
      <autoFilter ref="$A$1:$AX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216996931"/>
        </ext>
      </extLst>
    </customSheetView>
    <customSheetView guid="{BF4A08E6-B0CF-4816-8A77-FDEC1E5A533A}" filter="1" showAutoFilter="1">
      <autoFilter ref="$A$1:$BA$700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287433491"/>
        </ext>
      </extLst>
    </customSheetView>
    <customSheetView guid="{D5136A11-8100-4600-8D77-7F25EB5F64AE}" filter="1" showAutoFilter="1">
      <autoFilter ref="$A$1:$AX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297352647"/>
        </ext>
      </extLst>
    </customSheetView>
    <customSheetView guid="{3C89E492-169F-4CE5-9C6F-F3FFEBBDDD82}" filter="1" showAutoFilter="1">
      <autoFilter ref="$A$1:$AQ$210"/>
      <extLst>
        <ext uri="GoogleSheetsCustomDataVersion1">
          <go:sheetsCustomData xmlns:go="http://customooxmlschemas.google.com/" filterViewId="325933853"/>
        </ext>
      </extLst>
    </customSheetView>
    <customSheetView guid="{59B0ABB4-1020-42C7-994C-9908BFDAF52A}" filter="1" showAutoFilter="1">
      <autoFilter ref="$C$111:$C$113"/>
      <extLst>
        <ext uri="GoogleSheetsCustomDataVersion1">
          <go:sheetsCustomData xmlns:go="http://customooxmlschemas.google.com/" filterViewId="352728733"/>
        </ext>
      </extLst>
    </customSheetView>
    <customSheetView guid="{A7BA5F44-7B08-4819-99A2-4FE30A7F97B8}" filter="1" showAutoFilter="1">
      <autoFilter ref="$A$1:$AQ$210"/>
      <extLst>
        <ext uri="GoogleSheetsCustomDataVersion1">
          <go:sheetsCustomData xmlns:go="http://customooxmlschemas.google.com/" filterViewId="454969178"/>
        </ext>
      </extLst>
    </customSheetView>
    <customSheetView guid="{90FB6DFA-F44F-4F9C-9946-A8E2CF168453}" filter="1" showAutoFilter="1">
      <autoFilter ref="$A$1:$AX$682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535887184"/>
        </ext>
      </extLst>
    </customSheetView>
    <customSheetView guid="{C87A30F4-6B01-4C6C-B797-31036D53A8E7}" filter="1" showAutoFilter="1">
      <autoFilter ref="$A$1:$AQ$210"/>
      <extLst>
        <ext uri="GoogleSheetsCustomDataVersion1">
          <go:sheetsCustomData xmlns:go="http://customooxmlschemas.google.com/" filterViewId="808248777"/>
        </ext>
      </extLst>
    </customSheetView>
    <customSheetView guid="{8F8D53B4-5147-4D2A-9CB7-103C6B16A3A4}" filter="1" showAutoFilter="1">
      <autoFilter ref="$A$1:$BA$936">
        <filterColumn colId="3">
          <filters>
            <filter val="Lungiso HS"/>
            <filter val="Khanyisa"/>
            <filter val="Khumbulani HS"/>
            <filter val="Kwazakhele HS"/>
            <filter val="Phakamisa SSS"/>
            <filter val="Masiphathisane SS"/>
            <filter val="Khwezi Lomso CS"/>
            <filter val="Cowan HS"/>
            <filter val="Ithembelihle CS"/>
            <filter val="Lungisa HS"/>
            <filter val="Mzontsundu"/>
            <filter val="EZ Kabane"/>
            <filter val="Ncedo SSS"/>
            <filter val="James Jolobe SSS"/>
            <filter val="Vulumzi SS"/>
            <filter val="Rocklands IS"/>
            <filter val="Isilimela HS"/>
            <filter val="Coselelani HS"/>
            <filter val="Douglas Mbopa"/>
            <filter val="Loyiso SS"/>
            <filter val="Kwa Magxaki HS"/>
            <filter val="Ndzondelelo"/>
            <filter val="Chubekile SSS"/>
            <filter val="Motherwell HS"/>
            <filter val="Soqhayisa SS"/>
            <filter val="Jeffrey's Bay CHS"/>
            <filter val="Cingani HS"/>
          </filters>
        </filterColumn>
      </autoFilter>
      <extLst>
        <ext uri="GoogleSheetsCustomDataVersion1">
          <go:sheetsCustomData xmlns:go="http://customooxmlschemas.google.com/" filterViewId="847475356"/>
        </ext>
      </extLst>
    </customSheetView>
    <customSheetView guid="{77DEA52B-16AF-4261-BDF5-27C35705F3D7}" filter="1" showAutoFilter="1">
      <autoFilter ref="$A$1:$AQ$210"/>
      <extLst>
        <ext uri="GoogleSheetsCustomDataVersion1">
          <go:sheetsCustomData xmlns:go="http://customooxmlschemas.google.com/" filterViewId="851833851"/>
        </ext>
      </extLst>
    </customSheetView>
    <customSheetView guid="{0D40BCBB-26AD-49E6-BF19-D42318FEC5CC}" filter="1" showAutoFilter="1">
      <autoFilter ref="$D$1:$D$210"/>
      <extLst>
        <ext uri="GoogleSheetsCustomDataVersion1">
          <go:sheetsCustomData xmlns:go="http://customooxmlschemas.google.com/" filterViewId="917593220"/>
        </ext>
      </extLst>
    </customSheetView>
  </customSheetViews>
  <conditionalFormatting sqref="B1:B832 B836:B919">
    <cfRule type="notContainsBlanks" dxfId="0" priority="1">
      <formula>LEN(TRIM(B1))&gt;0</formula>
    </cfRule>
  </conditionalFormatting>
  <dataValidations>
    <dataValidation type="list" allowBlank="1" showDropDown="1" showErrorMessage="1" sqref="Q2:Q919">
      <formula1>"Accepted,Provisionally Accepted,Interview Required,Not Accepted,Placed on waiting list,Programme Full,Alternate campus offer,Awaiting Final Decision,Min Req Met"</formula1>
    </dataValidation>
    <dataValidation type="list" allowBlank="1" showDropDown="1" showErrorMessage="1" sqref="G2:G919 M2:M919 S2:S919 Y2:Y919 AE2:AE919 AK2:AK919 AR2:AR919 BB2:BB919">
      <formula1>"Yes,No,S/A"</formula1>
    </dataValidation>
    <dataValidation type="list" allowBlank="1" showDropDown="1" showErrorMessage="1" sqref="N2:N919 T2:T919 Z2:Z919 AF2:AF919 AL2:AL919 AS2:AS919">
      <formula1>"Cannot Proceed,Missing Documents,Does Not Qualify,Foreign Student,Did not submit form"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6.57"/>
    <col customWidth="1" min="2" max="2" width="20.57"/>
    <col customWidth="1" min="3" max="3" width="16.57"/>
    <col customWidth="1" min="4" max="4" width="17.71"/>
    <col customWidth="1" min="5" max="5" width="13.14"/>
    <col customWidth="1" min="6" max="6" width="32.43"/>
    <col customWidth="1" min="7" max="7" width="23.29"/>
    <col customWidth="1" min="8" max="8" width="23.14"/>
    <col customWidth="1" min="9" max="9" width="30.71"/>
    <col customWidth="1" min="10" max="10" width="34.57"/>
    <col customWidth="1" min="11" max="11" width="20.14"/>
    <col customWidth="1" min="12" max="12" width="22.14"/>
  </cols>
  <sheetData>
    <row r="1">
      <c r="A1" s="401" t="s">
        <v>8125</v>
      </c>
      <c r="B1" s="401" t="s">
        <v>165</v>
      </c>
      <c r="C1" s="401" t="s">
        <v>166</v>
      </c>
      <c r="D1" s="401" t="s">
        <v>7669</v>
      </c>
      <c r="E1" s="401" t="s">
        <v>69</v>
      </c>
      <c r="F1" s="401" t="s">
        <v>8126</v>
      </c>
      <c r="G1" s="401" t="s">
        <v>8127</v>
      </c>
      <c r="H1" s="401" t="s">
        <v>8128</v>
      </c>
      <c r="I1" s="401" t="s">
        <v>8129</v>
      </c>
      <c r="J1" s="401" t="s">
        <v>8130</v>
      </c>
      <c r="K1" s="401" t="s">
        <v>8131</v>
      </c>
      <c r="L1" s="401" t="s">
        <v>8129</v>
      </c>
      <c r="M1" s="402"/>
      <c r="N1" s="402"/>
      <c r="O1" s="402"/>
      <c r="P1" s="402"/>
      <c r="Q1" s="403"/>
      <c r="R1" s="403"/>
      <c r="S1" s="403"/>
      <c r="T1" s="403"/>
      <c r="U1" s="403"/>
      <c r="V1" s="403"/>
      <c r="W1" s="403"/>
      <c r="X1" s="403"/>
      <c r="Y1" s="403"/>
      <c r="Z1" s="403"/>
    </row>
    <row r="2">
      <c r="A2" s="11" t="s">
        <v>8132</v>
      </c>
      <c r="B2" s="140" t="str">
        <f>VLOOKUP(A2,'High School'!A40:BG891,4,FALSE)</f>
        <v>#N/A</v>
      </c>
      <c r="C2" s="140" t="str">
        <f>VLOOKUP(A2,'High School'!A40:P891,5,FALSE)</f>
        <v>#N/A</v>
      </c>
      <c r="D2" s="404" t="str">
        <f>VLOOKUP(A2,'High School'!A40:BU891,12,FALSE)</f>
        <v>#N/A</v>
      </c>
      <c r="E2" s="404" t="s">
        <v>55</v>
      </c>
      <c r="F2" s="140"/>
      <c r="G2" s="140"/>
      <c r="H2" s="140"/>
      <c r="I2" s="140"/>
      <c r="J2" s="140"/>
      <c r="K2" s="140"/>
      <c r="L2" s="1"/>
    </row>
    <row r="3">
      <c r="A3" s="14" t="s">
        <v>8133</v>
      </c>
      <c r="B3" s="85" t="str">
        <f>VLOOKUP(A3,'High School'!A41:BG892,4,FALSE)</f>
        <v>#N/A</v>
      </c>
      <c r="C3" s="85" t="str">
        <f>VLOOKUP(A3,'High School'!A41:P892,5,FALSE)</f>
        <v>#N/A</v>
      </c>
      <c r="D3" s="91" t="str">
        <f>VLOOKUP(A3,'High School'!A41:BU892,12,FALSE)</f>
        <v>#N/A</v>
      </c>
      <c r="E3" s="91" t="s">
        <v>55</v>
      </c>
      <c r="F3" s="85"/>
      <c r="G3" s="85"/>
      <c r="H3" s="85"/>
      <c r="I3" s="85"/>
      <c r="J3" s="85"/>
      <c r="K3" s="85"/>
    </row>
    <row r="4">
      <c r="A4" s="14" t="s">
        <v>8134</v>
      </c>
      <c r="B4" s="85" t="str">
        <f>VLOOKUP(A4,'High School'!A750:BG1614,4,FALSE)</f>
        <v>#N/A</v>
      </c>
      <c r="C4" s="85" t="str">
        <f>VLOOKUP(A4,'High School'!A750:P1614,5,FALSE)</f>
        <v>#N/A</v>
      </c>
      <c r="D4" s="91" t="str">
        <f>VLOOKUP(A4,'High School'!A750:BU1614,12,FALSE)</f>
        <v>#N/A</v>
      </c>
      <c r="E4" s="91" t="s">
        <v>55</v>
      </c>
      <c r="F4" s="14"/>
      <c r="G4" s="14"/>
      <c r="H4" s="14"/>
      <c r="I4" s="14"/>
      <c r="J4" s="14"/>
      <c r="K4" s="14"/>
    </row>
    <row r="5">
      <c r="A5" s="14" t="s">
        <v>8135</v>
      </c>
      <c r="B5" s="85" t="str">
        <f>VLOOKUP(A5,'High School'!A751:BG1615,4,FALSE)</f>
        <v>#N/A</v>
      </c>
      <c r="C5" s="85" t="str">
        <f>VLOOKUP(A5,'High School'!A751:P1615,5,FALSE)</f>
        <v>#N/A</v>
      </c>
      <c r="D5" s="91" t="str">
        <f>VLOOKUP(A5,'High School'!A751:BU1615,12,FALSE)</f>
        <v>#N/A</v>
      </c>
      <c r="E5" s="91" t="s">
        <v>55</v>
      </c>
      <c r="F5" s="14"/>
      <c r="G5" s="14"/>
      <c r="H5" s="14"/>
      <c r="I5" s="14"/>
      <c r="J5" s="14"/>
      <c r="K5" s="14"/>
    </row>
    <row r="6">
      <c r="A6" s="14" t="s">
        <v>8136</v>
      </c>
      <c r="B6" s="85" t="str">
        <f>VLOOKUP(A6,'High School'!A752:BG1616,4,FALSE)</f>
        <v>#N/A</v>
      </c>
      <c r="C6" s="85" t="str">
        <f>VLOOKUP(A6,'High School'!A752:P1616,5,FALSE)</f>
        <v>#N/A</v>
      </c>
      <c r="D6" s="91" t="str">
        <f>VLOOKUP(A6,'High School'!A752:BU1616,12,FALSE)</f>
        <v>#N/A</v>
      </c>
      <c r="E6" s="91" t="s">
        <v>55</v>
      </c>
      <c r="F6" s="14"/>
      <c r="G6" s="14"/>
      <c r="H6" s="14"/>
      <c r="I6" s="14"/>
      <c r="J6" s="14"/>
      <c r="K6" s="14"/>
    </row>
    <row r="7">
      <c r="A7" s="14" t="s">
        <v>8137</v>
      </c>
      <c r="B7" s="85" t="str">
        <f>VLOOKUP(A7,'High School'!A753:BG1617,4,FALSE)</f>
        <v>#N/A</v>
      </c>
      <c r="C7" s="85" t="str">
        <f>VLOOKUP(A7,'High School'!A753:P1617,5,FALSE)</f>
        <v>#N/A</v>
      </c>
      <c r="D7" s="91" t="str">
        <f>VLOOKUP(A7,'High School'!A753:BU1617,12,FALSE)</f>
        <v>#N/A</v>
      </c>
      <c r="E7" s="91" t="s">
        <v>55</v>
      </c>
      <c r="F7" s="14"/>
      <c r="G7" s="14"/>
      <c r="H7" s="14"/>
      <c r="I7" s="14"/>
      <c r="J7" s="14"/>
      <c r="K7" s="14"/>
    </row>
    <row r="8">
      <c r="A8" s="14" t="s">
        <v>8138</v>
      </c>
      <c r="B8" s="85" t="str">
        <f>VLOOKUP(A8,'High School'!A754:BG1618,4,FALSE)</f>
        <v>#N/A</v>
      </c>
      <c r="C8" s="85" t="str">
        <f>VLOOKUP(A8,'High School'!A754:P1618,5,FALSE)</f>
        <v>#N/A</v>
      </c>
      <c r="D8" s="91" t="str">
        <f>VLOOKUP(A8,'High School'!A754:BU1618,12,FALSE)</f>
        <v>#N/A</v>
      </c>
      <c r="E8" s="91" t="s">
        <v>55</v>
      </c>
      <c r="F8" s="14"/>
      <c r="G8" s="14"/>
      <c r="H8" s="14"/>
      <c r="I8" s="14"/>
      <c r="J8" s="14"/>
      <c r="K8" s="14"/>
    </row>
    <row r="9">
      <c r="A9" s="14" t="s">
        <v>8139</v>
      </c>
      <c r="B9" s="85" t="str">
        <f>VLOOKUP(A9,'High School'!A784:BG1650,4,FALSE)</f>
        <v>#N/A</v>
      </c>
      <c r="C9" s="85" t="str">
        <f>VLOOKUP(A9,'High School'!A784:P1650,5,FALSE)</f>
        <v>#N/A</v>
      </c>
      <c r="D9" s="91" t="str">
        <f>VLOOKUP(A9,'High School'!A784:BU1650,12,FALSE)</f>
        <v>#N/A</v>
      </c>
      <c r="E9" s="91" t="s">
        <v>55</v>
      </c>
      <c r="F9" s="14"/>
      <c r="G9" s="14"/>
      <c r="H9" s="14"/>
      <c r="I9" s="14"/>
      <c r="J9" s="14"/>
      <c r="K9" s="14"/>
    </row>
    <row r="10">
      <c r="A10" s="14" t="s">
        <v>8140</v>
      </c>
      <c r="B10" s="85" t="str">
        <f>VLOOKUP(A10,'High School'!A42:BG893,4,FALSE)</f>
        <v>#N/A</v>
      </c>
      <c r="C10" s="85" t="str">
        <f>VLOOKUP(A10,'High School'!A42:P893,5,FALSE)</f>
        <v>#N/A</v>
      </c>
      <c r="D10" s="91" t="str">
        <f>VLOOKUP(A10,'High School'!A42:BU893,12,FALSE)</f>
        <v>#N/A</v>
      </c>
      <c r="E10" s="91" t="s">
        <v>55</v>
      </c>
      <c r="F10" s="85"/>
      <c r="G10" s="85"/>
      <c r="H10" s="85"/>
      <c r="I10" s="85"/>
      <c r="J10" s="85"/>
      <c r="K10" s="85"/>
    </row>
    <row r="11">
      <c r="A11" s="14" t="s">
        <v>8141</v>
      </c>
      <c r="B11" s="85" t="str">
        <f>VLOOKUP(A11,'High School'!A43:BG894,4,FALSE)</f>
        <v>#N/A</v>
      </c>
      <c r="C11" s="85" t="str">
        <f>VLOOKUP(A11,'High School'!A43:P894,5,FALSE)</f>
        <v>#N/A</v>
      </c>
      <c r="D11" s="91" t="str">
        <f>VLOOKUP(A11,'High School'!A43:BU894,12,FALSE)</f>
        <v>#N/A</v>
      </c>
      <c r="E11" s="91" t="s">
        <v>55</v>
      </c>
      <c r="F11" s="85"/>
      <c r="G11" s="85"/>
      <c r="H11" s="85"/>
      <c r="I11" s="85"/>
      <c r="J11" s="85"/>
      <c r="K11" s="85"/>
    </row>
    <row r="12">
      <c r="A12" s="14" t="s">
        <v>8142</v>
      </c>
      <c r="B12" s="85" t="str">
        <f>VLOOKUP(A12,'High School'!A44:BG895,4,FALSE)</f>
        <v>#N/A</v>
      </c>
      <c r="C12" s="85" t="str">
        <f>VLOOKUP(A12,'High School'!A44:P895,5,FALSE)</f>
        <v>#N/A</v>
      </c>
      <c r="D12" s="91" t="str">
        <f>VLOOKUP(A12,'High School'!A44:BU895,12,FALSE)</f>
        <v>#N/A</v>
      </c>
      <c r="E12" s="91" t="s">
        <v>55</v>
      </c>
      <c r="F12" s="85"/>
      <c r="G12" s="85"/>
      <c r="H12" s="85"/>
      <c r="I12" s="85"/>
      <c r="J12" s="85"/>
      <c r="K12" s="85"/>
    </row>
    <row r="13">
      <c r="A13" s="14" t="s">
        <v>8143</v>
      </c>
      <c r="B13" s="85" t="str">
        <f>VLOOKUP(A13,'High School'!A45:BG896,4,FALSE)</f>
        <v>#N/A</v>
      </c>
      <c r="C13" s="85" t="str">
        <f>VLOOKUP(A13,'High School'!A45:P896,5,FALSE)</f>
        <v>#N/A</v>
      </c>
      <c r="D13" s="91" t="str">
        <f>VLOOKUP(A13,'High School'!A45:BU896,12,FALSE)</f>
        <v>#N/A</v>
      </c>
      <c r="E13" s="91" t="s">
        <v>55</v>
      </c>
      <c r="F13" s="85"/>
      <c r="G13" s="85"/>
      <c r="H13" s="85"/>
      <c r="I13" s="85"/>
      <c r="J13" s="85"/>
      <c r="K13" s="85"/>
    </row>
    <row r="14">
      <c r="A14" s="14" t="s">
        <v>8144</v>
      </c>
      <c r="B14" s="85" t="str">
        <f>VLOOKUP(A14,'High School'!A700:BG1563,4,FALSE)</f>
        <v>#N/A</v>
      </c>
      <c r="C14" s="85" t="str">
        <f>VLOOKUP(A14,'High School'!A700:P1563,5,FALSE)</f>
        <v>#N/A</v>
      </c>
      <c r="D14" s="91" t="str">
        <f>VLOOKUP(A14,'High School'!A700:BU1563,12,FALSE)</f>
        <v>#N/A</v>
      </c>
      <c r="E14" s="91" t="s">
        <v>55</v>
      </c>
      <c r="F14" s="14"/>
      <c r="G14" s="14"/>
      <c r="H14" s="14"/>
      <c r="I14" s="14"/>
      <c r="J14" s="14"/>
      <c r="K14" s="14"/>
    </row>
    <row r="15">
      <c r="A15" s="14" t="s">
        <v>8145</v>
      </c>
      <c r="B15" s="85" t="str">
        <f>VLOOKUP(A15,'High School'!A701:BG1564,4,FALSE)</f>
        <v>#N/A</v>
      </c>
      <c r="C15" s="85" t="str">
        <f>VLOOKUP(A15,'High School'!A701:P1564,5,FALSE)</f>
        <v>#N/A</v>
      </c>
      <c r="D15" s="91" t="str">
        <f>VLOOKUP(A15,'High School'!A701:BU1564,12,FALSE)</f>
        <v>#N/A</v>
      </c>
      <c r="E15" s="91" t="s">
        <v>55</v>
      </c>
      <c r="F15" s="14"/>
      <c r="G15" s="14"/>
      <c r="H15" s="14"/>
      <c r="I15" s="14"/>
      <c r="J15" s="14"/>
      <c r="K15" s="14"/>
    </row>
    <row r="16">
      <c r="A16" s="14" t="s">
        <v>8146</v>
      </c>
      <c r="B16" s="85" t="str">
        <f>VLOOKUP(A16,'High School'!A702:BG1565,4,FALSE)</f>
        <v>#N/A</v>
      </c>
      <c r="C16" s="85" t="str">
        <f>VLOOKUP(A16,'High School'!A702:P1565,5,FALSE)</f>
        <v>#N/A</v>
      </c>
      <c r="D16" s="91" t="str">
        <f>VLOOKUP(A16,'High School'!A702:BU1565,12,FALSE)</f>
        <v>#N/A</v>
      </c>
      <c r="E16" s="91" t="s">
        <v>55</v>
      </c>
      <c r="F16" s="14"/>
      <c r="G16" s="14"/>
      <c r="H16" s="14"/>
      <c r="I16" s="14"/>
      <c r="J16" s="14"/>
      <c r="K16" s="14"/>
    </row>
    <row r="17">
      <c r="A17" s="14" t="s">
        <v>8147</v>
      </c>
      <c r="B17" s="85" t="str">
        <f>VLOOKUP(A17,'High School'!A703:BG1566,4,FALSE)</f>
        <v>#N/A</v>
      </c>
      <c r="C17" s="85" t="str">
        <f>VLOOKUP(A17,'High School'!A703:P1566,5,FALSE)</f>
        <v>#N/A</v>
      </c>
      <c r="D17" s="91" t="str">
        <f>VLOOKUP(A17,'High School'!A703:BU1566,12,FALSE)</f>
        <v>#N/A</v>
      </c>
      <c r="E17" s="91" t="s">
        <v>55</v>
      </c>
      <c r="F17" s="14"/>
      <c r="G17" s="14"/>
      <c r="H17" s="14"/>
      <c r="I17" s="14"/>
      <c r="J17" s="14"/>
      <c r="K17" s="14"/>
    </row>
    <row r="18">
      <c r="A18" s="14" t="s">
        <v>8148</v>
      </c>
      <c r="B18" s="85" t="str">
        <f>VLOOKUP(A18,'High School'!A310:BG1167,4,FALSE)</f>
        <v>#N/A</v>
      </c>
      <c r="C18" s="85" t="str">
        <f>VLOOKUP(A18,'High School'!A310:P1167,5,FALSE)</f>
        <v>#N/A</v>
      </c>
      <c r="D18" s="91" t="str">
        <f>VLOOKUP(A18,'High School'!A310:BU1167,12,FALSE)</f>
        <v>#N/A</v>
      </c>
      <c r="E18" s="91"/>
      <c r="F18" s="85"/>
      <c r="G18" s="85"/>
      <c r="H18" s="85"/>
      <c r="I18" s="85"/>
      <c r="J18" s="79"/>
      <c r="K18" s="85"/>
    </row>
    <row r="19">
      <c r="A19" s="14" t="s">
        <v>8149</v>
      </c>
      <c r="B19" s="85" t="str">
        <f>VLOOKUP(A19,'High School'!A312:BG1169,4,FALSE)</f>
        <v>#N/A</v>
      </c>
      <c r="C19" s="85" t="str">
        <f>VLOOKUP(A19,'High School'!A312:P1169,5,FALSE)</f>
        <v>#N/A</v>
      </c>
      <c r="D19" s="91" t="str">
        <f>VLOOKUP(A19,'High School'!A312:BU1169,12,FALSE)</f>
        <v>#N/A</v>
      </c>
      <c r="E19" s="91"/>
      <c r="F19" s="85"/>
      <c r="G19" s="85"/>
      <c r="H19" s="85"/>
      <c r="I19" s="85"/>
      <c r="J19" s="79"/>
      <c r="K19" s="85"/>
    </row>
    <row r="20">
      <c r="A20" s="14" t="s">
        <v>8150</v>
      </c>
      <c r="B20" s="85" t="str">
        <f>VLOOKUP(A20,'High School'!A314:BG1171,4,FALSE)</f>
        <v>#N/A</v>
      </c>
      <c r="C20" s="85" t="str">
        <f>VLOOKUP(A20,'High School'!A314:P1171,5,FALSE)</f>
        <v>#N/A</v>
      </c>
      <c r="D20" s="91" t="str">
        <f>VLOOKUP(A20,'High School'!A314:BU1171,12,FALSE)</f>
        <v>#N/A</v>
      </c>
      <c r="E20" s="91"/>
      <c r="F20" s="85"/>
      <c r="G20" s="85"/>
      <c r="H20" s="85"/>
      <c r="I20" s="85"/>
      <c r="J20" s="79"/>
      <c r="K20" s="85"/>
    </row>
    <row r="21">
      <c r="A21" s="14" t="s">
        <v>8151</v>
      </c>
      <c r="B21" s="85" t="str">
        <f>VLOOKUP(A21,'High School'!A315:BG1172,4,FALSE)</f>
        <v>#N/A</v>
      </c>
      <c r="C21" s="85" t="str">
        <f>VLOOKUP(A21,'High School'!A315:P1172,5,FALSE)</f>
        <v>#N/A</v>
      </c>
      <c r="D21" s="91" t="str">
        <f>VLOOKUP(A21,'High School'!A315:BU1172,12,FALSE)</f>
        <v>#N/A</v>
      </c>
      <c r="E21" s="91"/>
      <c r="F21" s="85"/>
      <c r="G21" s="85"/>
      <c r="H21" s="85"/>
      <c r="I21" s="85"/>
      <c r="J21" s="79"/>
      <c r="K21" s="85"/>
    </row>
    <row r="22">
      <c r="A22" s="14" t="s">
        <v>8152</v>
      </c>
      <c r="B22" s="85" t="str">
        <f>VLOOKUP(A22,'High School'!A317:BG1174,4,FALSE)</f>
        <v>#N/A</v>
      </c>
      <c r="C22" s="85" t="str">
        <f>VLOOKUP(A22,'High School'!A317:P1174,5,FALSE)</f>
        <v>#N/A</v>
      </c>
      <c r="D22" s="91" t="str">
        <f>VLOOKUP(A22,'High School'!A317:BU1174,12,FALSE)</f>
        <v>#N/A</v>
      </c>
      <c r="E22" s="91"/>
      <c r="F22" s="85"/>
      <c r="G22" s="85"/>
      <c r="H22" s="85"/>
      <c r="I22" s="85"/>
      <c r="J22" s="85"/>
      <c r="K22" s="85"/>
    </row>
    <row r="23">
      <c r="A23" s="14" t="s">
        <v>8153</v>
      </c>
      <c r="B23" s="85" t="str">
        <f>VLOOKUP(A23,'High School'!A318:BG1175,4,FALSE)</f>
        <v>#N/A</v>
      </c>
      <c r="C23" s="85" t="str">
        <f>VLOOKUP(A23,'High School'!A318:P1175,5,FALSE)</f>
        <v>#N/A</v>
      </c>
      <c r="D23" s="91" t="str">
        <f>VLOOKUP(A23,'High School'!A318:BU1175,12,FALSE)</f>
        <v>#N/A</v>
      </c>
      <c r="E23" s="91"/>
      <c r="F23" s="85"/>
      <c r="G23" s="85"/>
      <c r="H23" s="85"/>
      <c r="I23" s="85"/>
      <c r="J23" s="85"/>
      <c r="K23" s="85"/>
    </row>
    <row r="24">
      <c r="A24" s="14" t="s">
        <v>8154</v>
      </c>
      <c r="B24" s="85" t="str">
        <f>VLOOKUP(A24,'High School'!A320:BG1177,4,FALSE)</f>
        <v>#N/A</v>
      </c>
      <c r="C24" s="85" t="str">
        <f>VLOOKUP(A24,'High School'!A320:P1177,5,FALSE)</f>
        <v>#N/A</v>
      </c>
      <c r="D24" s="91" t="str">
        <f>VLOOKUP(A24,'High School'!A320:BU1177,12,FALSE)</f>
        <v>#N/A</v>
      </c>
      <c r="E24" s="91"/>
      <c r="F24" s="85"/>
      <c r="G24" s="85"/>
      <c r="H24" s="85"/>
      <c r="I24" s="85"/>
      <c r="J24" s="85"/>
      <c r="K24" s="85"/>
    </row>
    <row r="25">
      <c r="A25" s="14" t="s">
        <v>8155</v>
      </c>
      <c r="B25" s="85" t="str">
        <f>VLOOKUP(A25,'High School'!A321:BG1178,4,FALSE)</f>
        <v>#N/A</v>
      </c>
      <c r="C25" s="85" t="str">
        <f>VLOOKUP(A25,'High School'!A321:P1178,5,FALSE)</f>
        <v>#N/A</v>
      </c>
      <c r="D25" s="91" t="str">
        <f>VLOOKUP(A25,'High School'!A321:BU1178,12,FALSE)</f>
        <v>#N/A</v>
      </c>
      <c r="E25" s="91"/>
      <c r="F25" s="85"/>
      <c r="G25" s="85"/>
      <c r="H25" s="85"/>
      <c r="I25" s="85"/>
      <c r="J25" s="85"/>
      <c r="K25" s="85"/>
    </row>
    <row r="26">
      <c r="A26" s="14" t="s">
        <v>8156</v>
      </c>
      <c r="B26" s="85" t="str">
        <f>VLOOKUP(A26,'High School'!A322:BG1179,4,FALSE)</f>
        <v>#N/A</v>
      </c>
      <c r="C26" s="85" t="str">
        <f>VLOOKUP(A26,'High School'!A322:P1179,5,FALSE)</f>
        <v>#N/A</v>
      </c>
      <c r="D26" s="91" t="str">
        <f>VLOOKUP(A26,'High School'!A322:BU1179,12,FALSE)</f>
        <v>#N/A</v>
      </c>
      <c r="E26" s="91"/>
      <c r="F26" s="85"/>
      <c r="G26" s="85"/>
      <c r="H26" s="85"/>
      <c r="I26" s="85"/>
      <c r="J26" s="85"/>
      <c r="K26" s="85"/>
    </row>
    <row r="27">
      <c r="A27" s="14" t="s">
        <v>8157</v>
      </c>
      <c r="B27" s="85" t="str">
        <f>VLOOKUP(A27,'High School'!A323:BG1180,4,FALSE)</f>
        <v>#N/A</v>
      </c>
      <c r="C27" s="85" t="str">
        <f>VLOOKUP(A27,'High School'!A323:P1180,5,FALSE)</f>
        <v>#N/A</v>
      </c>
      <c r="D27" s="91" t="str">
        <f>VLOOKUP(A27,'High School'!A323:BU1180,12,FALSE)</f>
        <v>#N/A</v>
      </c>
      <c r="E27" s="91"/>
      <c r="F27" s="85"/>
      <c r="G27" s="85"/>
      <c r="H27" s="85"/>
      <c r="I27" s="85"/>
      <c r="J27" s="85"/>
      <c r="K27" s="85"/>
    </row>
    <row r="28">
      <c r="A28" s="14" t="s">
        <v>8158</v>
      </c>
      <c r="B28" s="85" t="str">
        <f>VLOOKUP(A28,'High School'!A313:BG1170,4,FALSE)</f>
        <v>#N/A</v>
      </c>
      <c r="C28" s="85" t="str">
        <f>VLOOKUP(A28,'High School'!A313:P1170,5,FALSE)</f>
        <v>#N/A</v>
      </c>
      <c r="D28" s="91" t="str">
        <f>VLOOKUP(A28,'High School'!A313:BU1170,12,FALSE)</f>
        <v>#N/A</v>
      </c>
      <c r="E28" s="91"/>
      <c r="F28" s="85"/>
      <c r="G28" s="85"/>
      <c r="H28" s="85"/>
      <c r="I28" s="85"/>
      <c r="J28" s="79"/>
      <c r="K28" s="85"/>
    </row>
    <row r="29">
      <c r="A29" s="14" t="s">
        <v>8159</v>
      </c>
      <c r="B29" s="85" t="str">
        <f>VLOOKUP(A29,'High School'!A326:BG1183,4,FALSE)</f>
        <v>#N/A</v>
      </c>
      <c r="C29" s="85" t="str">
        <f>VLOOKUP(A29,'High School'!A326:P1183,5,FALSE)</f>
        <v>#N/A</v>
      </c>
      <c r="D29" s="91" t="str">
        <f>VLOOKUP(A29,'High School'!A326:BU1183,12,FALSE)</f>
        <v>#N/A</v>
      </c>
      <c r="E29" s="91"/>
      <c r="F29" s="85"/>
      <c r="G29" s="85"/>
      <c r="H29" s="85"/>
      <c r="I29" s="85"/>
      <c r="J29" s="85"/>
      <c r="K29" s="85"/>
    </row>
    <row r="30">
      <c r="A30" s="14" t="s">
        <v>8160</v>
      </c>
      <c r="B30" s="85" t="str">
        <f>VLOOKUP(A30,'High School'!A17:BG868,4,FALSE)</f>
        <v>#N/A</v>
      </c>
      <c r="C30" s="85" t="str">
        <f>VLOOKUP(A30,'High School'!A17:P868,5,FALSE)</f>
        <v>#N/A</v>
      </c>
      <c r="D30" s="91" t="str">
        <f>VLOOKUP(A30,'High School'!A17:BU868,12,FALSE)</f>
        <v>#N/A</v>
      </c>
      <c r="E30" s="91" t="s">
        <v>59</v>
      </c>
      <c r="F30" s="85"/>
      <c r="G30" s="85"/>
      <c r="H30" s="85"/>
      <c r="I30" s="85"/>
      <c r="J30" s="85"/>
      <c r="K30" s="85"/>
    </row>
    <row r="31">
      <c r="A31" s="14" t="s">
        <v>8161</v>
      </c>
      <c r="B31" s="85" t="str">
        <f>VLOOKUP(A31,'High School'!A18:BG869,4,FALSE)</f>
        <v>#N/A</v>
      </c>
      <c r="C31" s="85" t="str">
        <f>VLOOKUP(A31,'High School'!A18:P869,5,FALSE)</f>
        <v>#N/A</v>
      </c>
      <c r="D31" s="91" t="str">
        <f>VLOOKUP(A31,'High School'!A18:BU869,12,FALSE)</f>
        <v>#N/A</v>
      </c>
      <c r="E31" s="91" t="s">
        <v>59</v>
      </c>
      <c r="F31" s="85"/>
      <c r="G31" s="85"/>
      <c r="H31" s="85"/>
      <c r="I31" s="85"/>
      <c r="J31" s="85"/>
      <c r="K31" s="85"/>
    </row>
    <row r="32">
      <c r="A32" s="14" t="s">
        <v>8162</v>
      </c>
      <c r="B32" s="85" t="str">
        <f>VLOOKUP(A32,'High School'!A19:BG870,4,FALSE)</f>
        <v>#N/A</v>
      </c>
      <c r="C32" s="85" t="str">
        <f>VLOOKUP(A32,'High School'!A19:P870,5,FALSE)</f>
        <v>#N/A</v>
      </c>
      <c r="D32" s="91" t="str">
        <f>VLOOKUP(A32,'High School'!A19:BU870,12,FALSE)</f>
        <v>#N/A</v>
      </c>
      <c r="E32" s="91" t="s">
        <v>59</v>
      </c>
      <c r="F32" s="85"/>
      <c r="G32" s="85"/>
      <c r="H32" s="85"/>
      <c r="I32" s="85"/>
      <c r="J32" s="85"/>
      <c r="K32" s="85"/>
    </row>
    <row r="33">
      <c r="A33" s="14" t="s">
        <v>8163</v>
      </c>
      <c r="B33" s="85" t="str">
        <f>VLOOKUP(A33,'High School'!A20:BG871,4,FALSE)</f>
        <v>#N/A</v>
      </c>
      <c r="C33" s="85" t="str">
        <f>VLOOKUP(A33,'High School'!A20:P871,5,FALSE)</f>
        <v>#N/A</v>
      </c>
      <c r="D33" s="91" t="str">
        <f>VLOOKUP(A33,'High School'!A20:BU871,12,FALSE)</f>
        <v>#N/A</v>
      </c>
      <c r="E33" s="91" t="s">
        <v>59</v>
      </c>
      <c r="F33" s="85"/>
      <c r="G33" s="85"/>
      <c r="H33" s="85"/>
      <c r="I33" s="85"/>
      <c r="J33" s="85"/>
      <c r="K33" s="85"/>
    </row>
    <row r="34">
      <c r="A34" s="14" t="s">
        <v>8164</v>
      </c>
      <c r="B34" s="85" t="str">
        <f>VLOOKUP(A34,'High School'!A21:BG872,4,FALSE)</f>
        <v>#N/A</v>
      </c>
      <c r="C34" s="85" t="str">
        <f>VLOOKUP(A34,'High School'!A21:P872,5,FALSE)</f>
        <v>#N/A</v>
      </c>
      <c r="D34" s="91" t="str">
        <f>VLOOKUP(A34,'High School'!A21:BU872,12,FALSE)</f>
        <v>#N/A</v>
      </c>
      <c r="E34" s="91" t="s">
        <v>59</v>
      </c>
      <c r="F34" s="85"/>
      <c r="G34" s="85"/>
      <c r="H34" s="85"/>
      <c r="I34" s="85"/>
      <c r="J34" s="85"/>
      <c r="K34" s="85"/>
    </row>
    <row r="35">
      <c r="A35" s="14" t="s">
        <v>8165</v>
      </c>
      <c r="B35" s="85" t="str">
        <f>VLOOKUP(A35,'High School'!A22:BG873,4,FALSE)</f>
        <v>#N/A</v>
      </c>
      <c r="C35" s="85" t="str">
        <f>VLOOKUP(A35,'High School'!A22:P873,5,FALSE)</f>
        <v>#N/A</v>
      </c>
      <c r="D35" s="91" t="str">
        <f>VLOOKUP(A35,'High School'!A22:BU873,12,FALSE)</f>
        <v>#N/A</v>
      </c>
      <c r="E35" s="91" t="s">
        <v>59</v>
      </c>
      <c r="F35" s="85"/>
      <c r="G35" s="85"/>
      <c r="H35" s="85"/>
      <c r="I35" s="85"/>
      <c r="J35" s="85"/>
      <c r="K35" s="85"/>
    </row>
    <row r="36">
      <c r="A36" s="14" t="s">
        <v>8166</v>
      </c>
      <c r="B36" s="85" t="str">
        <f>VLOOKUP(A36,'High School'!A23:BG874,4,FALSE)</f>
        <v>#N/A</v>
      </c>
      <c r="C36" s="85" t="str">
        <f>VLOOKUP(A36,'High School'!A23:P874,5,FALSE)</f>
        <v>#N/A</v>
      </c>
      <c r="D36" s="91" t="str">
        <f>VLOOKUP(A36,'High School'!A23:BU874,12,FALSE)</f>
        <v>#N/A</v>
      </c>
      <c r="E36" s="91" t="s">
        <v>59</v>
      </c>
      <c r="F36" s="85"/>
      <c r="G36" s="85"/>
      <c r="H36" s="85"/>
      <c r="I36" s="85"/>
      <c r="J36" s="85"/>
      <c r="K36" s="85"/>
    </row>
    <row r="37">
      <c r="A37" s="14" t="s">
        <v>8167</v>
      </c>
      <c r="B37" s="85" t="str">
        <f>VLOOKUP(A37,'High School'!A24:BG875,4,FALSE)</f>
        <v>#N/A</v>
      </c>
      <c r="C37" s="85" t="str">
        <f>VLOOKUP(A37,'High School'!A24:P875,5,FALSE)</f>
        <v>#N/A</v>
      </c>
      <c r="D37" s="91" t="str">
        <f>VLOOKUP(A37,'High School'!A24:BU875,12,FALSE)</f>
        <v>#N/A</v>
      </c>
      <c r="E37" s="91" t="s">
        <v>59</v>
      </c>
      <c r="F37" s="85"/>
      <c r="G37" s="85"/>
      <c r="H37" s="85"/>
      <c r="I37" s="85"/>
      <c r="J37" s="85"/>
      <c r="K37" s="85"/>
    </row>
    <row r="38">
      <c r="A38" s="14" t="s">
        <v>8168</v>
      </c>
      <c r="B38" s="85" t="str">
        <f>VLOOKUP(A38,'High School'!A25:BG876,4,FALSE)</f>
        <v>#N/A</v>
      </c>
      <c r="C38" s="85" t="str">
        <f>VLOOKUP(A38,'High School'!A25:P876,5,FALSE)</f>
        <v>#N/A</v>
      </c>
      <c r="D38" s="91" t="str">
        <f>VLOOKUP(A38,'High School'!A25:BU876,12,FALSE)</f>
        <v>#N/A</v>
      </c>
      <c r="E38" s="91" t="s">
        <v>59</v>
      </c>
      <c r="F38" s="85"/>
      <c r="G38" s="85"/>
      <c r="H38" s="85"/>
      <c r="I38" s="85"/>
      <c r="J38" s="85"/>
      <c r="K38" s="85"/>
    </row>
    <row r="39">
      <c r="A39" s="14" t="s">
        <v>8169</v>
      </c>
      <c r="B39" s="85" t="str">
        <f>VLOOKUP(A39,'High School'!A26:BG877,4,FALSE)</f>
        <v>#N/A</v>
      </c>
      <c r="C39" s="85" t="str">
        <f>VLOOKUP(A39,'High School'!A26:P877,5,FALSE)</f>
        <v>#N/A</v>
      </c>
      <c r="D39" s="91" t="str">
        <f>VLOOKUP(A39,'High School'!A26:BU877,12,FALSE)</f>
        <v>#N/A</v>
      </c>
      <c r="E39" s="91" t="s">
        <v>59</v>
      </c>
      <c r="F39" s="85"/>
      <c r="G39" s="85"/>
      <c r="H39" s="85"/>
      <c r="I39" s="85"/>
      <c r="J39" s="85"/>
      <c r="K39" s="85"/>
    </row>
    <row r="40">
      <c r="A40" s="14" t="s">
        <v>8170</v>
      </c>
      <c r="B40" s="85" t="str">
        <f>VLOOKUP(A40,'High School'!A27:BG878,4,FALSE)</f>
        <v>#N/A</v>
      </c>
      <c r="C40" s="85" t="str">
        <f>VLOOKUP(A40,'High School'!A27:P878,5,FALSE)</f>
        <v>#N/A</v>
      </c>
      <c r="D40" s="91" t="str">
        <f>VLOOKUP(A40,'High School'!A27:BU878,12,FALSE)</f>
        <v>#N/A</v>
      </c>
      <c r="E40" s="91" t="s">
        <v>59</v>
      </c>
      <c r="F40" s="85"/>
      <c r="G40" s="85"/>
      <c r="H40" s="85"/>
      <c r="I40" s="85"/>
      <c r="J40" s="85"/>
      <c r="K40" s="85"/>
    </row>
    <row r="41">
      <c r="A41" s="14" t="s">
        <v>8171</v>
      </c>
      <c r="B41" s="85" t="str">
        <f>VLOOKUP(A41,'High School'!A704:BG1567,4,FALSE)</f>
        <v>#N/A</v>
      </c>
      <c r="C41" s="85" t="str">
        <f>VLOOKUP(A41,'High School'!A704:P1567,5,FALSE)</f>
        <v>#N/A</v>
      </c>
      <c r="D41" s="91" t="str">
        <f>VLOOKUP(A41,'High School'!A704:BU1567,12,FALSE)</f>
        <v>#N/A</v>
      </c>
      <c r="E41" s="91" t="s">
        <v>55</v>
      </c>
      <c r="F41" s="14"/>
      <c r="G41" s="14"/>
      <c r="H41" s="14"/>
      <c r="I41" s="14"/>
      <c r="J41" s="14"/>
      <c r="K41" s="14"/>
    </row>
    <row r="42">
      <c r="A42" s="14" t="s">
        <v>8172</v>
      </c>
      <c r="B42" s="85" t="str">
        <f>VLOOKUP(A42,'High School'!A705:BG1568,4,FALSE)</f>
        <v>#N/A</v>
      </c>
      <c r="C42" s="85" t="str">
        <f>VLOOKUP(A42,'High School'!A705:P1568,5,FALSE)</f>
        <v>#N/A</v>
      </c>
      <c r="D42" s="91" t="str">
        <f>VLOOKUP(A42,'High School'!A705:BU1568,12,FALSE)</f>
        <v>#N/A</v>
      </c>
      <c r="E42" s="91" t="s">
        <v>55</v>
      </c>
      <c r="F42" s="14"/>
      <c r="G42" s="14"/>
      <c r="H42" s="14"/>
      <c r="I42" s="14"/>
      <c r="J42" s="14"/>
      <c r="K42" s="14"/>
    </row>
    <row r="43">
      <c r="A43" s="14" t="s">
        <v>8173</v>
      </c>
      <c r="B43" s="85" t="str">
        <f>VLOOKUP(A43,'High School'!A706:BG1569,4,FALSE)</f>
        <v>#N/A</v>
      </c>
      <c r="C43" s="85" t="str">
        <f>VLOOKUP(A43,'High School'!A706:P1569,5,FALSE)</f>
        <v>#N/A</v>
      </c>
      <c r="D43" s="91" t="str">
        <f>VLOOKUP(A43,'High School'!A706:BU1569,12,FALSE)</f>
        <v>#N/A</v>
      </c>
      <c r="E43" s="91" t="s">
        <v>55</v>
      </c>
      <c r="F43" s="14"/>
      <c r="G43" s="14"/>
      <c r="H43" s="14"/>
      <c r="I43" s="14"/>
      <c r="J43" s="14"/>
      <c r="K43" s="14"/>
    </row>
    <row r="44">
      <c r="A44" s="14" t="s">
        <v>8174</v>
      </c>
      <c r="B44" s="85" t="str">
        <f>VLOOKUP(A44,'High School'!A707:BG1570,4,FALSE)</f>
        <v>#N/A</v>
      </c>
      <c r="C44" s="85" t="str">
        <f>VLOOKUP(A44,'High School'!A707:P1570,5,FALSE)</f>
        <v>#N/A</v>
      </c>
      <c r="D44" s="91" t="str">
        <f>VLOOKUP(A44,'High School'!A707:BU1570,12,FALSE)</f>
        <v>#N/A</v>
      </c>
      <c r="E44" s="91" t="s">
        <v>55</v>
      </c>
      <c r="F44" s="14"/>
      <c r="G44" s="14"/>
      <c r="H44" s="14"/>
      <c r="I44" s="14"/>
      <c r="J44" s="14"/>
      <c r="K44" s="14"/>
    </row>
    <row r="45">
      <c r="A45" s="14" t="s">
        <v>8175</v>
      </c>
      <c r="B45" s="85" t="str">
        <f>VLOOKUP(A45,'High School'!A708:BG1571,4,FALSE)</f>
        <v>#N/A</v>
      </c>
      <c r="C45" s="85" t="str">
        <f>VLOOKUP(A45,'High School'!A708:P1571,5,FALSE)</f>
        <v>#N/A</v>
      </c>
      <c r="D45" s="91" t="str">
        <f>VLOOKUP(A45,'High School'!A708:BU1571,12,FALSE)</f>
        <v>#N/A</v>
      </c>
      <c r="E45" s="91" t="s">
        <v>55</v>
      </c>
      <c r="F45" s="14"/>
      <c r="G45" s="14"/>
      <c r="H45" s="14"/>
      <c r="I45" s="14"/>
      <c r="J45" s="14"/>
      <c r="K45" s="14"/>
    </row>
    <row r="46">
      <c r="A46" s="14" t="s">
        <v>8176</v>
      </c>
      <c r="B46" s="85" t="str">
        <f>VLOOKUP(A46,'High School'!A709:BG1572,4,FALSE)</f>
        <v>#N/A</v>
      </c>
      <c r="C46" s="85" t="str">
        <f>VLOOKUP(A46,'High School'!A709:P1572,5,FALSE)</f>
        <v>#N/A</v>
      </c>
      <c r="D46" s="91" t="str">
        <f>VLOOKUP(A46,'High School'!A709:BU1572,12,FALSE)</f>
        <v>#N/A</v>
      </c>
      <c r="E46" s="91" t="s">
        <v>55</v>
      </c>
      <c r="F46" s="14"/>
      <c r="G46" s="14"/>
      <c r="H46" s="14"/>
      <c r="I46" s="14"/>
      <c r="J46" s="14"/>
      <c r="K46" s="14"/>
    </row>
    <row r="47">
      <c r="A47" s="14" t="s">
        <v>8177</v>
      </c>
      <c r="B47" s="85" t="str">
        <f>VLOOKUP(A47,'High School'!A710:BG1573,4,FALSE)</f>
        <v>#N/A</v>
      </c>
      <c r="C47" s="85" t="str">
        <f>VLOOKUP(A47,'High School'!A710:P1573,5,FALSE)</f>
        <v>#N/A</v>
      </c>
      <c r="D47" s="91" t="str">
        <f>VLOOKUP(A47,'High School'!A710:BU1573,12,FALSE)</f>
        <v>#N/A</v>
      </c>
      <c r="E47" s="91" t="s">
        <v>55</v>
      </c>
      <c r="F47" s="14"/>
      <c r="G47" s="14"/>
      <c r="H47" s="14"/>
      <c r="I47" s="14"/>
      <c r="J47" s="14"/>
      <c r="K47" s="14"/>
    </row>
    <row r="48">
      <c r="A48" s="14" t="s">
        <v>8178</v>
      </c>
      <c r="B48" s="85" t="str">
        <f>VLOOKUP(A48,'High School'!A711:BG1574,4,FALSE)</f>
        <v>#N/A</v>
      </c>
      <c r="C48" s="85" t="str">
        <f>VLOOKUP(A48,'High School'!A711:P1574,5,FALSE)</f>
        <v>#N/A</v>
      </c>
      <c r="D48" s="91" t="str">
        <f>VLOOKUP(A48,'High School'!A711:BU1574,12,FALSE)</f>
        <v>#N/A</v>
      </c>
      <c r="E48" s="91" t="s">
        <v>55</v>
      </c>
      <c r="F48" s="14"/>
      <c r="G48" s="14"/>
      <c r="H48" s="14"/>
      <c r="I48" s="14"/>
      <c r="J48" s="14"/>
      <c r="K48" s="14"/>
    </row>
    <row r="49">
      <c r="A49" s="14" t="s">
        <v>8179</v>
      </c>
      <c r="B49" s="85" t="str">
        <f>VLOOKUP(A49,'High School'!A712:BG1575,4,FALSE)</f>
        <v>#N/A</v>
      </c>
      <c r="C49" s="85" t="str">
        <f>VLOOKUP(A49,'High School'!A712:P1575,5,FALSE)</f>
        <v>#N/A</v>
      </c>
      <c r="D49" s="91" t="str">
        <f>VLOOKUP(A49,'High School'!A712:BU1575,12,FALSE)</f>
        <v>#N/A</v>
      </c>
      <c r="E49" s="91" t="s">
        <v>55</v>
      </c>
      <c r="F49" s="14"/>
      <c r="G49" s="14"/>
      <c r="H49" s="14"/>
      <c r="I49" s="14"/>
      <c r="J49" s="14"/>
      <c r="K49" s="14"/>
    </row>
    <row r="50">
      <c r="A50" s="14" t="s">
        <v>8180</v>
      </c>
      <c r="B50" s="85" t="str">
        <f>VLOOKUP(A50,'High School'!A16:BG867,4,FALSE)</f>
        <v>#N/A</v>
      </c>
      <c r="C50" s="85" t="str">
        <f>VLOOKUP(A50,'High School'!A16:P867,5,FALSE)</f>
        <v>#N/A</v>
      </c>
      <c r="D50" s="91" t="str">
        <f>VLOOKUP(A50,'High School'!A16:BU867,12,FALSE)</f>
        <v>#N/A</v>
      </c>
      <c r="E50" s="91" t="s">
        <v>55</v>
      </c>
      <c r="F50" s="85"/>
      <c r="G50" s="85"/>
      <c r="H50" s="85"/>
      <c r="I50" s="85"/>
      <c r="J50" s="85"/>
      <c r="K50" s="85"/>
      <c r="L50" s="55"/>
      <c r="M50" s="55"/>
      <c r="N50" s="55"/>
      <c r="O50" s="55"/>
      <c r="P50" s="55"/>
    </row>
    <row r="51">
      <c r="A51" s="14" t="s">
        <v>8181</v>
      </c>
      <c r="B51" s="85" t="str">
        <f>VLOOKUP(A51,'High School'!A202:BG1056,4,FALSE)</f>
        <v>#N/A</v>
      </c>
      <c r="C51" s="85" t="str">
        <f>VLOOKUP(A51,'High School'!A202:P1056,5,FALSE)</f>
        <v>#N/A</v>
      </c>
      <c r="D51" s="91" t="str">
        <f>VLOOKUP(A51,'High School'!A202:BU1056,12,FALSE)</f>
        <v>#N/A</v>
      </c>
      <c r="E51" s="91" t="s">
        <v>55</v>
      </c>
      <c r="F51" s="85"/>
      <c r="G51" s="85"/>
      <c r="H51" s="85"/>
      <c r="I51" s="85"/>
      <c r="J51" s="85"/>
      <c r="K51" s="85"/>
      <c r="L51" s="55"/>
      <c r="M51" s="55"/>
      <c r="N51" s="55"/>
      <c r="O51" s="55"/>
      <c r="P51" s="55"/>
    </row>
    <row r="52">
      <c r="A52" s="14" t="s">
        <v>8182</v>
      </c>
      <c r="B52" s="85" t="str">
        <f>VLOOKUP(A52,'High School'!A713:BG1576,4,FALSE)</f>
        <v>#N/A</v>
      </c>
      <c r="C52" s="85" t="str">
        <f>VLOOKUP(A52,'High School'!A713:P1576,5,FALSE)</f>
        <v>#N/A</v>
      </c>
      <c r="D52" s="91" t="str">
        <f>VLOOKUP(A52,'High School'!A713:BU1576,12,FALSE)</f>
        <v>#N/A</v>
      </c>
      <c r="E52" s="91" t="s">
        <v>55</v>
      </c>
      <c r="F52" s="14"/>
      <c r="G52" s="14"/>
      <c r="H52" s="14"/>
      <c r="I52" s="14"/>
      <c r="J52" s="14"/>
      <c r="K52" s="14"/>
    </row>
    <row r="53">
      <c r="A53" s="14" t="s">
        <v>8183</v>
      </c>
      <c r="B53" s="85" t="str">
        <f>VLOOKUP(A53,'High School'!A1:BG852,4,FALSE)</f>
        <v>#N/A</v>
      </c>
      <c r="C53" s="85" t="str">
        <f>VLOOKUP(A53,'High School'!A1:P852,5,FALSE)</f>
        <v>#N/A</v>
      </c>
      <c r="D53" s="91" t="str">
        <f>VLOOKUP(A53,'High School'!A1:BU852,12,FALSE)</f>
        <v>#N/A</v>
      </c>
      <c r="E53" s="91" t="s">
        <v>55</v>
      </c>
      <c r="F53" s="85"/>
      <c r="G53" s="85"/>
      <c r="H53" s="85"/>
      <c r="I53" s="85"/>
      <c r="J53" s="79"/>
      <c r="K53" s="85"/>
    </row>
    <row r="54">
      <c r="A54" s="14" t="s">
        <v>8184</v>
      </c>
      <c r="B54" s="85" t="str">
        <f>VLOOKUP(A54,'High School'!A2:BG853,4,FALSE)</f>
        <v>#N/A</v>
      </c>
      <c r="C54" s="85" t="str">
        <f>VLOOKUP(A54,'High School'!A2:P853,5,FALSE)</f>
        <v>#N/A</v>
      </c>
      <c r="D54" s="91" t="str">
        <f>VLOOKUP(A54,'High School'!A2:BU853,12,FALSE)</f>
        <v>#N/A</v>
      </c>
      <c r="E54" s="91" t="s">
        <v>55</v>
      </c>
      <c r="F54" s="85"/>
      <c r="G54" s="85"/>
      <c r="H54" s="85"/>
      <c r="I54" s="85"/>
      <c r="J54" s="79"/>
      <c r="K54" s="85"/>
    </row>
    <row r="55">
      <c r="A55" s="14" t="s">
        <v>8185</v>
      </c>
      <c r="B55" s="85" t="str">
        <f>VLOOKUP(A55,'High School'!A54:BG905,4,FALSE)</f>
        <v>#N/A</v>
      </c>
      <c r="C55" s="85" t="str">
        <f>VLOOKUP(A55,'High School'!A54:P905,5,FALSE)</f>
        <v>#N/A</v>
      </c>
      <c r="D55" s="91" t="str">
        <f>VLOOKUP(A55,'High School'!A54:BU905,12,FALSE)</f>
        <v>#N/A</v>
      </c>
      <c r="E55" s="91" t="s">
        <v>59</v>
      </c>
      <c r="F55" s="85"/>
      <c r="G55" s="85"/>
      <c r="H55" s="85"/>
      <c r="I55" s="85"/>
      <c r="J55" s="85"/>
      <c r="K55" s="85"/>
    </row>
    <row r="56">
      <c r="A56" s="14" t="s">
        <v>8186</v>
      </c>
      <c r="B56" s="85" t="str">
        <f>VLOOKUP(A56,'High School'!A55:BG906,4,FALSE)</f>
        <v>#N/A</v>
      </c>
      <c r="C56" s="85" t="str">
        <f>VLOOKUP(A56,'High School'!A55:P906,5,FALSE)</f>
        <v>#N/A</v>
      </c>
      <c r="D56" s="91" t="str">
        <f>VLOOKUP(A56,'High School'!A55:BU906,12,FALSE)</f>
        <v>#N/A</v>
      </c>
      <c r="E56" s="91" t="s">
        <v>59</v>
      </c>
      <c r="F56" s="85"/>
      <c r="G56" s="85"/>
      <c r="H56" s="85"/>
      <c r="I56" s="85"/>
      <c r="J56" s="85"/>
      <c r="K56" s="85"/>
    </row>
    <row r="57">
      <c r="A57" s="14" t="s">
        <v>8187</v>
      </c>
      <c r="B57" s="85" t="str">
        <f>VLOOKUP(A57,'High School'!A56:BG907,4,FALSE)</f>
        <v>#N/A</v>
      </c>
      <c r="C57" s="85" t="str">
        <f>VLOOKUP(A57,'High School'!A56:P907,5,FALSE)</f>
        <v>#N/A</v>
      </c>
      <c r="D57" s="91" t="str">
        <f>VLOOKUP(A57,'High School'!A56:BU907,12,FALSE)</f>
        <v>#N/A</v>
      </c>
      <c r="E57" s="91" t="s">
        <v>59</v>
      </c>
      <c r="F57" s="85"/>
      <c r="G57" s="85"/>
      <c r="H57" s="85"/>
      <c r="I57" s="85"/>
      <c r="J57" s="85"/>
      <c r="K57" s="85"/>
    </row>
    <row r="58">
      <c r="A58" s="14" t="s">
        <v>8188</v>
      </c>
      <c r="B58" s="85" t="str">
        <f>VLOOKUP(A58,'High School'!A57:BG908,4,FALSE)</f>
        <v>#N/A</v>
      </c>
      <c r="C58" s="85" t="str">
        <f>VLOOKUP(A58,'High School'!A57:P908,5,FALSE)</f>
        <v>#N/A</v>
      </c>
      <c r="D58" s="91" t="str">
        <f>VLOOKUP(A58,'High School'!A57:BU908,12,FALSE)</f>
        <v>#N/A</v>
      </c>
      <c r="E58" s="91" t="s">
        <v>59</v>
      </c>
      <c r="F58" s="85"/>
      <c r="G58" s="85"/>
      <c r="H58" s="85"/>
      <c r="I58" s="85"/>
      <c r="J58" s="85"/>
      <c r="K58" s="85"/>
    </row>
    <row r="59">
      <c r="A59" s="14" t="s">
        <v>8189</v>
      </c>
      <c r="B59" s="85" t="str">
        <f>VLOOKUP(A59,'High School'!A58:BG909,4,FALSE)</f>
        <v>#N/A</v>
      </c>
      <c r="C59" s="85" t="str">
        <f>VLOOKUP(A59,'High School'!A58:P909,5,FALSE)</f>
        <v>#N/A</v>
      </c>
      <c r="D59" s="91" t="str">
        <f>VLOOKUP(A59,'High School'!A58:BU909,12,FALSE)</f>
        <v>#N/A</v>
      </c>
      <c r="E59" s="91" t="s">
        <v>59</v>
      </c>
      <c r="F59" s="85"/>
      <c r="G59" s="85"/>
      <c r="H59" s="85"/>
      <c r="I59" s="85"/>
      <c r="J59" s="85"/>
      <c r="K59" s="85"/>
    </row>
    <row r="60">
      <c r="A60" s="14" t="s">
        <v>8190</v>
      </c>
      <c r="B60" s="85" t="str">
        <f>VLOOKUP(A60,'High School'!A59:BG910,4,FALSE)</f>
        <v>#N/A</v>
      </c>
      <c r="C60" s="85" t="str">
        <f>VLOOKUP(A60,'High School'!A59:P910,5,FALSE)</f>
        <v>#N/A</v>
      </c>
      <c r="D60" s="91" t="str">
        <f>VLOOKUP(A60,'High School'!A59:BU910,12,FALSE)</f>
        <v>#N/A</v>
      </c>
      <c r="E60" s="91" t="s">
        <v>59</v>
      </c>
      <c r="F60" s="85"/>
      <c r="G60" s="85"/>
      <c r="H60" s="85"/>
      <c r="I60" s="85"/>
      <c r="J60" s="85"/>
      <c r="K60" s="85"/>
    </row>
    <row r="61">
      <c r="A61" s="14" t="s">
        <v>8191</v>
      </c>
      <c r="B61" s="85" t="str">
        <f>VLOOKUP(A61,'High School'!A60:BG911,4,FALSE)</f>
        <v>#N/A</v>
      </c>
      <c r="C61" s="85" t="str">
        <f>VLOOKUP(A61,'High School'!A60:P911,5,FALSE)</f>
        <v>#N/A</v>
      </c>
      <c r="D61" s="91" t="str">
        <f>VLOOKUP(A61,'High School'!A60:BU911,12,FALSE)</f>
        <v>#N/A</v>
      </c>
      <c r="E61" s="91" t="s">
        <v>59</v>
      </c>
      <c r="F61" s="85"/>
      <c r="G61" s="85"/>
      <c r="H61" s="85"/>
      <c r="I61" s="85"/>
      <c r="J61" s="85"/>
      <c r="K61" s="85"/>
    </row>
    <row r="62">
      <c r="A62" s="14" t="s">
        <v>8192</v>
      </c>
      <c r="B62" s="85" t="str">
        <f>VLOOKUP(A62,'High School'!A61:BG912,4,FALSE)</f>
        <v>#N/A</v>
      </c>
      <c r="C62" s="85" t="str">
        <f>VLOOKUP(A62,'High School'!A61:P912,5,FALSE)</f>
        <v>#N/A</v>
      </c>
      <c r="D62" s="91" t="str">
        <f>VLOOKUP(A62,'High School'!A61:BU912,12,FALSE)</f>
        <v>#N/A</v>
      </c>
      <c r="E62" s="91" t="s">
        <v>59</v>
      </c>
      <c r="F62" s="85"/>
      <c r="G62" s="85"/>
      <c r="H62" s="85"/>
      <c r="I62" s="85"/>
      <c r="J62" s="85"/>
      <c r="K62" s="85"/>
    </row>
    <row r="63">
      <c r="A63" s="14" t="s">
        <v>8193</v>
      </c>
      <c r="B63" s="85" t="str">
        <f>VLOOKUP(A63,'High School'!A62:BG913,4,FALSE)</f>
        <v>#N/A</v>
      </c>
      <c r="C63" s="85" t="str">
        <f>VLOOKUP(A63,'High School'!A62:P913,5,FALSE)</f>
        <v>#N/A</v>
      </c>
      <c r="D63" s="91" t="str">
        <f>VLOOKUP(A63,'High School'!A62:BU913,12,FALSE)</f>
        <v>#N/A</v>
      </c>
      <c r="E63" s="91" t="s">
        <v>59</v>
      </c>
      <c r="F63" s="85"/>
      <c r="G63" s="85"/>
      <c r="H63" s="85"/>
      <c r="I63" s="85"/>
      <c r="J63" s="85"/>
      <c r="K63" s="85"/>
    </row>
    <row r="64">
      <c r="A64" s="14" t="s">
        <v>8194</v>
      </c>
      <c r="B64" s="85" t="str">
        <f>VLOOKUP(A64,'High School'!A63:BG914,4,FALSE)</f>
        <v>#N/A</v>
      </c>
      <c r="C64" s="85" t="str">
        <f>VLOOKUP(A64,'High School'!A63:P914,5,FALSE)</f>
        <v>#N/A</v>
      </c>
      <c r="D64" s="91" t="str">
        <f>VLOOKUP(A64,'High School'!A63:BU914,12,FALSE)</f>
        <v>#N/A</v>
      </c>
      <c r="E64" s="91" t="s">
        <v>59</v>
      </c>
      <c r="F64" s="85"/>
      <c r="G64" s="85"/>
      <c r="H64" s="85"/>
      <c r="I64" s="85"/>
      <c r="J64" s="85"/>
      <c r="K64" s="85"/>
    </row>
    <row r="65">
      <c r="A65" s="14" t="s">
        <v>8195</v>
      </c>
      <c r="B65" s="85" t="str">
        <f>VLOOKUP(A65,'High School'!A64:BG915,4,FALSE)</f>
        <v>#N/A</v>
      </c>
      <c r="C65" s="85" t="str">
        <f>VLOOKUP(A65,'High School'!A64:P915,5,FALSE)</f>
        <v>#N/A</v>
      </c>
      <c r="D65" s="91" t="str">
        <f>VLOOKUP(A65,'High School'!A64:BU915,12,FALSE)</f>
        <v>#N/A</v>
      </c>
      <c r="E65" s="91" t="s">
        <v>59</v>
      </c>
      <c r="F65" s="85"/>
      <c r="G65" s="85"/>
      <c r="H65" s="85"/>
      <c r="I65" s="85"/>
      <c r="J65" s="85"/>
      <c r="K65" s="85"/>
    </row>
    <row r="66">
      <c r="A66" s="14" t="s">
        <v>8196</v>
      </c>
      <c r="B66" s="85" t="str">
        <f>VLOOKUP(A66,'High School'!A65:BG916,4,FALSE)</f>
        <v>#N/A</v>
      </c>
      <c r="C66" s="85" t="str">
        <f>VLOOKUP(A66,'High School'!A65:P916,5,FALSE)</f>
        <v>#N/A</v>
      </c>
      <c r="D66" s="91" t="str">
        <f>VLOOKUP(A66,'High School'!A65:BU916,12,FALSE)</f>
        <v>#N/A</v>
      </c>
      <c r="E66" s="91" t="s">
        <v>59</v>
      </c>
      <c r="F66" s="85"/>
      <c r="G66" s="85"/>
      <c r="H66" s="85"/>
      <c r="I66" s="85"/>
      <c r="J66" s="85"/>
      <c r="K66" s="85"/>
    </row>
    <row r="67">
      <c r="A67" s="14" t="s">
        <v>8197</v>
      </c>
      <c r="B67" s="85" t="str">
        <f>VLOOKUP(A67,'High School'!A66:BG917,4,FALSE)</f>
        <v>#N/A</v>
      </c>
      <c r="C67" s="85" t="str">
        <f>VLOOKUP(A67,'High School'!A66:P917,5,FALSE)</f>
        <v>#N/A</v>
      </c>
      <c r="D67" s="91" t="str">
        <f>VLOOKUP(A67,'High School'!A66:BU917,12,FALSE)</f>
        <v>#N/A</v>
      </c>
      <c r="E67" s="91" t="s">
        <v>59</v>
      </c>
      <c r="F67" s="85"/>
      <c r="G67" s="85"/>
      <c r="H67" s="85"/>
      <c r="I67" s="85"/>
      <c r="J67" s="85"/>
      <c r="K67" s="85"/>
    </row>
    <row r="68">
      <c r="A68" s="14" t="s">
        <v>8198</v>
      </c>
      <c r="B68" s="85" t="str">
        <f>VLOOKUP(A68,'High School'!A67:BG918,4,FALSE)</f>
        <v>#N/A</v>
      </c>
      <c r="C68" s="85" t="str">
        <f>VLOOKUP(A68,'High School'!A67:P918,5,FALSE)</f>
        <v>#N/A</v>
      </c>
      <c r="D68" s="91" t="str">
        <f>VLOOKUP(A68,'High School'!A67:BU918,12,FALSE)</f>
        <v>#N/A</v>
      </c>
      <c r="E68" s="91" t="s">
        <v>59</v>
      </c>
      <c r="F68" s="85"/>
      <c r="G68" s="85"/>
      <c r="H68" s="85"/>
      <c r="I68" s="85"/>
      <c r="J68" s="85"/>
      <c r="K68" s="85"/>
    </row>
    <row r="69">
      <c r="A69" s="14" t="s">
        <v>8199</v>
      </c>
      <c r="B69" s="85" t="str">
        <f>VLOOKUP(A69,'High School'!A68:BG919,4,FALSE)</f>
        <v>#N/A</v>
      </c>
      <c r="C69" s="85" t="str">
        <f>VLOOKUP(A69,'High School'!A68:P919,5,FALSE)</f>
        <v>#N/A</v>
      </c>
      <c r="D69" s="91" t="str">
        <f>VLOOKUP(A69,'High School'!A68:BU919,12,FALSE)</f>
        <v>#N/A</v>
      </c>
      <c r="E69" s="91" t="s">
        <v>59</v>
      </c>
      <c r="F69" s="85"/>
      <c r="G69" s="85"/>
      <c r="H69" s="85"/>
      <c r="I69" s="85"/>
      <c r="J69" s="85"/>
      <c r="K69" s="85"/>
    </row>
    <row r="70">
      <c r="A70" s="14" t="s">
        <v>8200</v>
      </c>
      <c r="B70" s="85" t="str">
        <f>VLOOKUP(A70,'High School'!A69:BG920,4,FALSE)</f>
        <v>#N/A</v>
      </c>
      <c r="C70" s="85" t="str">
        <f>VLOOKUP(A70,'High School'!A69:P920,5,FALSE)</f>
        <v>#N/A</v>
      </c>
      <c r="D70" s="91" t="str">
        <f>VLOOKUP(A70,'High School'!A69:BU920,12,FALSE)</f>
        <v>#N/A</v>
      </c>
      <c r="E70" s="91" t="s">
        <v>59</v>
      </c>
      <c r="F70" s="85"/>
      <c r="G70" s="85"/>
      <c r="H70" s="85"/>
      <c r="I70" s="85"/>
      <c r="J70" s="85"/>
      <c r="K70" s="85"/>
    </row>
    <row r="71">
      <c r="A71" s="14" t="s">
        <v>8201</v>
      </c>
      <c r="B71" s="85" t="str">
        <f>VLOOKUP(A71,'High School'!A70:BG921,4,FALSE)</f>
        <v>#N/A</v>
      </c>
      <c r="C71" s="85" t="str">
        <f>VLOOKUP(A71,'High School'!A70:P921,5,FALSE)</f>
        <v>#N/A</v>
      </c>
      <c r="D71" s="91" t="str">
        <f>VLOOKUP(A71,'High School'!A70:BU921,12,FALSE)</f>
        <v>#N/A</v>
      </c>
      <c r="E71" s="91" t="s">
        <v>51</v>
      </c>
      <c r="F71" s="85"/>
      <c r="G71" s="85"/>
      <c r="H71" s="85"/>
      <c r="I71" s="85"/>
      <c r="J71" s="85"/>
      <c r="K71" s="85"/>
    </row>
    <row r="72">
      <c r="A72" s="14" t="s">
        <v>8202</v>
      </c>
      <c r="B72" s="85" t="str">
        <f>VLOOKUP(A72,'High School'!A71:BG922,4,FALSE)</f>
        <v>#N/A</v>
      </c>
      <c r="C72" s="85" t="str">
        <f>VLOOKUP(A72,'High School'!A71:P922,5,FALSE)</f>
        <v>#N/A</v>
      </c>
      <c r="D72" s="91" t="str">
        <f>VLOOKUP(A72,'High School'!A71:BU922,12,FALSE)</f>
        <v>#N/A</v>
      </c>
      <c r="E72" s="91" t="s">
        <v>51</v>
      </c>
      <c r="F72" s="85"/>
      <c r="G72" s="85"/>
      <c r="H72" s="85"/>
      <c r="I72" s="85"/>
      <c r="J72" s="85"/>
      <c r="K72" s="85"/>
    </row>
    <row r="73">
      <c r="A73" s="14" t="s">
        <v>8203</v>
      </c>
      <c r="B73" s="85" t="str">
        <f>VLOOKUP(A73,'High School'!A72:BG923,4,FALSE)</f>
        <v>#N/A</v>
      </c>
      <c r="C73" s="85" t="str">
        <f>VLOOKUP(A73,'High School'!A72:P923,5,FALSE)</f>
        <v>#N/A</v>
      </c>
      <c r="D73" s="91" t="str">
        <f>VLOOKUP(A73,'High School'!A72:BU923,12,FALSE)</f>
        <v>#N/A</v>
      </c>
      <c r="E73" s="91" t="s">
        <v>51</v>
      </c>
      <c r="F73" s="85"/>
      <c r="G73" s="85"/>
      <c r="H73" s="85"/>
      <c r="I73" s="85"/>
      <c r="J73" s="85"/>
      <c r="K73" s="85"/>
    </row>
    <row r="74">
      <c r="A74" s="14" t="s">
        <v>8204</v>
      </c>
      <c r="B74" s="85" t="str">
        <f>VLOOKUP(A74,'High School'!A73:BG924,4,FALSE)</f>
        <v>#N/A</v>
      </c>
      <c r="C74" s="85" t="str">
        <f>VLOOKUP(A74,'High School'!A73:P924,5,FALSE)</f>
        <v>#N/A</v>
      </c>
      <c r="D74" s="91" t="str">
        <f>VLOOKUP(A74,'High School'!A73:BU924,12,FALSE)</f>
        <v>#N/A</v>
      </c>
      <c r="E74" s="91" t="s">
        <v>51</v>
      </c>
      <c r="F74" s="85"/>
      <c r="G74" s="85"/>
      <c r="H74" s="85"/>
      <c r="I74" s="85"/>
      <c r="J74" s="85"/>
      <c r="K74" s="85"/>
    </row>
    <row r="75">
      <c r="A75" s="14" t="s">
        <v>8205</v>
      </c>
      <c r="B75" s="85" t="str">
        <f>VLOOKUP(A75,'High School'!A74:BG925,4,FALSE)</f>
        <v>#N/A</v>
      </c>
      <c r="C75" s="85" t="str">
        <f>VLOOKUP(A75,'High School'!A74:P925,5,FALSE)</f>
        <v>#N/A</v>
      </c>
      <c r="D75" s="91" t="str">
        <f>VLOOKUP(A75,'High School'!A74:BU925,12,FALSE)</f>
        <v>#N/A</v>
      </c>
      <c r="E75" s="91" t="s">
        <v>51</v>
      </c>
      <c r="F75" s="85"/>
      <c r="G75" s="85"/>
      <c r="H75" s="85"/>
      <c r="I75" s="85"/>
      <c r="J75" s="85"/>
      <c r="K75" s="85"/>
    </row>
    <row r="76">
      <c r="A76" s="14" t="s">
        <v>8206</v>
      </c>
      <c r="B76" s="85" t="str">
        <f>VLOOKUP(A76,'High School'!A75:BG926,4,FALSE)</f>
        <v>#N/A</v>
      </c>
      <c r="C76" s="85" t="str">
        <f>VLOOKUP(A76,'High School'!A75:P926,5,FALSE)</f>
        <v>#N/A</v>
      </c>
      <c r="D76" s="91" t="str">
        <f>VLOOKUP(A76,'High School'!A75:BU926,12,FALSE)</f>
        <v>#N/A</v>
      </c>
      <c r="E76" s="91" t="s">
        <v>51</v>
      </c>
      <c r="F76" s="85"/>
      <c r="G76" s="85"/>
      <c r="H76" s="85"/>
      <c r="I76" s="85"/>
      <c r="J76" s="85"/>
      <c r="K76" s="85"/>
    </row>
    <row r="77">
      <c r="A77" s="14" t="s">
        <v>8207</v>
      </c>
      <c r="B77" s="85" t="str">
        <f>VLOOKUP(A77,'High School'!A76:BG927,4,FALSE)</f>
        <v>#N/A</v>
      </c>
      <c r="C77" s="85" t="str">
        <f>VLOOKUP(A77,'High School'!A76:P927,5,FALSE)</f>
        <v>#N/A</v>
      </c>
      <c r="D77" s="91" t="str">
        <f>VLOOKUP(A77,'High School'!A76:BU927,12,FALSE)</f>
        <v>#N/A</v>
      </c>
      <c r="E77" s="91" t="s">
        <v>51</v>
      </c>
      <c r="F77" s="85"/>
      <c r="G77" s="85"/>
      <c r="H77" s="85"/>
      <c r="I77" s="85"/>
      <c r="J77" s="85"/>
      <c r="K77" s="85"/>
    </row>
    <row r="78">
      <c r="A78" s="14" t="s">
        <v>8208</v>
      </c>
      <c r="B78" s="85" t="str">
        <f>VLOOKUP(A78,'High School'!A77:BG928,4,FALSE)</f>
        <v>#N/A</v>
      </c>
      <c r="C78" s="85" t="str">
        <f>VLOOKUP(A78,'High School'!A77:P928,5,FALSE)</f>
        <v>#N/A</v>
      </c>
      <c r="D78" s="91" t="str">
        <f>VLOOKUP(A78,'High School'!A77:BU928,12,FALSE)</f>
        <v>#N/A</v>
      </c>
      <c r="E78" s="91" t="s">
        <v>51</v>
      </c>
      <c r="F78" s="85"/>
      <c r="G78" s="85"/>
      <c r="H78" s="85"/>
      <c r="I78" s="85"/>
      <c r="J78" s="85"/>
      <c r="K78" s="85"/>
    </row>
    <row r="79">
      <c r="A79" s="14" t="s">
        <v>8209</v>
      </c>
      <c r="B79" s="85" t="str">
        <f>VLOOKUP(A79,'High School'!A78:BG929,4,FALSE)</f>
        <v>#N/A</v>
      </c>
      <c r="C79" s="85" t="str">
        <f>VLOOKUP(A79,'High School'!A78:P929,5,FALSE)</f>
        <v>#N/A</v>
      </c>
      <c r="D79" s="91" t="str">
        <f>VLOOKUP(A79,'High School'!A78:BU929,12,FALSE)</f>
        <v>#N/A</v>
      </c>
      <c r="E79" s="91" t="s">
        <v>51</v>
      </c>
      <c r="F79" s="85"/>
      <c r="G79" s="85"/>
      <c r="H79" s="85"/>
      <c r="I79" s="85"/>
      <c r="J79" s="85"/>
      <c r="K79" s="85"/>
    </row>
    <row r="80">
      <c r="A80" s="14" t="s">
        <v>8210</v>
      </c>
      <c r="B80" s="85" t="str">
        <f>VLOOKUP(A80,'High School'!A79:BG930,4,FALSE)</f>
        <v>#N/A</v>
      </c>
      <c r="C80" s="85" t="str">
        <f>VLOOKUP(A80,'High School'!A79:P930,5,FALSE)</f>
        <v>#N/A</v>
      </c>
      <c r="D80" s="91" t="str">
        <f>VLOOKUP(A80,'High School'!A79:BU930,12,FALSE)</f>
        <v>#N/A</v>
      </c>
      <c r="E80" s="91" t="s">
        <v>51</v>
      </c>
      <c r="F80" s="85"/>
      <c r="G80" s="85"/>
      <c r="H80" s="85"/>
      <c r="I80" s="85"/>
      <c r="J80" s="85"/>
      <c r="K80" s="85"/>
    </row>
    <row r="81">
      <c r="A81" s="14" t="s">
        <v>8211</v>
      </c>
      <c r="B81" s="85" t="str">
        <f>VLOOKUP(A81,'High School'!A80:BG931,4,FALSE)</f>
        <v>#N/A</v>
      </c>
      <c r="C81" s="85" t="str">
        <f>VLOOKUP(A81,'High School'!A80:P931,5,FALSE)</f>
        <v>#N/A</v>
      </c>
      <c r="D81" s="91" t="str">
        <f>VLOOKUP(A81,'High School'!A80:BU931,12,FALSE)</f>
        <v>#N/A</v>
      </c>
      <c r="E81" s="91" t="s">
        <v>51</v>
      </c>
      <c r="F81" s="85"/>
      <c r="G81" s="85"/>
      <c r="H81" s="85"/>
      <c r="I81" s="85"/>
      <c r="J81" s="85"/>
      <c r="K81" s="85"/>
    </row>
    <row r="82">
      <c r="A82" s="14" t="s">
        <v>8212</v>
      </c>
      <c r="B82" s="85" t="str">
        <f>VLOOKUP(A82,'High School'!A3:BG854,4,FALSE)</f>
        <v>#N/A</v>
      </c>
      <c r="C82" s="85" t="str">
        <f>VLOOKUP(A82,'High School'!A3:P854,5,FALSE)</f>
        <v>#N/A</v>
      </c>
      <c r="D82" s="91" t="str">
        <f>VLOOKUP(A82,'High School'!A3:BU854,12,FALSE)</f>
        <v>#N/A</v>
      </c>
      <c r="E82" s="91" t="s">
        <v>55</v>
      </c>
      <c r="F82" s="85"/>
      <c r="G82" s="85"/>
      <c r="H82" s="85"/>
      <c r="I82" s="85"/>
      <c r="J82" s="79"/>
      <c r="K82" s="85"/>
    </row>
    <row r="83">
      <c r="A83" s="14" t="s">
        <v>8213</v>
      </c>
      <c r="B83" s="85" t="str">
        <f>VLOOKUP(A83,'High School'!A4:BG855,4,FALSE)</f>
        <v>#N/A</v>
      </c>
      <c r="C83" s="85" t="str">
        <f>VLOOKUP(A83,'High School'!A4:P855,5,FALSE)</f>
        <v>#N/A</v>
      </c>
      <c r="D83" s="91" t="str">
        <f>VLOOKUP(A83,'High School'!A4:BU855,12,FALSE)</f>
        <v>#N/A</v>
      </c>
      <c r="E83" s="91" t="s">
        <v>55</v>
      </c>
      <c r="F83" s="85"/>
      <c r="G83" s="85"/>
      <c r="H83" s="85"/>
      <c r="I83" s="85"/>
      <c r="J83" s="79"/>
      <c r="K83" s="85"/>
    </row>
    <row r="84">
      <c r="A84" s="14" t="s">
        <v>8214</v>
      </c>
      <c r="B84" s="85" t="str">
        <f>VLOOKUP(A84,'High School'!A5:BG856,4,FALSE)</f>
        <v>#N/A</v>
      </c>
      <c r="C84" s="85" t="str">
        <f>VLOOKUP(A84,'High School'!A5:P856,5,FALSE)</f>
        <v>#N/A</v>
      </c>
      <c r="D84" s="91" t="str">
        <f>VLOOKUP(A84,'High School'!A5:BU856,12,FALSE)</f>
        <v>#N/A</v>
      </c>
      <c r="E84" s="91" t="s">
        <v>55</v>
      </c>
      <c r="F84" s="85"/>
      <c r="G84" s="85"/>
      <c r="H84" s="85"/>
      <c r="I84" s="85"/>
      <c r="J84" s="79"/>
      <c r="K84" s="85"/>
    </row>
    <row r="85">
      <c r="A85" s="14" t="s">
        <v>8215</v>
      </c>
      <c r="B85" s="85" t="str">
        <f>VLOOKUP(A85,'High School'!A6:BG857,4,FALSE)</f>
        <v>#N/A</v>
      </c>
      <c r="C85" s="85" t="str">
        <f>VLOOKUP(A85,'High School'!A6:P857,5,FALSE)</f>
        <v>#N/A</v>
      </c>
      <c r="D85" s="91" t="str">
        <f>VLOOKUP(A85,'High School'!A6:BU857,12,FALSE)</f>
        <v>#N/A</v>
      </c>
      <c r="E85" s="91" t="s">
        <v>55</v>
      </c>
      <c r="F85" s="85"/>
      <c r="G85" s="85"/>
      <c r="H85" s="85"/>
      <c r="I85" s="85"/>
      <c r="J85" s="79"/>
      <c r="K85" s="85"/>
    </row>
    <row r="86">
      <c r="A86" s="14" t="s">
        <v>8216</v>
      </c>
      <c r="B86" s="85" t="str">
        <f>VLOOKUP(A86,'High School'!A7:BG858,4,FALSE)</f>
        <v>#N/A</v>
      </c>
      <c r="C86" s="85" t="str">
        <f>VLOOKUP(A86,'High School'!A7:P858,5,FALSE)</f>
        <v>#N/A</v>
      </c>
      <c r="D86" s="91" t="str">
        <f>VLOOKUP(A86,'High School'!A7:BU858,12,FALSE)</f>
        <v>#N/A</v>
      </c>
      <c r="E86" s="91" t="s">
        <v>55</v>
      </c>
      <c r="F86" s="85"/>
      <c r="G86" s="85"/>
      <c r="H86" s="85"/>
      <c r="I86" s="85"/>
      <c r="J86" s="79"/>
      <c r="K86" s="85"/>
    </row>
    <row r="87">
      <c r="A87" s="14" t="s">
        <v>8217</v>
      </c>
      <c r="B87" s="85" t="str">
        <f>VLOOKUP(A87,'High School'!A8:BG859,4,FALSE)</f>
        <v>#N/A</v>
      </c>
      <c r="C87" s="85" t="str">
        <f>VLOOKUP(A87,'High School'!A8:P859,5,FALSE)</f>
        <v>#N/A</v>
      </c>
      <c r="D87" s="91" t="str">
        <f>VLOOKUP(A87,'High School'!A8:BU859,12,FALSE)</f>
        <v>#N/A</v>
      </c>
      <c r="E87" s="91" t="s">
        <v>55</v>
      </c>
      <c r="F87" s="85"/>
      <c r="G87" s="85"/>
      <c r="H87" s="85"/>
      <c r="I87" s="85"/>
      <c r="J87" s="79"/>
      <c r="K87" s="85"/>
    </row>
    <row r="88">
      <c r="A88" s="14" t="s">
        <v>8218</v>
      </c>
      <c r="B88" s="85" t="str">
        <f>VLOOKUP(A88,'High School'!A9:BG860,4,FALSE)</f>
        <v>#N/A</v>
      </c>
      <c r="C88" s="85" t="str">
        <f>VLOOKUP(A88,'High School'!A9:P860,5,FALSE)</f>
        <v>#N/A</v>
      </c>
      <c r="D88" s="91" t="str">
        <f>VLOOKUP(A88,'High School'!A9:BU860,12,FALSE)</f>
        <v>#N/A</v>
      </c>
      <c r="E88" s="91" t="s">
        <v>55</v>
      </c>
      <c r="F88" s="85"/>
      <c r="G88" s="85"/>
      <c r="H88" s="85"/>
      <c r="I88" s="85"/>
      <c r="J88" s="79"/>
      <c r="K88" s="85"/>
    </row>
    <row r="89">
      <c r="A89" s="14" t="s">
        <v>8219</v>
      </c>
      <c r="B89" s="85" t="str">
        <f>VLOOKUP(A89,'High School'!A10:BG861,4,FALSE)</f>
        <v>#N/A</v>
      </c>
      <c r="C89" s="85" t="str">
        <f>VLOOKUP(A89,'High School'!A10:P861,5,FALSE)</f>
        <v>#N/A</v>
      </c>
      <c r="D89" s="91" t="str">
        <f>VLOOKUP(A89,'High School'!A10:BU861,12,FALSE)</f>
        <v>#N/A</v>
      </c>
      <c r="E89" s="91" t="s">
        <v>55</v>
      </c>
      <c r="F89" s="85"/>
      <c r="G89" s="85"/>
      <c r="H89" s="85"/>
      <c r="I89" s="85"/>
      <c r="J89" s="79"/>
      <c r="K89" s="85"/>
    </row>
    <row r="90">
      <c r="A90" s="14" t="s">
        <v>8220</v>
      </c>
      <c r="B90" s="85" t="str">
        <f>VLOOKUP(A90,'High School'!A11:BG862,4,FALSE)</f>
        <v>#N/A</v>
      </c>
      <c r="C90" s="85" t="str">
        <f>VLOOKUP(A90,'High School'!A11:P862,5,FALSE)</f>
        <v>#N/A</v>
      </c>
      <c r="D90" s="91" t="str">
        <f>VLOOKUP(A90,'High School'!A11:BU862,12,FALSE)</f>
        <v>#N/A</v>
      </c>
      <c r="E90" s="91" t="s">
        <v>55</v>
      </c>
      <c r="F90" s="85"/>
      <c r="G90" s="85"/>
      <c r="H90" s="85"/>
      <c r="I90" s="85"/>
      <c r="J90" s="79"/>
      <c r="K90" s="85"/>
    </row>
    <row r="91">
      <c r="A91" s="14" t="s">
        <v>8221</v>
      </c>
      <c r="B91" s="85" t="str">
        <f>VLOOKUP(A91,'High School'!A12:BG863,4,FALSE)</f>
        <v>#N/A</v>
      </c>
      <c r="C91" s="85" t="str">
        <f>VLOOKUP(A91,'High School'!A12:P863,5,FALSE)</f>
        <v>#N/A</v>
      </c>
      <c r="D91" s="91" t="str">
        <f>VLOOKUP(A91,'High School'!A12:BU863,12,FALSE)</f>
        <v>#N/A</v>
      </c>
      <c r="E91" s="91" t="s">
        <v>55</v>
      </c>
      <c r="F91" s="85"/>
      <c r="G91" s="85"/>
      <c r="H91" s="85"/>
      <c r="I91" s="85"/>
      <c r="J91" s="85"/>
      <c r="K91" s="85"/>
    </row>
    <row r="92">
      <c r="A92" s="14" t="s">
        <v>8222</v>
      </c>
      <c r="B92" s="85" t="str">
        <f>VLOOKUP(A92,'High School'!A13:BG864,4,FALSE)</f>
        <v>#N/A</v>
      </c>
      <c r="C92" s="85" t="str">
        <f>VLOOKUP(A92,'High School'!A13:P864,5,FALSE)</f>
        <v>#N/A</v>
      </c>
      <c r="D92" s="91" t="str">
        <f>VLOOKUP(A92,'High School'!A13:BU864,12,FALSE)</f>
        <v>#N/A</v>
      </c>
      <c r="E92" s="91" t="s">
        <v>55</v>
      </c>
      <c r="F92" s="85"/>
      <c r="G92" s="85"/>
      <c r="H92" s="85"/>
      <c r="I92" s="85"/>
      <c r="J92" s="85"/>
      <c r="K92" s="85"/>
    </row>
    <row r="93">
      <c r="A93" s="14" t="s">
        <v>8223</v>
      </c>
      <c r="B93" s="85" t="str">
        <f>VLOOKUP(A93,'High School'!A14:BG865,4,FALSE)</f>
        <v>#N/A</v>
      </c>
      <c r="C93" s="85" t="str">
        <f>VLOOKUP(A93,'High School'!A14:P865,5,FALSE)</f>
        <v>#N/A</v>
      </c>
      <c r="D93" s="91" t="str">
        <f>VLOOKUP(A93,'High School'!A14:BU865,12,FALSE)</f>
        <v>#N/A</v>
      </c>
      <c r="E93" s="91" t="s">
        <v>55</v>
      </c>
      <c r="F93" s="85"/>
      <c r="G93" s="85"/>
      <c r="H93" s="85"/>
      <c r="I93" s="85"/>
      <c r="J93" s="85"/>
      <c r="K93" s="85"/>
    </row>
    <row r="94">
      <c r="A94" s="14" t="s">
        <v>8224</v>
      </c>
      <c r="B94" s="85" t="str">
        <f>VLOOKUP(A94,'High School'!A15:BG866,4,FALSE)</f>
        <v>#N/A</v>
      </c>
      <c r="C94" s="85" t="str">
        <f>VLOOKUP(A94,'High School'!A15:P866,5,FALSE)</f>
        <v>#N/A</v>
      </c>
      <c r="D94" s="91" t="str">
        <f>VLOOKUP(A94,'High School'!A15:BU866,12,FALSE)</f>
        <v>#N/A</v>
      </c>
      <c r="E94" s="91" t="s">
        <v>55</v>
      </c>
      <c r="F94" s="85"/>
      <c r="G94" s="85"/>
      <c r="H94" s="85"/>
      <c r="I94" s="85"/>
      <c r="J94" s="85"/>
      <c r="K94" s="85"/>
    </row>
    <row r="95">
      <c r="A95" s="14" t="s">
        <v>8225</v>
      </c>
      <c r="B95" s="85" t="str">
        <f>VLOOKUP(A95,'High School'!A720:BG1584,4,FALSE)</f>
        <v>#N/A</v>
      </c>
      <c r="C95" s="85" t="str">
        <f>VLOOKUP(A95,'High School'!A720:P1584,5,FALSE)</f>
        <v>#N/A</v>
      </c>
      <c r="D95" s="91" t="str">
        <f>VLOOKUP(A95,'High School'!A720:BU1584,12,FALSE)</f>
        <v>#N/A</v>
      </c>
      <c r="E95" s="91" t="s">
        <v>55</v>
      </c>
      <c r="F95" s="14"/>
      <c r="G95" s="14"/>
      <c r="H95" s="14"/>
      <c r="I95" s="14"/>
      <c r="J95" s="14"/>
      <c r="K95" s="14"/>
    </row>
    <row r="96">
      <c r="A96" s="14" t="s">
        <v>8226</v>
      </c>
      <c r="B96" s="85" t="str">
        <f>VLOOKUP(A96,'High School'!A721:BG1585,4,FALSE)</f>
        <v>#N/A</v>
      </c>
      <c r="C96" s="85" t="str">
        <f>VLOOKUP(A96,'High School'!A721:P1585,5,FALSE)</f>
        <v>#N/A</v>
      </c>
      <c r="D96" s="91" t="str">
        <f>VLOOKUP(A96,'High School'!A721:BU1585,12,FALSE)</f>
        <v>#N/A</v>
      </c>
      <c r="E96" s="91" t="s">
        <v>55</v>
      </c>
      <c r="F96" s="14"/>
      <c r="G96" s="14"/>
      <c r="H96" s="14"/>
      <c r="I96" s="14"/>
      <c r="J96" s="14"/>
      <c r="K96" s="14"/>
    </row>
    <row r="97">
      <c r="A97" s="14" t="s">
        <v>8227</v>
      </c>
      <c r="B97" s="85" t="str">
        <f>VLOOKUP(A97,'High School'!A722:BG1586,4,FALSE)</f>
        <v>#N/A</v>
      </c>
      <c r="C97" s="85" t="str">
        <f>VLOOKUP(A97,'High School'!A722:P1586,5,FALSE)</f>
        <v>#N/A</v>
      </c>
      <c r="D97" s="91" t="str">
        <f>VLOOKUP(A97,'High School'!A722:BU1586,12,FALSE)</f>
        <v>#N/A</v>
      </c>
      <c r="E97" s="91" t="s">
        <v>55</v>
      </c>
      <c r="F97" s="14"/>
      <c r="G97" s="14"/>
      <c r="H97" s="14"/>
      <c r="I97" s="14"/>
      <c r="J97" s="14"/>
      <c r="K97" s="14"/>
    </row>
    <row r="98">
      <c r="A98" s="14" t="s">
        <v>8228</v>
      </c>
      <c r="B98" s="85" t="str">
        <f>VLOOKUP(A98,'High School'!A723:BG1587,4,FALSE)</f>
        <v>#N/A</v>
      </c>
      <c r="C98" s="85" t="str">
        <f>VLOOKUP(A98,'High School'!A723:P1587,5,FALSE)</f>
        <v>#N/A</v>
      </c>
      <c r="D98" s="91" t="str">
        <f>VLOOKUP(A98,'High School'!A723:BU1587,12,FALSE)</f>
        <v>#N/A</v>
      </c>
      <c r="E98" s="91" t="s">
        <v>55</v>
      </c>
      <c r="F98" s="14"/>
      <c r="G98" s="14"/>
      <c r="H98" s="14"/>
      <c r="I98" s="14"/>
      <c r="J98" s="14"/>
      <c r="K98" s="14"/>
    </row>
    <row r="99">
      <c r="A99" s="14" t="s">
        <v>8229</v>
      </c>
      <c r="B99" s="85" t="str">
        <f>VLOOKUP(A99,'High School'!A728:BG1592,4,FALSE)</f>
        <v>#N/A</v>
      </c>
      <c r="C99" s="85" t="str">
        <f>VLOOKUP(A99,'High School'!A728:P1592,5,FALSE)</f>
        <v>#N/A</v>
      </c>
      <c r="D99" s="91" t="str">
        <f>VLOOKUP(A99,'High School'!A728:BU1592,12,FALSE)</f>
        <v>#N/A</v>
      </c>
      <c r="E99" s="91" t="s">
        <v>55</v>
      </c>
      <c r="F99" s="14"/>
      <c r="G99" s="14"/>
      <c r="H99" s="14"/>
      <c r="I99" s="14"/>
      <c r="J99" s="14"/>
      <c r="K99" s="14"/>
    </row>
    <row r="100">
      <c r="A100" s="14" t="s">
        <v>8230</v>
      </c>
      <c r="B100" s="85" t="str">
        <f>VLOOKUP(A100,'High School'!A729:BG1593,4,FALSE)</f>
        <v>#N/A</v>
      </c>
      <c r="C100" s="85" t="str">
        <f>VLOOKUP(A100,'High School'!A729:P1593,5,FALSE)</f>
        <v>#N/A</v>
      </c>
      <c r="D100" s="91" t="str">
        <f>VLOOKUP(A100,'High School'!A729:BU1593,12,FALSE)</f>
        <v>#N/A</v>
      </c>
      <c r="E100" s="91" t="s">
        <v>55</v>
      </c>
      <c r="F100" s="14"/>
      <c r="G100" s="14"/>
      <c r="H100" s="14"/>
      <c r="I100" s="14"/>
      <c r="J100" s="14"/>
      <c r="K100" s="14"/>
    </row>
    <row r="101">
      <c r="A101" s="14" t="s">
        <v>8231</v>
      </c>
      <c r="B101" s="85" t="str">
        <f>VLOOKUP(A101,'High School'!A730:BG1594,4,FALSE)</f>
        <v>#N/A</v>
      </c>
      <c r="C101" s="85" t="str">
        <f>VLOOKUP(A101,'High School'!A730:P1594,5,FALSE)</f>
        <v>#N/A</v>
      </c>
      <c r="D101" s="91" t="str">
        <f>VLOOKUP(A101,'High School'!A730:BU1594,12,FALSE)</f>
        <v>#N/A</v>
      </c>
      <c r="E101" s="91" t="s">
        <v>55</v>
      </c>
      <c r="F101" s="14"/>
      <c r="G101" s="14"/>
      <c r="H101" s="14"/>
      <c r="I101" s="14"/>
      <c r="J101" s="14"/>
      <c r="K101" s="14"/>
    </row>
    <row r="102">
      <c r="A102" s="14" t="s">
        <v>8232</v>
      </c>
      <c r="B102" s="85" t="str">
        <f>VLOOKUP(A102,'High School'!A731:BG1595,4,FALSE)</f>
        <v>#N/A</v>
      </c>
      <c r="C102" s="85" t="str">
        <f>VLOOKUP(A102,'High School'!A731:P1595,5,FALSE)</f>
        <v>#N/A</v>
      </c>
      <c r="D102" s="91" t="str">
        <f>VLOOKUP(A102,'High School'!A731:BU1595,12,FALSE)</f>
        <v>#N/A</v>
      </c>
      <c r="E102" s="91" t="s">
        <v>55</v>
      </c>
      <c r="F102" s="14"/>
      <c r="G102" s="14"/>
      <c r="H102" s="14"/>
      <c r="I102" s="14"/>
      <c r="J102" s="14"/>
      <c r="K102" s="14"/>
    </row>
    <row r="103">
      <c r="A103" s="14" t="s">
        <v>8233</v>
      </c>
      <c r="B103" s="85" t="str">
        <f>VLOOKUP(A103,'High School'!A732:BG1596,4,FALSE)</f>
        <v>#N/A</v>
      </c>
      <c r="C103" s="85" t="str">
        <f>VLOOKUP(A103,'High School'!A732:P1596,5,FALSE)</f>
        <v>#N/A</v>
      </c>
      <c r="D103" s="91" t="str">
        <f>VLOOKUP(A103,'High School'!A732:BU1596,12,FALSE)</f>
        <v>#N/A</v>
      </c>
      <c r="E103" s="91" t="s">
        <v>55</v>
      </c>
      <c r="F103" s="14"/>
      <c r="G103" s="14"/>
      <c r="H103" s="14"/>
      <c r="I103" s="14"/>
      <c r="J103" s="14"/>
      <c r="K103" s="14"/>
    </row>
    <row r="104">
      <c r="A104" s="14" t="s">
        <v>8234</v>
      </c>
      <c r="B104" s="85" t="str">
        <f>VLOOKUP(A104,'High School'!A733:BG1597,4,FALSE)</f>
        <v>#N/A</v>
      </c>
      <c r="C104" s="85" t="str">
        <f>VLOOKUP(A104,'High School'!A733:P1597,5,FALSE)</f>
        <v>#N/A</v>
      </c>
      <c r="D104" s="91" t="str">
        <f>VLOOKUP(A104,'High School'!A733:BU1597,12,FALSE)</f>
        <v>#N/A</v>
      </c>
      <c r="E104" s="91" t="s">
        <v>55</v>
      </c>
      <c r="F104" s="14"/>
      <c r="G104" s="14"/>
      <c r="H104" s="14"/>
      <c r="I104" s="14"/>
      <c r="J104" s="14"/>
      <c r="K104" s="14"/>
    </row>
    <row r="105">
      <c r="A105" s="14" t="s">
        <v>8235</v>
      </c>
      <c r="B105" s="85" t="str">
        <f>VLOOKUP(A105,'High School'!A765:BG1630,4,FALSE)</f>
        <v>#N/A</v>
      </c>
      <c r="C105" s="85" t="str">
        <f>VLOOKUP(A105,'High School'!A765:P1630,5,FALSE)</f>
        <v>#N/A</v>
      </c>
      <c r="D105" s="91" t="str">
        <f>VLOOKUP(A105,'High School'!A765:BU1630,12,FALSE)</f>
        <v>#N/A</v>
      </c>
      <c r="E105" s="91" t="s">
        <v>55</v>
      </c>
      <c r="F105" s="14"/>
      <c r="G105" s="14"/>
      <c r="H105" s="14"/>
      <c r="I105" s="14"/>
      <c r="J105" s="14"/>
      <c r="K105" s="14"/>
    </row>
    <row r="106">
      <c r="A106" s="14" t="s">
        <v>8236</v>
      </c>
      <c r="B106" s="85" t="str">
        <f>VLOOKUP(A106,'High School'!A772:BG1638,4,FALSE)</f>
        <v>#N/A</v>
      </c>
      <c r="C106" s="85" t="str">
        <f>VLOOKUP(A106,'High School'!A772:P1638,5,FALSE)</f>
        <v>#N/A</v>
      </c>
      <c r="D106" s="91" t="str">
        <f>VLOOKUP(A106,'High School'!A772:BU1638,12,FALSE)</f>
        <v>#N/A</v>
      </c>
      <c r="E106" s="91" t="s">
        <v>55</v>
      </c>
      <c r="F106" s="14"/>
      <c r="G106" s="14"/>
      <c r="H106" s="14"/>
      <c r="I106" s="14"/>
      <c r="J106" s="14"/>
      <c r="K106" s="14"/>
    </row>
    <row r="107">
      <c r="A107" s="14" t="s">
        <v>8237</v>
      </c>
      <c r="B107" s="85" t="str">
        <f>VLOOKUP(A107,'High School'!A777:BG1643,4,FALSE)</f>
        <v>#N/A</v>
      </c>
      <c r="C107" s="85" t="str">
        <f>VLOOKUP(A107,'High School'!A777:P1643,5,FALSE)</f>
        <v>#N/A</v>
      </c>
      <c r="D107" s="91" t="str">
        <f>VLOOKUP(A107,'High School'!A777:BU1643,12,FALSE)</f>
        <v>#N/A</v>
      </c>
      <c r="E107" s="91" t="s">
        <v>55</v>
      </c>
      <c r="F107" s="14"/>
      <c r="G107" s="14"/>
      <c r="H107" s="14"/>
      <c r="I107" s="14"/>
      <c r="J107" s="14"/>
      <c r="K107" s="14"/>
    </row>
    <row r="108">
      <c r="A108" s="14" t="s">
        <v>8238</v>
      </c>
      <c r="B108" s="85" t="str">
        <f>VLOOKUP(A108,'High School'!A820:BG1690,4,FALSE)</f>
        <v>#N/A</v>
      </c>
      <c r="C108" s="85" t="str">
        <f>VLOOKUP(A108,'High School'!A820:P1690,5,FALSE)</f>
        <v>#N/A</v>
      </c>
      <c r="D108" s="91" t="str">
        <f>VLOOKUP(A108,'High School'!A820:BU1690,12,FALSE)</f>
        <v>#N/A</v>
      </c>
      <c r="E108" s="91" t="s">
        <v>55</v>
      </c>
      <c r="F108" s="14"/>
      <c r="G108" s="14"/>
      <c r="H108" s="14"/>
      <c r="I108" s="14"/>
      <c r="J108" s="14"/>
      <c r="K108" s="14"/>
    </row>
    <row r="109">
      <c r="A109" s="14" t="s">
        <v>8239</v>
      </c>
      <c r="B109" s="85" t="str">
        <f>VLOOKUP(A109,'High School'!A821:BG1691,4,FALSE)</f>
        <v>#N/A</v>
      </c>
      <c r="C109" s="85" t="str">
        <f>VLOOKUP(A109,'High School'!A821:P1691,5,FALSE)</f>
        <v>#N/A</v>
      </c>
      <c r="D109" s="91" t="str">
        <f>VLOOKUP(A109,'High School'!A821:BU1691,12,FALSE)</f>
        <v>#N/A</v>
      </c>
      <c r="E109" s="91" t="s">
        <v>55</v>
      </c>
      <c r="F109" s="14"/>
      <c r="G109" s="14"/>
      <c r="H109" s="14"/>
      <c r="I109" s="14"/>
      <c r="J109" s="14"/>
      <c r="K109" s="14"/>
    </row>
    <row r="110">
      <c r="A110" s="14" t="s">
        <v>8240</v>
      </c>
      <c r="B110" s="85" t="str">
        <f>VLOOKUP(A110,'High School'!A109:BG960,4,FALSE)</f>
        <v>#N/A</v>
      </c>
      <c r="C110" s="85" t="str">
        <f>VLOOKUP(A110,'High School'!A109:P960,5,FALSE)</f>
        <v>#N/A</v>
      </c>
      <c r="D110" s="91" t="str">
        <f>VLOOKUP(A110,'High School'!A109:BU960,12,FALSE)</f>
        <v>#N/A</v>
      </c>
      <c r="E110" s="91" t="s">
        <v>51</v>
      </c>
      <c r="F110" s="85"/>
      <c r="G110" s="85"/>
      <c r="H110" s="85"/>
      <c r="I110" s="85"/>
      <c r="J110" s="85"/>
      <c r="K110" s="85"/>
    </row>
    <row r="111">
      <c r="A111" s="14" t="s">
        <v>8241</v>
      </c>
      <c r="B111" s="85" t="str">
        <f>VLOOKUP(A111,'High School'!A110:BG961,4,FALSE)</f>
        <v>#N/A</v>
      </c>
      <c r="C111" s="85" t="str">
        <f>VLOOKUP(A111,'High School'!A110:P961,5,FALSE)</f>
        <v>#N/A</v>
      </c>
      <c r="D111" s="91" t="str">
        <f>VLOOKUP(A111,'High School'!A110:BU961,12,FALSE)</f>
        <v>#N/A</v>
      </c>
      <c r="E111" s="91" t="s">
        <v>51</v>
      </c>
      <c r="F111" s="85"/>
      <c r="G111" s="85"/>
      <c r="H111" s="85"/>
      <c r="I111" s="85"/>
      <c r="J111" s="85"/>
      <c r="K111" s="85"/>
    </row>
    <row r="112">
      <c r="A112" s="14" t="s">
        <v>8242</v>
      </c>
      <c r="B112" s="85" t="str">
        <f>VLOOKUP(A112,'High School'!A110:BG962,4,FALSE)</f>
        <v>#N/A</v>
      </c>
      <c r="C112" s="85" t="str">
        <f>VLOOKUP(A112,'High School'!A110:P962,5,FALSE)</f>
        <v>#N/A</v>
      </c>
      <c r="D112" s="91" t="str">
        <f>VLOOKUP(A112,'High School'!A110:BU962,12,FALSE)</f>
        <v>#N/A</v>
      </c>
      <c r="E112" s="91" t="s">
        <v>51</v>
      </c>
      <c r="F112" s="85"/>
      <c r="G112" s="85"/>
      <c r="H112" s="85"/>
      <c r="I112" s="85"/>
      <c r="J112" s="85"/>
      <c r="K112" s="85"/>
    </row>
    <row r="113">
      <c r="A113" s="14" t="s">
        <v>8243</v>
      </c>
      <c r="B113" s="85" t="str">
        <f>VLOOKUP(A113,'High School'!A111:BG963,4,FALSE)</f>
        <v>#N/A</v>
      </c>
      <c r="C113" s="85" t="str">
        <f>VLOOKUP(A113,'High School'!A111:P963,5,FALSE)</f>
        <v>#N/A</v>
      </c>
      <c r="D113" s="91" t="str">
        <f>VLOOKUP(A113,'High School'!A111:BU963,12,FALSE)</f>
        <v>#N/A</v>
      </c>
      <c r="E113" s="91" t="s">
        <v>51</v>
      </c>
      <c r="F113" s="85"/>
      <c r="G113" s="85"/>
      <c r="H113" s="85"/>
      <c r="I113" s="85"/>
      <c r="J113" s="85"/>
      <c r="K113" s="85"/>
    </row>
    <row r="114">
      <c r="A114" s="14" t="s">
        <v>8244</v>
      </c>
      <c r="B114" s="85" t="str">
        <f>VLOOKUP(A114,'High School'!A112:BG964,4,FALSE)</f>
        <v>#N/A</v>
      </c>
      <c r="C114" s="85" t="str">
        <f>VLOOKUP(A114,'High School'!A112:P964,5,FALSE)</f>
        <v>#N/A</v>
      </c>
      <c r="D114" s="91" t="str">
        <f>VLOOKUP(A114,'High School'!A112:BU964,12,FALSE)</f>
        <v>#N/A</v>
      </c>
      <c r="E114" s="91" t="s">
        <v>51</v>
      </c>
      <c r="F114" s="85"/>
      <c r="G114" s="85"/>
      <c r="H114" s="85"/>
      <c r="I114" s="85"/>
      <c r="J114" s="85"/>
      <c r="K114" s="85"/>
    </row>
    <row r="115">
      <c r="A115" s="14" t="s">
        <v>8245</v>
      </c>
      <c r="B115" s="85" t="str">
        <f>VLOOKUP(A115,'High School'!A113:BG965,4,FALSE)</f>
        <v>#N/A</v>
      </c>
      <c r="C115" s="85" t="str">
        <f>VLOOKUP(A115,'High School'!A113:P965,5,FALSE)</f>
        <v>#N/A</v>
      </c>
      <c r="D115" s="91" t="str">
        <f>VLOOKUP(A115,'High School'!A113:BU965,12,FALSE)</f>
        <v>#N/A</v>
      </c>
      <c r="E115" s="91" t="s">
        <v>51</v>
      </c>
      <c r="F115" s="85"/>
      <c r="G115" s="85"/>
      <c r="H115" s="85"/>
      <c r="I115" s="85"/>
      <c r="J115" s="85"/>
      <c r="K115" s="85"/>
    </row>
    <row r="116">
      <c r="A116" s="14" t="s">
        <v>8246</v>
      </c>
      <c r="B116" s="85" t="str">
        <f>VLOOKUP(A116,'High School'!A114:BG966,4,FALSE)</f>
        <v>#N/A</v>
      </c>
      <c r="C116" s="85" t="str">
        <f>VLOOKUP(A116,'High School'!A114:P966,5,FALSE)</f>
        <v>#N/A</v>
      </c>
      <c r="D116" s="91" t="str">
        <f>VLOOKUP(A116,'High School'!A114:BU966,12,FALSE)</f>
        <v>#N/A</v>
      </c>
      <c r="E116" s="91" t="s">
        <v>51</v>
      </c>
      <c r="F116" s="85"/>
      <c r="G116" s="85"/>
      <c r="H116" s="85"/>
      <c r="I116" s="85"/>
      <c r="J116" s="85"/>
      <c r="K116" s="85"/>
    </row>
    <row r="117">
      <c r="A117" s="14" t="s">
        <v>8247</v>
      </c>
      <c r="B117" s="85" t="str">
        <f>VLOOKUP(A117,'High School'!A117:BG969,4,FALSE)</f>
        <v>#N/A</v>
      </c>
      <c r="C117" s="85" t="str">
        <f>VLOOKUP(A117,'High School'!A117:P969,5,FALSE)</f>
        <v>#N/A</v>
      </c>
      <c r="D117" s="91" t="str">
        <f>VLOOKUP(A117,'High School'!A117:BU969,12,FALSE)</f>
        <v>#N/A</v>
      </c>
      <c r="E117" s="91" t="s">
        <v>61</v>
      </c>
      <c r="F117" s="85"/>
      <c r="G117" s="85"/>
      <c r="H117" s="85"/>
      <c r="I117" s="405"/>
      <c r="J117" s="79"/>
      <c r="K117" s="14"/>
    </row>
    <row r="118">
      <c r="A118" s="14" t="s">
        <v>8248</v>
      </c>
      <c r="B118" s="85" t="str">
        <f>VLOOKUP(A118,'High School'!A118:BG970,4,FALSE)</f>
        <v>#N/A</v>
      </c>
      <c r="C118" s="85" t="str">
        <f>VLOOKUP(A118,'High School'!A118:P970,5,FALSE)</f>
        <v>#N/A</v>
      </c>
      <c r="D118" s="91" t="str">
        <f>VLOOKUP(A118,'High School'!A118:BU970,12,FALSE)</f>
        <v>#N/A</v>
      </c>
      <c r="E118" s="91" t="s">
        <v>61</v>
      </c>
      <c r="F118" s="85"/>
      <c r="G118" s="85"/>
      <c r="H118" s="85"/>
      <c r="I118" s="405"/>
      <c r="J118" s="79"/>
      <c r="K118" s="14"/>
    </row>
    <row r="119">
      <c r="A119" s="14" t="s">
        <v>8249</v>
      </c>
      <c r="B119" s="85" t="str">
        <f>VLOOKUP(A119,'High School'!A476:BG1336,4,FALSE)</f>
        <v>#N/A</v>
      </c>
      <c r="C119" s="85" t="str">
        <f>VLOOKUP(A119,'High School'!A476:P1336,5,FALSE)</f>
        <v>#N/A</v>
      </c>
      <c r="D119" s="91" t="str">
        <f>VLOOKUP(A119,'High School'!A476:BU1336,12,FALSE)</f>
        <v>#N/A</v>
      </c>
      <c r="E119" s="91" t="s">
        <v>61</v>
      </c>
      <c r="F119" s="85"/>
      <c r="G119" s="85"/>
      <c r="H119" s="85"/>
      <c r="I119" s="85"/>
      <c r="J119" s="85"/>
      <c r="K119" s="85"/>
    </row>
    <row r="120">
      <c r="A120" s="14" t="s">
        <v>8250</v>
      </c>
      <c r="B120" s="85" t="str">
        <f>VLOOKUP(A120,'High School'!A477:BG1337,4,FALSE)</f>
        <v>#N/A</v>
      </c>
      <c r="C120" s="85" t="str">
        <f>VLOOKUP(A120,'High School'!A477:P1337,5,FALSE)</f>
        <v>#N/A</v>
      </c>
      <c r="D120" s="91" t="str">
        <f>VLOOKUP(A120,'High School'!A477:BU1337,12,FALSE)</f>
        <v>#N/A</v>
      </c>
      <c r="E120" s="91" t="s">
        <v>61</v>
      </c>
      <c r="F120" s="85"/>
      <c r="G120" s="85"/>
      <c r="H120" s="85"/>
      <c r="I120" s="85"/>
      <c r="J120" s="85"/>
      <c r="K120" s="85"/>
    </row>
    <row r="121">
      <c r="A121" s="14" t="s">
        <v>8251</v>
      </c>
      <c r="B121" s="85" t="str">
        <f>VLOOKUP(A121,'High School'!A822:BG1692,4,FALSE)</f>
        <v>#N/A</v>
      </c>
      <c r="C121" s="85" t="str">
        <f>VLOOKUP(A121,'High School'!A822:P1692,5,FALSE)</f>
        <v>#N/A</v>
      </c>
      <c r="D121" s="91" t="str">
        <f>VLOOKUP(A121,'High School'!A822:BU1692,12,FALSE)</f>
        <v>#N/A</v>
      </c>
      <c r="E121" s="91" t="s">
        <v>55</v>
      </c>
      <c r="F121" s="14"/>
      <c r="G121" s="14"/>
      <c r="H121" s="14"/>
      <c r="I121" s="14"/>
      <c r="J121" s="14"/>
      <c r="K121" s="14"/>
    </row>
    <row r="122">
      <c r="A122" s="14" t="s">
        <v>8252</v>
      </c>
      <c r="B122" s="85" t="str">
        <f>VLOOKUP(A122,'High School'!A823:BG1693,4,FALSE)</f>
        <v>#N/A</v>
      </c>
      <c r="C122" s="85" t="str">
        <f>VLOOKUP(A122,'High School'!A823:P1693,5,FALSE)</f>
        <v>#N/A</v>
      </c>
      <c r="D122" s="91" t="str">
        <f>VLOOKUP(A122,'High School'!A823:BU1693,12,FALSE)</f>
        <v>#N/A</v>
      </c>
      <c r="E122" s="91" t="s">
        <v>55</v>
      </c>
      <c r="F122" s="14"/>
      <c r="G122" s="14"/>
      <c r="H122" s="14"/>
      <c r="I122" s="14"/>
      <c r="J122" s="14"/>
      <c r="K122" s="14"/>
    </row>
    <row r="123">
      <c r="A123" s="14" t="s">
        <v>8253</v>
      </c>
      <c r="B123" s="85" t="str">
        <f>VLOOKUP(A123,'High School'!A478:BG1338,4,FALSE)</f>
        <v>#N/A</v>
      </c>
      <c r="C123" s="85" t="str">
        <f>VLOOKUP(A123,'High School'!A478:P1338,5,FALSE)</f>
        <v>#N/A</v>
      </c>
      <c r="D123" s="91" t="str">
        <f>VLOOKUP(A123,'High School'!A478:BU1338,12,FALSE)</f>
        <v>#N/A</v>
      </c>
      <c r="E123" s="91" t="s">
        <v>61</v>
      </c>
      <c r="F123" s="85"/>
      <c r="G123" s="85"/>
      <c r="H123" s="85"/>
      <c r="I123" s="85"/>
      <c r="J123" s="85"/>
      <c r="K123" s="85"/>
    </row>
    <row r="124">
      <c r="A124" s="14" t="s">
        <v>8254</v>
      </c>
      <c r="B124" s="85" t="str">
        <f>VLOOKUP(A124,'High School'!A479:BG1339,4,FALSE)</f>
        <v>#N/A</v>
      </c>
      <c r="C124" s="85" t="str">
        <f>VLOOKUP(A124,'High School'!A479:P1339,5,FALSE)</f>
        <v>#N/A</v>
      </c>
      <c r="D124" s="91" t="str">
        <f>VLOOKUP(A124,'High School'!A479:BU1339,12,FALSE)</f>
        <v>#N/A</v>
      </c>
      <c r="E124" s="91" t="s">
        <v>61</v>
      </c>
      <c r="F124" s="85"/>
      <c r="G124" s="85"/>
      <c r="H124" s="85"/>
      <c r="I124" s="85"/>
      <c r="J124" s="85"/>
      <c r="K124" s="85"/>
    </row>
    <row r="125">
      <c r="A125" s="14" t="s">
        <v>8255</v>
      </c>
      <c r="B125" s="85" t="str">
        <f>VLOOKUP(A125,'High School'!A123:BG975,4,FALSE)</f>
        <v>#N/A</v>
      </c>
      <c r="C125" s="85" t="str">
        <f>VLOOKUP(A125,'High School'!A123:P975,5,FALSE)</f>
        <v>#N/A</v>
      </c>
      <c r="D125" s="91" t="str">
        <f>VLOOKUP(A125,'High School'!A123:BU975,12,FALSE)</f>
        <v>#N/A</v>
      </c>
      <c r="E125" s="91" t="s">
        <v>59</v>
      </c>
      <c r="F125" s="85"/>
      <c r="G125" s="85"/>
      <c r="H125" s="85"/>
      <c r="I125" s="85"/>
      <c r="J125" s="85"/>
      <c r="K125" s="85"/>
    </row>
    <row r="126">
      <c r="A126" s="14" t="s">
        <v>8256</v>
      </c>
      <c r="B126" s="85" t="str">
        <f>VLOOKUP(A126,'High School'!A480:BG1340,4,FALSE)</f>
        <v>#N/A</v>
      </c>
      <c r="C126" s="85" t="str">
        <f>VLOOKUP(A126,'High School'!A480:P1340,5,FALSE)</f>
        <v>#N/A</v>
      </c>
      <c r="D126" s="91" t="str">
        <f>VLOOKUP(A126,'High School'!A480:BU1340,12,FALSE)</f>
        <v>#N/A</v>
      </c>
      <c r="E126" s="91" t="s">
        <v>61</v>
      </c>
      <c r="F126" s="85"/>
      <c r="G126" s="85"/>
      <c r="H126" s="85"/>
      <c r="I126" s="85"/>
      <c r="J126" s="85"/>
      <c r="K126" s="85"/>
    </row>
    <row r="127">
      <c r="A127" s="14" t="s">
        <v>8257</v>
      </c>
      <c r="B127" s="85" t="str">
        <f>VLOOKUP(A127,'High School'!A481:BG1341,4,FALSE)</f>
        <v>#N/A</v>
      </c>
      <c r="C127" s="85" t="str">
        <f>VLOOKUP(A127,'High School'!A481:P1341,5,FALSE)</f>
        <v>#N/A</v>
      </c>
      <c r="D127" s="91" t="str">
        <f>VLOOKUP(A127,'High School'!A481:BU1341,12,FALSE)</f>
        <v>#N/A</v>
      </c>
      <c r="E127" s="91" t="s">
        <v>61</v>
      </c>
      <c r="F127" s="85"/>
      <c r="G127" s="85"/>
      <c r="H127" s="85"/>
      <c r="I127" s="85"/>
      <c r="J127" s="85"/>
      <c r="K127" s="85"/>
    </row>
    <row r="128">
      <c r="A128" s="14" t="s">
        <v>8258</v>
      </c>
      <c r="B128" s="85" t="str">
        <f>VLOOKUP(A128,'High School'!A482:BG1342,4,FALSE)</f>
        <v>#N/A</v>
      </c>
      <c r="C128" s="85" t="str">
        <f>VLOOKUP(A128,'High School'!A482:P1342,5,FALSE)</f>
        <v>#N/A</v>
      </c>
      <c r="D128" s="91" t="str">
        <f>VLOOKUP(A128,'High School'!A482:BU1342,12,FALSE)</f>
        <v>#N/A</v>
      </c>
      <c r="E128" s="91" t="s">
        <v>61</v>
      </c>
      <c r="F128" s="85"/>
      <c r="G128" s="85"/>
      <c r="H128" s="85"/>
      <c r="I128" s="85"/>
      <c r="J128" s="85"/>
      <c r="K128" s="85"/>
    </row>
    <row r="129">
      <c r="A129" s="14" t="s">
        <v>8259</v>
      </c>
      <c r="B129" s="85" t="str">
        <f>VLOOKUP(A129,'High School'!A483:BG1343,4,FALSE)</f>
        <v>#N/A</v>
      </c>
      <c r="C129" s="85" t="str">
        <f>VLOOKUP(A129,'High School'!A483:P1343,5,FALSE)</f>
        <v>#N/A</v>
      </c>
      <c r="D129" s="91" t="str">
        <f>VLOOKUP(A129,'High School'!A483:BU1343,12,FALSE)</f>
        <v>#N/A</v>
      </c>
      <c r="E129" s="91" t="s">
        <v>61</v>
      </c>
      <c r="F129" s="85"/>
      <c r="G129" s="85"/>
      <c r="H129" s="85"/>
      <c r="I129" s="85"/>
      <c r="J129" s="85"/>
      <c r="K129" s="85"/>
    </row>
    <row r="130">
      <c r="A130" s="14" t="s">
        <v>8260</v>
      </c>
      <c r="B130" s="85" t="str">
        <f>VLOOKUP(A130,'High School'!A484:BG1344,4,FALSE)</f>
        <v>#N/A</v>
      </c>
      <c r="C130" s="85" t="str">
        <f>VLOOKUP(A130,'High School'!A484:P1344,5,FALSE)</f>
        <v>#N/A</v>
      </c>
      <c r="D130" s="91" t="str">
        <f>VLOOKUP(A130,'High School'!A484:BU1344,12,FALSE)</f>
        <v>#N/A</v>
      </c>
      <c r="E130" s="91" t="s">
        <v>61</v>
      </c>
      <c r="F130" s="85"/>
      <c r="G130" s="85"/>
      <c r="H130" s="85"/>
      <c r="I130" s="85"/>
      <c r="J130" s="85"/>
      <c r="K130" s="85"/>
    </row>
    <row r="131">
      <c r="A131" s="14" t="s">
        <v>8261</v>
      </c>
      <c r="B131" s="85" t="str">
        <f>VLOOKUP(A131,'High School'!A485:BG1345,4,FALSE)</f>
        <v>#N/A</v>
      </c>
      <c r="C131" s="85" t="str">
        <f>VLOOKUP(A131,'High School'!A485:P1345,5,FALSE)</f>
        <v>#N/A</v>
      </c>
      <c r="D131" s="91" t="str">
        <f>VLOOKUP(A131,'High School'!A485:BU1345,12,FALSE)</f>
        <v>#N/A</v>
      </c>
      <c r="E131" s="91" t="s">
        <v>61</v>
      </c>
      <c r="F131" s="85"/>
      <c r="G131" s="85"/>
      <c r="H131" s="85"/>
      <c r="I131" s="85"/>
      <c r="J131" s="85"/>
      <c r="K131" s="85"/>
    </row>
    <row r="132">
      <c r="A132" s="14" t="s">
        <v>8262</v>
      </c>
      <c r="B132" s="85" t="str">
        <f>VLOOKUP(A132,'High School'!A675:BG1538,4,FALSE)</f>
        <v>#N/A</v>
      </c>
      <c r="C132" s="85" t="str">
        <f>VLOOKUP(A132,'High School'!A675:P1538,5,FALSE)</f>
        <v>#N/A</v>
      </c>
      <c r="D132" s="91" t="str">
        <f>VLOOKUP(A132,'High School'!A675:BU1538,12,FALSE)</f>
        <v>#N/A</v>
      </c>
      <c r="E132" s="91" t="s">
        <v>61</v>
      </c>
      <c r="F132" s="14"/>
      <c r="G132" s="14"/>
      <c r="H132" s="14"/>
      <c r="I132" s="14"/>
      <c r="J132" s="14"/>
      <c r="K132" s="14"/>
      <c r="L132" s="55"/>
      <c r="M132" s="55"/>
      <c r="N132" s="55"/>
      <c r="O132" s="117"/>
      <c r="P132" s="117"/>
    </row>
    <row r="133">
      <c r="A133" s="14" t="s">
        <v>8263</v>
      </c>
      <c r="B133" s="85" t="str">
        <f>VLOOKUP(A133,'High School'!A676:BG1539,4,FALSE)</f>
        <v>#N/A</v>
      </c>
      <c r="C133" s="85" t="str">
        <f>VLOOKUP(A133,'High School'!A676:P1539,5,FALSE)</f>
        <v>#N/A</v>
      </c>
      <c r="D133" s="91" t="str">
        <f>VLOOKUP(A133,'High School'!A676:BU1539,12,FALSE)</f>
        <v>#N/A</v>
      </c>
      <c r="E133" s="91" t="s">
        <v>61</v>
      </c>
      <c r="F133" s="14"/>
      <c r="G133" s="14"/>
      <c r="H133" s="14"/>
      <c r="I133" s="14"/>
      <c r="J133" s="14"/>
      <c r="K133" s="14"/>
      <c r="L133" s="55"/>
      <c r="M133" s="55"/>
      <c r="N133" s="55"/>
    </row>
    <row r="134">
      <c r="A134" s="14" t="s">
        <v>8264</v>
      </c>
      <c r="B134" s="85" t="str">
        <f>VLOOKUP(A134,'High School'!A115:BG967,4,FALSE)</f>
        <v>#N/A</v>
      </c>
      <c r="C134" s="85" t="str">
        <f>VLOOKUP(A134,'High School'!A115:P967,5,FALSE)</f>
        <v>#N/A</v>
      </c>
      <c r="D134" s="91" t="str">
        <f>VLOOKUP(A134,'High School'!A115:BU967,12,FALSE)</f>
        <v>#N/A</v>
      </c>
      <c r="E134" s="91" t="s">
        <v>61</v>
      </c>
      <c r="F134" s="85"/>
      <c r="G134" s="85"/>
      <c r="H134" s="85"/>
      <c r="I134" s="85"/>
      <c r="J134" s="85"/>
      <c r="K134" s="85"/>
      <c r="L134" s="55"/>
      <c r="M134" s="55"/>
      <c r="N134" s="55"/>
    </row>
    <row r="135">
      <c r="A135" s="14" t="s">
        <v>8265</v>
      </c>
      <c r="B135" s="85" t="str">
        <f>VLOOKUP(A135,'High School'!A116:BG968,4,FALSE)</f>
        <v>#N/A</v>
      </c>
      <c r="C135" s="85" t="str">
        <f>VLOOKUP(A135,'High School'!A116:P968,5,FALSE)</f>
        <v>#N/A</v>
      </c>
      <c r="D135" s="91" t="str">
        <f>VLOOKUP(A135,'High School'!A116:BU968,12,FALSE)</f>
        <v>#N/A</v>
      </c>
      <c r="E135" s="91" t="s">
        <v>61</v>
      </c>
      <c r="F135" s="85"/>
      <c r="G135" s="85"/>
      <c r="H135" s="85"/>
      <c r="I135" s="85"/>
      <c r="J135" s="85"/>
      <c r="K135" s="85"/>
      <c r="L135" s="55"/>
      <c r="M135" s="55"/>
      <c r="N135" s="55"/>
    </row>
    <row r="136">
      <c r="A136" s="14" t="s">
        <v>8266</v>
      </c>
      <c r="B136" s="85" t="str">
        <f>VLOOKUP(A136,'High School'!A486:BG1346,4,FALSE)</f>
        <v>#N/A</v>
      </c>
      <c r="C136" s="85" t="str">
        <f>VLOOKUP(A136,'High School'!A486:P1346,5,FALSE)</f>
        <v>#N/A</v>
      </c>
      <c r="D136" s="91" t="str">
        <f>VLOOKUP(A136,'High School'!A486:BU1346,12,FALSE)</f>
        <v>#N/A</v>
      </c>
      <c r="E136" s="91" t="s">
        <v>61</v>
      </c>
      <c r="F136" s="85"/>
      <c r="G136" s="85"/>
      <c r="H136" s="85"/>
      <c r="I136" s="85"/>
      <c r="J136" s="85"/>
      <c r="K136" s="85"/>
      <c r="L136" s="55"/>
      <c r="M136" s="55"/>
      <c r="N136" s="55"/>
    </row>
    <row r="137">
      <c r="A137" s="14" t="s">
        <v>8267</v>
      </c>
      <c r="B137" s="85" t="str">
        <f>VLOOKUP(A137,'High School'!A486:BG1347,4,FALSE)</f>
        <v>#N/A</v>
      </c>
      <c r="C137" s="85" t="str">
        <f>VLOOKUP(A137,'High School'!A486:P1347,5,FALSE)</f>
        <v>#N/A</v>
      </c>
      <c r="D137" s="91" t="str">
        <f>VLOOKUP(A137,'High School'!A486:BU1347,12,FALSE)</f>
        <v>#N/A</v>
      </c>
      <c r="E137" s="91" t="s">
        <v>61</v>
      </c>
      <c r="F137" s="85"/>
      <c r="G137" s="85"/>
      <c r="H137" s="85"/>
      <c r="I137" s="85"/>
      <c r="J137" s="85"/>
      <c r="K137" s="85"/>
      <c r="L137" s="55"/>
      <c r="M137" s="55"/>
      <c r="N137" s="55"/>
    </row>
    <row r="138">
      <c r="A138" s="14" t="s">
        <v>8268</v>
      </c>
      <c r="B138" s="85" t="str">
        <f>VLOOKUP(A138,'High School'!A487:BG1348,4,FALSE)</f>
        <v>#N/A</v>
      </c>
      <c r="C138" s="85" t="str">
        <f>VLOOKUP(A138,'High School'!A487:P1348,5,FALSE)</f>
        <v>#N/A</v>
      </c>
      <c r="D138" s="91" t="str">
        <f>VLOOKUP(A138,'High School'!A487:BU1348,12,FALSE)</f>
        <v>#N/A</v>
      </c>
      <c r="E138" s="91" t="s">
        <v>61</v>
      </c>
      <c r="F138" s="85"/>
      <c r="G138" s="85"/>
      <c r="H138" s="85"/>
      <c r="I138" s="85"/>
      <c r="J138" s="85"/>
      <c r="K138" s="85"/>
      <c r="L138" s="55"/>
      <c r="M138" s="55"/>
      <c r="N138" s="55"/>
    </row>
    <row r="139">
      <c r="A139" s="14" t="s">
        <v>8269</v>
      </c>
      <c r="B139" s="85" t="str">
        <f>VLOOKUP(A139,'High School'!A488:BG1349,4,FALSE)</f>
        <v>#N/A</v>
      </c>
      <c r="C139" s="85" t="str">
        <f>VLOOKUP(A139,'High School'!A488:P1349,5,FALSE)</f>
        <v>#N/A</v>
      </c>
      <c r="D139" s="91" t="str">
        <f>VLOOKUP(A139,'High School'!A488:BU1349,12,FALSE)</f>
        <v>#N/A</v>
      </c>
      <c r="E139" s="91" t="s">
        <v>61</v>
      </c>
      <c r="F139" s="85"/>
      <c r="G139" s="85"/>
      <c r="H139" s="85"/>
      <c r="I139" s="85"/>
      <c r="J139" s="85"/>
      <c r="K139" s="85"/>
      <c r="L139" s="55"/>
      <c r="M139" s="55"/>
      <c r="N139" s="55"/>
    </row>
    <row r="140">
      <c r="A140" s="14" t="s">
        <v>8270</v>
      </c>
      <c r="B140" s="85" t="str">
        <f>VLOOKUP(A140,'High School'!A489:BG1350,4,FALSE)</f>
        <v>#N/A</v>
      </c>
      <c r="C140" s="85" t="str">
        <f>VLOOKUP(A140,'High School'!A489:P1350,5,FALSE)</f>
        <v>#N/A</v>
      </c>
      <c r="D140" s="91" t="str">
        <f>VLOOKUP(A140,'High School'!A489:BU1350,12,FALSE)</f>
        <v>#N/A</v>
      </c>
      <c r="E140" s="91" t="s">
        <v>61</v>
      </c>
      <c r="F140" s="85"/>
      <c r="G140" s="85"/>
      <c r="H140" s="85"/>
      <c r="I140" s="85"/>
      <c r="J140" s="85"/>
      <c r="K140" s="85"/>
    </row>
    <row r="141">
      <c r="A141" s="14" t="s">
        <v>8271</v>
      </c>
      <c r="B141" s="85" t="str">
        <f>VLOOKUP(A141,'High School'!A490:BG1351,4,FALSE)</f>
        <v>#N/A</v>
      </c>
      <c r="C141" s="85" t="str">
        <f>VLOOKUP(A141,'High School'!A490:P1351,5,FALSE)</f>
        <v>#N/A</v>
      </c>
      <c r="D141" s="91" t="str">
        <f>VLOOKUP(A141,'High School'!A490:BU1351,12,FALSE)</f>
        <v>#N/A</v>
      </c>
      <c r="E141" s="91" t="s">
        <v>61</v>
      </c>
      <c r="F141" s="85"/>
      <c r="G141" s="85"/>
      <c r="H141" s="85"/>
      <c r="I141" s="85"/>
      <c r="J141" s="85"/>
      <c r="K141" s="85"/>
    </row>
    <row r="142">
      <c r="A142" s="14" t="s">
        <v>8272</v>
      </c>
      <c r="B142" s="85" t="str">
        <f>VLOOKUP(A142,'High School'!A491:BG1352,4,FALSE)</f>
        <v>#N/A</v>
      </c>
      <c r="C142" s="85" t="str">
        <f>VLOOKUP(A142,'High School'!A491:P1352,5,FALSE)</f>
        <v>#N/A</v>
      </c>
      <c r="D142" s="91" t="str">
        <f>VLOOKUP(A142,'High School'!A491:BU1352,12,FALSE)</f>
        <v>#N/A</v>
      </c>
      <c r="E142" s="91" t="s">
        <v>61</v>
      </c>
      <c r="F142" s="85"/>
      <c r="G142" s="85"/>
      <c r="H142" s="85"/>
      <c r="I142" s="85"/>
      <c r="J142" s="85"/>
      <c r="K142" s="85"/>
    </row>
    <row r="143">
      <c r="A143" s="14" t="s">
        <v>8273</v>
      </c>
      <c r="B143" s="85" t="str">
        <f>VLOOKUP(A143,'High School'!A492:BG1353,4,FALSE)</f>
        <v>#N/A</v>
      </c>
      <c r="C143" s="85" t="str">
        <f>VLOOKUP(A143,'High School'!A492:P1353,5,FALSE)</f>
        <v>#N/A</v>
      </c>
      <c r="D143" s="91" t="str">
        <f>VLOOKUP(A143,'High School'!A492:BU1353,12,FALSE)</f>
        <v>#N/A</v>
      </c>
      <c r="E143" s="91" t="s">
        <v>61</v>
      </c>
      <c r="F143" s="85"/>
      <c r="G143" s="85"/>
      <c r="H143" s="85"/>
      <c r="I143" s="85"/>
      <c r="J143" s="85"/>
      <c r="K143" s="85"/>
    </row>
    <row r="144">
      <c r="A144" s="14" t="s">
        <v>8274</v>
      </c>
      <c r="B144" s="85" t="str">
        <f>VLOOKUP(A144,'High School'!A493:BG1354,4,FALSE)</f>
        <v>#N/A</v>
      </c>
      <c r="C144" s="85" t="str">
        <f>VLOOKUP(A144,'High School'!A493:P1354,5,FALSE)</f>
        <v>#N/A</v>
      </c>
      <c r="D144" s="91" t="str">
        <f>VLOOKUP(A144,'High School'!A493:BU1354,12,FALSE)</f>
        <v>#N/A</v>
      </c>
      <c r="E144" s="91" t="s">
        <v>61</v>
      </c>
      <c r="F144" s="85"/>
      <c r="G144" s="85"/>
      <c r="H144" s="85"/>
      <c r="I144" s="85"/>
      <c r="J144" s="85"/>
      <c r="K144" s="85"/>
    </row>
    <row r="145">
      <c r="A145" s="14" t="s">
        <v>8275</v>
      </c>
      <c r="B145" s="85" t="str">
        <f>VLOOKUP(A145,'High School'!A494:BG1355,4,FALSE)</f>
        <v>#N/A</v>
      </c>
      <c r="C145" s="85" t="str">
        <f>VLOOKUP(A145,'High School'!A494:P1355,5,FALSE)</f>
        <v>#N/A</v>
      </c>
      <c r="D145" s="91" t="str">
        <f>VLOOKUP(A145,'High School'!A494:BU1355,12,FALSE)</f>
        <v>#N/A</v>
      </c>
      <c r="E145" s="91" t="s">
        <v>61</v>
      </c>
      <c r="F145" s="85"/>
      <c r="G145" s="85"/>
      <c r="H145" s="85"/>
      <c r="I145" s="85"/>
      <c r="J145" s="85"/>
      <c r="K145" s="85"/>
    </row>
    <row r="146">
      <c r="A146" s="14" t="s">
        <v>8276</v>
      </c>
      <c r="B146" s="85" t="str">
        <f>VLOOKUP(A146,'High School'!A495:BG1356,4,FALSE)</f>
        <v>#N/A</v>
      </c>
      <c r="C146" s="85" t="str">
        <f>VLOOKUP(A146,'High School'!A495:P1356,5,FALSE)</f>
        <v>#N/A</v>
      </c>
      <c r="D146" s="91" t="str">
        <f>VLOOKUP(A146,'High School'!A495:BU1356,12,FALSE)</f>
        <v>#N/A</v>
      </c>
      <c r="E146" s="91" t="s">
        <v>61</v>
      </c>
      <c r="F146" s="85"/>
      <c r="G146" s="85"/>
      <c r="H146" s="85"/>
      <c r="I146" s="85"/>
      <c r="J146" s="85"/>
      <c r="K146" s="85"/>
    </row>
    <row r="147">
      <c r="A147" s="14" t="s">
        <v>8277</v>
      </c>
      <c r="B147" s="85" t="str">
        <f>VLOOKUP(A147,'High School'!A496:BG1357,4,FALSE)</f>
        <v>#N/A</v>
      </c>
      <c r="C147" s="85" t="str">
        <f>VLOOKUP(A147,'High School'!A496:P1357,5,FALSE)</f>
        <v>#N/A</v>
      </c>
      <c r="D147" s="91" t="str">
        <f>VLOOKUP(A147,'High School'!A496:BU1357,12,FALSE)</f>
        <v>#N/A</v>
      </c>
      <c r="E147" s="91" t="s">
        <v>61</v>
      </c>
      <c r="F147" s="85"/>
      <c r="G147" s="85"/>
      <c r="H147" s="85"/>
      <c r="I147" s="85"/>
      <c r="J147" s="85"/>
      <c r="K147" s="85"/>
    </row>
    <row r="148">
      <c r="A148" s="14" t="s">
        <v>8278</v>
      </c>
      <c r="B148" s="85" t="str">
        <f>VLOOKUP(A148,'High School'!A677:BG1540,4,FALSE)</f>
        <v>#N/A</v>
      </c>
      <c r="C148" s="85" t="str">
        <f>VLOOKUP(A148,'High School'!A677:P1540,5,FALSE)</f>
        <v>#N/A</v>
      </c>
      <c r="D148" s="91" t="str">
        <f>VLOOKUP(A148,'High School'!A677:BU1540,12,FALSE)</f>
        <v>#N/A</v>
      </c>
      <c r="E148" s="91" t="s">
        <v>61</v>
      </c>
      <c r="F148" s="14"/>
      <c r="G148" s="14"/>
      <c r="H148" s="14"/>
      <c r="I148" s="14"/>
      <c r="J148" s="14"/>
      <c r="K148" s="14"/>
    </row>
    <row r="149">
      <c r="A149" s="14" t="s">
        <v>8279</v>
      </c>
      <c r="B149" s="85" t="str">
        <f>VLOOKUP(A149,'High School'!A121:BG973,4,FALSE)</f>
        <v>#N/A</v>
      </c>
      <c r="C149" s="85" t="str">
        <f>VLOOKUP(A149,'High School'!A121:P973,5,FALSE)</f>
        <v>#N/A</v>
      </c>
      <c r="D149" s="91" t="str">
        <f>VLOOKUP(A149,'High School'!A121:BU973,12,FALSE)</f>
        <v>#N/A</v>
      </c>
      <c r="E149" s="91" t="s">
        <v>61</v>
      </c>
      <c r="F149" s="85"/>
      <c r="G149" s="85"/>
      <c r="H149" s="85"/>
      <c r="I149" s="85"/>
      <c r="J149" s="85"/>
      <c r="K149" s="85"/>
    </row>
    <row r="150">
      <c r="A150" s="14" t="s">
        <v>8280</v>
      </c>
      <c r="B150" s="85" t="str">
        <f>VLOOKUP(A150,'High School'!A122:BG974,4,FALSE)</f>
        <v>#N/A</v>
      </c>
      <c r="C150" s="85" t="str">
        <f>VLOOKUP(A150,'High School'!A122:P974,5,FALSE)</f>
        <v>#N/A</v>
      </c>
      <c r="D150" s="91" t="str">
        <f>VLOOKUP(A150,'High School'!A122:BU974,12,FALSE)</f>
        <v>#N/A</v>
      </c>
      <c r="E150" s="91" t="s">
        <v>61</v>
      </c>
      <c r="F150" s="85"/>
      <c r="G150" s="85"/>
      <c r="H150" s="85"/>
      <c r="I150" s="85"/>
      <c r="J150" s="85"/>
      <c r="K150" s="85"/>
    </row>
    <row r="151">
      <c r="A151" s="14" t="s">
        <v>8281</v>
      </c>
      <c r="B151" s="85" t="str">
        <f>VLOOKUP(A151,'High School'!A473:BG1333,4,FALSE)</f>
        <v>#N/A</v>
      </c>
      <c r="C151" s="85" t="str">
        <f>VLOOKUP(A151,'High School'!A473:P1333,5,FALSE)</f>
        <v>#N/A</v>
      </c>
      <c r="D151" s="91" t="str">
        <f>VLOOKUP(A151,'High School'!A473:BU1333,12,FALSE)</f>
        <v>#N/A</v>
      </c>
      <c r="E151" s="91" t="s">
        <v>61</v>
      </c>
      <c r="F151" s="85"/>
      <c r="G151" s="85"/>
      <c r="H151" s="85"/>
      <c r="I151" s="85"/>
      <c r="J151" s="85"/>
      <c r="K151" s="85"/>
    </row>
    <row r="152">
      <c r="A152" s="14" t="s">
        <v>8282</v>
      </c>
      <c r="B152" s="85" t="str">
        <f>VLOOKUP(A152,'High School'!A474:BG1334,4,FALSE)</f>
        <v>#N/A</v>
      </c>
      <c r="C152" s="85" t="str">
        <f>VLOOKUP(A152,'High School'!A474:P1334,5,FALSE)</f>
        <v>#N/A</v>
      </c>
      <c r="D152" s="91" t="str">
        <f>VLOOKUP(A152,'High School'!A474:BU1334,12,FALSE)</f>
        <v>#N/A</v>
      </c>
      <c r="E152" s="91" t="s">
        <v>61</v>
      </c>
      <c r="F152" s="85"/>
      <c r="G152" s="85"/>
      <c r="H152" s="85"/>
      <c r="I152" s="85"/>
      <c r="J152" s="85"/>
      <c r="K152" s="85"/>
    </row>
    <row r="153">
      <c r="A153" s="14" t="s">
        <v>8283</v>
      </c>
      <c r="B153" s="85" t="str">
        <f>VLOOKUP(A153,'High School'!A475:BG1335,4,FALSE)</f>
        <v>#N/A</v>
      </c>
      <c r="C153" s="85" t="str">
        <f>VLOOKUP(A153,'High School'!A475:P1335,5,FALSE)</f>
        <v>#N/A</v>
      </c>
      <c r="D153" s="91" t="str">
        <f>VLOOKUP(A153,'High School'!A475:BU1335,12,FALSE)</f>
        <v>#N/A</v>
      </c>
      <c r="E153" s="91" t="s">
        <v>61</v>
      </c>
      <c r="F153" s="85"/>
      <c r="G153" s="85"/>
      <c r="H153" s="85"/>
      <c r="I153" s="85"/>
      <c r="J153" s="85"/>
      <c r="K153" s="85"/>
    </row>
    <row r="154">
      <c r="A154" s="14" t="s">
        <v>8284</v>
      </c>
      <c r="B154" s="85" t="str">
        <f>VLOOKUP(A154,'High School'!A124:BG976,4,FALSE)</f>
        <v>#N/A</v>
      </c>
      <c r="C154" s="85" t="str">
        <f>VLOOKUP(A154,'High School'!A124:P976,5,FALSE)</f>
        <v>#N/A</v>
      </c>
      <c r="D154" s="91" t="str">
        <f>VLOOKUP(A154,'High School'!A124:BU976,12,FALSE)</f>
        <v>#N/A</v>
      </c>
      <c r="E154" s="91" t="s">
        <v>61</v>
      </c>
      <c r="F154" s="85"/>
      <c r="G154" s="85"/>
      <c r="H154" s="85"/>
      <c r="I154" s="406"/>
      <c r="J154" s="79"/>
      <c r="K154" s="14"/>
    </row>
    <row r="155">
      <c r="A155" s="14" t="s">
        <v>8285</v>
      </c>
      <c r="B155" s="85" t="str">
        <f>VLOOKUP(A155,'High School'!A125:BG977,4,FALSE)</f>
        <v>#N/A</v>
      </c>
      <c r="C155" s="85" t="str">
        <f>VLOOKUP(A155,'High School'!A125:P977,5,FALSE)</f>
        <v>#N/A</v>
      </c>
      <c r="D155" s="91" t="str">
        <f>VLOOKUP(A155,'High School'!A125:BU977,12,FALSE)</f>
        <v>#N/A</v>
      </c>
      <c r="E155" s="91" t="s">
        <v>61</v>
      </c>
      <c r="F155" s="85"/>
      <c r="G155" s="85"/>
      <c r="H155" s="85"/>
      <c r="I155" s="405"/>
      <c r="J155" s="79"/>
      <c r="K155" s="14"/>
    </row>
    <row r="156">
      <c r="A156" s="14" t="s">
        <v>8286</v>
      </c>
      <c r="B156" s="85" t="str">
        <f>VLOOKUP(A156,'High School'!A126:BG978,4,FALSE)</f>
        <v>#N/A</v>
      </c>
      <c r="C156" s="85" t="str">
        <f>VLOOKUP(A156,'High School'!A126:P978,5,FALSE)</f>
        <v>#N/A</v>
      </c>
      <c r="D156" s="91" t="str">
        <f>VLOOKUP(A156,'High School'!A126:BU978,12,FALSE)</f>
        <v>#N/A</v>
      </c>
      <c r="E156" s="91" t="s">
        <v>61</v>
      </c>
      <c r="F156" s="85"/>
      <c r="G156" s="85"/>
      <c r="H156" s="85"/>
      <c r="I156" s="85"/>
      <c r="J156" s="85"/>
      <c r="K156" s="85"/>
    </row>
    <row r="157">
      <c r="A157" s="14" t="s">
        <v>8287</v>
      </c>
      <c r="B157" s="85" t="str">
        <f>VLOOKUP(A157,'High School'!A127:BG979,4,FALSE)</f>
        <v>#N/A</v>
      </c>
      <c r="C157" s="85" t="str">
        <f>VLOOKUP(A157,'High School'!A127:P979,5,FALSE)</f>
        <v>#N/A</v>
      </c>
      <c r="D157" s="91" t="str">
        <f>VLOOKUP(A157,'High School'!A127:BU979,12,FALSE)</f>
        <v>#N/A</v>
      </c>
      <c r="E157" s="91" t="s">
        <v>61</v>
      </c>
      <c r="F157" s="85"/>
      <c r="G157" s="85"/>
      <c r="H157" s="85"/>
      <c r="I157" s="85"/>
      <c r="J157" s="85"/>
      <c r="K157" s="85"/>
    </row>
    <row r="158">
      <c r="A158" s="14" t="s">
        <v>8288</v>
      </c>
      <c r="B158" s="85" t="str">
        <f>VLOOKUP(A158,'High School'!A128:BG980,4,FALSE)</f>
        <v>#N/A</v>
      </c>
      <c r="C158" s="85" t="str">
        <f>VLOOKUP(A158,'High School'!A128:P980,5,FALSE)</f>
        <v>#N/A</v>
      </c>
      <c r="D158" s="91" t="str">
        <f>VLOOKUP(A158,'High School'!A128:BU980,12,FALSE)</f>
        <v>#N/A</v>
      </c>
      <c r="E158" s="91" t="s">
        <v>61</v>
      </c>
      <c r="F158" s="85"/>
      <c r="G158" s="85"/>
      <c r="H158" s="85"/>
      <c r="I158" s="85"/>
      <c r="J158" s="85"/>
      <c r="K158" s="85"/>
    </row>
    <row r="159">
      <c r="A159" s="14" t="s">
        <v>8289</v>
      </c>
      <c r="B159" s="85" t="str">
        <f>VLOOKUP(A159,'High School'!A129:BG981,4,FALSE)</f>
        <v>#N/A</v>
      </c>
      <c r="C159" s="85" t="str">
        <f>VLOOKUP(A159,'High School'!A129:P981,5,FALSE)</f>
        <v>#N/A</v>
      </c>
      <c r="D159" s="91" t="str">
        <f>VLOOKUP(A159,'High School'!A129:BU981,12,FALSE)</f>
        <v>#N/A</v>
      </c>
      <c r="E159" s="91" t="s">
        <v>61</v>
      </c>
      <c r="F159" s="85"/>
      <c r="G159" s="85"/>
      <c r="H159" s="85"/>
      <c r="I159" s="85"/>
      <c r="J159" s="85"/>
      <c r="K159" s="85"/>
    </row>
    <row r="160">
      <c r="A160" s="14" t="s">
        <v>8290</v>
      </c>
      <c r="B160" s="85" t="str">
        <f>VLOOKUP(A160,'High School'!A130:BG982,4,FALSE)</f>
        <v>#N/A</v>
      </c>
      <c r="C160" s="85" t="str">
        <f>VLOOKUP(A160,'High School'!A130:P982,5,FALSE)</f>
        <v>#N/A</v>
      </c>
      <c r="D160" s="91" t="str">
        <f>VLOOKUP(A160,'High School'!A130:BU982,12,FALSE)</f>
        <v>#N/A</v>
      </c>
      <c r="E160" s="91" t="s">
        <v>61</v>
      </c>
      <c r="F160" s="85"/>
      <c r="G160" s="85"/>
      <c r="H160" s="85"/>
      <c r="I160" s="85"/>
      <c r="J160" s="85"/>
      <c r="K160" s="85"/>
    </row>
    <row r="161">
      <c r="A161" s="14" t="s">
        <v>8291</v>
      </c>
      <c r="B161" s="85" t="str">
        <f>VLOOKUP(A161,'High School'!A131:BG983,4,FALSE)</f>
        <v>#N/A</v>
      </c>
      <c r="C161" s="85" t="str">
        <f>VLOOKUP(A161,'High School'!A131:P983,5,FALSE)</f>
        <v>#N/A</v>
      </c>
      <c r="D161" s="91" t="str">
        <f>VLOOKUP(A161,'High School'!A131:BU983,12,FALSE)</f>
        <v>#N/A</v>
      </c>
      <c r="E161" s="91" t="s">
        <v>61</v>
      </c>
      <c r="F161" s="85"/>
      <c r="G161" s="85"/>
      <c r="H161" s="85"/>
      <c r="I161" s="85"/>
      <c r="J161" s="85"/>
      <c r="K161" s="85"/>
    </row>
    <row r="162">
      <c r="A162" s="14" t="s">
        <v>8292</v>
      </c>
      <c r="B162" s="85" t="str">
        <f>VLOOKUP(A162,'High School'!A132:BG984,4,FALSE)</f>
        <v>#N/A</v>
      </c>
      <c r="C162" s="85" t="str">
        <f>VLOOKUP(A162,'High School'!A132:P984,5,FALSE)</f>
        <v>#N/A</v>
      </c>
      <c r="D162" s="91" t="str">
        <f>VLOOKUP(A162,'High School'!A132:BU984,12,FALSE)</f>
        <v>#N/A</v>
      </c>
      <c r="E162" s="91" t="s">
        <v>61</v>
      </c>
      <c r="F162" s="85"/>
      <c r="G162" s="85"/>
      <c r="H162" s="85"/>
      <c r="I162" s="85"/>
      <c r="J162" s="79"/>
      <c r="K162" s="14"/>
    </row>
    <row r="163">
      <c r="A163" s="14" t="s">
        <v>8293</v>
      </c>
      <c r="B163" s="85" t="str">
        <f>VLOOKUP(A163,'High School'!A133:BG985,4,FALSE)</f>
        <v>#N/A</v>
      </c>
      <c r="C163" s="85" t="str">
        <f>VLOOKUP(A163,'High School'!A133:P985,5,FALSE)</f>
        <v>#N/A</v>
      </c>
      <c r="D163" s="91" t="str">
        <f>VLOOKUP(A163,'High School'!A133:BU985,12,FALSE)</f>
        <v>#N/A</v>
      </c>
      <c r="E163" s="91" t="s">
        <v>61</v>
      </c>
      <c r="F163" s="85"/>
      <c r="G163" s="85"/>
      <c r="H163" s="85"/>
      <c r="I163" s="85"/>
      <c r="J163" s="79"/>
      <c r="K163" s="14"/>
    </row>
    <row r="164">
      <c r="A164" s="14" t="s">
        <v>8294</v>
      </c>
      <c r="B164" s="85" t="str">
        <f>VLOOKUP(A164,'High School'!A134:BG986,4,FALSE)</f>
        <v>#N/A</v>
      </c>
      <c r="C164" s="85" t="str">
        <f>VLOOKUP(A164,'High School'!A134:P986,5,FALSE)</f>
        <v>#N/A</v>
      </c>
      <c r="D164" s="91" t="str">
        <f>VLOOKUP(A164,'High School'!A134:BU986,12,FALSE)</f>
        <v>#N/A</v>
      </c>
      <c r="E164" s="91" t="s">
        <v>61</v>
      </c>
      <c r="F164" s="85"/>
      <c r="G164" s="85"/>
      <c r="H164" s="85"/>
      <c r="I164" s="85"/>
      <c r="J164" s="79"/>
      <c r="K164" s="14"/>
    </row>
    <row r="165">
      <c r="A165" s="14" t="s">
        <v>8295</v>
      </c>
      <c r="B165" s="85" t="str">
        <f>VLOOKUP(A165,'High School'!A135:BG987,4,FALSE)</f>
        <v>#N/A</v>
      </c>
      <c r="C165" s="85" t="str">
        <f>VLOOKUP(A165,'High School'!A135:P987,5,FALSE)</f>
        <v>#N/A</v>
      </c>
      <c r="D165" s="91" t="str">
        <f>VLOOKUP(A165,'High School'!A135:BU987,12,FALSE)</f>
        <v>#N/A</v>
      </c>
      <c r="E165" s="91" t="s">
        <v>61</v>
      </c>
      <c r="F165" s="85"/>
      <c r="G165" s="85"/>
      <c r="H165" s="85"/>
      <c r="I165" s="85"/>
      <c r="J165" s="79"/>
      <c r="K165" s="14"/>
    </row>
    <row r="166">
      <c r="A166" s="14" t="s">
        <v>8296</v>
      </c>
      <c r="B166" s="85" t="str">
        <f>VLOOKUP(A166,'High School'!A136:BG988,4,FALSE)</f>
        <v>#N/A</v>
      </c>
      <c r="C166" s="85" t="str">
        <f>VLOOKUP(A166,'High School'!A136:P988,5,FALSE)</f>
        <v>#N/A</v>
      </c>
      <c r="D166" s="91" t="str">
        <f>VLOOKUP(A166,'High School'!A136:BU988,12,FALSE)</f>
        <v>#N/A</v>
      </c>
      <c r="E166" s="91" t="s">
        <v>61</v>
      </c>
      <c r="F166" s="85"/>
      <c r="G166" s="85"/>
      <c r="H166" s="85"/>
      <c r="I166" s="85"/>
      <c r="J166" s="14"/>
      <c r="K166" s="14"/>
    </row>
    <row r="167">
      <c r="A167" s="14" t="s">
        <v>8297</v>
      </c>
      <c r="B167" s="85" t="str">
        <f>VLOOKUP(A167,'High School'!A137:BG989,4,FALSE)</f>
        <v>#N/A</v>
      </c>
      <c r="C167" s="85" t="str">
        <f>VLOOKUP(A167,'High School'!A137:P989,5,FALSE)</f>
        <v>#N/A</v>
      </c>
      <c r="D167" s="91" t="str">
        <f>VLOOKUP(A167,'High School'!A137:BU989,12,FALSE)</f>
        <v>#N/A</v>
      </c>
      <c r="E167" s="91" t="s">
        <v>61</v>
      </c>
      <c r="F167" s="85"/>
      <c r="G167" s="85"/>
      <c r="H167" s="85"/>
      <c r="I167" s="85"/>
      <c r="J167" s="79"/>
      <c r="K167" s="14"/>
    </row>
    <row r="168">
      <c r="A168" s="14" t="s">
        <v>8298</v>
      </c>
      <c r="B168" s="85" t="str">
        <f>VLOOKUP(A168,'High School'!A138:BG990,4,FALSE)</f>
        <v>#N/A</v>
      </c>
      <c r="C168" s="85" t="str">
        <f>VLOOKUP(A168,'High School'!A138:P990,5,FALSE)</f>
        <v>#N/A</v>
      </c>
      <c r="D168" s="91" t="str">
        <f>VLOOKUP(A168,'High School'!A138:BU990,12,FALSE)</f>
        <v>#N/A</v>
      </c>
      <c r="E168" s="91" t="s">
        <v>61</v>
      </c>
      <c r="F168" s="85"/>
      <c r="G168" s="85"/>
      <c r="H168" s="85"/>
      <c r="I168" s="85"/>
      <c r="J168" s="79"/>
      <c r="K168" s="14"/>
    </row>
    <row r="169">
      <c r="A169" s="14" t="s">
        <v>8299</v>
      </c>
      <c r="B169" s="85" t="str">
        <f>VLOOKUP(A169,'High School'!A139:BG991,4,FALSE)</f>
        <v>#N/A</v>
      </c>
      <c r="C169" s="85" t="str">
        <f>VLOOKUP(A169,'High School'!A139:P991,5,FALSE)</f>
        <v>#N/A</v>
      </c>
      <c r="D169" s="91" t="str">
        <f>VLOOKUP(A169,'High School'!A139:BU991,12,FALSE)</f>
        <v>#N/A</v>
      </c>
      <c r="E169" s="91" t="s">
        <v>61</v>
      </c>
      <c r="F169" s="85"/>
      <c r="G169" s="85"/>
      <c r="H169" s="85"/>
      <c r="I169" s="85"/>
      <c r="J169" s="79"/>
      <c r="K169" s="14"/>
    </row>
    <row r="170">
      <c r="A170" s="14" t="s">
        <v>8300</v>
      </c>
      <c r="B170" s="85" t="str">
        <f>VLOOKUP(A170,'High School'!A140:BG992,4,FALSE)</f>
        <v>#N/A</v>
      </c>
      <c r="C170" s="85" t="str">
        <f>VLOOKUP(A170,'High School'!A140:P992,5,FALSE)</f>
        <v>#N/A</v>
      </c>
      <c r="D170" s="91" t="str">
        <f>VLOOKUP(A170,'High School'!A140:BU992,12,FALSE)</f>
        <v>#N/A</v>
      </c>
      <c r="E170" s="91" t="s">
        <v>61</v>
      </c>
      <c r="F170" s="85"/>
      <c r="G170" s="85"/>
      <c r="H170" s="85"/>
      <c r="I170" s="85"/>
      <c r="J170" s="14"/>
      <c r="K170" s="14"/>
    </row>
    <row r="171">
      <c r="A171" s="14" t="s">
        <v>8301</v>
      </c>
      <c r="B171" s="85" t="str">
        <f>VLOOKUP(A171,'High School'!A141:BG993,4,FALSE)</f>
        <v>#N/A</v>
      </c>
      <c r="C171" s="85" t="str">
        <f>VLOOKUP(A171,'High School'!A141:P993,5,FALSE)</f>
        <v>#N/A</v>
      </c>
      <c r="D171" s="91" t="str">
        <f>VLOOKUP(A171,'High School'!A141:BU993,12,FALSE)</f>
        <v>#N/A</v>
      </c>
      <c r="E171" s="91" t="s">
        <v>61</v>
      </c>
      <c r="F171" s="85"/>
      <c r="G171" s="85"/>
      <c r="H171" s="85"/>
      <c r="I171" s="85"/>
      <c r="J171" s="79"/>
      <c r="K171" s="14"/>
    </row>
    <row r="172">
      <c r="A172" s="14" t="s">
        <v>8302</v>
      </c>
      <c r="B172" s="85" t="str">
        <f>VLOOKUP(A172,'High School'!A142:BG994,4,FALSE)</f>
        <v>#N/A</v>
      </c>
      <c r="C172" s="85" t="str">
        <f>VLOOKUP(A172,'High School'!A142:P994,5,FALSE)</f>
        <v>#N/A</v>
      </c>
      <c r="D172" s="91" t="str">
        <f>VLOOKUP(A172,'High School'!A142:BU994,12,FALSE)</f>
        <v>#N/A</v>
      </c>
      <c r="E172" s="91" t="s">
        <v>61</v>
      </c>
      <c r="F172" s="85"/>
      <c r="G172" s="85"/>
      <c r="H172" s="85"/>
      <c r="I172" s="85"/>
      <c r="J172" s="79"/>
      <c r="K172" s="14"/>
    </row>
    <row r="173">
      <c r="A173" s="14" t="s">
        <v>8303</v>
      </c>
      <c r="B173" s="85" t="str">
        <f>VLOOKUP(A173,'High School'!A143:BG995,4,FALSE)</f>
        <v>#N/A</v>
      </c>
      <c r="C173" s="85" t="str">
        <f>VLOOKUP(A173,'High School'!A143:P995,5,FALSE)</f>
        <v>#N/A</v>
      </c>
      <c r="D173" s="91" t="str">
        <f>VLOOKUP(A173,'High School'!A143:BU995,12,FALSE)</f>
        <v>#N/A</v>
      </c>
      <c r="E173" s="91" t="s">
        <v>61</v>
      </c>
      <c r="F173" s="85"/>
      <c r="G173" s="85"/>
      <c r="H173" s="85"/>
      <c r="I173" s="85"/>
      <c r="J173" s="79"/>
      <c r="K173" s="14"/>
    </row>
    <row r="174">
      <c r="A174" s="14" t="s">
        <v>8304</v>
      </c>
      <c r="B174" s="85" t="str">
        <f>VLOOKUP(A174,'High School'!A144:BG996,4,FALSE)</f>
        <v>#N/A</v>
      </c>
      <c r="C174" s="85" t="str">
        <f>VLOOKUP(A174,'High School'!A144:P996,5,FALSE)</f>
        <v>#N/A</v>
      </c>
      <c r="D174" s="91" t="str">
        <f>VLOOKUP(A174,'High School'!A144:BU996,12,FALSE)</f>
        <v>#N/A</v>
      </c>
      <c r="E174" s="91" t="s">
        <v>61</v>
      </c>
      <c r="F174" s="85"/>
      <c r="G174" s="85"/>
      <c r="H174" s="85"/>
      <c r="I174" s="85"/>
      <c r="J174" s="14"/>
      <c r="K174" s="14"/>
    </row>
    <row r="175">
      <c r="A175" s="14" t="s">
        <v>8305</v>
      </c>
      <c r="B175" s="85" t="str">
        <f>VLOOKUP(A175,'High School'!A145:BG997,4,FALSE)</f>
        <v>#N/A</v>
      </c>
      <c r="C175" s="85" t="str">
        <f>VLOOKUP(A175,'High School'!A145:P997,5,FALSE)</f>
        <v>#N/A</v>
      </c>
      <c r="D175" s="91" t="str">
        <f>VLOOKUP(A175,'High School'!A145:BU997,12,FALSE)</f>
        <v>#N/A</v>
      </c>
      <c r="E175" s="91" t="s">
        <v>61</v>
      </c>
      <c r="F175" s="85"/>
      <c r="G175" s="85"/>
      <c r="H175" s="85"/>
      <c r="I175" s="85"/>
      <c r="J175" s="14"/>
      <c r="K175" s="14"/>
    </row>
    <row r="176">
      <c r="A176" s="14" t="s">
        <v>8306</v>
      </c>
      <c r="B176" s="85" t="str">
        <f>VLOOKUP(A176,'High School'!A146:BG998,4,FALSE)</f>
        <v>#N/A</v>
      </c>
      <c r="C176" s="85" t="str">
        <f>VLOOKUP(A176,'High School'!A146:P998,5,FALSE)</f>
        <v>#N/A</v>
      </c>
      <c r="D176" s="91" t="str">
        <f>VLOOKUP(A176,'High School'!A146:BU998,12,FALSE)</f>
        <v>#N/A</v>
      </c>
      <c r="E176" s="91" t="s">
        <v>61</v>
      </c>
      <c r="F176" s="85"/>
      <c r="G176" s="85"/>
      <c r="H176" s="85"/>
      <c r="I176" s="85"/>
      <c r="J176" s="79"/>
      <c r="K176" s="14"/>
    </row>
    <row r="177">
      <c r="A177" s="14" t="s">
        <v>8307</v>
      </c>
      <c r="B177" s="85" t="str">
        <f>VLOOKUP(A177,'High School'!A147:BG999,4,FALSE)</f>
        <v>#N/A</v>
      </c>
      <c r="C177" s="85" t="str">
        <f>VLOOKUP(A177,'High School'!A147:P999,5,FALSE)</f>
        <v>#N/A</v>
      </c>
      <c r="D177" s="91" t="str">
        <f>VLOOKUP(A177,'High School'!A147:BU999,12,FALSE)</f>
        <v>#N/A</v>
      </c>
      <c r="E177" s="91" t="s">
        <v>61</v>
      </c>
      <c r="F177" s="85"/>
      <c r="G177" s="85"/>
      <c r="H177" s="85"/>
      <c r="I177" s="85"/>
      <c r="J177" s="79"/>
      <c r="K177" s="14"/>
    </row>
    <row r="178">
      <c r="A178" s="14" t="s">
        <v>8308</v>
      </c>
      <c r="B178" s="85" t="str">
        <f>VLOOKUP(A178,'High School'!A148:BG1000,4,FALSE)</f>
        <v>#N/A</v>
      </c>
      <c r="C178" s="85" t="str">
        <f>VLOOKUP(A178,'High School'!A148:P1000,5,FALSE)</f>
        <v>#N/A</v>
      </c>
      <c r="D178" s="91" t="str">
        <f>VLOOKUP(A178,'High School'!A148:BU1000,12,FALSE)</f>
        <v>#N/A</v>
      </c>
      <c r="E178" s="91" t="s">
        <v>61</v>
      </c>
      <c r="F178" s="85"/>
      <c r="G178" s="85"/>
      <c r="H178" s="85"/>
      <c r="I178" s="85"/>
      <c r="J178" s="79"/>
      <c r="K178" s="14"/>
    </row>
    <row r="179">
      <c r="A179" s="14" t="s">
        <v>8309</v>
      </c>
      <c r="B179" s="85" t="str">
        <f>VLOOKUP(A179,'High School'!A149:BG1001,4,FALSE)</f>
        <v>#N/A</v>
      </c>
      <c r="C179" s="85" t="str">
        <f>VLOOKUP(A179,'High School'!A149:P1001,5,FALSE)</f>
        <v>#N/A</v>
      </c>
      <c r="D179" s="91" t="str">
        <f>VLOOKUP(A179,'High School'!A149:BU1001,12,FALSE)</f>
        <v>#N/A</v>
      </c>
      <c r="E179" s="91" t="s">
        <v>61</v>
      </c>
      <c r="F179" s="85"/>
      <c r="G179" s="85"/>
      <c r="H179" s="85"/>
      <c r="I179" s="85"/>
      <c r="J179" s="79"/>
      <c r="K179" s="14"/>
    </row>
    <row r="180">
      <c r="A180" s="14" t="s">
        <v>8310</v>
      </c>
      <c r="B180" s="85" t="str">
        <f>VLOOKUP(A180,'High School'!A150:BG1002,4,FALSE)</f>
        <v>#N/A</v>
      </c>
      <c r="C180" s="85" t="str">
        <f>VLOOKUP(A180,'High School'!A150:P1002,5,FALSE)</f>
        <v>#N/A</v>
      </c>
      <c r="D180" s="91" t="str">
        <f>VLOOKUP(A180,'High School'!A150:BU1002,12,FALSE)</f>
        <v>#N/A</v>
      </c>
      <c r="E180" s="91" t="s">
        <v>61</v>
      </c>
      <c r="F180" s="85"/>
      <c r="G180" s="85"/>
      <c r="H180" s="85"/>
      <c r="I180" s="85"/>
      <c r="J180" s="14"/>
      <c r="K180" s="14"/>
    </row>
    <row r="181">
      <c r="A181" s="14" t="s">
        <v>8311</v>
      </c>
      <c r="B181" s="85" t="str">
        <f>VLOOKUP(A181,'High School'!A151:BG1003,4,FALSE)</f>
        <v>#N/A</v>
      </c>
      <c r="C181" s="85" t="str">
        <f>VLOOKUP(A181,'High School'!A151:P1003,5,FALSE)</f>
        <v>#N/A</v>
      </c>
      <c r="D181" s="91" t="str">
        <f>VLOOKUP(A181,'High School'!A151:BU1003,12,FALSE)</f>
        <v>#N/A</v>
      </c>
      <c r="E181" s="91" t="s">
        <v>61</v>
      </c>
      <c r="F181" s="85"/>
      <c r="G181" s="85"/>
      <c r="H181" s="85"/>
      <c r="I181" s="85"/>
      <c r="J181" s="14"/>
      <c r="K181" s="14"/>
    </row>
    <row r="182">
      <c r="A182" s="14" t="s">
        <v>8312</v>
      </c>
      <c r="B182" s="85" t="str">
        <f>VLOOKUP(A182,'High School'!A152:BG1004,4,FALSE)</f>
        <v>#N/A</v>
      </c>
      <c r="C182" s="85" t="str">
        <f>VLOOKUP(A182,'High School'!A152:P1004,5,FALSE)</f>
        <v>#N/A</v>
      </c>
      <c r="D182" s="91" t="str">
        <f>VLOOKUP(A182,'High School'!A152:BU1004,12,FALSE)</f>
        <v>#N/A</v>
      </c>
      <c r="E182" s="91" t="s">
        <v>61</v>
      </c>
      <c r="F182" s="85"/>
      <c r="G182" s="85"/>
      <c r="H182" s="85"/>
      <c r="I182" s="85"/>
      <c r="J182" s="79"/>
      <c r="K182" s="14"/>
    </row>
    <row r="183">
      <c r="A183" s="14" t="s">
        <v>8313</v>
      </c>
      <c r="B183" s="85" t="str">
        <f>VLOOKUP(A183,'High School'!A153:BG1005,4,FALSE)</f>
        <v>#N/A</v>
      </c>
      <c r="C183" s="85" t="str">
        <f>VLOOKUP(A183,'High School'!A153:P1005,5,FALSE)</f>
        <v>#N/A</v>
      </c>
      <c r="D183" s="91" t="str">
        <f>VLOOKUP(A183,'High School'!A153:BU1005,12,FALSE)</f>
        <v>#N/A</v>
      </c>
      <c r="E183" s="91" t="s">
        <v>61</v>
      </c>
      <c r="F183" s="85"/>
      <c r="G183" s="85"/>
      <c r="H183" s="85"/>
      <c r="I183" s="85"/>
      <c r="J183" s="85"/>
      <c r="K183" s="85"/>
    </row>
    <row r="184">
      <c r="A184" s="14" t="s">
        <v>8314</v>
      </c>
      <c r="B184" s="85" t="str">
        <f>VLOOKUP(A184,'High School'!A154:BG1006,4,FALSE)</f>
        <v>#N/A</v>
      </c>
      <c r="C184" s="85" t="str">
        <f>VLOOKUP(A184,'High School'!A154:P1006,5,FALSE)</f>
        <v>#N/A</v>
      </c>
      <c r="D184" s="91" t="str">
        <f>VLOOKUP(A184,'High School'!A154:BU1006,12,FALSE)</f>
        <v>#N/A</v>
      </c>
      <c r="E184" s="91" t="s">
        <v>61</v>
      </c>
      <c r="F184" s="85"/>
      <c r="G184" s="85"/>
      <c r="H184" s="85"/>
      <c r="I184" s="85"/>
      <c r="J184" s="85"/>
      <c r="K184" s="85"/>
    </row>
    <row r="185">
      <c r="A185" s="14" t="s">
        <v>8315</v>
      </c>
      <c r="B185" s="85" t="str">
        <f>VLOOKUP(A185,'High School'!A155:BG1007,4,FALSE)</f>
        <v>#N/A</v>
      </c>
      <c r="C185" s="85" t="str">
        <f>VLOOKUP(A185,'High School'!A155:P1007,5,FALSE)</f>
        <v>#N/A</v>
      </c>
      <c r="D185" s="91" t="str">
        <f>VLOOKUP(A185,'High School'!A155:BU1007,12,FALSE)</f>
        <v>#N/A</v>
      </c>
      <c r="E185" s="91" t="s">
        <v>61</v>
      </c>
      <c r="F185" s="85"/>
      <c r="G185" s="85"/>
      <c r="H185" s="85"/>
      <c r="I185" s="85"/>
      <c r="J185" s="85"/>
      <c r="K185" s="85"/>
    </row>
    <row r="186">
      <c r="A186" s="14" t="s">
        <v>8316</v>
      </c>
      <c r="B186" s="85" t="str">
        <f>VLOOKUP(A186,'High School'!A156:BG1008,4,FALSE)</f>
        <v>#N/A</v>
      </c>
      <c r="C186" s="85" t="str">
        <f>VLOOKUP(A186,'High School'!A156:P1008,5,FALSE)</f>
        <v>#N/A</v>
      </c>
      <c r="D186" s="91" t="str">
        <f>VLOOKUP(A186,'High School'!A156:BU1008,12,FALSE)</f>
        <v>#N/A</v>
      </c>
      <c r="E186" s="91" t="s">
        <v>61</v>
      </c>
      <c r="F186" s="85"/>
      <c r="G186" s="85"/>
      <c r="H186" s="85"/>
      <c r="I186" s="85"/>
      <c r="J186" s="85"/>
      <c r="K186" s="85"/>
    </row>
    <row r="187">
      <c r="A187" s="14" t="s">
        <v>8317</v>
      </c>
      <c r="B187" s="85" t="str">
        <f>VLOOKUP(A187,'High School'!A157:BG1009,4,FALSE)</f>
        <v>#N/A</v>
      </c>
      <c r="C187" s="85" t="str">
        <f>VLOOKUP(A187,'High School'!A157:P1009,5,FALSE)</f>
        <v>#N/A</v>
      </c>
      <c r="D187" s="91" t="str">
        <f>VLOOKUP(A187,'High School'!A157:BU1009,12,FALSE)</f>
        <v>#N/A</v>
      </c>
      <c r="E187" s="91" t="s">
        <v>61</v>
      </c>
      <c r="F187" s="85"/>
      <c r="G187" s="85"/>
      <c r="H187" s="85"/>
      <c r="I187" s="85"/>
      <c r="J187" s="85"/>
      <c r="K187" s="85"/>
    </row>
    <row r="188">
      <c r="A188" s="14" t="s">
        <v>8318</v>
      </c>
      <c r="B188" s="85" t="str">
        <f>VLOOKUP(A188,'High School'!A158:BG1010,4,FALSE)</f>
        <v>#N/A</v>
      </c>
      <c r="C188" s="85" t="str">
        <f>VLOOKUP(A188,'High School'!A158:P1010,5,FALSE)</f>
        <v>#N/A</v>
      </c>
      <c r="D188" s="91" t="str">
        <f>VLOOKUP(A188,'High School'!A158:BU1010,12,FALSE)</f>
        <v>#N/A</v>
      </c>
      <c r="E188" s="91" t="s">
        <v>61</v>
      </c>
      <c r="F188" s="85"/>
      <c r="G188" s="85"/>
      <c r="H188" s="85"/>
      <c r="I188" s="85"/>
      <c r="J188" s="85"/>
      <c r="K188" s="85"/>
    </row>
    <row r="189">
      <c r="A189" s="14" t="s">
        <v>8319</v>
      </c>
      <c r="B189" s="85" t="str">
        <f>VLOOKUP(A189,'High School'!A159:BG1011,4,FALSE)</f>
        <v>#N/A</v>
      </c>
      <c r="C189" s="85" t="str">
        <f>VLOOKUP(A189,'High School'!A159:P1011,5,FALSE)</f>
        <v>#N/A</v>
      </c>
      <c r="D189" s="91" t="str">
        <f>VLOOKUP(A189,'High School'!A159:BU1011,12,FALSE)</f>
        <v>#N/A</v>
      </c>
      <c r="E189" s="91" t="s">
        <v>61</v>
      </c>
      <c r="F189" s="85"/>
      <c r="G189" s="85"/>
      <c r="H189" s="85"/>
      <c r="I189" s="85"/>
      <c r="J189" s="85"/>
      <c r="K189" s="85"/>
    </row>
    <row r="190">
      <c r="A190" s="14" t="s">
        <v>8320</v>
      </c>
      <c r="B190" s="85" t="str">
        <f>VLOOKUP(A190,'High School'!A160:BG1012,4,FALSE)</f>
        <v>#N/A</v>
      </c>
      <c r="C190" s="85" t="str">
        <f>VLOOKUP(A190,'High School'!A160:P1012,5,FALSE)</f>
        <v>#N/A</v>
      </c>
      <c r="D190" s="91" t="str">
        <f>VLOOKUP(A190,'High School'!A160:BU1012,12,FALSE)</f>
        <v>#N/A</v>
      </c>
      <c r="E190" s="91" t="s">
        <v>61</v>
      </c>
      <c r="F190" s="85"/>
      <c r="G190" s="85"/>
      <c r="H190" s="85"/>
      <c r="I190" s="85"/>
      <c r="J190" s="85"/>
      <c r="K190" s="85"/>
    </row>
    <row r="191">
      <c r="A191" s="14" t="s">
        <v>8321</v>
      </c>
      <c r="B191" s="85" t="str">
        <f>VLOOKUP(A191,'High School'!A161:BG1013,4,FALSE)</f>
        <v>#N/A</v>
      </c>
      <c r="C191" s="85" t="str">
        <f>VLOOKUP(A191,'High School'!A161:P1013,5,FALSE)</f>
        <v>#N/A</v>
      </c>
      <c r="D191" s="91" t="str">
        <f>VLOOKUP(A191,'High School'!A161:BU1013,12,FALSE)</f>
        <v>#N/A</v>
      </c>
      <c r="E191" s="91" t="s">
        <v>61</v>
      </c>
      <c r="F191" s="85"/>
      <c r="G191" s="85"/>
      <c r="H191" s="85"/>
      <c r="I191" s="85"/>
      <c r="J191" s="85"/>
      <c r="K191" s="85"/>
    </row>
    <row r="192">
      <c r="A192" s="14" t="s">
        <v>8322</v>
      </c>
      <c r="B192" s="85" t="str">
        <f>VLOOKUP(A192,'High School'!A162:BG1014,4,FALSE)</f>
        <v>#N/A</v>
      </c>
      <c r="C192" s="85" t="str">
        <f>VLOOKUP(A192,'High School'!A162:P1014,5,FALSE)</f>
        <v>#N/A</v>
      </c>
      <c r="D192" s="91" t="str">
        <f>VLOOKUP(A192,'High School'!A162:BU1014,12,FALSE)</f>
        <v>#N/A</v>
      </c>
      <c r="E192" s="91" t="s">
        <v>61</v>
      </c>
      <c r="F192" s="85"/>
      <c r="G192" s="85"/>
      <c r="H192" s="85"/>
      <c r="I192" s="85"/>
      <c r="J192" s="85"/>
      <c r="K192" s="85"/>
    </row>
    <row r="193">
      <c r="A193" s="14" t="s">
        <v>8323</v>
      </c>
      <c r="B193" s="85" t="str">
        <f>VLOOKUP(A193,'High School'!A163:BG1015,4,FALSE)</f>
        <v>#N/A</v>
      </c>
      <c r="C193" s="85" t="str">
        <f>VLOOKUP(A193,'High School'!A163:P1015,5,FALSE)</f>
        <v>#N/A</v>
      </c>
      <c r="D193" s="91" t="str">
        <f>VLOOKUP(A193,'High School'!A163:BU1015,12,FALSE)</f>
        <v>#N/A</v>
      </c>
      <c r="E193" s="91" t="s">
        <v>61</v>
      </c>
      <c r="F193" s="85"/>
      <c r="G193" s="85"/>
      <c r="H193" s="85"/>
      <c r="I193" s="85"/>
      <c r="J193" s="85"/>
      <c r="K193" s="85"/>
    </row>
    <row r="194">
      <c r="A194" s="14" t="s">
        <v>8324</v>
      </c>
      <c r="B194" s="85" t="str">
        <f>VLOOKUP(A194,'High School'!A164:BG1016,4,FALSE)</f>
        <v>#N/A</v>
      </c>
      <c r="C194" s="85" t="str">
        <f>VLOOKUP(A194,'High School'!A164:P1016,5,FALSE)</f>
        <v>#N/A</v>
      </c>
      <c r="D194" s="91" t="str">
        <f>VLOOKUP(A194,'High School'!A164:BU1016,12,FALSE)</f>
        <v>#N/A</v>
      </c>
      <c r="E194" s="91" t="s">
        <v>61</v>
      </c>
      <c r="F194" s="85"/>
      <c r="G194" s="85"/>
      <c r="H194" s="85"/>
      <c r="I194" s="85"/>
      <c r="J194" s="85"/>
      <c r="K194" s="85"/>
    </row>
    <row r="195">
      <c r="A195" s="14" t="s">
        <v>8325</v>
      </c>
      <c r="B195" s="85" t="str">
        <f>VLOOKUP(A195,'High School'!A165:BG1017,4,FALSE)</f>
        <v>#N/A</v>
      </c>
      <c r="C195" s="85" t="str">
        <f>VLOOKUP(A195,'High School'!A165:P1017,5,FALSE)</f>
        <v>#N/A</v>
      </c>
      <c r="D195" s="91" t="str">
        <f>VLOOKUP(A195,'High School'!A165:BU1017,12,FALSE)</f>
        <v>#N/A</v>
      </c>
      <c r="E195" s="91" t="s">
        <v>61</v>
      </c>
      <c r="F195" s="85"/>
      <c r="G195" s="85"/>
      <c r="H195" s="85"/>
      <c r="I195" s="85"/>
      <c r="J195" s="85"/>
      <c r="K195" s="85"/>
    </row>
    <row r="196">
      <c r="A196" s="14" t="s">
        <v>8326</v>
      </c>
      <c r="B196" s="85" t="str">
        <f>VLOOKUP(A196,'High School'!A165:BG1018,4,FALSE)</f>
        <v>#N/A</v>
      </c>
      <c r="C196" s="85" t="str">
        <f>VLOOKUP(A196,'High School'!A165:P1018,5,FALSE)</f>
        <v>#N/A</v>
      </c>
      <c r="D196" s="91" t="str">
        <f>VLOOKUP(A196,'High School'!A165:BU1018,12,FALSE)</f>
        <v>#N/A</v>
      </c>
      <c r="E196" s="91" t="s">
        <v>61</v>
      </c>
      <c r="F196" s="85"/>
      <c r="G196" s="85"/>
      <c r="H196" s="85"/>
      <c r="I196" s="85"/>
      <c r="J196" s="85"/>
      <c r="K196" s="85"/>
    </row>
    <row r="197">
      <c r="A197" s="14" t="s">
        <v>8327</v>
      </c>
      <c r="B197" s="85" t="str">
        <f>VLOOKUP(A197,'High School'!A166:BG1019,4,FALSE)</f>
        <v>#N/A</v>
      </c>
      <c r="C197" s="85" t="str">
        <f>VLOOKUP(A197,'High School'!A166:P1019,5,FALSE)</f>
        <v>#N/A</v>
      </c>
      <c r="D197" s="91" t="str">
        <f>VLOOKUP(A197,'High School'!A166:BU1019,12,FALSE)</f>
        <v>#N/A</v>
      </c>
      <c r="E197" s="91" t="s">
        <v>61</v>
      </c>
      <c r="F197" s="85"/>
      <c r="G197" s="85"/>
      <c r="H197" s="85"/>
      <c r="I197" s="85"/>
      <c r="J197" s="85"/>
      <c r="K197" s="85"/>
    </row>
    <row r="198">
      <c r="A198" s="14" t="s">
        <v>8328</v>
      </c>
      <c r="B198" s="85" t="str">
        <f>VLOOKUP(A198,'High School'!A167:BG1020,4,FALSE)</f>
        <v>#N/A</v>
      </c>
      <c r="C198" s="85" t="str">
        <f>VLOOKUP(A198,'High School'!A167:P1020,5,FALSE)</f>
        <v>#N/A</v>
      </c>
      <c r="D198" s="91" t="str">
        <f>VLOOKUP(A198,'High School'!A167:BU1020,12,FALSE)</f>
        <v>#N/A</v>
      </c>
      <c r="E198" s="91" t="s">
        <v>61</v>
      </c>
      <c r="F198" s="85"/>
      <c r="G198" s="85"/>
      <c r="H198" s="85"/>
      <c r="I198" s="85"/>
      <c r="J198" s="85"/>
      <c r="K198" s="85"/>
    </row>
    <row r="199">
      <c r="A199" s="14" t="s">
        <v>8329</v>
      </c>
      <c r="B199" s="85" t="str">
        <f>VLOOKUP(A199,'High School'!A168:BG1021,4,FALSE)</f>
        <v>#N/A</v>
      </c>
      <c r="C199" s="85" t="str">
        <f>VLOOKUP(A199,'High School'!A168:P1021,5,FALSE)</f>
        <v>#N/A</v>
      </c>
      <c r="D199" s="91" t="str">
        <f>VLOOKUP(A199,'High School'!A168:BU1021,12,FALSE)</f>
        <v>#N/A</v>
      </c>
      <c r="E199" s="91" t="s">
        <v>61</v>
      </c>
      <c r="F199" s="85"/>
      <c r="G199" s="85"/>
      <c r="H199" s="85"/>
      <c r="I199" s="85"/>
      <c r="J199" s="85"/>
      <c r="K199" s="85"/>
    </row>
    <row r="200">
      <c r="A200" s="14" t="s">
        <v>8330</v>
      </c>
      <c r="B200" s="85" t="str">
        <f>VLOOKUP(A200,'High School'!A169:BG1022,4,FALSE)</f>
        <v>#N/A</v>
      </c>
      <c r="C200" s="85" t="str">
        <f>VLOOKUP(A200,'High School'!A169:P1022,5,FALSE)</f>
        <v>#N/A</v>
      </c>
      <c r="D200" s="91" t="str">
        <f>VLOOKUP(A200,'High School'!A169:BU1022,12,FALSE)</f>
        <v>#N/A</v>
      </c>
      <c r="E200" s="91" t="s">
        <v>61</v>
      </c>
      <c r="F200" s="85"/>
      <c r="G200" s="85"/>
      <c r="H200" s="85"/>
      <c r="I200" s="85"/>
      <c r="J200" s="85"/>
      <c r="K200" s="85"/>
    </row>
    <row r="201">
      <c r="A201" s="14" t="s">
        <v>8331</v>
      </c>
      <c r="B201" s="85" t="str">
        <f>VLOOKUP(A201,'High School'!A170:BG1023,4,FALSE)</f>
        <v>#N/A</v>
      </c>
      <c r="C201" s="85" t="str">
        <f>VLOOKUP(A201,'High School'!A170:P1023,5,FALSE)</f>
        <v>#N/A</v>
      </c>
      <c r="D201" s="91" t="str">
        <f>VLOOKUP(A201,'High School'!A170:BU1023,12,FALSE)</f>
        <v>#N/A</v>
      </c>
      <c r="E201" s="91" t="s">
        <v>61</v>
      </c>
      <c r="F201" s="85"/>
      <c r="G201" s="85"/>
      <c r="H201" s="85"/>
      <c r="I201" s="85"/>
      <c r="J201" s="85"/>
      <c r="K201" s="85"/>
    </row>
    <row r="202">
      <c r="A202" s="14" t="s">
        <v>8332</v>
      </c>
      <c r="B202" s="85" t="str">
        <f>VLOOKUP(A202,'High School'!A171:BG1024,4,FALSE)</f>
        <v>#N/A</v>
      </c>
      <c r="C202" s="85" t="str">
        <f>VLOOKUP(A202,'High School'!A171:P1024,5,FALSE)</f>
        <v>#N/A</v>
      </c>
      <c r="D202" s="91" t="str">
        <f>VLOOKUP(A202,'High School'!A171:BU1024,12,FALSE)</f>
        <v>#N/A</v>
      </c>
      <c r="E202" s="91" t="s">
        <v>61</v>
      </c>
      <c r="F202" s="85"/>
      <c r="G202" s="85"/>
      <c r="H202" s="85"/>
      <c r="I202" s="85"/>
      <c r="J202" s="85"/>
      <c r="K202" s="85"/>
    </row>
    <row r="203">
      <c r="A203" s="14" t="s">
        <v>8333</v>
      </c>
      <c r="B203" s="85" t="str">
        <f>VLOOKUP(A203,'High School'!A172:BG1025,4,FALSE)</f>
        <v>#N/A</v>
      </c>
      <c r="C203" s="85" t="str">
        <f>VLOOKUP(A203,'High School'!A172:P1025,5,FALSE)</f>
        <v>#N/A</v>
      </c>
      <c r="D203" s="91" t="str">
        <f>VLOOKUP(A203,'High School'!A172:BU1025,12,FALSE)</f>
        <v>#N/A</v>
      </c>
      <c r="E203" s="91" t="s">
        <v>61</v>
      </c>
      <c r="F203" s="85"/>
      <c r="G203" s="85"/>
      <c r="H203" s="85"/>
      <c r="I203" s="85"/>
      <c r="J203" s="85"/>
      <c r="K203" s="85"/>
    </row>
    <row r="204">
      <c r="A204" s="14" t="s">
        <v>8334</v>
      </c>
      <c r="B204" s="85" t="str">
        <f>VLOOKUP(A204,'High School'!A173:BG1026,4,FALSE)</f>
        <v>#N/A</v>
      </c>
      <c r="C204" s="85" t="str">
        <f>VLOOKUP(A204,'High School'!A173:P1026,5,FALSE)</f>
        <v>#N/A</v>
      </c>
      <c r="D204" s="91" t="str">
        <f>VLOOKUP(A204,'High School'!A173:BU1026,12,FALSE)</f>
        <v>#N/A</v>
      </c>
      <c r="E204" s="91" t="s">
        <v>61</v>
      </c>
      <c r="F204" s="85"/>
      <c r="G204" s="85"/>
      <c r="H204" s="85"/>
      <c r="I204" s="85"/>
      <c r="J204" s="85"/>
      <c r="K204" s="85"/>
    </row>
    <row r="205">
      <c r="A205" s="14" t="s">
        <v>8335</v>
      </c>
      <c r="B205" s="85" t="str">
        <f>VLOOKUP(A205,'High School'!A174:BG1027,4,FALSE)</f>
        <v>#N/A</v>
      </c>
      <c r="C205" s="85" t="str">
        <f>VLOOKUP(A205,'High School'!A174:P1027,5,FALSE)</f>
        <v>#N/A</v>
      </c>
      <c r="D205" s="91" t="str">
        <f>VLOOKUP(A205,'High School'!A174:BU1027,12,FALSE)</f>
        <v>#N/A</v>
      </c>
      <c r="E205" s="91" t="s">
        <v>61</v>
      </c>
      <c r="F205" s="85"/>
      <c r="G205" s="85"/>
      <c r="H205" s="85"/>
      <c r="I205" s="85"/>
      <c r="J205" s="85"/>
      <c r="K205" s="85"/>
    </row>
    <row r="206">
      <c r="A206" s="14" t="s">
        <v>8336</v>
      </c>
      <c r="B206" s="85" t="str">
        <f>VLOOKUP(A206,'High School'!A824:BG1694,4,FALSE)</f>
        <v>#N/A</v>
      </c>
      <c r="C206" s="85" t="str">
        <f>VLOOKUP(A206,'High School'!A824:P1694,5,FALSE)</f>
        <v>#N/A</v>
      </c>
      <c r="D206" s="91" t="str">
        <f>VLOOKUP(A206,'High School'!A824:BU1694,12,FALSE)</f>
        <v>#N/A</v>
      </c>
      <c r="E206" s="91" t="s">
        <v>55</v>
      </c>
      <c r="F206" s="14"/>
      <c r="G206" s="14"/>
      <c r="H206" s="14"/>
      <c r="I206" s="14"/>
      <c r="J206" s="14"/>
      <c r="K206" s="14"/>
    </row>
    <row r="207">
      <c r="A207" s="14" t="s">
        <v>8337</v>
      </c>
      <c r="B207" s="85" t="str">
        <f>VLOOKUP(A207,'High School'!A28:BG879,4,FALSE)</f>
        <v>#N/A</v>
      </c>
      <c r="C207" s="85" t="str">
        <f>VLOOKUP(A207,'High School'!A28:P879,5,FALSE)</f>
        <v>#N/A</v>
      </c>
      <c r="D207" s="91" t="str">
        <f>VLOOKUP(A207,'High School'!A28:BU879,12,FALSE)</f>
        <v>#N/A</v>
      </c>
      <c r="E207" s="91" t="s">
        <v>59</v>
      </c>
      <c r="F207" s="85"/>
      <c r="G207" s="85"/>
      <c r="H207" s="85"/>
      <c r="I207" s="85"/>
      <c r="J207" s="85"/>
      <c r="K207" s="85"/>
    </row>
    <row r="208">
      <c r="A208" s="14" t="s">
        <v>8338</v>
      </c>
      <c r="B208" s="85" t="str">
        <f>VLOOKUP(A208,'High School'!A29:BG880,4,FALSE)</f>
        <v>#N/A</v>
      </c>
      <c r="C208" s="85" t="str">
        <f>VLOOKUP(A208,'High School'!A29:P880,5,FALSE)</f>
        <v>#N/A</v>
      </c>
      <c r="D208" s="91" t="str">
        <f>VLOOKUP(A208,'High School'!A29:BU880,12,FALSE)</f>
        <v>#N/A</v>
      </c>
      <c r="E208" s="91" t="s">
        <v>59</v>
      </c>
      <c r="F208" s="85"/>
      <c r="G208" s="85"/>
      <c r="H208" s="85"/>
      <c r="I208" s="85"/>
      <c r="J208" s="85"/>
      <c r="K208" s="85"/>
    </row>
    <row r="209">
      <c r="A209" s="14" t="s">
        <v>8339</v>
      </c>
      <c r="B209" s="85" t="str">
        <f>VLOOKUP(A209,'High School'!A30:BG881,4,FALSE)</f>
        <v>#N/A</v>
      </c>
      <c r="C209" s="85" t="str">
        <f>VLOOKUP(A209,'High School'!A30:P881,5,FALSE)</f>
        <v>#N/A</v>
      </c>
      <c r="D209" s="91" t="str">
        <f>VLOOKUP(A209,'High School'!A30:BU881,12,FALSE)</f>
        <v>#N/A</v>
      </c>
      <c r="E209" s="91" t="s">
        <v>59</v>
      </c>
      <c r="F209" s="85"/>
      <c r="G209" s="85"/>
      <c r="H209" s="85"/>
      <c r="I209" s="85"/>
      <c r="J209" s="85"/>
      <c r="K209" s="85"/>
    </row>
    <row r="210">
      <c r="A210" s="35" t="s">
        <v>8340</v>
      </c>
      <c r="B210" s="407" t="str">
        <f>VLOOKUP(A210,'High School'!A31:BG882,4,FALSE)</f>
        <v>#N/A</v>
      </c>
      <c r="C210" s="407" t="str">
        <f>VLOOKUP(A210,'High School'!A31:P882,5,FALSE)</f>
        <v>#N/A</v>
      </c>
      <c r="D210" s="408" t="str">
        <f>VLOOKUP(A210,'High School'!A31:BU882,12,FALSE)</f>
        <v>#N/A</v>
      </c>
      <c r="E210" s="408" t="s">
        <v>59</v>
      </c>
      <c r="F210" s="407"/>
      <c r="G210" s="407"/>
      <c r="H210" s="407"/>
      <c r="I210" s="407"/>
      <c r="J210" s="407"/>
      <c r="K210" s="407"/>
      <c r="L210" s="1"/>
    </row>
    <row r="211">
      <c r="A211" s="14" t="s">
        <v>8341</v>
      </c>
      <c r="B211" s="85" t="str">
        <f>VLOOKUP(A211,'High School'!A834:BG1704,4,FALSE)</f>
        <v>#N/A</v>
      </c>
      <c r="C211" s="85" t="str">
        <f>VLOOKUP(A211,'High School'!A834:P1704,5,FALSE)</f>
        <v>#N/A</v>
      </c>
      <c r="D211" s="91" t="str">
        <f>VLOOKUP(A211,'High School'!A834:BU1704,12,FALSE)</f>
        <v>#N/A</v>
      </c>
      <c r="E211" s="14" t="s">
        <v>53</v>
      </c>
      <c r="F211" s="14"/>
      <c r="G211" s="14"/>
      <c r="H211" s="14"/>
      <c r="I211" s="14"/>
      <c r="J211" s="14"/>
      <c r="K211" s="14"/>
      <c r="L211" s="14"/>
    </row>
    <row r="212">
      <c r="A212" s="14" t="s">
        <v>8342</v>
      </c>
      <c r="B212" s="85" t="str">
        <f>VLOOKUP(A212,'High School'!A835:BG1705,4,FALSE)</f>
        <v>#N/A</v>
      </c>
      <c r="C212" s="85" t="str">
        <f>VLOOKUP(A212,'High School'!A835:P1705,5,FALSE)</f>
        <v>#N/A</v>
      </c>
      <c r="D212" s="91" t="str">
        <f>VLOOKUP(A212,'High School'!A835:BU1705,12,FALSE)</f>
        <v>#N/A</v>
      </c>
      <c r="E212" s="14" t="s">
        <v>53</v>
      </c>
      <c r="F212" s="14"/>
      <c r="G212" s="14"/>
      <c r="H212" s="14"/>
      <c r="I212" s="14"/>
      <c r="J212" s="14"/>
      <c r="K212" s="14"/>
      <c r="L212" s="14"/>
    </row>
    <row r="213">
      <c r="A213" s="14" t="s">
        <v>8343</v>
      </c>
      <c r="B213" s="85" t="str">
        <f>VLOOKUP(A213,'High School'!A836:BG1706,4,FALSE)</f>
        <v>#N/A</v>
      </c>
      <c r="C213" s="85" t="str">
        <f>VLOOKUP(A213,'High School'!A836:P1706,5,FALSE)</f>
        <v>#N/A</v>
      </c>
      <c r="D213" s="91" t="str">
        <f>VLOOKUP(A213,'High School'!A836:BU1706,12,FALSE)</f>
        <v>#N/A</v>
      </c>
      <c r="E213" s="14" t="s">
        <v>53</v>
      </c>
      <c r="F213" s="14"/>
      <c r="G213" s="14"/>
      <c r="H213" s="14"/>
      <c r="I213" s="14"/>
      <c r="J213" s="14"/>
      <c r="K213" s="14"/>
      <c r="L213" s="14"/>
    </row>
    <row r="214">
      <c r="A214" s="14" t="s">
        <v>8344</v>
      </c>
      <c r="B214" s="85" t="str">
        <f>VLOOKUP(A214,'High School'!A837:BG1707,4,FALSE)</f>
        <v>#N/A</v>
      </c>
      <c r="C214" s="85" t="str">
        <f>VLOOKUP(A214,'High School'!A837:P1707,5,FALSE)</f>
        <v>#N/A</v>
      </c>
      <c r="D214" s="91" t="str">
        <f>VLOOKUP(A214,'High School'!A837:BU1707,12,FALSE)</f>
        <v>#N/A</v>
      </c>
      <c r="E214" s="14" t="s">
        <v>53</v>
      </c>
      <c r="F214" s="14"/>
      <c r="G214" s="14"/>
      <c r="H214" s="14"/>
      <c r="I214" s="14"/>
      <c r="J214" s="14"/>
      <c r="K214" s="14"/>
      <c r="L214" s="14"/>
    </row>
    <row r="215">
      <c r="A215" s="14" t="s">
        <v>8345</v>
      </c>
      <c r="B215" s="85" t="str">
        <f>VLOOKUP(A215,'High School'!A838:BG1708,4,FALSE)</f>
        <v>#N/A</v>
      </c>
      <c r="C215" s="85" t="str">
        <f>VLOOKUP(A215,'High School'!A838:P1708,5,FALSE)</f>
        <v>#N/A</v>
      </c>
      <c r="D215" s="91" t="str">
        <f>VLOOKUP(A215,'High School'!A838:BU1708,12,FALSE)</f>
        <v>#N/A</v>
      </c>
      <c r="E215" s="14" t="s">
        <v>53</v>
      </c>
      <c r="F215" s="14"/>
      <c r="G215" s="14"/>
      <c r="H215" s="14"/>
      <c r="I215" s="14"/>
      <c r="J215" s="14"/>
      <c r="K215" s="14"/>
      <c r="L215" s="14"/>
    </row>
    <row r="216">
      <c r="A216" s="14" t="s">
        <v>8346</v>
      </c>
      <c r="B216" s="85" t="str">
        <f>VLOOKUP(A216,'High School'!A839:BG1709,4,FALSE)</f>
        <v>#N/A</v>
      </c>
      <c r="C216" s="85" t="str">
        <f>VLOOKUP(A216,'High School'!A839:P1709,5,FALSE)</f>
        <v>#N/A</v>
      </c>
      <c r="D216" s="91" t="str">
        <f>VLOOKUP(A216,'High School'!A839:BU1709,12,FALSE)</f>
        <v>#N/A</v>
      </c>
      <c r="E216" s="14" t="s">
        <v>53</v>
      </c>
      <c r="F216" s="14"/>
      <c r="G216" s="14"/>
      <c r="H216" s="14"/>
      <c r="I216" s="14"/>
      <c r="J216" s="14"/>
      <c r="K216" s="14"/>
      <c r="L216" s="14"/>
    </row>
    <row r="217">
      <c r="A217" s="11" t="s">
        <v>8347</v>
      </c>
      <c r="B217" s="140" t="str">
        <f>VLOOKUP(A217,'High School'!A213:BG1067,4,FALSE)</f>
        <v>#N/A</v>
      </c>
      <c r="C217" s="140" t="str">
        <f>VLOOKUP(A217,'High School'!A213:P1067,5,FALSE)</f>
        <v>#N/A</v>
      </c>
      <c r="D217" s="404" t="str">
        <f>VLOOKUP(A217,'High School'!A213:BU1067,12,FALSE)</f>
        <v>#N/A</v>
      </c>
      <c r="E217" s="404" t="s">
        <v>57</v>
      </c>
      <c r="F217" s="140"/>
      <c r="G217" s="140"/>
      <c r="H217" s="140"/>
      <c r="I217" s="140"/>
      <c r="J217" s="140"/>
      <c r="K217" s="140"/>
      <c r="L217" s="1"/>
    </row>
    <row r="218">
      <c r="A218" s="14" t="s">
        <v>8348</v>
      </c>
      <c r="B218" s="85" t="str">
        <f>VLOOKUP(A218,'High School'!A214:BG1068,4,FALSE)</f>
        <v>#N/A</v>
      </c>
      <c r="C218" s="85" t="str">
        <f>VLOOKUP(A218,'High School'!A214:P1068,5,FALSE)</f>
        <v>#N/A</v>
      </c>
      <c r="D218" s="91" t="str">
        <f>VLOOKUP(A218,'High School'!A214:BU1068,12,FALSE)</f>
        <v>#N/A</v>
      </c>
      <c r="E218" s="91" t="s">
        <v>57</v>
      </c>
      <c r="F218" s="85"/>
      <c r="G218" s="85"/>
      <c r="H218" s="85"/>
      <c r="I218" s="85"/>
      <c r="J218" s="85"/>
      <c r="K218" s="85"/>
    </row>
    <row r="219">
      <c r="A219" s="14" t="s">
        <v>8349</v>
      </c>
      <c r="B219" s="85" t="str">
        <f>VLOOKUP(A219,'High School'!A215:BG1069,4,FALSE)</f>
        <v>#N/A</v>
      </c>
      <c r="C219" s="85" t="str">
        <f>VLOOKUP(A219,'High School'!A215:P1069,5,FALSE)</f>
        <v>#N/A</v>
      </c>
      <c r="D219" s="91" t="str">
        <f>VLOOKUP(A219,'High School'!A215:BU1069,12,FALSE)</f>
        <v>#N/A</v>
      </c>
      <c r="E219" s="91" t="s">
        <v>57</v>
      </c>
      <c r="F219" s="85"/>
      <c r="G219" s="85"/>
      <c r="H219" s="85"/>
      <c r="I219" s="85"/>
      <c r="J219" s="85"/>
      <c r="K219" s="85"/>
    </row>
    <row r="220">
      <c r="A220" s="14" t="s">
        <v>8350</v>
      </c>
      <c r="B220" s="85" t="str">
        <f>VLOOKUP(A220,'High School'!A216:BG1070,4,FALSE)</f>
        <v>#N/A</v>
      </c>
      <c r="C220" s="85" t="str">
        <f>VLOOKUP(A220,'High School'!A216:P1070,5,FALSE)</f>
        <v>#N/A</v>
      </c>
      <c r="D220" s="91" t="str">
        <f>VLOOKUP(A220,'High School'!A216:BU1070,12,FALSE)</f>
        <v>#N/A</v>
      </c>
      <c r="E220" s="91" t="s">
        <v>57</v>
      </c>
      <c r="F220" s="85"/>
      <c r="G220" s="85"/>
      <c r="H220" s="223" t="s">
        <v>73</v>
      </c>
      <c r="I220" s="85"/>
      <c r="J220" s="223" t="s">
        <v>8351</v>
      </c>
      <c r="K220" s="409" t="s">
        <v>8352</v>
      </c>
    </row>
    <row r="221">
      <c r="A221" s="14" t="s">
        <v>8353</v>
      </c>
      <c r="B221" s="85" t="str">
        <f>VLOOKUP(A221,'High School'!A217:BG1071,4,FALSE)</f>
        <v>#N/A</v>
      </c>
      <c r="C221" s="85" t="str">
        <f>VLOOKUP(A221,'High School'!A217:P1071,5,FALSE)</f>
        <v>#N/A</v>
      </c>
      <c r="D221" s="91" t="str">
        <f>VLOOKUP(A221,'High School'!A217:BU1071,12,FALSE)</f>
        <v>#N/A</v>
      </c>
      <c r="E221" s="91" t="s">
        <v>57</v>
      </c>
      <c r="F221" s="85"/>
      <c r="G221" s="85"/>
      <c r="H221" s="85"/>
      <c r="I221" s="85"/>
      <c r="J221" s="85"/>
      <c r="K221" s="85"/>
    </row>
    <row r="222">
      <c r="A222" s="14" t="s">
        <v>8354</v>
      </c>
      <c r="B222" s="85" t="str">
        <f>VLOOKUP(A222,'High School'!A218:BG1072,4,FALSE)</f>
        <v>#N/A</v>
      </c>
      <c r="C222" s="85" t="str">
        <f>VLOOKUP(A222,'High School'!A218:P1072,5,FALSE)</f>
        <v>#N/A</v>
      </c>
      <c r="D222" s="91" t="str">
        <f>VLOOKUP(A222,'High School'!A218:BU1072,12,FALSE)</f>
        <v>#N/A</v>
      </c>
      <c r="E222" s="91" t="s">
        <v>51</v>
      </c>
      <c r="F222" s="85"/>
      <c r="G222" s="85"/>
      <c r="H222" s="85"/>
      <c r="I222" s="85"/>
      <c r="J222" s="85"/>
      <c r="K222" s="85"/>
    </row>
    <row r="223">
      <c r="A223" s="14" t="s">
        <v>8355</v>
      </c>
      <c r="B223" s="85" t="str">
        <f>VLOOKUP(A223,'High School'!A219:BG1073,4,FALSE)</f>
        <v>#N/A</v>
      </c>
      <c r="C223" s="85" t="str">
        <f>VLOOKUP(A223,'High School'!A219:P1073,5,FALSE)</f>
        <v>#N/A</v>
      </c>
      <c r="D223" s="91" t="str">
        <f>VLOOKUP(A223,'High School'!A219:BU1073,12,FALSE)</f>
        <v>#N/A</v>
      </c>
      <c r="E223" s="91" t="s">
        <v>51</v>
      </c>
      <c r="F223" s="85"/>
      <c r="G223" s="85"/>
      <c r="H223" s="85"/>
      <c r="I223" s="85"/>
      <c r="J223" s="85"/>
      <c r="K223" s="85"/>
    </row>
    <row r="224">
      <c r="A224" s="14" t="s">
        <v>8356</v>
      </c>
      <c r="B224" s="85" t="str">
        <f>VLOOKUP(A224,'High School'!A220:BG1074,4,FALSE)</f>
        <v>#N/A</v>
      </c>
      <c r="C224" s="85" t="str">
        <f>VLOOKUP(A224,'High School'!A220:P1074,5,FALSE)</f>
        <v>#N/A</v>
      </c>
      <c r="D224" s="91" t="str">
        <f>VLOOKUP(A224,'High School'!A220:BU1074,12,FALSE)</f>
        <v>#N/A</v>
      </c>
      <c r="E224" s="91" t="s">
        <v>51</v>
      </c>
      <c r="F224" s="85"/>
      <c r="G224" s="85"/>
      <c r="H224" s="85"/>
      <c r="I224" s="85"/>
      <c r="J224" s="85"/>
      <c r="K224" s="85"/>
    </row>
    <row r="225">
      <c r="A225" s="14" t="s">
        <v>8357</v>
      </c>
      <c r="B225" s="85" t="str">
        <f>VLOOKUP(A225,'High School'!A221:BG1075,4,FALSE)</f>
        <v>#N/A</v>
      </c>
      <c r="C225" s="85" t="str">
        <f>VLOOKUP(A225,'High School'!A221:P1075,5,FALSE)</f>
        <v>#N/A</v>
      </c>
      <c r="D225" s="91" t="str">
        <f>VLOOKUP(A225,'High School'!A221:BU1075,12,FALSE)</f>
        <v>#N/A</v>
      </c>
      <c r="E225" s="91" t="s">
        <v>51</v>
      </c>
      <c r="F225" s="85"/>
      <c r="G225" s="85"/>
      <c r="H225" s="85"/>
      <c r="I225" s="85"/>
      <c r="J225" s="85"/>
      <c r="K225" s="85"/>
    </row>
    <row r="226">
      <c r="A226" s="14" t="s">
        <v>8358</v>
      </c>
      <c r="B226" s="85" t="str">
        <f>VLOOKUP(A226,'High School'!A222:BG1076,4,FALSE)</f>
        <v>#N/A</v>
      </c>
      <c r="C226" s="85" t="str">
        <f>VLOOKUP(A226,'High School'!A222:P1076,5,FALSE)</f>
        <v>#N/A</v>
      </c>
      <c r="D226" s="91" t="str">
        <f>VLOOKUP(A226,'High School'!A222:BU1076,12,FALSE)</f>
        <v>#N/A</v>
      </c>
      <c r="E226" s="91" t="s">
        <v>57</v>
      </c>
      <c r="F226" s="85"/>
      <c r="G226" s="85"/>
      <c r="H226" s="223" t="s">
        <v>73</v>
      </c>
      <c r="I226" s="85"/>
      <c r="J226" s="223" t="s">
        <v>8359</v>
      </c>
      <c r="K226" s="223" t="s">
        <v>8352</v>
      </c>
    </row>
    <row r="227">
      <c r="A227" s="14" t="s">
        <v>8360</v>
      </c>
      <c r="B227" s="85" t="str">
        <f>VLOOKUP(A227,'High School'!A223:BG1077,4,FALSE)</f>
        <v>#N/A</v>
      </c>
      <c r="C227" s="85" t="str">
        <f>VLOOKUP(A227,'High School'!A223:P1077,5,FALSE)</f>
        <v>#N/A</v>
      </c>
      <c r="D227" s="91" t="str">
        <f>VLOOKUP(A227,'High School'!A223:BU1077,12,FALSE)</f>
        <v>#N/A</v>
      </c>
      <c r="E227" s="91" t="s">
        <v>57</v>
      </c>
      <c r="F227" s="85"/>
      <c r="G227" s="85"/>
      <c r="H227" s="223" t="s">
        <v>73</v>
      </c>
      <c r="I227" s="85"/>
      <c r="J227" s="223" t="s">
        <v>8361</v>
      </c>
      <c r="K227" s="223" t="s">
        <v>8352</v>
      </c>
    </row>
    <row r="228">
      <c r="A228" s="14" t="s">
        <v>8362</v>
      </c>
      <c r="B228" s="85" t="str">
        <f>VLOOKUP(A228,'High School'!A224:BG1078,4,FALSE)</f>
        <v>#N/A</v>
      </c>
      <c r="C228" s="85" t="str">
        <f>VLOOKUP(A228,'High School'!A224:P1078,5,FALSE)</f>
        <v>#N/A</v>
      </c>
      <c r="D228" s="91" t="str">
        <f>VLOOKUP(A228,'High School'!A224:BU1078,12,FALSE)</f>
        <v>#N/A</v>
      </c>
      <c r="E228" s="91" t="s">
        <v>51</v>
      </c>
      <c r="F228" s="85"/>
      <c r="G228" s="85"/>
      <c r="H228" s="85"/>
      <c r="I228" s="85"/>
      <c r="J228" s="85"/>
      <c r="K228" s="85"/>
    </row>
    <row r="229">
      <c r="A229" s="14" t="s">
        <v>8363</v>
      </c>
      <c r="B229" s="85" t="str">
        <f>VLOOKUP(A229,'High School'!A225:BG1079,4,FALSE)</f>
        <v>#N/A</v>
      </c>
      <c r="C229" s="85" t="str">
        <f>VLOOKUP(A229,'High School'!A225:P1079,5,FALSE)</f>
        <v>#N/A</v>
      </c>
      <c r="D229" s="91" t="str">
        <f>VLOOKUP(A229,'High School'!A225:BU1079,12,FALSE)</f>
        <v>#N/A</v>
      </c>
      <c r="E229" s="91" t="s">
        <v>51</v>
      </c>
      <c r="F229" s="85"/>
      <c r="G229" s="85"/>
      <c r="H229" s="85"/>
      <c r="I229" s="85"/>
      <c r="J229" s="85"/>
      <c r="K229" s="85"/>
    </row>
    <row r="230">
      <c r="A230" s="14" t="s">
        <v>8364</v>
      </c>
      <c r="B230" s="85" t="str">
        <f>VLOOKUP(A230,'High School'!A226:BG1080,4,FALSE)</f>
        <v>#N/A</v>
      </c>
      <c r="C230" s="85" t="str">
        <f>VLOOKUP(A230,'High School'!A226:P1080,5,FALSE)</f>
        <v>#N/A</v>
      </c>
      <c r="D230" s="91" t="str">
        <f>VLOOKUP(A230,'High School'!A226:BU1080,12,FALSE)</f>
        <v>#N/A</v>
      </c>
      <c r="E230" s="91" t="s">
        <v>51</v>
      </c>
      <c r="F230" s="85"/>
      <c r="G230" s="85"/>
      <c r="H230" s="85"/>
      <c r="I230" s="85"/>
      <c r="J230" s="85"/>
      <c r="K230" s="85"/>
    </row>
    <row r="231">
      <c r="A231" s="14" t="s">
        <v>8365</v>
      </c>
      <c r="B231" s="85" t="str">
        <f>VLOOKUP(A231,'High School'!A227:BG1081,4,FALSE)</f>
        <v>#N/A</v>
      </c>
      <c r="C231" s="85" t="str">
        <f>VLOOKUP(A231,'High School'!A227:P1081,5,FALSE)</f>
        <v>#N/A</v>
      </c>
      <c r="D231" s="91" t="str">
        <f>VLOOKUP(A231,'High School'!A227:BU1081,12,FALSE)</f>
        <v>#N/A</v>
      </c>
      <c r="E231" s="91" t="s">
        <v>51</v>
      </c>
      <c r="F231" s="85"/>
      <c r="G231" s="85"/>
      <c r="H231" s="85"/>
      <c r="I231" s="85"/>
      <c r="J231" s="85"/>
      <c r="K231" s="85"/>
    </row>
    <row r="232">
      <c r="A232" s="14" t="s">
        <v>8366</v>
      </c>
      <c r="B232" s="85" t="str">
        <f>VLOOKUP(A232,'High School'!A228:BG1082,4,FALSE)</f>
        <v>#N/A</v>
      </c>
      <c r="C232" s="85" t="str">
        <f>VLOOKUP(A232,'High School'!A228:P1082,5,FALSE)</f>
        <v>#N/A</v>
      </c>
      <c r="D232" s="91" t="str">
        <f>VLOOKUP(A232,'High School'!A228:BU1082,12,FALSE)</f>
        <v>#N/A</v>
      </c>
      <c r="E232" s="91" t="s">
        <v>51</v>
      </c>
      <c r="F232" s="85"/>
      <c r="G232" s="85"/>
      <c r="H232" s="85"/>
      <c r="I232" s="85"/>
      <c r="J232" s="85"/>
      <c r="K232" s="85"/>
    </row>
    <row r="233">
      <c r="A233" s="14" t="s">
        <v>8367</v>
      </c>
      <c r="B233" s="85" t="str">
        <f>VLOOKUP(A233,'High School'!A229:BG1083,4,FALSE)</f>
        <v>#N/A</v>
      </c>
      <c r="C233" s="85" t="str">
        <f>VLOOKUP(A233,'High School'!A229:P1083,5,FALSE)</f>
        <v>#N/A</v>
      </c>
      <c r="D233" s="91" t="str">
        <f>VLOOKUP(A233,'High School'!A229:BU1083,12,FALSE)</f>
        <v>#N/A</v>
      </c>
      <c r="E233" s="91" t="s">
        <v>51</v>
      </c>
      <c r="F233" s="85"/>
      <c r="G233" s="85"/>
      <c r="H233" s="85"/>
      <c r="I233" s="85"/>
      <c r="J233" s="85"/>
      <c r="K233" s="85"/>
    </row>
    <row r="234">
      <c r="A234" s="14" t="s">
        <v>8368</v>
      </c>
      <c r="B234" s="85" t="str">
        <f>VLOOKUP(A234,'High School'!A229:BG1084,4,FALSE)</f>
        <v>#N/A</v>
      </c>
      <c r="C234" s="85" t="str">
        <f>VLOOKUP(A234,'High School'!A229:P1084,5,FALSE)</f>
        <v>#N/A</v>
      </c>
      <c r="D234" s="91" t="str">
        <f>VLOOKUP(A234,'High School'!A229:BU1084,12,FALSE)</f>
        <v>#N/A</v>
      </c>
      <c r="E234" s="91" t="s">
        <v>51</v>
      </c>
      <c r="F234" s="85"/>
      <c r="G234" s="85"/>
      <c r="H234" s="85"/>
      <c r="I234" s="85"/>
      <c r="J234" s="85"/>
      <c r="K234" s="85"/>
    </row>
    <row r="235">
      <c r="A235" s="14" t="s">
        <v>8369</v>
      </c>
      <c r="B235" s="85" t="str">
        <f>VLOOKUP(A235,'High School'!A230:BG1085,4,FALSE)</f>
        <v>#N/A</v>
      </c>
      <c r="C235" s="85" t="str">
        <f>VLOOKUP(A235,'High School'!A230:P1085,5,FALSE)</f>
        <v>#N/A</v>
      </c>
      <c r="D235" s="91" t="str">
        <f>VLOOKUP(A235,'High School'!A230:BU1085,12,FALSE)</f>
        <v>#N/A</v>
      </c>
      <c r="E235" s="91" t="s">
        <v>51</v>
      </c>
      <c r="F235" s="85"/>
      <c r="G235" s="85"/>
      <c r="H235" s="85"/>
      <c r="I235" s="85"/>
      <c r="J235" s="79"/>
      <c r="K235" s="14"/>
    </row>
    <row r="236">
      <c r="A236" s="14" t="s">
        <v>8370</v>
      </c>
      <c r="B236" s="85" t="str">
        <f>VLOOKUP(A236,'High School'!A231:BG1086,4,FALSE)</f>
        <v>#N/A</v>
      </c>
      <c r="C236" s="85" t="str">
        <f>VLOOKUP(A236,'High School'!A231:P1086,5,FALSE)</f>
        <v>#N/A</v>
      </c>
      <c r="D236" s="91" t="str">
        <f>VLOOKUP(A236,'High School'!A231:BU1086,12,FALSE)</f>
        <v>#N/A</v>
      </c>
      <c r="E236" s="91" t="s">
        <v>51</v>
      </c>
      <c r="F236" s="85"/>
      <c r="G236" s="85"/>
      <c r="H236" s="85"/>
      <c r="I236" s="85"/>
      <c r="J236" s="14"/>
      <c r="K236" s="14"/>
    </row>
    <row r="237">
      <c r="A237" s="35" t="s">
        <v>8371</v>
      </c>
      <c r="B237" s="407" t="str">
        <f>VLOOKUP(A237,'High School'!A232:BG1087,4,FALSE)</f>
        <v>#N/A</v>
      </c>
      <c r="C237" s="407" t="str">
        <f>VLOOKUP(A237,'High School'!A232:P1087,5,FALSE)</f>
        <v>#N/A</v>
      </c>
      <c r="D237" s="408" t="str">
        <f>VLOOKUP(A237,'High School'!A232:BU1087,12,FALSE)</f>
        <v>#N/A</v>
      </c>
      <c r="E237" s="408" t="s">
        <v>51</v>
      </c>
      <c r="F237" s="407"/>
      <c r="G237" s="407"/>
      <c r="H237" s="407"/>
      <c r="I237" s="407"/>
      <c r="J237" s="410"/>
      <c r="K237" s="35"/>
      <c r="L237" s="1"/>
    </row>
    <row r="238">
      <c r="A238" s="14" t="s">
        <v>8372</v>
      </c>
      <c r="B238" s="85" t="str">
        <f>VLOOKUP(A238,'High School'!A233:BG1088,4,FALSE)</f>
        <v>#N/A</v>
      </c>
      <c r="C238" s="85" t="str">
        <f>VLOOKUP(A238,'High School'!A233:P1088,5,FALSE)</f>
        <v>#N/A</v>
      </c>
      <c r="D238" s="91" t="str">
        <f>VLOOKUP(A238,'High School'!A233:BU1088,12,FALSE)</f>
        <v>#N/A</v>
      </c>
      <c r="E238" s="91" t="s">
        <v>53</v>
      </c>
      <c r="F238" s="85"/>
      <c r="G238" s="85"/>
      <c r="H238" s="85"/>
      <c r="I238" s="85"/>
      <c r="J238" s="79"/>
      <c r="K238" s="14"/>
      <c r="L238" s="14"/>
    </row>
    <row r="239">
      <c r="A239" s="14" t="s">
        <v>8373</v>
      </c>
      <c r="B239" s="85" t="str">
        <f>VLOOKUP(A239,'High School'!A234:BG1089,4,FALSE)</f>
        <v>#N/A</v>
      </c>
      <c r="C239" s="85" t="str">
        <f>VLOOKUP(A239,'High School'!A234:P1089,5,FALSE)</f>
        <v>#N/A</v>
      </c>
      <c r="D239" s="91" t="str">
        <f>VLOOKUP(A239,'High School'!A234:BU1089,12,FALSE)</f>
        <v>#N/A</v>
      </c>
      <c r="E239" s="91" t="s">
        <v>53</v>
      </c>
      <c r="F239" s="85"/>
      <c r="G239" s="85"/>
      <c r="H239" s="85"/>
      <c r="I239" s="85"/>
      <c r="J239" s="79"/>
      <c r="K239" s="14"/>
      <c r="L239" s="14"/>
    </row>
    <row r="240">
      <c r="A240" s="14" t="s">
        <v>8374</v>
      </c>
      <c r="B240" s="85" t="str">
        <f>VLOOKUP(A240,'High School'!A235:BG1090,4,FALSE)</f>
        <v>#N/A</v>
      </c>
      <c r="C240" s="85" t="str">
        <f>VLOOKUP(A240,'High School'!A235:P1090,5,FALSE)</f>
        <v>#N/A</v>
      </c>
      <c r="D240" s="91" t="str">
        <f>VLOOKUP(A240,'High School'!A235:BU1090,12,FALSE)</f>
        <v>#N/A</v>
      </c>
      <c r="E240" s="91" t="s">
        <v>53</v>
      </c>
      <c r="F240" s="85"/>
      <c r="G240" s="85"/>
      <c r="H240" s="85"/>
      <c r="I240" s="85"/>
      <c r="J240" s="79"/>
      <c r="K240" s="14"/>
      <c r="L240" s="14"/>
    </row>
    <row r="241">
      <c r="A241" s="14" t="s">
        <v>8375</v>
      </c>
      <c r="B241" s="85" t="str">
        <f>VLOOKUP(A241,'High School'!A236:BG1091,4,FALSE)</f>
        <v>#N/A</v>
      </c>
      <c r="C241" s="85" t="str">
        <f>VLOOKUP(A241,'High School'!A236:P1091,5,FALSE)</f>
        <v>#N/A</v>
      </c>
      <c r="D241" s="91" t="str">
        <f>VLOOKUP(A241,'High School'!A236:BU1091,12,FALSE)</f>
        <v>#N/A</v>
      </c>
      <c r="E241" s="91" t="s">
        <v>53</v>
      </c>
      <c r="F241" s="85"/>
      <c r="G241" s="85"/>
      <c r="H241" s="85"/>
      <c r="I241" s="85"/>
      <c r="J241" s="14"/>
      <c r="K241" s="14"/>
      <c r="L241" s="14"/>
    </row>
    <row r="242">
      <c r="A242" s="14" t="s">
        <v>8376</v>
      </c>
      <c r="B242" s="85" t="str">
        <f>VLOOKUP(A242,'High School'!A237:BG1092,4,FALSE)</f>
        <v>#N/A</v>
      </c>
      <c r="C242" s="85" t="str">
        <f>VLOOKUP(A242,'High School'!A237:P1092,5,FALSE)</f>
        <v>#N/A</v>
      </c>
      <c r="D242" s="91" t="str">
        <f>VLOOKUP(A242,'High School'!A237:BU1092,12,FALSE)</f>
        <v>#N/A</v>
      </c>
      <c r="E242" s="91" t="s">
        <v>53</v>
      </c>
      <c r="F242" s="85"/>
      <c r="G242" s="85"/>
      <c r="H242" s="85"/>
      <c r="I242" s="85"/>
      <c r="J242" s="79"/>
      <c r="K242" s="14"/>
      <c r="L242" s="14"/>
    </row>
    <row r="243">
      <c r="A243" s="14" t="s">
        <v>8377</v>
      </c>
      <c r="B243" s="85" t="str">
        <f>VLOOKUP(A243,'High School'!A238:BG1093,4,FALSE)</f>
        <v>#N/A</v>
      </c>
      <c r="C243" s="85" t="str">
        <f>VLOOKUP(A243,'High School'!A238:P1093,5,FALSE)</f>
        <v>#N/A</v>
      </c>
      <c r="D243" s="91" t="str">
        <f>VLOOKUP(A243,'High School'!A238:BU1093,12,FALSE)</f>
        <v>#N/A</v>
      </c>
      <c r="E243" s="91" t="s">
        <v>53</v>
      </c>
      <c r="F243" s="85"/>
      <c r="G243" s="85"/>
      <c r="H243" s="85"/>
      <c r="I243" s="85"/>
      <c r="J243" s="79"/>
      <c r="K243" s="14"/>
      <c r="L243" s="14"/>
    </row>
    <row r="244">
      <c r="A244" s="14" t="s">
        <v>8378</v>
      </c>
      <c r="B244" s="85" t="str">
        <f>VLOOKUP(A244,'High School'!A239:BG1094,4,FALSE)</f>
        <v>#N/A</v>
      </c>
      <c r="C244" s="85" t="str">
        <f>VLOOKUP(A244,'High School'!A239:P1094,5,FALSE)</f>
        <v>#N/A</v>
      </c>
      <c r="D244" s="91" t="str">
        <f>VLOOKUP(A244,'High School'!A239:BU1094,12,FALSE)</f>
        <v>#N/A</v>
      </c>
      <c r="E244" s="91" t="s">
        <v>53</v>
      </c>
      <c r="F244" s="85"/>
      <c r="G244" s="85"/>
      <c r="H244" s="85"/>
      <c r="I244" s="85"/>
      <c r="J244" s="79"/>
      <c r="K244" s="14"/>
      <c r="L244" s="14"/>
    </row>
    <row r="245">
      <c r="A245" s="14" t="s">
        <v>8379</v>
      </c>
      <c r="B245" s="85" t="str">
        <f>VLOOKUP(A245,'High School'!A240:BG1095,4,FALSE)</f>
        <v>#N/A</v>
      </c>
      <c r="C245" s="85" t="str">
        <f>VLOOKUP(A245,'High School'!A240:P1095,5,FALSE)</f>
        <v>#N/A</v>
      </c>
      <c r="D245" s="91" t="str">
        <f>VLOOKUP(A245,'High School'!A240:BU1095,12,FALSE)</f>
        <v>#N/A</v>
      </c>
      <c r="E245" s="91" t="s">
        <v>53</v>
      </c>
      <c r="F245" s="85"/>
      <c r="G245" s="85"/>
      <c r="H245" s="85"/>
      <c r="I245" s="85"/>
      <c r="J245" s="79"/>
      <c r="K245" s="14"/>
      <c r="L245" s="14"/>
    </row>
    <row r="246">
      <c r="A246" s="14" t="s">
        <v>8380</v>
      </c>
      <c r="B246" s="85" t="str">
        <f>VLOOKUP(A246,'High School'!A241:BG1096,4,FALSE)</f>
        <v>#N/A</v>
      </c>
      <c r="C246" s="85" t="str">
        <f>VLOOKUP(A246,'High School'!A241:P1096,5,FALSE)</f>
        <v>#N/A</v>
      </c>
      <c r="D246" s="91" t="str">
        <f>VLOOKUP(A246,'High School'!A241:BU1096,12,FALSE)</f>
        <v>#N/A</v>
      </c>
      <c r="E246" s="91" t="s">
        <v>53</v>
      </c>
      <c r="F246" s="85"/>
      <c r="G246" s="85"/>
      <c r="H246" s="85"/>
      <c r="I246" s="85"/>
      <c r="J246" s="79"/>
      <c r="K246" s="14"/>
      <c r="L246" s="14"/>
    </row>
    <row r="247">
      <c r="A247" s="14" t="s">
        <v>8381</v>
      </c>
      <c r="B247" s="85" t="str">
        <f>VLOOKUP(A247,'High School'!A242:BG1097,4,FALSE)</f>
        <v>#N/A</v>
      </c>
      <c r="C247" s="85" t="str">
        <f>VLOOKUP(A247,'High School'!A242:P1097,5,FALSE)</f>
        <v>#N/A</v>
      </c>
      <c r="D247" s="91" t="str">
        <f>VLOOKUP(A247,'High School'!A242:BU1097,12,FALSE)</f>
        <v>#N/A</v>
      </c>
      <c r="E247" s="91" t="s">
        <v>53</v>
      </c>
      <c r="F247" s="85"/>
      <c r="G247" s="85"/>
      <c r="H247" s="85"/>
      <c r="I247" s="85"/>
      <c r="J247" s="79"/>
      <c r="K247" s="85"/>
      <c r="L247" s="14"/>
    </row>
    <row r="248">
      <c r="A248" s="14" t="s">
        <v>8382</v>
      </c>
      <c r="B248" s="85" t="str">
        <f>VLOOKUP(A248,'High School'!A243:BG1098,4,FALSE)</f>
        <v>#N/A</v>
      </c>
      <c r="C248" s="85" t="str">
        <f>VLOOKUP(A248,'High School'!A243:P1098,5,FALSE)</f>
        <v>#N/A</v>
      </c>
      <c r="D248" s="91" t="str">
        <f>VLOOKUP(A248,'High School'!A243:BU1098,12,FALSE)</f>
        <v>#N/A</v>
      </c>
      <c r="E248" s="91" t="s">
        <v>53</v>
      </c>
      <c r="F248" s="85"/>
      <c r="G248" s="85"/>
      <c r="H248" s="85"/>
      <c r="I248" s="85"/>
      <c r="J248" s="79"/>
      <c r="K248" s="85"/>
      <c r="L248" s="14"/>
    </row>
    <row r="249">
      <c r="A249" s="14" t="s">
        <v>8383</v>
      </c>
      <c r="B249" s="85" t="str">
        <f>VLOOKUP(A249,'High School'!A244:BG1099,4,FALSE)</f>
        <v>#N/A</v>
      </c>
      <c r="C249" s="85" t="str">
        <f>VLOOKUP(A249,'High School'!A244:P1099,5,FALSE)</f>
        <v>#N/A</v>
      </c>
      <c r="D249" s="91" t="str">
        <f>VLOOKUP(A249,'High School'!A244:BU1099,12,FALSE)</f>
        <v>#N/A</v>
      </c>
      <c r="E249" s="91" t="s">
        <v>53</v>
      </c>
      <c r="F249" s="85"/>
      <c r="G249" s="85"/>
      <c r="H249" s="85"/>
      <c r="I249" s="85"/>
      <c r="J249" s="79"/>
      <c r="K249" s="85"/>
      <c r="L249" s="14"/>
    </row>
    <row r="250">
      <c r="A250" s="14" t="s">
        <v>8384</v>
      </c>
      <c r="B250" s="85" t="str">
        <f>VLOOKUP(A250,'High School'!A245:BG1100,4,FALSE)</f>
        <v>#N/A</v>
      </c>
      <c r="C250" s="85" t="str">
        <f>VLOOKUP(A250,'High School'!A245:P1100,5,FALSE)</f>
        <v>#N/A</v>
      </c>
      <c r="D250" s="91" t="str">
        <f>VLOOKUP(A250,'High School'!A245:BU1100,12,FALSE)</f>
        <v>#N/A</v>
      </c>
      <c r="E250" s="91" t="s">
        <v>53</v>
      </c>
      <c r="F250" s="85"/>
      <c r="G250" s="85"/>
      <c r="H250" s="85"/>
      <c r="I250" s="85"/>
      <c r="J250" s="79"/>
      <c r="K250" s="85"/>
      <c r="L250" s="14"/>
    </row>
    <row r="251">
      <c r="A251" s="14" t="s">
        <v>8385</v>
      </c>
      <c r="B251" s="85" t="str">
        <f>VLOOKUP(A251,'High School'!A246:BG1101,4,FALSE)</f>
        <v>#N/A</v>
      </c>
      <c r="C251" s="85" t="str">
        <f>VLOOKUP(A251,'High School'!A246:P1101,5,FALSE)</f>
        <v>#N/A</v>
      </c>
      <c r="D251" s="91" t="str">
        <f>VLOOKUP(A251,'High School'!A246:BU1101,12,FALSE)</f>
        <v>#N/A</v>
      </c>
      <c r="E251" s="91" t="s">
        <v>53</v>
      </c>
      <c r="F251" s="85"/>
      <c r="G251" s="85"/>
      <c r="H251" s="85"/>
      <c r="I251" s="85"/>
      <c r="J251" s="79"/>
      <c r="K251" s="85"/>
      <c r="L251" s="14"/>
    </row>
    <row r="252">
      <c r="A252" s="14" t="s">
        <v>8386</v>
      </c>
      <c r="B252" s="85" t="str">
        <f>VLOOKUP(A252,'High School'!A247:BG1102,4,FALSE)</f>
        <v>#N/A</v>
      </c>
      <c r="C252" s="85" t="str">
        <f>VLOOKUP(A252,'High School'!A247:P1102,5,FALSE)</f>
        <v>#N/A</v>
      </c>
      <c r="D252" s="91" t="str">
        <f>VLOOKUP(A252,'High School'!A247:BU1102,12,FALSE)</f>
        <v>#N/A</v>
      </c>
      <c r="E252" s="91" t="s">
        <v>53</v>
      </c>
      <c r="F252" s="85"/>
      <c r="G252" s="85"/>
      <c r="H252" s="85"/>
      <c r="I252" s="85"/>
      <c r="J252" s="79"/>
      <c r="K252" s="85"/>
      <c r="L252" s="14"/>
    </row>
    <row r="253">
      <c r="A253" s="14" t="s">
        <v>8387</v>
      </c>
      <c r="B253" s="85" t="str">
        <f>VLOOKUP(A253,'High School'!A248:BG1103,4,FALSE)</f>
        <v>#N/A</v>
      </c>
      <c r="C253" s="85" t="str">
        <f>VLOOKUP(A253,'High School'!A248:P1103,5,FALSE)</f>
        <v>#N/A</v>
      </c>
      <c r="D253" s="91" t="str">
        <f>VLOOKUP(A253,'High School'!A248:BU1103,12,FALSE)</f>
        <v>#N/A</v>
      </c>
      <c r="E253" s="91" t="s">
        <v>53</v>
      </c>
      <c r="F253" s="85"/>
      <c r="G253" s="85"/>
      <c r="H253" s="85"/>
      <c r="I253" s="85"/>
      <c r="J253" s="79"/>
      <c r="K253" s="85"/>
      <c r="L253" s="14"/>
    </row>
    <row r="254">
      <c r="A254" s="14" t="s">
        <v>8388</v>
      </c>
      <c r="B254" s="85" t="str">
        <f>VLOOKUP(A254,'High School'!A249:BG1104,4,FALSE)</f>
        <v>#N/A</v>
      </c>
      <c r="C254" s="85" t="str">
        <f>VLOOKUP(A254,'High School'!A249:P1104,5,FALSE)</f>
        <v>#N/A</v>
      </c>
      <c r="D254" s="91" t="str">
        <f>VLOOKUP(A254,'High School'!A249:BU1104,12,FALSE)</f>
        <v>#N/A</v>
      </c>
      <c r="E254" s="91" t="s">
        <v>53</v>
      </c>
      <c r="F254" s="85"/>
      <c r="G254" s="85"/>
      <c r="H254" s="85"/>
      <c r="I254" s="85"/>
      <c r="J254" s="79"/>
      <c r="K254" s="85"/>
      <c r="L254" s="14"/>
    </row>
    <row r="255">
      <c r="A255" s="14" t="s">
        <v>8389</v>
      </c>
      <c r="B255" s="85" t="str">
        <f>VLOOKUP(A255,'High School'!A250:BG1105,4,FALSE)</f>
        <v>#N/A</v>
      </c>
      <c r="C255" s="85" t="str">
        <f>VLOOKUP(A255,'High School'!A250:P1105,5,FALSE)</f>
        <v>#N/A</v>
      </c>
      <c r="D255" s="91" t="str">
        <f>VLOOKUP(A255,'High School'!A250:BU1105,12,FALSE)</f>
        <v>#N/A</v>
      </c>
      <c r="E255" s="91" t="s">
        <v>53</v>
      </c>
      <c r="F255" s="85"/>
      <c r="G255" s="85"/>
      <c r="H255" s="85"/>
      <c r="I255" s="85"/>
      <c r="J255" s="91"/>
      <c r="K255" s="85"/>
      <c r="L255" s="14"/>
    </row>
    <row r="256">
      <c r="A256" s="14" t="s">
        <v>8390</v>
      </c>
      <c r="B256" s="85" t="str">
        <f>VLOOKUP(A256,'High School'!A251:BG1106,4,FALSE)</f>
        <v>#N/A</v>
      </c>
      <c r="C256" s="85" t="str">
        <f>VLOOKUP(A256,'High School'!A251:P1106,5,FALSE)</f>
        <v>#N/A</v>
      </c>
      <c r="D256" s="91" t="str">
        <f>VLOOKUP(A256,'High School'!A251:BU1106,12,FALSE)</f>
        <v>#N/A</v>
      </c>
      <c r="E256" s="91" t="s">
        <v>53</v>
      </c>
      <c r="F256" s="85"/>
      <c r="G256" s="85"/>
      <c r="H256" s="85"/>
      <c r="I256" s="85"/>
      <c r="J256" s="79"/>
      <c r="K256" s="85"/>
      <c r="L256" s="14"/>
    </row>
    <row r="257">
      <c r="A257" s="14" t="s">
        <v>8391</v>
      </c>
      <c r="B257" s="85" t="str">
        <f>VLOOKUP(A257,'High School'!A252:BG1107,4,FALSE)</f>
        <v>#N/A</v>
      </c>
      <c r="C257" s="85" t="str">
        <f>VLOOKUP(A257,'High School'!A252:P1107,5,FALSE)</f>
        <v>#N/A</v>
      </c>
      <c r="D257" s="91" t="str">
        <f>VLOOKUP(A257,'High School'!A252:BU1107,12,FALSE)</f>
        <v>#N/A</v>
      </c>
      <c r="E257" s="91" t="s">
        <v>53</v>
      </c>
      <c r="F257" s="85"/>
      <c r="G257" s="85"/>
      <c r="H257" s="85"/>
      <c r="I257" s="85"/>
      <c r="J257" s="79"/>
      <c r="K257" s="85"/>
      <c r="L257" s="14"/>
    </row>
    <row r="258">
      <c r="A258" s="14" t="s">
        <v>8392</v>
      </c>
      <c r="B258" s="85" t="str">
        <f>VLOOKUP(A258,'High School'!A253:BG1108,4,FALSE)</f>
        <v>#N/A</v>
      </c>
      <c r="C258" s="85" t="str">
        <f>VLOOKUP(A258,'High School'!A253:P1108,5,FALSE)</f>
        <v>#N/A</v>
      </c>
      <c r="D258" s="91" t="str">
        <f>VLOOKUP(A258,'High School'!A253:BU1108,12,FALSE)</f>
        <v>#N/A</v>
      </c>
      <c r="E258" s="91" t="s">
        <v>53</v>
      </c>
      <c r="F258" s="85"/>
      <c r="G258" s="85"/>
      <c r="H258" s="85"/>
      <c r="I258" s="85"/>
      <c r="J258" s="79"/>
      <c r="K258" s="85"/>
      <c r="L258" s="14"/>
    </row>
    <row r="259">
      <c r="A259" s="14" t="s">
        <v>8393</v>
      </c>
      <c r="B259" s="85" t="str">
        <f>VLOOKUP(A259,'High School'!A253:BG1109,4,FALSE)</f>
        <v>#N/A</v>
      </c>
      <c r="C259" s="85" t="str">
        <f>VLOOKUP(A259,'High School'!A253:P1109,5,FALSE)</f>
        <v>#N/A</v>
      </c>
      <c r="D259" s="91" t="str">
        <f>VLOOKUP(A259,'High School'!A253:BU1109,12,FALSE)</f>
        <v>#N/A</v>
      </c>
      <c r="E259" s="91" t="s">
        <v>53</v>
      </c>
      <c r="F259" s="85"/>
      <c r="G259" s="85"/>
      <c r="H259" s="85"/>
      <c r="I259" s="85"/>
      <c r="J259" s="79"/>
      <c r="K259" s="85"/>
      <c r="L259" s="14"/>
    </row>
    <row r="260">
      <c r="A260" s="14" t="s">
        <v>8394</v>
      </c>
      <c r="B260" s="85" t="str">
        <f>VLOOKUP(A260,'High School'!A254:BG1110,4,FALSE)</f>
        <v>#N/A</v>
      </c>
      <c r="C260" s="85" t="str">
        <f>VLOOKUP(A260,'High School'!A254:P1110,5,FALSE)</f>
        <v>#N/A</v>
      </c>
      <c r="D260" s="91" t="str">
        <f>VLOOKUP(A260,'High School'!A254:BU1110,12,FALSE)</f>
        <v>#N/A</v>
      </c>
      <c r="E260" s="91" t="s">
        <v>53</v>
      </c>
      <c r="F260" s="85"/>
      <c r="G260" s="85"/>
      <c r="H260" s="85"/>
      <c r="I260" s="85"/>
      <c r="J260" s="79"/>
      <c r="K260" s="85"/>
      <c r="L260" s="14"/>
    </row>
    <row r="261">
      <c r="A261" s="11" t="s">
        <v>8395</v>
      </c>
      <c r="B261" s="140" t="str">
        <f>VLOOKUP(A261,'High School'!A255:BG1111,4,FALSE)</f>
        <v>#N/A</v>
      </c>
      <c r="C261" s="140" t="str">
        <f>VLOOKUP(A261,'High School'!A255:P1111,5,FALSE)</f>
        <v>#N/A</v>
      </c>
      <c r="D261" s="404" t="str">
        <f>VLOOKUP(A261,'High School'!A255:BU1111,12,FALSE)</f>
        <v>#N/A</v>
      </c>
      <c r="E261" s="404" t="s">
        <v>57</v>
      </c>
      <c r="F261" s="140"/>
      <c r="G261" s="140"/>
      <c r="H261" s="140"/>
      <c r="I261" s="140"/>
      <c r="J261" s="161"/>
      <c r="K261" s="140"/>
      <c r="L261" s="1"/>
    </row>
    <row r="262">
      <c r="A262" s="14" t="s">
        <v>8396</v>
      </c>
      <c r="B262" s="85" t="str">
        <f>VLOOKUP(A262,'High School'!A256:BG1112,4,FALSE)</f>
        <v>#N/A</v>
      </c>
      <c r="C262" s="85" t="str">
        <f>VLOOKUP(A262,'High School'!A256:P1112,5,FALSE)</f>
        <v>#N/A</v>
      </c>
      <c r="D262" s="91" t="str">
        <f>VLOOKUP(A262,'High School'!A256:BU1112,12,FALSE)</f>
        <v>#N/A</v>
      </c>
      <c r="E262" s="91" t="s">
        <v>57</v>
      </c>
      <c r="F262" s="85"/>
      <c r="G262" s="85"/>
      <c r="H262" s="85"/>
      <c r="I262" s="85"/>
      <c r="J262" s="79"/>
      <c r="K262" s="85"/>
    </row>
    <row r="263">
      <c r="A263" s="14" t="s">
        <v>8397</v>
      </c>
      <c r="B263" s="85" t="str">
        <f>VLOOKUP(A263,'High School'!A257:BG1113,4,FALSE)</f>
        <v>#N/A</v>
      </c>
      <c r="C263" s="85" t="str">
        <f>VLOOKUP(A263,'High School'!A257:P1113,5,FALSE)</f>
        <v>#N/A</v>
      </c>
      <c r="D263" s="91" t="str">
        <f>VLOOKUP(A263,'High School'!A257:BU1113,12,FALSE)</f>
        <v>#N/A</v>
      </c>
      <c r="E263" s="91" t="s">
        <v>57</v>
      </c>
      <c r="F263" s="85"/>
      <c r="G263" s="85"/>
      <c r="H263" s="85"/>
      <c r="I263" s="85"/>
      <c r="J263" s="79"/>
      <c r="K263" s="85"/>
    </row>
    <row r="264">
      <c r="A264" s="14" t="s">
        <v>8398</v>
      </c>
      <c r="B264" s="85" t="str">
        <f>VLOOKUP(A264,'High School'!A258:BG1114,4,FALSE)</f>
        <v>#N/A</v>
      </c>
      <c r="C264" s="85" t="str">
        <f>VLOOKUP(A264,'High School'!A258:P1114,5,FALSE)</f>
        <v>#N/A</v>
      </c>
      <c r="D264" s="91" t="str">
        <f>VLOOKUP(A264,'High School'!A258:BU1114,12,FALSE)</f>
        <v>#N/A</v>
      </c>
      <c r="E264" s="91" t="s">
        <v>57</v>
      </c>
      <c r="F264" s="85"/>
      <c r="G264" s="85"/>
      <c r="H264" s="85"/>
      <c r="I264" s="85"/>
      <c r="J264" s="79"/>
      <c r="K264" s="85"/>
    </row>
    <row r="265">
      <c r="A265" s="14" t="s">
        <v>8399</v>
      </c>
      <c r="B265" s="85" t="str">
        <f>VLOOKUP(A265,'High School'!A259:BG1115,4,FALSE)</f>
        <v>#N/A</v>
      </c>
      <c r="C265" s="85" t="str">
        <f>VLOOKUP(A265,'High School'!A259:P1115,5,FALSE)</f>
        <v>#N/A</v>
      </c>
      <c r="D265" s="91" t="str">
        <f>VLOOKUP(A265,'High School'!A259:BU1115,12,FALSE)</f>
        <v>#N/A</v>
      </c>
      <c r="E265" s="91" t="s">
        <v>57</v>
      </c>
      <c r="F265" s="85"/>
      <c r="G265" s="85"/>
      <c r="H265" s="85"/>
      <c r="I265" s="85"/>
      <c r="J265" s="79"/>
      <c r="K265" s="85"/>
    </row>
    <row r="266">
      <c r="A266" s="14" t="s">
        <v>8400</v>
      </c>
      <c r="B266" s="85" t="str">
        <f>VLOOKUP(A266,'High School'!A260:BG1116,4,FALSE)</f>
        <v>#N/A</v>
      </c>
      <c r="C266" s="85" t="str">
        <f>VLOOKUP(A266,'High School'!A260:P1116,5,FALSE)</f>
        <v>#N/A</v>
      </c>
      <c r="D266" s="91" t="str">
        <f>VLOOKUP(A266,'High School'!A260:BU1116,12,FALSE)</f>
        <v>#N/A</v>
      </c>
      <c r="E266" s="91" t="s">
        <v>57</v>
      </c>
      <c r="F266" s="85"/>
      <c r="G266" s="85"/>
      <c r="H266" s="85"/>
      <c r="I266" s="85"/>
      <c r="J266" s="79"/>
      <c r="K266" s="85"/>
    </row>
    <row r="267">
      <c r="A267" s="14" t="s">
        <v>8401</v>
      </c>
      <c r="B267" s="85" t="str">
        <f>VLOOKUP(A267,'High School'!A261:BG1117,4,FALSE)</f>
        <v>#N/A</v>
      </c>
      <c r="C267" s="85" t="str">
        <f>VLOOKUP(A267,'High School'!A261:P1117,5,FALSE)</f>
        <v>#N/A</v>
      </c>
      <c r="D267" s="91" t="str">
        <f>VLOOKUP(A267,'High School'!A261:BU1117,12,FALSE)</f>
        <v>#N/A</v>
      </c>
      <c r="E267" s="91" t="s">
        <v>57</v>
      </c>
      <c r="F267" s="85"/>
      <c r="G267" s="85"/>
      <c r="H267" s="85"/>
      <c r="I267" s="85"/>
      <c r="J267" s="79"/>
      <c r="K267" s="85"/>
    </row>
    <row r="268">
      <c r="A268" s="14" t="s">
        <v>8402</v>
      </c>
      <c r="B268" s="85" t="str">
        <f>VLOOKUP(A268,'High School'!A262:BG1118,4,FALSE)</f>
        <v>#N/A</v>
      </c>
      <c r="C268" s="85" t="str">
        <f>VLOOKUP(A268,'High School'!A262:P1118,5,FALSE)</f>
        <v>#N/A</v>
      </c>
      <c r="D268" s="91" t="str">
        <f>VLOOKUP(A268,'High School'!A262:BU1118,12,FALSE)</f>
        <v>#N/A</v>
      </c>
      <c r="E268" s="91" t="s">
        <v>57</v>
      </c>
      <c r="F268" s="85"/>
      <c r="G268" s="85"/>
      <c r="H268" s="85"/>
      <c r="I268" s="85"/>
      <c r="J268" s="79"/>
      <c r="K268" s="85"/>
    </row>
    <row r="269">
      <c r="A269" s="14" t="s">
        <v>8403</v>
      </c>
      <c r="B269" s="85" t="str">
        <f>VLOOKUP(A269,'High School'!A263:BG1119,4,FALSE)</f>
        <v>#N/A</v>
      </c>
      <c r="C269" s="85" t="str">
        <f>VLOOKUP(A269,'High School'!A263:P1119,5,FALSE)</f>
        <v>#N/A</v>
      </c>
      <c r="D269" s="91" t="str">
        <f>VLOOKUP(A269,'High School'!A263:BU1119,12,FALSE)</f>
        <v>#N/A</v>
      </c>
      <c r="E269" s="91" t="s">
        <v>57</v>
      </c>
      <c r="F269" s="85"/>
      <c r="G269" s="85"/>
      <c r="H269" s="85"/>
      <c r="I269" s="85"/>
      <c r="J269" s="79"/>
      <c r="K269" s="85"/>
    </row>
    <row r="270">
      <c r="A270" s="14" t="s">
        <v>8404</v>
      </c>
      <c r="B270" s="85" t="str">
        <f>VLOOKUP(A270,'High School'!A264:BG1120,4,FALSE)</f>
        <v>#N/A</v>
      </c>
      <c r="C270" s="85" t="str">
        <f>VLOOKUP(A270,'High School'!A264:P1120,5,FALSE)</f>
        <v>#N/A</v>
      </c>
      <c r="D270" s="91" t="str">
        <f>VLOOKUP(A270,'High School'!A264:BU1120,12,FALSE)</f>
        <v>#N/A</v>
      </c>
      <c r="E270" s="91" t="s">
        <v>57</v>
      </c>
      <c r="F270" s="85"/>
      <c r="G270" s="85"/>
      <c r="H270" s="85"/>
      <c r="I270" s="85"/>
      <c r="J270" s="79"/>
      <c r="K270" s="85"/>
    </row>
    <row r="271">
      <c r="A271" s="14" t="s">
        <v>8405</v>
      </c>
      <c r="B271" s="85" t="str">
        <f>VLOOKUP(A271,'High School'!A265:BG1121,4,FALSE)</f>
        <v>#N/A</v>
      </c>
      <c r="C271" s="85" t="str">
        <f>VLOOKUP(A271,'High School'!A265:P1121,5,FALSE)</f>
        <v>#N/A</v>
      </c>
      <c r="D271" s="91" t="str">
        <f>VLOOKUP(A271,'High School'!A265:BU1121,12,FALSE)</f>
        <v>#N/A</v>
      </c>
      <c r="E271" s="91" t="s">
        <v>57</v>
      </c>
      <c r="F271" s="85"/>
      <c r="G271" s="85"/>
      <c r="H271" s="85"/>
      <c r="I271" s="85"/>
      <c r="J271" s="79"/>
      <c r="K271" s="85"/>
    </row>
    <row r="272">
      <c r="A272" s="35" t="s">
        <v>8406</v>
      </c>
      <c r="B272" s="407" t="str">
        <f>VLOOKUP(A272,'High School'!A266:BG1122,4,FALSE)</f>
        <v>#N/A</v>
      </c>
      <c r="C272" s="407" t="str">
        <f>VLOOKUP(A272,'High School'!A266:P1122,5,FALSE)</f>
        <v>#N/A</v>
      </c>
      <c r="D272" s="408" t="str">
        <f>VLOOKUP(A272,'High School'!A266:BU1122,12,FALSE)</f>
        <v>#N/A</v>
      </c>
      <c r="E272" s="408" t="s">
        <v>57</v>
      </c>
      <c r="F272" s="407"/>
      <c r="G272" s="407"/>
      <c r="H272" s="407"/>
      <c r="I272" s="407"/>
      <c r="J272" s="410"/>
      <c r="K272" s="407"/>
      <c r="L272" s="1"/>
    </row>
    <row r="273">
      <c r="A273" s="14" t="s">
        <v>8407</v>
      </c>
      <c r="B273" s="85" t="str">
        <f>VLOOKUP(A273,'High School'!A267:BG1123,4,FALSE)</f>
        <v>#N/A</v>
      </c>
      <c r="C273" s="85" t="str">
        <f>VLOOKUP(A273,'High School'!A267:P1123,5,FALSE)</f>
        <v>#N/A</v>
      </c>
      <c r="D273" s="91" t="str">
        <f>VLOOKUP(A273,'High School'!A267:BU1123,12,FALSE)</f>
        <v>#N/A</v>
      </c>
      <c r="E273" s="91" t="s">
        <v>53</v>
      </c>
      <c r="F273" s="85"/>
      <c r="G273" s="85"/>
      <c r="H273" s="85"/>
      <c r="I273" s="85"/>
      <c r="J273" s="79"/>
      <c r="K273" s="85"/>
      <c r="L273" s="14"/>
    </row>
    <row r="274">
      <c r="A274" s="14" t="s">
        <v>8408</v>
      </c>
      <c r="B274" s="85" t="str">
        <f>VLOOKUP(A274,'High School'!A268:BG1124,4,FALSE)</f>
        <v>#N/A</v>
      </c>
      <c r="C274" s="85" t="str">
        <f>VLOOKUP(A274,'High School'!A268:P1124,5,FALSE)</f>
        <v>#N/A</v>
      </c>
      <c r="D274" s="91" t="str">
        <f>VLOOKUP(A274,'High School'!A268:BU1124,12,FALSE)</f>
        <v>#N/A</v>
      </c>
      <c r="E274" s="91" t="s">
        <v>53</v>
      </c>
      <c r="F274" s="85"/>
      <c r="G274" s="85"/>
      <c r="H274" s="85"/>
      <c r="I274" s="85"/>
      <c r="J274" s="79"/>
      <c r="K274" s="85"/>
      <c r="L274" s="14"/>
    </row>
    <row r="275">
      <c r="A275" s="14" t="s">
        <v>8409</v>
      </c>
      <c r="B275" s="85" t="str">
        <f>VLOOKUP(A275,'High School'!A269:BG1125,4,FALSE)</f>
        <v>#N/A</v>
      </c>
      <c r="C275" s="85" t="str">
        <f>VLOOKUP(A275,'High School'!A269:P1125,5,FALSE)</f>
        <v>#N/A</v>
      </c>
      <c r="D275" s="91" t="str">
        <f>VLOOKUP(A275,'High School'!A269:BU1125,12,FALSE)</f>
        <v>#N/A</v>
      </c>
      <c r="E275" s="91" t="s">
        <v>53</v>
      </c>
      <c r="F275" s="85"/>
      <c r="G275" s="85"/>
      <c r="H275" s="85"/>
      <c r="I275" s="85"/>
      <c r="J275" s="79"/>
      <c r="K275" s="85"/>
      <c r="L275" s="14"/>
    </row>
    <row r="276">
      <c r="A276" s="14" t="s">
        <v>8410</v>
      </c>
      <c r="B276" s="85" t="str">
        <f>VLOOKUP(A276,'High School'!A270:BG1126,4,FALSE)</f>
        <v>#N/A</v>
      </c>
      <c r="C276" s="85" t="str">
        <f>VLOOKUP(A276,'High School'!A270:P1126,5,FALSE)</f>
        <v>#N/A</v>
      </c>
      <c r="D276" s="91" t="str">
        <f>VLOOKUP(A276,'High School'!A270:BU1126,12,FALSE)</f>
        <v>#N/A</v>
      </c>
      <c r="E276" s="91" t="s">
        <v>53</v>
      </c>
      <c r="F276" s="85"/>
      <c r="G276" s="85"/>
      <c r="H276" s="85"/>
      <c r="I276" s="85"/>
      <c r="J276" s="79"/>
      <c r="K276" s="85"/>
      <c r="L276" s="14"/>
    </row>
    <row r="277">
      <c r="A277" s="14" t="s">
        <v>8411</v>
      </c>
      <c r="B277" s="85" t="str">
        <f>VLOOKUP(A277,'High School'!A271:BG1127,4,FALSE)</f>
        <v>#N/A</v>
      </c>
      <c r="C277" s="85" t="str">
        <f>VLOOKUP(A277,'High School'!A271:P1127,5,FALSE)</f>
        <v>#N/A</v>
      </c>
      <c r="D277" s="91" t="str">
        <f>VLOOKUP(A277,'High School'!A271:BU1127,12,FALSE)</f>
        <v>#N/A</v>
      </c>
      <c r="E277" s="91" t="s">
        <v>53</v>
      </c>
      <c r="F277" s="85"/>
      <c r="G277" s="85"/>
      <c r="H277" s="85"/>
      <c r="I277" s="85"/>
      <c r="J277" s="79"/>
      <c r="K277" s="85"/>
      <c r="L277" s="14"/>
    </row>
    <row r="278">
      <c r="A278" s="14" t="s">
        <v>8412</v>
      </c>
      <c r="B278" s="85" t="str">
        <f>VLOOKUP(A278,'High School'!A272:BG1128,4,FALSE)</f>
        <v>#N/A</v>
      </c>
      <c r="C278" s="85" t="str">
        <f>VLOOKUP(A278,'High School'!A272:P1128,5,FALSE)</f>
        <v>#N/A</v>
      </c>
      <c r="D278" s="91" t="str">
        <f>VLOOKUP(A278,'High School'!A272:BU1128,12,FALSE)</f>
        <v>#N/A</v>
      </c>
      <c r="E278" s="91" t="s">
        <v>53</v>
      </c>
      <c r="F278" s="85"/>
      <c r="G278" s="85"/>
      <c r="H278" s="85"/>
      <c r="I278" s="85"/>
      <c r="J278" s="79"/>
      <c r="K278" s="85"/>
      <c r="L278" s="14"/>
    </row>
    <row r="279">
      <c r="A279" s="14" t="s">
        <v>8413</v>
      </c>
      <c r="B279" s="85" t="str">
        <f>VLOOKUP(A279,'High School'!A273:BG1129,4,FALSE)</f>
        <v>#N/A</v>
      </c>
      <c r="C279" s="85" t="str">
        <f>VLOOKUP(A279,'High School'!A273:P1129,5,FALSE)</f>
        <v>#N/A</v>
      </c>
      <c r="D279" s="91" t="str">
        <f>VLOOKUP(A279,'High School'!A273:BU1129,12,FALSE)</f>
        <v>#N/A</v>
      </c>
      <c r="E279" s="91" t="s">
        <v>53</v>
      </c>
      <c r="F279" s="85"/>
      <c r="G279" s="85"/>
      <c r="H279" s="85"/>
      <c r="I279" s="85"/>
      <c r="J279" s="79"/>
      <c r="K279" s="85"/>
      <c r="L279" s="14"/>
    </row>
    <row r="280">
      <c r="A280" s="14" t="s">
        <v>8414</v>
      </c>
      <c r="B280" s="85" t="str">
        <f>VLOOKUP(A280,'High School'!A274:BG1130,4,FALSE)</f>
        <v>#N/A</v>
      </c>
      <c r="C280" s="85" t="str">
        <f>VLOOKUP(A280,'High School'!A274:P1130,5,FALSE)</f>
        <v>#N/A</v>
      </c>
      <c r="D280" s="91" t="str">
        <f>VLOOKUP(A280,'High School'!A274:BU1130,12,FALSE)</f>
        <v>#N/A</v>
      </c>
      <c r="E280" s="91" t="s">
        <v>53</v>
      </c>
      <c r="F280" s="85"/>
      <c r="G280" s="85"/>
      <c r="H280" s="85"/>
      <c r="I280" s="85"/>
      <c r="J280" s="79"/>
      <c r="K280" s="85"/>
      <c r="L280" s="14"/>
    </row>
    <row r="281">
      <c r="A281" s="14" t="s">
        <v>8415</v>
      </c>
      <c r="B281" s="85" t="str">
        <f>VLOOKUP(A281,'High School'!A275:BG1131,4,FALSE)</f>
        <v>#N/A</v>
      </c>
      <c r="C281" s="85" t="str">
        <f>VLOOKUP(A281,'High School'!A275:P1131,5,FALSE)</f>
        <v>#N/A</v>
      </c>
      <c r="D281" s="91" t="str">
        <f>VLOOKUP(A281,'High School'!A275:BU1131,12,FALSE)</f>
        <v>#N/A</v>
      </c>
      <c r="E281" s="91" t="s">
        <v>53</v>
      </c>
      <c r="F281" s="85"/>
      <c r="G281" s="85"/>
      <c r="H281" s="85"/>
      <c r="I281" s="85"/>
      <c r="J281" s="79"/>
      <c r="K281" s="85"/>
      <c r="L281" s="14"/>
    </row>
    <row r="282">
      <c r="A282" s="14" t="s">
        <v>8416</v>
      </c>
      <c r="B282" s="85" t="str">
        <f>VLOOKUP(A282,'High School'!A276:BG1132,4,FALSE)</f>
        <v>#N/A</v>
      </c>
      <c r="C282" s="85" t="str">
        <f>VLOOKUP(A282,'High School'!A276:P1132,5,FALSE)</f>
        <v>#N/A</v>
      </c>
      <c r="D282" s="91" t="str">
        <f>VLOOKUP(A282,'High School'!A276:BU1132,12,FALSE)</f>
        <v>#N/A</v>
      </c>
      <c r="E282" s="91" t="s">
        <v>53</v>
      </c>
      <c r="F282" s="85"/>
      <c r="G282" s="85"/>
      <c r="H282" s="85"/>
      <c r="I282" s="85"/>
      <c r="J282" s="79"/>
      <c r="K282" s="85"/>
      <c r="L282" s="14"/>
    </row>
    <row r="283">
      <c r="A283" s="14" t="s">
        <v>8417</v>
      </c>
      <c r="B283" s="85" t="str">
        <f>VLOOKUP(A283,'High School'!A277:BG1133,4,FALSE)</f>
        <v>#N/A</v>
      </c>
      <c r="C283" s="85" t="str">
        <f>VLOOKUP(A283,'High School'!A277:P1133,5,FALSE)</f>
        <v>#N/A</v>
      </c>
      <c r="D283" s="91" t="str">
        <f>VLOOKUP(A283,'High School'!A277:BU1133,12,FALSE)</f>
        <v>#N/A</v>
      </c>
      <c r="E283" s="91" t="s">
        <v>53</v>
      </c>
      <c r="F283" s="85"/>
      <c r="G283" s="85"/>
      <c r="H283" s="85"/>
      <c r="I283" s="85"/>
      <c r="J283" s="79"/>
      <c r="K283" s="85"/>
      <c r="L283" s="14"/>
    </row>
    <row r="284">
      <c r="A284" s="14" t="s">
        <v>8418</v>
      </c>
      <c r="B284" s="85" t="str">
        <f>VLOOKUP(A284,'High School'!A278:BG1134,4,FALSE)</f>
        <v>#N/A</v>
      </c>
      <c r="C284" s="85" t="str">
        <f>VLOOKUP(A284,'High School'!A278:P1134,5,FALSE)</f>
        <v>#N/A</v>
      </c>
      <c r="D284" s="91" t="str">
        <f>VLOOKUP(A284,'High School'!A278:BU1134,12,FALSE)</f>
        <v>#N/A</v>
      </c>
      <c r="E284" s="91" t="s">
        <v>53</v>
      </c>
      <c r="F284" s="85"/>
      <c r="G284" s="85"/>
      <c r="H284" s="85"/>
      <c r="I284" s="85"/>
      <c r="J284" s="79"/>
      <c r="K284" s="85"/>
      <c r="L284" s="14"/>
    </row>
    <row r="285">
      <c r="A285" s="14" t="s">
        <v>8419</v>
      </c>
      <c r="B285" s="85" t="str">
        <f>VLOOKUP(A285,'High School'!A279:BG1135,4,FALSE)</f>
        <v>#N/A</v>
      </c>
      <c r="C285" s="85" t="str">
        <f>VLOOKUP(A285,'High School'!A279:P1135,5,FALSE)</f>
        <v>#N/A</v>
      </c>
      <c r="D285" s="91" t="str">
        <f>VLOOKUP(A285,'High School'!A279:BU1135,12,FALSE)</f>
        <v>#N/A</v>
      </c>
      <c r="E285" s="91" t="s">
        <v>53</v>
      </c>
      <c r="F285" s="85"/>
      <c r="G285" s="85"/>
      <c r="H285" s="85"/>
      <c r="I285" s="85"/>
      <c r="J285" s="79"/>
      <c r="K285" s="85"/>
      <c r="L285" s="14"/>
    </row>
    <row r="286">
      <c r="A286" s="14" t="s">
        <v>8420</v>
      </c>
      <c r="B286" s="85" t="str">
        <f>VLOOKUP(A286,'High School'!A280:BG1136,4,FALSE)</f>
        <v>#N/A</v>
      </c>
      <c r="C286" s="85" t="str">
        <f>VLOOKUP(A286,'High School'!A280:P1136,5,FALSE)</f>
        <v>#N/A</v>
      </c>
      <c r="D286" s="91" t="str">
        <f>VLOOKUP(A286,'High School'!A280:BU1136,12,FALSE)</f>
        <v>#N/A</v>
      </c>
      <c r="E286" s="91" t="s">
        <v>53</v>
      </c>
      <c r="F286" s="85"/>
      <c r="G286" s="85"/>
      <c r="H286" s="85"/>
      <c r="I286" s="85"/>
      <c r="J286" s="79"/>
      <c r="K286" s="85"/>
      <c r="L286" s="14"/>
    </row>
    <row r="287">
      <c r="A287" s="14" t="s">
        <v>8421</v>
      </c>
      <c r="B287" s="85" t="str">
        <f>VLOOKUP(A287,'High School'!A281:BG1137,4,FALSE)</f>
        <v>#N/A</v>
      </c>
      <c r="C287" s="85" t="str">
        <f>VLOOKUP(A287,'High School'!A281:P1137,5,FALSE)</f>
        <v>#N/A</v>
      </c>
      <c r="D287" s="91" t="str">
        <f>VLOOKUP(A287,'High School'!A281:BU1137,12,FALSE)</f>
        <v>#N/A</v>
      </c>
      <c r="E287" s="91" t="s">
        <v>53</v>
      </c>
      <c r="F287" s="85"/>
      <c r="G287" s="85"/>
      <c r="H287" s="85"/>
      <c r="I287" s="85"/>
      <c r="J287" s="79"/>
      <c r="K287" s="85"/>
      <c r="L287" s="14"/>
    </row>
    <row r="288">
      <c r="A288" s="14" t="s">
        <v>8422</v>
      </c>
      <c r="B288" s="85" t="str">
        <f>VLOOKUP(A288,'High School'!A282:BG1138,4,FALSE)</f>
        <v>#N/A</v>
      </c>
      <c r="C288" s="85" t="str">
        <f>VLOOKUP(A288,'High School'!A282:P1138,5,FALSE)</f>
        <v>#N/A</v>
      </c>
      <c r="D288" s="91" t="str">
        <f>VLOOKUP(A288,'High School'!A282:BU1138,12,FALSE)</f>
        <v>#N/A</v>
      </c>
      <c r="E288" s="91" t="s">
        <v>53</v>
      </c>
      <c r="F288" s="85"/>
      <c r="G288" s="85"/>
      <c r="H288" s="85"/>
      <c r="I288" s="85"/>
      <c r="J288" s="79"/>
      <c r="K288" s="85"/>
      <c r="L288" s="14"/>
    </row>
    <row r="289">
      <c r="A289" s="14" t="s">
        <v>8423</v>
      </c>
      <c r="B289" s="85" t="str">
        <f>VLOOKUP(A289,'High School'!A283:BG1139,4,FALSE)</f>
        <v>#N/A</v>
      </c>
      <c r="C289" s="85" t="str">
        <f>VLOOKUP(A289,'High School'!A283:P1139,5,FALSE)</f>
        <v>#N/A</v>
      </c>
      <c r="D289" s="91" t="str">
        <f>VLOOKUP(A289,'High School'!A283:BU1139,12,FALSE)</f>
        <v>#N/A</v>
      </c>
      <c r="E289" s="91" t="s">
        <v>53</v>
      </c>
      <c r="F289" s="85"/>
      <c r="G289" s="85"/>
      <c r="H289" s="85"/>
      <c r="I289" s="85"/>
      <c r="J289" s="79"/>
      <c r="K289" s="85"/>
      <c r="L289" s="14"/>
    </row>
    <row r="290">
      <c r="A290" s="14" t="s">
        <v>8424</v>
      </c>
      <c r="B290" s="85" t="str">
        <f>VLOOKUP(A290,'High School'!A284:BG1140,4,FALSE)</f>
        <v>#N/A</v>
      </c>
      <c r="C290" s="85" t="str">
        <f>VLOOKUP(A290,'High School'!A284:P1140,5,FALSE)</f>
        <v>#N/A</v>
      </c>
      <c r="D290" s="91" t="str">
        <f>VLOOKUP(A290,'High School'!A284:BU1140,12,FALSE)</f>
        <v>#N/A</v>
      </c>
      <c r="E290" s="91" t="s">
        <v>53</v>
      </c>
      <c r="F290" s="85"/>
      <c r="G290" s="85"/>
      <c r="H290" s="85"/>
      <c r="I290" s="85"/>
      <c r="J290" s="79"/>
      <c r="K290" s="85"/>
      <c r="L290" s="14"/>
    </row>
    <row r="291">
      <c r="A291" s="14" t="s">
        <v>8425</v>
      </c>
      <c r="B291" s="85" t="str">
        <f>VLOOKUP(A291,'High School'!A285:BG1141,4,FALSE)</f>
        <v>#N/A</v>
      </c>
      <c r="C291" s="85" t="str">
        <f>VLOOKUP(A291,'High School'!A285:P1141,5,FALSE)</f>
        <v>#N/A</v>
      </c>
      <c r="D291" s="91" t="str">
        <f>VLOOKUP(A291,'High School'!A285:BU1141,12,FALSE)</f>
        <v>#N/A</v>
      </c>
      <c r="E291" s="91" t="s">
        <v>53</v>
      </c>
      <c r="F291" s="85"/>
      <c r="G291" s="85"/>
      <c r="H291" s="85"/>
      <c r="I291" s="85"/>
      <c r="J291" s="79"/>
      <c r="K291" s="85"/>
      <c r="L291" s="14"/>
    </row>
    <row r="292">
      <c r="A292" s="14" t="s">
        <v>8426</v>
      </c>
      <c r="B292" s="85" t="str">
        <f>VLOOKUP(A292,'High School'!A286:BG1142,4,FALSE)</f>
        <v>#N/A</v>
      </c>
      <c r="C292" s="85" t="str">
        <f>VLOOKUP(A292,'High School'!A286:P1142,5,FALSE)</f>
        <v>#N/A</v>
      </c>
      <c r="D292" s="91" t="str">
        <f>VLOOKUP(A292,'High School'!A286:BU1142,12,FALSE)</f>
        <v>#N/A</v>
      </c>
      <c r="E292" s="91" t="s">
        <v>53</v>
      </c>
      <c r="F292" s="85"/>
      <c r="G292" s="85"/>
      <c r="H292" s="85"/>
      <c r="I292" s="85"/>
      <c r="J292" s="79"/>
      <c r="K292" s="85"/>
      <c r="L292" s="14"/>
    </row>
    <row r="293">
      <c r="A293" s="14" t="s">
        <v>8427</v>
      </c>
      <c r="B293" s="85" t="str">
        <f>VLOOKUP(A293,'High School'!A287:BG1143,4,FALSE)</f>
        <v>#N/A</v>
      </c>
      <c r="C293" s="85" t="str">
        <f>VLOOKUP(A293,'High School'!A287:P1143,5,FALSE)</f>
        <v>#N/A</v>
      </c>
      <c r="D293" s="91" t="str">
        <f>VLOOKUP(A293,'High School'!A287:BU1143,12,FALSE)</f>
        <v>#N/A</v>
      </c>
      <c r="E293" s="91" t="s">
        <v>53</v>
      </c>
      <c r="F293" s="85"/>
      <c r="G293" s="85"/>
      <c r="H293" s="85"/>
      <c r="I293" s="85"/>
      <c r="J293" s="79"/>
      <c r="K293" s="85"/>
      <c r="L293" s="14"/>
    </row>
    <row r="294">
      <c r="A294" s="14" t="s">
        <v>8428</v>
      </c>
      <c r="B294" s="85" t="str">
        <f>VLOOKUP(A294,'High School'!A288:BG1144,4,FALSE)</f>
        <v>#N/A</v>
      </c>
      <c r="C294" s="85" t="str">
        <f>VLOOKUP(A294,'High School'!A288:P1144,5,FALSE)</f>
        <v>#N/A</v>
      </c>
      <c r="D294" s="91" t="str">
        <f>VLOOKUP(A294,'High School'!A288:BU1144,12,FALSE)</f>
        <v>#N/A</v>
      </c>
      <c r="E294" s="91" t="s">
        <v>53</v>
      </c>
      <c r="F294" s="85"/>
      <c r="G294" s="85"/>
      <c r="H294" s="85"/>
      <c r="I294" s="85"/>
      <c r="J294" s="79"/>
      <c r="K294" s="85"/>
      <c r="L294" s="14"/>
    </row>
    <row r="295">
      <c r="A295" s="14" t="s">
        <v>8429</v>
      </c>
      <c r="B295" s="85" t="str">
        <f>VLOOKUP(A295,'High School'!A289:BG1145,4,FALSE)</f>
        <v>#N/A</v>
      </c>
      <c r="C295" s="85" t="str">
        <f>VLOOKUP(A295,'High School'!A289:P1145,5,FALSE)</f>
        <v>#N/A</v>
      </c>
      <c r="D295" s="91" t="str">
        <f>VLOOKUP(A295,'High School'!A289:BU1145,12,FALSE)</f>
        <v>#N/A</v>
      </c>
      <c r="E295" s="91" t="s">
        <v>53</v>
      </c>
      <c r="F295" s="85"/>
      <c r="G295" s="85"/>
      <c r="H295" s="85"/>
      <c r="I295" s="85"/>
      <c r="J295" s="79"/>
      <c r="K295" s="85"/>
      <c r="L295" s="14"/>
    </row>
    <row r="296">
      <c r="A296" s="14" t="s">
        <v>8430</v>
      </c>
      <c r="B296" s="85" t="str">
        <f>VLOOKUP(A296,'High School'!A290:BG1146,4,FALSE)</f>
        <v>#N/A</v>
      </c>
      <c r="C296" s="85" t="str">
        <f>VLOOKUP(A296,'High School'!A290:P1146,5,FALSE)</f>
        <v>#N/A</v>
      </c>
      <c r="D296" s="91" t="str">
        <f>VLOOKUP(A296,'High School'!A290:BU1146,12,FALSE)</f>
        <v>#N/A</v>
      </c>
      <c r="E296" s="91" t="s">
        <v>53</v>
      </c>
      <c r="F296" s="85"/>
      <c r="G296" s="85"/>
      <c r="H296" s="85"/>
      <c r="I296" s="85"/>
      <c r="J296" s="79"/>
      <c r="K296" s="85"/>
      <c r="L296" s="14"/>
    </row>
    <row r="297">
      <c r="A297" s="11" t="s">
        <v>8431</v>
      </c>
      <c r="B297" s="140" t="str">
        <f>VLOOKUP(A297,'High School'!A291:BG1147,4,FALSE)</f>
        <v>#N/A</v>
      </c>
      <c r="C297" s="140" t="str">
        <f>VLOOKUP(A297,'High School'!A291:P1147,5,FALSE)</f>
        <v>#N/A</v>
      </c>
      <c r="D297" s="404" t="str">
        <f>VLOOKUP(A297,'High School'!A291:BU1147,12,FALSE)</f>
        <v>#N/A</v>
      </c>
      <c r="E297" s="404" t="s">
        <v>57</v>
      </c>
      <c r="F297" s="140"/>
      <c r="G297" s="140"/>
      <c r="H297" s="140"/>
      <c r="I297" s="140"/>
      <c r="J297" s="161"/>
      <c r="K297" s="140"/>
      <c r="L297" s="1"/>
    </row>
    <row r="298">
      <c r="A298" s="14" t="s">
        <v>8432</v>
      </c>
      <c r="B298" s="85" t="str">
        <f>VLOOKUP(A298,'High School'!A291:BG1148,4,FALSE)</f>
        <v>#N/A</v>
      </c>
      <c r="C298" s="85" t="str">
        <f>VLOOKUP(A298,'High School'!A291:P1148,5,FALSE)</f>
        <v>#N/A</v>
      </c>
      <c r="D298" s="91" t="str">
        <f>VLOOKUP(A298,'High School'!A291:BU1148,12,FALSE)</f>
        <v>#N/A</v>
      </c>
      <c r="E298" s="91" t="s">
        <v>57</v>
      </c>
      <c r="F298" s="85"/>
      <c r="G298" s="85"/>
      <c r="H298" s="85"/>
      <c r="I298" s="85"/>
      <c r="J298" s="79"/>
      <c r="K298" s="85"/>
    </row>
    <row r="299">
      <c r="A299" s="14" t="s">
        <v>8433</v>
      </c>
      <c r="B299" s="85" t="str">
        <f>VLOOKUP(A299,'High School'!A292:BG1149,4,FALSE)</f>
        <v>#N/A</v>
      </c>
      <c r="C299" s="85" t="str">
        <f>VLOOKUP(A299,'High School'!A292:P1149,5,FALSE)</f>
        <v>#N/A</v>
      </c>
      <c r="D299" s="91" t="str">
        <f>VLOOKUP(A299,'High School'!A292:BU1149,12,FALSE)</f>
        <v>#N/A</v>
      </c>
      <c r="E299" s="91" t="s">
        <v>57</v>
      </c>
      <c r="F299" s="85"/>
      <c r="G299" s="85"/>
      <c r="H299" s="85"/>
      <c r="I299" s="85"/>
      <c r="J299" s="79"/>
      <c r="K299" s="85"/>
    </row>
    <row r="300">
      <c r="A300" s="14" t="s">
        <v>8434</v>
      </c>
      <c r="B300" s="85" t="str">
        <f>VLOOKUP(A300,'High School'!A293:BG1150,4,FALSE)</f>
        <v>#N/A</v>
      </c>
      <c r="C300" s="85" t="str">
        <f>VLOOKUP(A300,'High School'!A293:P1150,5,FALSE)</f>
        <v>#N/A</v>
      </c>
      <c r="D300" s="91" t="str">
        <f>VLOOKUP(A300,'High School'!A293:BU1150,12,FALSE)</f>
        <v>#N/A</v>
      </c>
      <c r="E300" s="91" t="s">
        <v>57</v>
      </c>
      <c r="F300" s="85"/>
      <c r="G300" s="85"/>
      <c r="H300" s="85"/>
      <c r="I300" s="85"/>
      <c r="J300" s="79"/>
      <c r="K300" s="85"/>
    </row>
    <row r="301">
      <c r="A301" s="35" t="s">
        <v>8435</v>
      </c>
      <c r="B301" s="407" t="str">
        <f>VLOOKUP(A301,'High School'!A294:BG1151,4,FALSE)</f>
        <v>#N/A</v>
      </c>
      <c r="C301" s="407" t="str">
        <f>VLOOKUP(A301,'High School'!A294:P1151,5,FALSE)</f>
        <v>#N/A</v>
      </c>
      <c r="D301" s="408" t="str">
        <f>VLOOKUP(A301,'High School'!A294:BU1151,12,FALSE)</f>
        <v>#N/A</v>
      </c>
      <c r="E301" s="408" t="s">
        <v>57</v>
      </c>
      <c r="F301" s="407"/>
      <c r="G301" s="407"/>
      <c r="H301" s="407"/>
      <c r="I301" s="407"/>
      <c r="J301" s="410"/>
      <c r="K301" s="407"/>
      <c r="L301" s="1"/>
    </row>
    <row r="302">
      <c r="A302" s="14" t="s">
        <v>8436</v>
      </c>
      <c r="B302" s="85" t="str">
        <f>VLOOKUP(A302,'High School'!A295:BG1152,4,FALSE)</f>
        <v>#N/A</v>
      </c>
      <c r="C302" s="85" t="str">
        <f>VLOOKUP(A302,'High School'!A295:P1152,5,FALSE)</f>
        <v>#N/A</v>
      </c>
      <c r="D302" s="91" t="str">
        <f>VLOOKUP(A302,'High School'!A295:BU1152,12,FALSE)</f>
        <v>#N/A</v>
      </c>
      <c r="E302" s="91" t="s">
        <v>53</v>
      </c>
      <c r="F302" s="85"/>
      <c r="G302" s="85"/>
      <c r="H302" s="85"/>
      <c r="I302" s="85"/>
      <c r="J302" s="79"/>
      <c r="K302" s="85"/>
      <c r="L302" s="14"/>
    </row>
    <row r="303">
      <c r="A303" s="14" t="s">
        <v>8437</v>
      </c>
      <c r="B303" s="85" t="str">
        <f>VLOOKUP(A303,'High School'!A296:BG1153,4,FALSE)</f>
        <v>#N/A</v>
      </c>
      <c r="C303" s="85" t="str">
        <f>VLOOKUP(A303,'High School'!A296:P1153,5,FALSE)</f>
        <v>#N/A</v>
      </c>
      <c r="D303" s="91" t="str">
        <f>VLOOKUP(A303,'High School'!A296:BU1153,12,FALSE)</f>
        <v>#N/A</v>
      </c>
      <c r="E303" s="91" t="s">
        <v>53</v>
      </c>
      <c r="F303" s="85"/>
      <c r="G303" s="85"/>
      <c r="H303" s="85"/>
      <c r="I303" s="85"/>
      <c r="J303" s="79"/>
      <c r="K303" s="85"/>
      <c r="L303" s="14"/>
    </row>
    <row r="304">
      <c r="A304" s="14" t="s">
        <v>8438</v>
      </c>
      <c r="B304" s="85" t="str">
        <f>VLOOKUP(A304,'High School'!A297:BG1154,4,FALSE)</f>
        <v>#N/A</v>
      </c>
      <c r="C304" s="85" t="str">
        <f>VLOOKUP(A304,'High School'!A297:P1154,5,FALSE)</f>
        <v>#N/A</v>
      </c>
      <c r="D304" s="91" t="str">
        <f>VLOOKUP(A304,'High School'!A297:BU1154,12,FALSE)</f>
        <v>#N/A</v>
      </c>
      <c r="E304" s="91" t="s">
        <v>53</v>
      </c>
      <c r="F304" s="85"/>
      <c r="G304" s="85"/>
      <c r="H304" s="85"/>
      <c r="I304" s="85"/>
      <c r="J304" s="79"/>
      <c r="K304" s="85"/>
      <c r="L304" s="14"/>
    </row>
    <row r="305">
      <c r="A305" s="14" t="s">
        <v>8439</v>
      </c>
      <c r="B305" s="85" t="str">
        <f>VLOOKUP(A305,'High School'!A298:BG1155,4,FALSE)</f>
        <v>#N/A</v>
      </c>
      <c r="C305" s="85" t="str">
        <f>VLOOKUP(A305,'High School'!A298:P1155,5,FALSE)</f>
        <v>#N/A</v>
      </c>
      <c r="D305" s="91" t="str">
        <f>VLOOKUP(A305,'High School'!A298:BU1155,12,FALSE)</f>
        <v>#N/A</v>
      </c>
      <c r="E305" s="91" t="s">
        <v>53</v>
      </c>
      <c r="F305" s="85"/>
      <c r="G305" s="85"/>
      <c r="H305" s="85"/>
      <c r="I305" s="85"/>
      <c r="J305" s="79"/>
      <c r="K305" s="85"/>
      <c r="L305" s="14"/>
    </row>
    <row r="306">
      <c r="A306" s="14" t="s">
        <v>8440</v>
      </c>
      <c r="B306" s="85" t="str">
        <f>VLOOKUP(A306,'High School'!A299:BG1156,4,FALSE)</f>
        <v>#N/A</v>
      </c>
      <c r="C306" s="85" t="str">
        <f>VLOOKUP(A306,'High School'!A299:P1156,5,FALSE)</f>
        <v>#N/A</v>
      </c>
      <c r="D306" s="91" t="str">
        <f>VLOOKUP(A306,'High School'!A299:BU1156,12,FALSE)</f>
        <v>#N/A</v>
      </c>
      <c r="E306" s="91" t="s">
        <v>53</v>
      </c>
      <c r="F306" s="85"/>
      <c r="G306" s="85"/>
      <c r="H306" s="85"/>
      <c r="I306" s="85"/>
      <c r="J306" s="79"/>
      <c r="K306" s="85"/>
      <c r="L306" s="14"/>
    </row>
    <row r="307">
      <c r="A307" s="14" t="s">
        <v>8441</v>
      </c>
      <c r="B307" s="85" t="str">
        <f>VLOOKUP(A307,'High School'!A300:BG1157,4,FALSE)</f>
        <v>#N/A</v>
      </c>
      <c r="C307" s="85" t="str">
        <f>VLOOKUP(A307,'High School'!A300:P1157,5,FALSE)</f>
        <v>#N/A</v>
      </c>
      <c r="D307" s="91" t="str">
        <f>VLOOKUP(A307,'High School'!A300:BU1157,12,FALSE)</f>
        <v>#N/A</v>
      </c>
      <c r="E307" s="91" t="s">
        <v>53</v>
      </c>
      <c r="F307" s="85"/>
      <c r="G307" s="85"/>
      <c r="H307" s="85"/>
      <c r="I307" s="85"/>
      <c r="J307" s="79"/>
      <c r="K307" s="85"/>
      <c r="L307" s="75"/>
      <c r="M307" s="55"/>
      <c r="N307" s="55"/>
      <c r="O307" s="55"/>
      <c r="P307" s="117"/>
    </row>
    <row r="308">
      <c r="A308" s="14" t="s">
        <v>8442</v>
      </c>
      <c r="B308" s="85" t="str">
        <f>VLOOKUP(A308,'High School'!A301:BG1158,4,FALSE)</f>
        <v>#N/A</v>
      </c>
      <c r="C308" s="85" t="str">
        <f>VLOOKUP(A308,'High School'!A301:P1158,5,FALSE)</f>
        <v>#N/A</v>
      </c>
      <c r="D308" s="91" t="str">
        <f>VLOOKUP(A308,'High School'!A301:BU1158,12,FALSE)</f>
        <v>#N/A</v>
      </c>
      <c r="E308" s="91" t="s">
        <v>53</v>
      </c>
      <c r="F308" s="85"/>
      <c r="G308" s="85"/>
      <c r="H308" s="85"/>
      <c r="I308" s="85"/>
      <c r="J308" s="79"/>
      <c r="K308" s="85"/>
      <c r="L308" s="75"/>
      <c r="M308" s="55"/>
      <c r="N308" s="55"/>
      <c r="O308" s="55"/>
    </row>
    <row r="309">
      <c r="A309" s="14" t="s">
        <v>8443</v>
      </c>
      <c r="B309" s="85" t="str">
        <f>VLOOKUP(A309,'High School'!A302:BG1159,4,FALSE)</f>
        <v>#N/A</v>
      </c>
      <c r="C309" s="85" t="str">
        <f>VLOOKUP(A309,'High School'!A302:P1159,5,FALSE)</f>
        <v>#N/A</v>
      </c>
      <c r="D309" s="91" t="str">
        <f>VLOOKUP(A309,'High School'!A302:BU1159,12,FALSE)</f>
        <v>#N/A</v>
      </c>
      <c r="E309" s="91" t="s">
        <v>53</v>
      </c>
      <c r="F309" s="85"/>
      <c r="G309" s="85"/>
      <c r="H309" s="85"/>
      <c r="I309" s="85"/>
      <c r="J309" s="79"/>
      <c r="K309" s="85"/>
      <c r="L309" s="75"/>
      <c r="M309" s="55"/>
      <c r="N309" s="55"/>
      <c r="O309" s="55"/>
    </row>
    <row r="310">
      <c r="A310" s="14" t="s">
        <v>8444</v>
      </c>
      <c r="B310" s="85" t="str">
        <f>VLOOKUP(A310,'High School'!A303:BG1160,4,FALSE)</f>
        <v>#N/A</v>
      </c>
      <c r="C310" s="85" t="str">
        <f>VLOOKUP(A310,'High School'!A303:P1160,5,FALSE)</f>
        <v>#N/A</v>
      </c>
      <c r="D310" s="91" t="str">
        <f>VLOOKUP(A310,'High School'!A303:BU1160,12,FALSE)</f>
        <v>#N/A</v>
      </c>
      <c r="E310" s="91" t="s">
        <v>53</v>
      </c>
      <c r="F310" s="85"/>
      <c r="G310" s="85"/>
      <c r="H310" s="85"/>
      <c r="I310" s="85"/>
      <c r="J310" s="79"/>
      <c r="K310" s="85"/>
      <c r="L310" s="75"/>
      <c r="M310" s="55"/>
      <c r="N310" s="55"/>
      <c r="O310" s="55"/>
    </row>
    <row r="311">
      <c r="A311" s="14" t="s">
        <v>8445</v>
      </c>
      <c r="B311" s="85" t="str">
        <f>VLOOKUP(A311,'High School'!A304:BG1161,4,FALSE)</f>
        <v>#N/A</v>
      </c>
      <c r="C311" s="85" t="str">
        <f>VLOOKUP(A311,'High School'!A304:P1161,5,FALSE)</f>
        <v>#N/A</v>
      </c>
      <c r="D311" s="91" t="str">
        <f>VLOOKUP(A311,'High School'!A304:BU1161,12,FALSE)</f>
        <v>#N/A</v>
      </c>
      <c r="E311" s="91" t="s">
        <v>53</v>
      </c>
      <c r="F311" s="85"/>
      <c r="G311" s="85"/>
      <c r="H311" s="85"/>
      <c r="I311" s="85"/>
      <c r="J311" s="79"/>
      <c r="K311" s="85"/>
      <c r="L311" s="75"/>
      <c r="M311" s="55"/>
      <c r="N311" s="55"/>
      <c r="O311" s="55"/>
    </row>
    <row r="312">
      <c r="A312" s="14" t="s">
        <v>8446</v>
      </c>
      <c r="B312" s="85" t="str">
        <f>VLOOKUP(A312,'High School'!A305:BG1162,4,FALSE)</f>
        <v>#N/A</v>
      </c>
      <c r="C312" s="85" t="str">
        <f>VLOOKUP(A312,'High School'!A305:P1162,5,FALSE)</f>
        <v>#N/A</v>
      </c>
      <c r="D312" s="91" t="str">
        <f>VLOOKUP(A312,'High School'!A305:BU1162,12,FALSE)</f>
        <v>#N/A</v>
      </c>
      <c r="E312" s="91" t="s">
        <v>53</v>
      </c>
      <c r="F312" s="85"/>
      <c r="G312" s="85"/>
      <c r="H312" s="85"/>
      <c r="I312" s="85"/>
      <c r="J312" s="79"/>
      <c r="K312" s="85"/>
      <c r="L312" s="75"/>
      <c r="M312" s="55"/>
      <c r="N312" s="55"/>
      <c r="O312" s="55"/>
    </row>
    <row r="313">
      <c r="A313" s="14" t="s">
        <v>8447</v>
      </c>
      <c r="B313" s="85" t="str">
        <f>VLOOKUP(A313,'High School'!A306:BG1163,4,FALSE)</f>
        <v>#N/A</v>
      </c>
      <c r="C313" s="85" t="str">
        <f>VLOOKUP(A313,'High School'!A306:P1163,5,FALSE)</f>
        <v>#N/A</v>
      </c>
      <c r="D313" s="91" t="str">
        <f>VLOOKUP(A313,'High School'!A306:BU1163,12,FALSE)</f>
        <v>#N/A</v>
      </c>
      <c r="E313" s="91" t="s">
        <v>53</v>
      </c>
      <c r="F313" s="85"/>
      <c r="G313" s="85"/>
      <c r="H313" s="85"/>
      <c r="I313" s="85"/>
      <c r="J313" s="79"/>
      <c r="K313" s="85"/>
      <c r="L313" s="75"/>
      <c r="M313" s="55"/>
      <c r="N313" s="55"/>
      <c r="O313" s="55"/>
      <c r="P313" s="117"/>
    </row>
    <row r="314">
      <c r="A314" s="14" t="s">
        <v>8448</v>
      </c>
      <c r="B314" s="85" t="str">
        <f>VLOOKUP(A314,'High School'!A307:BG1164,4,FALSE)</f>
        <v>#N/A</v>
      </c>
      <c r="C314" s="85" t="str">
        <f>VLOOKUP(A314,'High School'!A307:P1164,5,FALSE)</f>
        <v>#N/A</v>
      </c>
      <c r="D314" s="91" t="str">
        <f>VLOOKUP(A314,'High School'!A307:BU1164,12,FALSE)</f>
        <v>#N/A</v>
      </c>
      <c r="E314" s="91" t="s">
        <v>53</v>
      </c>
      <c r="F314" s="85"/>
      <c r="G314" s="85"/>
      <c r="H314" s="85"/>
      <c r="I314" s="85"/>
      <c r="J314" s="79"/>
      <c r="K314" s="85"/>
      <c r="L314" s="14"/>
    </row>
    <row r="315">
      <c r="A315" s="14" t="s">
        <v>8449</v>
      </c>
      <c r="B315" s="85" t="str">
        <f>VLOOKUP(A315,'High School'!A308:BG1165,4,FALSE)</f>
        <v>#N/A</v>
      </c>
      <c r="C315" s="85" t="str">
        <f>VLOOKUP(A315,'High School'!A308:P1165,5,FALSE)</f>
        <v>#N/A</v>
      </c>
      <c r="D315" s="91" t="str">
        <f>VLOOKUP(A315,'High School'!A308:BU1165,12,FALSE)</f>
        <v>#N/A</v>
      </c>
      <c r="E315" s="91" t="s">
        <v>53</v>
      </c>
      <c r="F315" s="85"/>
      <c r="G315" s="85"/>
      <c r="H315" s="85"/>
      <c r="I315" s="85"/>
      <c r="J315" s="79"/>
      <c r="K315" s="85"/>
      <c r="L315" s="14"/>
    </row>
    <row r="316">
      <c r="A316" s="36" t="s">
        <v>8450</v>
      </c>
      <c r="B316" s="411" t="str">
        <f>VLOOKUP(A316,'High School'!A825:BG1695,4,FALSE)</f>
        <v>#N/A</v>
      </c>
      <c r="C316" s="411" t="str">
        <f>VLOOKUP(A316,'High School'!A825:P1695,5,FALSE)</f>
        <v>#N/A</v>
      </c>
      <c r="D316" s="412" t="str">
        <f>VLOOKUP(A316,'High School'!A825:BU1695,12,FALSE)</f>
        <v>#N/A</v>
      </c>
      <c r="E316" s="412" t="s">
        <v>55</v>
      </c>
      <c r="F316" s="36"/>
      <c r="G316" s="36"/>
      <c r="H316" s="36"/>
      <c r="I316" s="36"/>
      <c r="J316" s="36"/>
      <c r="K316" s="36"/>
      <c r="L316" s="1"/>
    </row>
    <row r="317">
      <c r="A317" s="14" t="s">
        <v>8451</v>
      </c>
      <c r="B317" s="85" t="str">
        <f>VLOOKUP(A317,'High School'!A840:BG1710,4,FALSE)</f>
        <v>#N/A</v>
      </c>
      <c r="C317" s="85" t="str">
        <f>VLOOKUP(A317,'High School'!A840:P1710,5,FALSE)</f>
        <v>#N/A</v>
      </c>
      <c r="D317" s="91" t="str">
        <f>VLOOKUP(A317,'High School'!A840:BU1710,12,FALSE)</f>
        <v>#N/A</v>
      </c>
      <c r="E317" s="14" t="s">
        <v>53</v>
      </c>
      <c r="F317" s="14"/>
      <c r="G317" s="14"/>
      <c r="H317" s="14"/>
      <c r="I317" s="14"/>
      <c r="J317" s="14"/>
      <c r="K317" s="14"/>
      <c r="L317" s="14"/>
    </row>
    <row r="318">
      <c r="A318" s="36" t="s">
        <v>8452</v>
      </c>
      <c r="B318" s="411" t="str">
        <f>VLOOKUP(A318,'High School'!A311:BG1168,4,FALSE)</f>
        <v>#N/A</v>
      </c>
      <c r="C318" s="411" t="str">
        <f>VLOOKUP(A318,'High School'!A311:P1168,5,FALSE)</f>
        <v>#N/A</v>
      </c>
      <c r="D318" s="412" t="str">
        <f>VLOOKUP(A318,'High School'!A311:BU1168,12,FALSE)</f>
        <v>#N/A</v>
      </c>
      <c r="E318" s="412" t="s">
        <v>57</v>
      </c>
      <c r="F318" s="411"/>
      <c r="G318" s="411"/>
      <c r="H318" s="411"/>
      <c r="I318" s="411"/>
      <c r="J318" s="413"/>
      <c r="K318" s="411"/>
      <c r="L318" s="1"/>
    </row>
    <row r="319">
      <c r="A319" s="14" t="s">
        <v>8453</v>
      </c>
      <c r="B319" s="85" t="str">
        <f>VLOOKUP(A319,'High School'!A841:BG1711,4,FALSE)</f>
        <v>#N/A</v>
      </c>
      <c r="C319" s="85" t="str">
        <f>VLOOKUP(A319,'High School'!A841:P1711,5,FALSE)</f>
        <v>#N/A</v>
      </c>
      <c r="D319" s="91" t="str">
        <f>VLOOKUP(A319,'High School'!A841:BU1711,12,FALSE)</f>
        <v>#N/A</v>
      </c>
      <c r="E319" s="14" t="s">
        <v>53</v>
      </c>
      <c r="F319" s="14"/>
      <c r="G319" s="14"/>
      <c r="H319" s="14"/>
      <c r="I319" s="14"/>
      <c r="J319" s="14"/>
      <c r="K319" s="14"/>
      <c r="L319" s="14"/>
    </row>
    <row r="320">
      <c r="A320" s="14" t="s">
        <v>8454</v>
      </c>
      <c r="B320" s="85" t="str">
        <f>VLOOKUP(A320,'High School'!A842:BG1712,4,FALSE)</f>
        <v>#N/A</v>
      </c>
      <c r="C320" s="85" t="str">
        <f>VLOOKUP(A320,'High School'!A842:P1712,5,FALSE)</f>
        <v>#N/A</v>
      </c>
      <c r="D320" s="91" t="str">
        <f>VLOOKUP(A320,'High School'!A842:BU1712,12,FALSE)</f>
        <v>#N/A</v>
      </c>
      <c r="E320" s="14" t="s">
        <v>53</v>
      </c>
      <c r="F320" s="14"/>
      <c r="G320" s="14"/>
      <c r="H320" s="14"/>
      <c r="I320" s="14"/>
      <c r="J320" s="14"/>
      <c r="K320" s="14"/>
      <c r="L320" s="14"/>
    </row>
    <row r="321">
      <c r="A321" s="14" t="s">
        <v>8455</v>
      </c>
      <c r="B321" s="85" t="str">
        <f>VLOOKUP(A321,'High School'!A843:BG1713,4,FALSE)</f>
        <v>#N/A</v>
      </c>
      <c r="C321" s="85" t="str">
        <f>VLOOKUP(A321,'High School'!A843:P1713,5,FALSE)</f>
        <v>#N/A</v>
      </c>
      <c r="D321" s="91" t="str">
        <f>VLOOKUP(A321,'High School'!A843:BU1713,12,FALSE)</f>
        <v>#N/A</v>
      </c>
      <c r="E321" s="14" t="s">
        <v>53</v>
      </c>
      <c r="F321" s="14"/>
      <c r="G321" s="14"/>
      <c r="H321" s="14"/>
      <c r="I321" s="14"/>
      <c r="J321" s="14"/>
      <c r="K321" s="14"/>
      <c r="L321" s="14"/>
    </row>
    <row r="322">
      <c r="A322" s="14" t="s">
        <v>8456</v>
      </c>
      <c r="B322" s="85" t="str">
        <f>VLOOKUP(A322,'High School'!A844:BG1714,4,FALSE)</f>
        <v>#N/A</v>
      </c>
      <c r="C322" s="85" t="str">
        <f>VLOOKUP(A322,'High School'!A844:P1714,5,FALSE)</f>
        <v>#N/A</v>
      </c>
      <c r="D322" s="91" t="str">
        <f>VLOOKUP(A322,'High School'!A844:BU1714,12,FALSE)</f>
        <v>#N/A</v>
      </c>
      <c r="E322" s="14" t="s">
        <v>53</v>
      </c>
      <c r="F322" s="14"/>
      <c r="G322" s="14"/>
      <c r="H322" s="14"/>
      <c r="I322" s="14"/>
      <c r="J322" s="14"/>
      <c r="K322" s="14"/>
      <c r="L322" s="14"/>
    </row>
    <row r="323">
      <c r="A323" s="14" t="s">
        <v>8457</v>
      </c>
      <c r="B323" s="85" t="str">
        <f>VLOOKUP(A323,'High School'!A845:BG1715,4,FALSE)</f>
        <v>#N/A</v>
      </c>
      <c r="C323" s="85" t="str">
        <f>VLOOKUP(A323,'High School'!A845:P1715,5,FALSE)</f>
        <v>#N/A</v>
      </c>
      <c r="D323" s="91" t="str">
        <f>VLOOKUP(A323,'High School'!A845:BU1715,12,FALSE)</f>
        <v>#N/A</v>
      </c>
      <c r="E323" s="14" t="s">
        <v>53</v>
      </c>
      <c r="F323" s="14"/>
      <c r="G323" s="14"/>
      <c r="H323" s="14"/>
      <c r="I323" s="14"/>
      <c r="J323" s="14"/>
      <c r="K323" s="14"/>
      <c r="L323" s="14"/>
    </row>
    <row r="324">
      <c r="A324" s="14" t="s">
        <v>8458</v>
      </c>
      <c r="B324" s="85" t="str">
        <f>VLOOKUP(A324,'High School'!A846:BG1716,4,FALSE)</f>
        <v>#N/A</v>
      </c>
      <c r="C324" s="85" t="str">
        <f>VLOOKUP(A324,'High School'!A846:P1716,5,FALSE)</f>
        <v>#N/A</v>
      </c>
      <c r="D324" s="91" t="str">
        <f>VLOOKUP(A324,'High School'!A846:BU1716,12,FALSE)</f>
        <v>#N/A</v>
      </c>
      <c r="E324" s="14" t="s">
        <v>53</v>
      </c>
      <c r="F324" s="14"/>
      <c r="G324" s="14"/>
      <c r="H324" s="14"/>
      <c r="I324" s="14"/>
      <c r="J324" s="14"/>
      <c r="K324" s="14"/>
      <c r="L324" s="14"/>
    </row>
    <row r="325">
      <c r="A325" s="14" t="s">
        <v>8459</v>
      </c>
      <c r="B325" s="85" t="str">
        <f>VLOOKUP(A325,'High School'!A847:BG1717,4,FALSE)</f>
        <v>#N/A</v>
      </c>
      <c r="C325" s="85" t="str">
        <f>VLOOKUP(A325,'High School'!A847:P1717,5,FALSE)</f>
        <v>#N/A</v>
      </c>
      <c r="D325" s="91" t="str">
        <f>VLOOKUP(A325,'High School'!A847:BU1717,12,FALSE)</f>
        <v>#N/A</v>
      </c>
      <c r="E325" s="14" t="s">
        <v>53</v>
      </c>
      <c r="F325" s="14"/>
      <c r="G325" s="14"/>
      <c r="H325" s="14"/>
      <c r="I325" s="14"/>
      <c r="J325" s="14"/>
      <c r="K325" s="14"/>
      <c r="L325" s="14"/>
    </row>
    <row r="326">
      <c r="A326" s="14" t="s">
        <v>8460</v>
      </c>
      <c r="B326" s="85" t="str">
        <f>VLOOKUP(A326,'High School'!A848:BG1718,4,FALSE)</f>
        <v>#N/A</v>
      </c>
      <c r="C326" s="85" t="str">
        <f>VLOOKUP(A326,'High School'!A848:P1718,5,FALSE)</f>
        <v>#N/A</v>
      </c>
      <c r="D326" s="91" t="str">
        <f>VLOOKUP(A326,'High School'!A848:BU1718,12,FALSE)</f>
        <v>#N/A</v>
      </c>
      <c r="E326" s="14" t="s">
        <v>53</v>
      </c>
      <c r="F326" s="14"/>
      <c r="G326" s="14"/>
      <c r="H326" s="14"/>
      <c r="I326" s="14"/>
      <c r="J326" s="14"/>
      <c r="K326" s="14"/>
      <c r="L326" s="14"/>
    </row>
    <row r="327">
      <c r="A327" s="14" t="s">
        <v>8461</v>
      </c>
      <c r="B327" s="85" t="str">
        <f>VLOOKUP(A327,'High School'!A849:BG1719,4,FALSE)</f>
        <v>#N/A</v>
      </c>
      <c r="C327" s="85" t="str">
        <f>VLOOKUP(A327,'High School'!A849:P1719,5,FALSE)</f>
        <v>#N/A</v>
      </c>
      <c r="D327" s="91" t="str">
        <f>VLOOKUP(A327,'High School'!A849:BU1719,12,FALSE)</f>
        <v>#N/A</v>
      </c>
      <c r="E327" s="14" t="s">
        <v>53</v>
      </c>
      <c r="F327" s="14"/>
      <c r="G327" s="14"/>
      <c r="H327" s="14"/>
      <c r="I327" s="14"/>
      <c r="J327" s="14"/>
      <c r="K327" s="14"/>
      <c r="L327" s="14"/>
    </row>
    <row r="328">
      <c r="A328" s="14" t="s">
        <v>8462</v>
      </c>
      <c r="B328" s="85" t="str">
        <f>VLOOKUP(A328,'High School'!A850:BG1720,4,FALSE)</f>
        <v>#N/A</v>
      </c>
      <c r="C328" s="85" t="str">
        <f>VLOOKUP(A328,'High School'!A850:P1720,5,FALSE)</f>
        <v>#N/A</v>
      </c>
      <c r="D328" s="91" t="str">
        <f>VLOOKUP(A328,'High School'!A850:BU1720,12,FALSE)</f>
        <v>#N/A</v>
      </c>
      <c r="E328" s="14" t="s">
        <v>53</v>
      </c>
      <c r="F328" s="14"/>
      <c r="G328" s="14"/>
      <c r="H328" s="14"/>
      <c r="I328" s="14"/>
      <c r="J328" s="14"/>
      <c r="K328" s="14"/>
      <c r="L328" s="14"/>
    </row>
    <row r="329">
      <c r="A329" s="14" t="s">
        <v>8463</v>
      </c>
      <c r="B329" s="85" t="str">
        <f>VLOOKUP(A329,'High School'!A851:BG1721,4,FALSE)</f>
        <v>#N/A</v>
      </c>
      <c r="C329" s="85" t="str">
        <f>VLOOKUP(A329,'High School'!A851:P1721,5,FALSE)</f>
        <v>#N/A</v>
      </c>
      <c r="D329" s="91" t="str">
        <f>VLOOKUP(A329,'High School'!A851:BU1721,12,FALSE)</f>
        <v>#N/A</v>
      </c>
      <c r="E329" s="14" t="s">
        <v>53</v>
      </c>
      <c r="F329" s="14"/>
      <c r="G329" s="14"/>
      <c r="H329" s="14"/>
      <c r="I329" s="14"/>
      <c r="J329" s="14"/>
      <c r="K329" s="14"/>
      <c r="L329" s="14"/>
    </row>
    <row r="330">
      <c r="A330" s="11" t="s">
        <v>8464</v>
      </c>
      <c r="B330" s="140" t="str">
        <f>VLOOKUP(A330,'High School'!A811:BG1679,4,FALSE)</f>
        <v>#N/A</v>
      </c>
      <c r="C330" s="140" t="str">
        <f>VLOOKUP(A330,'High School'!A811:P1679,5,FALSE)</f>
        <v>#N/A</v>
      </c>
      <c r="D330" s="404" t="str">
        <f>VLOOKUP(A330,'High School'!A811:BU1679,12,FALSE)</f>
        <v>#N/A</v>
      </c>
      <c r="E330" s="11" t="s">
        <v>59</v>
      </c>
      <c r="F330" s="11"/>
      <c r="G330" s="11"/>
      <c r="H330" s="11"/>
      <c r="I330" s="11"/>
      <c r="J330" s="11"/>
      <c r="K330" s="11"/>
      <c r="L330" s="1"/>
    </row>
    <row r="331">
      <c r="A331" s="14" t="s">
        <v>8465</v>
      </c>
      <c r="B331" s="85" t="str">
        <f>VLOOKUP(A331,'High School'!A811:BG1680,4,FALSE)</f>
        <v>#N/A</v>
      </c>
      <c r="C331" s="85" t="str">
        <f>VLOOKUP(A331,'High School'!A811:P1680,5,FALSE)</f>
        <v>#N/A</v>
      </c>
      <c r="D331" s="91" t="str">
        <f>VLOOKUP(A331,'High School'!A811:BU1680,12,FALSE)</f>
        <v>#N/A</v>
      </c>
      <c r="E331" s="14" t="s">
        <v>59</v>
      </c>
      <c r="F331" s="14"/>
      <c r="G331" s="14"/>
      <c r="H331" s="14"/>
      <c r="I331" s="14"/>
      <c r="J331" s="14"/>
      <c r="K331" s="14"/>
    </row>
    <row r="332">
      <c r="A332" s="14" t="s">
        <v>8466</v>
      </c>
      <c r="B332" s="85" t="str">
        <f>VLOOKUP(A332,'High School'!A32:BG883,4,FALSE)</f>
        <v>#N/A</v>
      </c>
      <c r="C332" s="85" t="str">
        <f>VLOOKUP(A332,'High School'!A32:P883,5,FALSE)</f>
        <v>#N/A</v>
      </c>
      <c r="D332" s="91" t="str">
        <f>VLOOKUP(A332,'High School'!A32:BU883,12,FALSE)</f>
        <v>#N/A</v>
      </c>
      <c r="E332" s="91" t="s">
        <v>59</v>
      </c>
      <c r="F332" s="85"/>
      <c r="G332" s="85"/>
      <c r="H332" s="85"/>
      <c r="I332" s="85"/>
      <c r="J332" s="85"/>
      <c r="K332" s="85"/>
    </row>
    <row r="333">
      <c r="A333" s="14" t="s">
        <v>8467</v>
      </c>
      <c r="B333" s="85" t="str">
        <f>VLOOKUP(A333,'High School'!A205:BG1059,4,FALSE)</f>
        <v>#N/A</v>
      </c>
      <c r="C333" s="85" t="str">
        <f>VLOOKUP(A333,'High School'!A205:P1059,5,FALSE)</f>
        <v>#N/A</v>
      </c>
      <c r="D333" s="91" t="str">
        <f>VLOOKUP(A333,'High School'!A205:BU1059,12,FALSE)</f>
        <v>#N/A</v>
      </c>
      <c r="E333" s="91" t="s">
        <v>51</v>
      </c>
      <c r="F333" s="85"/>
      <c r="G333" s="85"/>
      <c r="H333" s="85"/>
      <c r="I333" s="85"/>
      <c r="J333" s="85"/>
      <c r="K333" s="85"/>
    </row>
    <row r="334">
      <c r="A334" s="14" t="s">
        <v>8468</v>
      </c>
      <c r="B334" s="85" t="str">
        <f>VLOOKUP(A334,'High School'!A327:BG1184,4,FALSE)</f>
        <v>#N/A</v>
      </c>
      <c r="C334" s="85" t="str">
        <f>VLOOKUP(A334,'High School'!A327:P1184,5,FALSE)</f>
        <v>#N/A</v>
      </c>
      <c r="D334" s="91" t="str">
        <f>VLOOKUP(A334,'High School'!A327:BU1184,12,FALSE)</f>
        <v>#N/A</v>
      </c>
      <c r="E334" s="91" t="s">
        <v>57</v>
      </c>
      <c r="F334" s="85"/>
      <c r="G334" s="85"/>
      <c r="H334" s="85"/>
      <c r="I334" s="85"/>
      <c r="J334" s="85"/>
      <c r="K334" s="85"/>
    </row>
    <row r="335">
      <c r="A335" s="14" t="s">
        <v>8469</v>
      </c>
      <c r="B335" s="85" t="str">
        <f>VLOOKUP(A335,'High School'!A328:BG1185,4,FALSE)</f>
        <v>#N/A</v>
      </c>
      <c r="C335" s="85" t="str">
        <f>VLOOKUP(A335,'High School'!A328:P1185,5,FALSE)</f>
        <v>#N/A</v>
      </c>
      <c r="D335" s="91" t="str">
        <f>VLOOKUP(A335,'High School'!A328:BU1185,12,FALSE)</f>
        <v>#N/A</v>
      </c>
      <c r="E335" s="91" t="s">
        <v>57</v>
      </c>
      <c r="F335" s="85"/>
      <c r="G335" s="85"/>
      <c r="H335" s="85"/>
      <c r="I335" s="85"/>
      <c r="J335" s="85"/>
      <c r="K335" s="85"/>
    </row>
    <row r="336">
      <c r="A336" s="14" t="s">
        <v>8470</v>
      </c>
      <c r="B336" s="85" t="str">
        <f>VLOOKUP(A336,'High School'!A329:BG1186,4,FALSE)</f>
        <v>#N/A</v>
      </c>
      <c r="C336" s="85" t="str">
        <f>VLOOKUP(A336,'High School'!A329:P1186,5,FALSE)</f>
        <v>#N/A</v>
      </c>
      <c r="D336" s="91" t="str">
        <f>VLOOKUP(A336,'High School'!A329:BU1186,12,FALSE)</f>
        <v>#N/A</v>
      </c>
      <c r="E336" s="91" t="s">
        <v>57</v>
      </c>
      <c r="F336" s="85"/>
      <c r="G336" s="85"/>
      <c r="H336" s="85"/>
      <c r="I336" s="85"/>
      <c r="J336" s="85"/>
      <c r="K336" s="85"/>
    </row>
    <row r="337">
      <c r="A337" s="14" t="s">
        <v>8471</v>
      </c>
      <c r="B337" s="85" t="str">
        <f>VLOOKUP(A337,'High School'!A330:BG1187,4,FALSE)</f>
        <v>#N/A</v>
      </c>
      <c r="C337" s="85" t="str">
        <f>VLOOKUP(A337,'High School'!A330:P1187,5,FALSE)</f>
        <v>#N/A</v>
      </c>
      <c r="D337" s="91" t="str">
        <f>VLOOKUP(A337,'High School'!A330:BU1187,12,FALSE)</f>
        <v>#N/A</v>
      </c>
      <c r="E337" s="91" t="s">
        <v>57</v>
      </c>
      <c r="F337" s="85"/>
      <c r="G337" s="85"/>
      <c r="H337" s="85"/>
      <c r="I337" s="85"/>
      <c r="J337" s="85"/>
      <c r="K337" s="85"/>
    </row>
    <row r="338">
      <c r="A338" s="14" t="s">
        <v>8472</v>
      </c>
      <c r="B338" s="85" t="str">
        <f>VLOOKUP(A338,'High School'!A331:BG1188,4,FALSE)</f>
        <v>#N/A</v>
      </c>
      <c r="C338" s="85" t="str">
        <f>VLOOKUP(A338,'High School'!A331:P1188,5,FALSE)</f>
        <v>#N/A</v>
      </c>
      <c r="D338" s="91" t="str">
        <f>VLOOKUP(A338,'High School'!A331:BU1188,12,FALSE)</f>
        <v>#N/A</v>
      </c>
      <c r="E338" s="91" t="s">
        <v>57</v>
      </c>
      <c r="F338" s="85"/>
      <c r="G338" s="85"/>
      <c r="H338" s="85"/>
      <c r="I338" s="85"/>
      <c r="J338" s="85"/>
      <c r="K338" s="85"/>
    </row>
    <row r="339">
      <c r="A339" s="14" t="s">
        <v>8473</v>
      </c>
      <c r="B339" s="85" t="str">
        <f>VLOOKUP(A339,'High School'!A332:BG1189,4,FALSE)</f>
        <v>#N/A</v>
      </c>
      <c r="C339" s="85" t="str">
        <f>VLOOKUP(A339,'High School'!A332:P1189,5,FALSE)</f>
        <v>#N/A</v>
      </c>
      <c r="D339" s="91" t="str">
        <f>VLOOKUP(A339,'High School'!A332:BU1189,12,FALSE)</f>
        <v>#N/A</v>
      </c>
      <c r="E339" s="91" t="s">
        <v>57</v>
      </c>
      <c r="F339" s="85"/>
      <c r="G339" s="85"/>
      <c r="H339" s="85"/>
      <c r="I339" s="85"/>
      <c r="J339" s="85"/>
      <c r="K339" s="85"/>
    </row>
    <row r="340">
      <c r="A340" s="14" t="s">
        <v>8474</v>
      </c>
      <c r="B340" s="85" t="str">
        <f>VLOOKUP(A340,'High School'!A333:BG1190,4,FALSE)</f>
        <v>#N/A</v>
      </c>
      <c r="C340" s="85" t="str">
        <f>VLOOKUP(A340,'High School'!A333:P1190,5,FALSE)</f>
        <v>#N/A</v>
      </c>
      <c r="D340" s="91" t="str">
        <f>VLOOKUP(A340,'High School'!A333:BU1190,12,FALSE)</f>
        <v>#N/A</v>
      </c>
      <c r="E340" s="91" t="s">
        <v>57</v>
      </c>
      <c r="F340" s="85"/>
      <c r="G340" s="85"/>
      <c r="H340" s="85"/>
      <c r="I340" s="85"/>
      <c r="J340" s="85"/>
      <c r="K340" s="85"/>
    </row>
    <row r="341">
      <c r="A341" s="14" t="s">
        <v>8475</v>
      </c>
      <c r="B341" s="85" t="str">
        <f>VLOOKUP(A341,'High School'!A334:BG1191,4,FALSE)</f>
        <v>#N/A</v>
      </c>
      <c r="C341" s="85" t="str">
        <f>VLOOKUP(A341,'High School'!A334:P1191,5,FALSE)</f>
        <v>#N/A</v>
      </c>
      <c r="D341" s="91" t="str">
        <f>VLOOKUP(A341,'High School'!A334:BU1191,12,FALSE)</f>
        <v>#N/A</v>
      </c>
      <c r="E341" s="91" t="s">
        <v>57</v>
      </c>
      <c r="F341" s="85"/>
      <c r="G341" s="85"/>
      <c r="H341" s="85"/>
      <c r="I341" s="85"/>
      <c r="J341" s="85"/>
      <c r="K341" s="85"/>
    </row>
    <row r="342">
      <c r="A342" s="14" t="s">
        <v>8476</v>
      </c>
      <c r="B342" s="85" t="str">
        <f>VLOOKUP(A342,'High School'!A335:BG1192,4,FALSE)</f>
        <v>#N/A</v>
      </c>
      <c r="C342" s="85" t="str">
        <f>VLOOKUP(A342,'High School'!A335:P1192,5,FALSE)</f>
        <v>#N/A</v>
      </c>
      <c r="D342" s="91" t="str">
        <f>VLOOKUP(A342,'High School'!A335:BU1192,12,FALSE)</f>
        <v>#N/A</v>
      </c>
      <c r="E342" s="91" t="s">
        <v>57</v>
      </c>
      <c r="F342" s="85"/>
      <c r="G342" s="85"/>
      <c r="H342" s="223" t="s">
        <v>73</v>
      </c>
      <c r="I342" s="85"/>
      <c r="J342" s="223" t="s">
        <v>8477</v>
      </c>
      <c r="K342" s="223" t="s">
        <v>8352</v>
      </c>
    </row>
    <row r="343">
      <c r="A343" s="14" t="s">
        <v>8478</v>
      </c>
      <c r="B343" s="85" t="str">
        <f>VLOOKUP(A343,'High School'!A336:BG1193,4,FALSE)</f>
        <v>#N/A</v>
      </c>
      <c r="C343" s="85" t="str">
        <f>VLOOKUP(A343,'High School'!A336:P1193,5,FALSE)</f>
        <v>#N/A</v>
      </c>
      <c r="D343" s="91" t="str">
        <f>VLOOKUP(A343,'High School'!A336:BU1193,12,FALSE)</f>
        <v>#N/A</v>
      </c>
      <c r="E343" s="91" t="s">
        <v>57</v>
      </c>
      <c r="F343" s="85"/>
      <c r="G343" s="85"/>
      <c r="H343" s="223" t="s">
        <v>73</v>
      </c>
      <c r="I343" s="14"/>
      <c r="J343" s="223" t="s">
        <v>8479</v>
      </c>
      <c r="K343" s="223" t="s">
        <v>8352</v>
      </c>
    </row>
    <row r="344">
      <c r="A344" s="14" t="s">
        <v>8480</v>
      </c>
      <c r="B344" s="85" t="str">
        <f>VLOOKUP(A344,'High School'!A337:BG1194,4,FALSE)</f>
        <v>#N/A</v>
      </c>
      <c r="C344" s="85" t="str">
        <f>VLOOKUP(A344,'High School'!A337:P1194,5,FALSE)</f>
        <v>#N/A</v>
      </c>
      <c r="D344" s="91" t="str">
        <f>VLOOKUP(A344,'High School'!A337:BU1194,12,FALSE)</f>
        <v>#N/A</v>
      </c>
      <c r="E344" s="91" t="s">
        <v>57</v>
      </c>
      <c r="F344" s="85"/>
      <c r="G344" s="85"/>
      <c r="H344" s="85"/>
      <c r="I344" s="85"/>
      <c r="J344" s="85"/>
      <c r="K344" s="85"/>
    </row>
    <row r="345">
      <c r="A345" s="14" t="s">
        <v>8481</v>
      </c>
      <c r="B345" s="85" t="str">
        <f>VLOOKUP(A345,'High School'!A338:BG1195,4,FALSE)</f>
        <v>#N/A</v>
      </c>
      <c r="C345" s="85" t="str">
        <f>VLOOKUP(A345,'High School'!A338:P1195,5,FALSE)</f>
        <v>#N/A</v>
      </c>
      <c r="D345" s="91" t="str">
        <f>VLOOKUP(A345,'High School'!A338:BU1195,12,FALSE)</f>
        <v>#N/A</v>
      </c>
      <c r="E345" s="91" t="s">
        <v>57</v>
      </c>
      <c r="F345" s="85"/>
      <c r="G345" s="85"/>
      <c r="H345" s="223" t="s">
        <v>73</v>
      </c>
      <c r="I345" s="85"/>
      <c r="J345" s="223" t="s">
        <v>8482</v>
      </c>
      <c r="K345" s="223" t="s">
        <v>8352</v>
      </c>
    </row>
    <row r="346">
      <c r="A346" s="14" t="s">
        <v>8483</v>
      </c>
      <c r="B346" s="85" t="str">
        <f>VLOOKUP(A346,'High School'!A339:BG1196,4,FALSE)</f>
        <v>#N/A</v>
      </c>
      <c r="C346" s="85" t="str">
        <f>VLOOKUP(A346,'High School'!A339:P1196,5,FALSE)</f>
        <v>#N/A</v>
      </c>
      <c r="D346" s="91" t="str">
        <f>VLOOKUP(A346,'High School'!A339:BU1196,12,FALSE)</f>
        <v>#N/A</v>
      </c>
      <c r="E346" s="91" t="s">
        <v>57</v>
      </c>
      <c r="F346" s="85"/>
      <c r="G346" s="85"/>
      <c r="H346" s="223" t="s">
        <v>73</v>
      </c>
      <c r="I346" s="14"/>
      <c r="J346" s="16" t="s">
        <v>8484</v>
      </c>
      <c r="K346" s="223" t="s">
        <v>8352</v>
      </c>
    </row>
    <row r="347">
      <c r="A347" s="14" t="s">
        <v>8485</v>
      </c>
      <c r="B347" s="85" t="str">
        <f>VLOOKUP(A347,'High School'!A340:BG1197,4,FALSE)</f>
        <v>#N/A</v>
      </c>
      <c r="C347" s="85" t="str">
        <f>VLOOKUP(A347,'High School'!A340:P1197,5,FALSE)</f>
        <v>#N/A</v>
      </c>
      <c r="D347" s="91" t="str">
        <f>VLOOKUP(A347,'High School'!A340:BU1197,12,FALSE)</f>
        <v>#N/A</v>
      </c>
      <c r="E347" s="91" t="s">
        <v>57</v>
      </c>
      <c r="F347" s="85"/>
      <c r="G347" s="85"/>
      <c r="H347" s="85"/>
      <c r="I347" s="14"/>
      <c r="J347" s="14"/>
      <c r="K347" s="85"/>
    </row>
    <row r="348">
      <c r="A348" s="14" t="s">
        <v>8486</v>
      </c>
      <c r="B348" s="85" t="str">
        <f>VLOOKUP(A348,'High School'!A341:BG1198,4,FALSE)</f>
        <v>#N/A</v>
      </c>
      <c r="C348" s="85" t="str">
        <f>VLOOKUP(A348,'High School'!A341:P1198,5,FALSE)</f>
        <v>#N/A</v>
      </c>
      <c r="D348" s="91" t="str">
        <f>VLOOKUP(A348,'High School'!A341:BU1198,12,FALSE)</f>
        <v>#N/A</v>
      </c>
      <c r="E348" s="91" t="s">
        <v>57</v>
      </c>
      <c r="F348" s="85"/>
      <c r="G348" s="85"/>
      <c r="H348" s="223" t="s">
        <v>73</v>
      </c>
      <c r="I348" s="405"/>
      <c r="J348" s="105" t="s">
        <v>8487</v>
      </c>
      <c r="K348" s="223" t="s">
        <v>8352</v>
      </c>
    </row>
    <row r="349">
      <c r="A349" s="14" t="s">
        <v>8488</v>
      </c>
      <c r="B349" s="85" t="str">
        <f>VLOOKUP(A349,'High School'!A341:BG1199,4,FALSE)</f>
        <v>#N/A</v>
      </c>
      <c r="C349" s="85" t="str">
        <f>VLOOKUP(A349,'High School'!A341:P1199,5,FALSE)</f>
        <v>#N/A</v>
      </c>
      <c r="D349" s="91" t="str">
        <f>VLOOKUP(A349,'High School'!A341:BU1199,12,FALSE)</f>
        <v>#N/A</v>
      </c>
      <c r="E349" s="91" t="s">
        <v>57</v>
      </c>
      <c r="F349" s="85"/>
      <c r="G349" s="85"/>
      <c r="H349" s="85"/>
      <c r="I349" s="14"/>
      <c r="J349" s="14"/>
      <c r="K349" s="85"/>
    </row>
    <row r="350">
      <c r="A350" s="14" t="s">
        <v>8489</v>
      </c>
      <c r="B350" s="85" t="str">
        <f>VLOOKUP(A350,'High School'!A342:BG1200,4,FALSE)</f>
        <v>#N/A</v>
      </c>
      <c r="C350" s="85" t="str">
        <f>VLOOKUP(A350,'High School'!A342:P1200,5,FALSE)</f>
        <v>#N/A</v>
      </c>
      <c r="D350" s="91" t="str">
        <f>VLOOKUP(A350,'High School'!A342:BU1200,12,FALSE)</f>
        <v>#N/A</v>
      </c>
      <c r="E350" s="91" t="s">
        <v>57</v>
      </c>
      <c r="F350" s="85"/>
      <c r="G350" s="85"/>
      <c r="H350" s="85"/>
      <c r="I350" s="14"/>
      <c r="J350" s="14"/>
      <c r="K350" s="85"/>
    </row>
    <row r="351">
      <c r="A351" s="14" t="s">
        <v>8490</v>
      </c>
      <c r="B351" s="85" t="str">
        <f>VLOOKUP(A351,'High School'!A343:BG1201,4,FALSE)</f>
        <v>#N/A</v>
      </c>
      <c r="C351" s="85" t="str">
        <f>VLOOKUP(A351,'High School'!A343:P1201,5,FALSE)</f>
        <v>#N/A</v>
      </c>
      <c r="D351" s="91" t="str">
        <f>VLOOKUP(A351,'High School'!A343:BU1201,12,FALSE)</f>
        <v>#N/A</v>
      </c>
      <c r="E351" s="91" t="s">
        <v>57</v>
      </c>
      <c r="F351" s="85"/>
      <c r="G351" s="85"/>
      <c r="H351" s="223" t="s">
        <v>73</v>
      </c>
      <c r="I351" s="14"/>
      <c r="J351" s="16" t="s">
        <v>8491</v>
      </c>
      <c r="K351" s="223" t="s">
        <v>8352</v>
      </c>
    </row>
    <row r="352">
      <c r="A352" s="14" t="s">
        <v>8492</v>
      </c>
      <c r="B352" s="85" t="str">
        <f>VLOOKUP(A352,'High School'!A344:BG1202,4,FALSE)</f>
        <v>#N/A</v>
      </c>
      <c r="C352" s="85" t="str">
        <f>VLOOKUP(A352,'High School'!A344:P1202,5,FALSE)</f>
        <v>#N/A</v>
      </c>
      <c r="D352" s="91" t="str">
        <f>VLOOKUP(A352,'High School'!A344:BU1202,12,FALSE)</f>
        <v>#N/A</v>
      </c>
      <c r="E352" s="91" t="s">
        <v>57</v>
      </c>
      <c r="F352" s="85"/>
      <c r="G352" s="85"/>
      <c r="H352" s="85"/>
      <c r="I352" s="405"/>
      <c r="J352" s="79"/>
      <c r="K352" s="85"/>
    </row>
    <row r="353">
      <c r="A353" s="14" t="s">
        <v>8493</v>
      </c>
      <c r="B353" s="85" t="str">
        <f>VLOOKUP(A353,'High School'!A345:BG1203,4,FALSE)</f>
        <v>#N/A</v>
      </c>
      <c r="C353" s="85" t="str">
        <f>VLOOKUP(A353,'High School'!A345:P1203,5,FALSE)</f>
        <v>#N/A</v>
      </c>
      <c r="D353" s="91" t="str">
        <f>VLOOKUP(A353,'High School'!A345:BU1203,12,FALSE)</f>
        <v>#N/A</v>
      </c>
      <c r="E353" s="91" t="s">
        <v>57</v>
      </c>
      <c r="F353" s="85"/>
      <c r="G353" s="85"/>
      <c r="H353" s="85"/>
      <c r="I353" s="14"/>
      <c r="J353" s="14"/>
      <c r="K353" s="85"/>
    </row>
    <row r="354">
      <c r="A354" s="14" t="s">
        <v>8494</v>
      </c>
      <c r="B354" s="85" t="str">
        <f>VLOOKUP(A354,'High School'!A346:BG1204,4,FALSE)</f>
        <v>#N/A</v>
      </c>
      <c r="C354" s="85" t="str">
        <f>VLOOKUP(A354,'High School'!A346:P1204,5,FALSE)</f>
        <v>#N/A</v>
      </c>
      <c r="D354" s="91" t="str">
        <f>VLOOKUP(A354,'High School'!A346:BU1204,12,FALSE)</f>
        <v>#N/A</v>
      </c>
      <c r="E354" s="91" t="s">
        <v>57</v>
      </c>
      <c r="F354" s="85"/>
      <c r="G354" s="85"/>
      <c r="H354" s="223" t="s">
        <v>73</v>
      </c>
      <c r="I354" s="14"/>
      <c r="J354" s="16" t="s">
        <v>8495</v>
      </c>
      <c r="K354" s="223" t="s">
        <v>8352</v>
      </c>
    </row>
    <row r="355">
      <c r="A355" s="14" t="s">
        <v>8496</v>
      </c>
      <c r="B355" s="85" t="str">
        <f>VLOOKUP(A355,'High School'!A347:BG1205,4,FALSE)</f>
        <v>#N/A</v>
      </c>
      <c r="C355" s="85" t="str">
        <f>VLOOKUP(A355,'High School'!A347:P1205,5,FALSE)</f>
        <v>#N/A</v>
      </c>
      <c r="D355" s="91" t="str">
        <f>VLOOKUP(A355,'High School'!A347:BU1205,12,FALSE)</f>
        <v>#N/A</v>
      </c>
      <c r="E355" s="91" t="s">
        <v>57</v>
      </c>
      <c r="F355" s="85"/>
      <c r="G355" s="85"/>
      <c r="H355" s="85"/>
      <c r="I355" s="14"/>
      <c r="J355" s="14"/>
      <c r="K355" s="85"/>
    </row>
    <row r="356">
      <c r="A356" s="14" t="s">
        <v>8497</v>
      </c>
      <c r="B356" s="85" t="str">
        <f>VLOOKUP(A356,'High School'!A348:BG1206,4,FALSE)</f>
        <v>#N/A</v>
      </c>
      <c r="C356" s="85" t="str">
        <f>VLOOKUP(A356,'High School'!A348:P1206,5,FALSE)</f>
        <v>#N/A</v>
      </c>
      <c r="D356" s="91" t="str">
        <f>VLOOKUP(A356,'High School'!A348:BU1206,12,FALSE)</f>
        <v>#N/A</v>
      </c>
      <c r="E356" s="91" t="s">
        <v>57</v>
      </c>
      <c r="F356" s="85"/>
      <c r="G356" s="85"/>
      <c r="H356" s="85"/>
      <c r="I356" s="405"/>
    </row>
    <row r="357">
      <c r="A357" s="14" t="s">
        <v>8498</v>
      </c>
      <c r="B357" s="85" t="str">
        <f>VLOOKUP(A357,'High School'!A349:BG1207,4,FALSE)</f>
        <v>#N/A</v>
      </c>
      <c r="C357" s="85" t="str">
        <f>VLOOKUP(A357,'High School'!A349:P1207,5,FALSE)</f>
        <v>#N/A</v>
      </c>
      <c r="D357" s="91" t="str">
        <f>VLOOKUP(A357,'High School'!A349:BU1207,12,FALSE)</f>
        <v>#N/A</v>
      </c>
      <c r="E357" s="91" t="s">
        <v>57</v>
      </c>
      <c r="F357" s="85"/>
      <c r="G357" s="85"/>
      <c r="H357" s="85"/>
      <c r="I357" s="14"/>
      <c r="J357" s="14"/>
      <c r="K357" s="85"/>
    </row>
    <row r="358">
      <c r="A358" s="14" t="s">
        <v>8499</v>
      </c>
      <c r="B358" s="85" t="str">
        <f>VLOOKUP(A358,'High School'!A350:BG1208,4,FALSE)</f>
        <v>#N/A</v>
      </c>
      <c r="C358" s="85" t="str">
        <f>VLOOKUP(A358,'High School'!A350:P1208,5,FALSE)</f>
        <v>#N/A</v>
      </c>
      <c r="D358" s="91" t="str">
        <f>VLOOKUP(A358,'High School'!A350:BU1208,12,FALSE)</f>
        <v>#N/A</v>
      </c>
      <c r="E358" s="91" t="s">
        <v>57</v>
      </c>
      <c r="F358" s="85"/>
      <c r="G358" s="85"/>
      <c r="H358" s="223" t="s">
        <v>73</v>
      </c>
      <c r="I358" s="14"/>
      <c r="J358" s="105" t="s">
        <v>8500</v>
      </c>
      <c r="K358" s="223" t="s">
        <v>8352</v>
      </c>
    </row>
    <row r="359">
      <c r="A359" s="14" t="s">
        <v>8501</v>
      </c>
      <c r="B359" s="85" t="str">
        <f>VLOOKUP(A359,'High School'!A351:BG1209,4,FALSE)</f>
        <v>#N/A</v>
      </c>
      <c r="C359" s="85" t="str">
        <f>VLOOKUP(A359,'High School'!A351:P1209,5,FALSE)</f>
        <v>#N/A</v>
      </c>
      <c r="D359" s="91" t="str">
        <f>VLOOKUP(A359,'High School'!A351:BU1209,12,FALSE)</f>
        <v>#N/A</v>
      </c>
      <c r="E359" s="91" t="s">
        <v>57</v>
      </c>
      <c r="F359" s="85"/>
      <c r="G359" s="85"/>
      <c r="H359" s="85"/>
      <c r="I359" s="14"/>
      <c r="J359" s="14"/>
      <c r="K359" s="85"/>
    </row>
    <row r="360">
      <c r="A360" s="14" t="s">
        <v>8502</v>
      </c>
      <c r="B360" s="85" t="str">
        <f>VLOOKUP(A360,'High School'!A352:BG1210,4,FALSE)</f>
        <v>#N/A</v>
      </c>
      <c r="C360" s="85" t="str">
        <f>VLOOKUP(A360,'High School'!A352:P1210,5,FALSE)</f>
        <v>#N/A</v>
      </c>
      <c r="D360" s="91" t="str">
        <f>VLOOKUP(A360,'High School'!A352:BU1210,12,FALSE)</f>
        <v>#N/A</v>
      </c>
      <c r="E360" s="91" t="s">
        <v>57</v>
      </c>
      <c r="F360" s="85"/>
      <c r="G360" s="85"/>
      <c r="H360" s="85"/>
      <c r="I360" s="14"/>
      <c r="J360" s="14"/>
      <c r="K360" s="85"/>
    </row>
    <row r="361">
      <c r="A361" s="14" t="s">
        <v>8503</v>
      </c>
      <c r="B361" s="85" t="str">
        <f>VLOOKUP(A361,'High School'!A353:BG1211,4,FALSE)</f>
        <v>#N/A</v>
      </c>
      <c r="C361" s="85" t="str">
        <f>VLOOKUP(A361,'High School'!A353:P1211,5,FALSE)</f>
        <v>#N/A</v>
      </c>
      <c r="D361" s="91" t="str">
        <f>VLOOKUP(A361,'High School'!A353:BU1211,12,FALSE)</f>
        <v>#N/A</v>
      </c>
      <c r="E361" s="91" t="s">
        <v>57</v>
      </c>
      <c r="F361" s="85"/>
      <c r="G361" s="85"/>
      <c r="H361" s="85"/>
      <c r="I361" s="405"/>
      <c r="J361" s="79"/>
      <c r="K361" s="85"/>
    </row>
    <row r="362">
      <c r="A362" s="14" t="s">
        <v>8504</v>
      </c>
      <c r="B362" s="85" t="str">
        <f>VLOOKUP(A362,'High School'!A354:BG1212,4,FALSE)</f>
        <v>#N/A</v>
      </c>
      <c r="C362" s="85" t="str">
        <f>VLOOKUP(A362,'High School'!A354:P1212,5,FALSE)</f>
        <v>#N/A</v>
      </c>
      <c r="D362" s="91" t="str">
        <f>VLOOKUP(A362,'High School'!A354:BU1212,12,FALSE)</f>
        <v>#N/A</v>
      </c>
      <c r="E362" s="91" t="s">
        <v>57</v>
      </c>
      <c r="F362" s="85"/>
      <c r="G362" s="85"/>
      <c r="H362" s="85"/>
      <c r="I362" s="14"/>
      <c r="J362" s="14"/>
      <c r="K362" s="85"/>
    </row>
    <row r="363">
      <c r="A363" s="14" t="s">
        <v>8505</v>
      </c>
      <c r="B363" s="85" t="str">
        <f>VLOOKUP(A363,'High School'!A355:BG1213,4,FALSE)</f>
        <v>#N/A</v>
      </c>
      <c r="C363" s="85" t="str">
        <f>VLOOKUP(A363,'High School'!A355:P1213,5,FALSE)</f>
        <v>#N/A</v>
      </c>
      <c r="D363" s="91" t="str">
        <f>VLOOKUP(A363,'High School'!A355:BU1213,12,FALSE)</f>
        <v>#N/A</v>
      </c>
      <c r="E363" s="91" t="s">
        <v>57</v>
      </c>
      <c r="F363" s="85"/>
      <c r="G363" s="85"/>
      <c r="H363" s="223" t="s">
        <v>73</v>
      </c>
      <c r="I363" s="405"/>
      <c r="J363" s="105" t="s">
        <v>8506</v>
      </c>
      <c r="K363" s="223" t="s">
        <v>8352</v>
      </c>
    </row>
    <row r="364">
      <c r="A364" s="14" t="s">
        <v>8507</v>
      </c>
      <c r="B364" s="85" t="str">
        <f>VLOOKUP(A364,'High School'!A356:BG1214,4,FALSE)</f>
        <v>#N/A</v>
      </c>
      <c r="C364" s="85" t="str">
        <f>VLOOKUP(A364,'High School'!A356:P1214,5,FALSE)</f>
        <v>#N/A</v>
      </c>
      <c r="D364" s="91" t="str">
        <f>VLOOKUP(A364,'High School'!A356:BU1214,12,FALSE)</f>
        <v>#N/A</v>
      </c>
      <c r="E364" s="91" t="s">
        <v>57</v>
      </c>
      <c r="F364" s="85"/>
      <c r="G364" s="85"/>
      <c r="H364" s="85"/>
      <c r="I364" s="405"/>
      <c r="J364" s="79"/>
      <c r="K364" s="85"/>
    </row>
    <row r="365">
      <c r="A365" s="14" t="s">
        <v>8508</v>
      </c>
      <c r="B365" s="85" t="str">
        <f>VLOOKUP(A365,'High School'!A357:BG1215,4,FALSE)</f>
        <v>#N/A</v>
      </c>
      <c r="C365" s="85" t="str">
        <f>VLOOKUP(A365,'High School'!A357:P1215,5,FALSE)</f>
        <v>#N/A</v>
      </c>
      <c r="D365" s="91" t="str">
        <f>VLOOKUP(A365,'High School'!A357:BU1215,12,FALSE)</f>
        <v>#N/A</v>
      </c>
      <c r="E365" s="91" t="s">
        <v>57</v>
      </c>
      <c r="F365" s="85"/>
      <c r="G365" s="85"/>
      <c r="H365" s="223" t="s">
        <v>73</v>
      </c>
      <c r="I365" s="406"/>
      <c r="J365" s="16" t="s">
        <v>8509</v>
      </c>
      <c r="K365" s="223" t="s">
        <v>8352</v>
      </c>
    </row>
    <row r="366">
      <c r="A366" s="14" t="s">
        <v>8510</v>
      </c>
      <c r="B366" s="85" t="str">
        <f>VLOOKUP(A366,'High School'!A358:BG1216,4,FALSE)</f>
        <v>#N/A</v>
      </c>
      <c r="C366" s="85" t="str">
        <f>VLOOKUP(A366,'High School'!A358:P1216,5,FALSE)</f>
        <v>#N/A</v>
      </c>
      <c r="D366" s="91" t="str">
        <f>VLOOKUP(A366,'High School'!A358:BU1216,12,FALSE)</f>
        <v>#N/A</v>
      </c>
      <c r="E366" s="91" t="s">
        <v>57</v>
      </c>
      <c r="F366" s="85"/>
      <c r="G366" s="85"/>
      <c r="H366" s="85"/>
      <c r="I366" s="14"/>
      <c r="J366" s="14"/>
      <c r="K366" s="85"/>
    </row>
    <row r="367">
      <c r="A367" s="14" t="s">
        <v>8511</v>
      </c>
      <c r="B367" s="85" t="str">
        <f>VLOOKUP(A367,'High School'!A359:BG1217,4,FALSE)</f>
        <v>#N/A</v>
      </c>
      <c r="C367" s="85" t="str">
        <f>VLOOKUP(A367,'High School'!A359:P1217,5,FALSE)</f>
        <v>#N/A</v>
      </c>
      <c r="D367" s="91" t="str">
        <f>VLOOKUP(A367,'High School'!A359:BU1217,12,FALSE)</f>
        <v>#N/A</v>
      </c>
      <c r="E367" s="91" t="s">
        <v>57</v>
      </c>
      <c r="F367" s="85"/>
      <c r="G367" s="85"/>
      <c r="H367" s="223" t="s">
        <v>73</v>
      </c>
      <c r="I367" s="14"/>
      <c r="J367" s="16" t="s">
        <v>8512</v>
      </c>
      <c r="K367" s="223" t="s">
        <v>8352</v>
      </c>
    </row>
    <row r="368">
      <c r="A368" s="14" t="s">
        <v>8513</v>
      </c>
      <c r="B368" s="85" t="str">
        <f>VLOOKUP(A368,'High School'!A360:BG1218,4,FALSE)</f>
        <v>#N/A</v>
      </c>
      <c r="C368" s="85" t="str">
        <f>VLOOKUP(A368,'High School'!A360:P1218,5,FALSE)</f>
        <v>#N/A</v>
      </c>
      <c r="D368" s="91" t="str">
        <f>VLOOKUP(A368,'High School'!A360:BU1218,12,FALSE)</f>
        <v>#N/A</v>
      </c>
      <c r="E368" s="91" t="s">
        <v>57</v>
      </c>
      <c r="F368" s="85"/>
      <c r="G368" s="85"/>
      <c r="H368" s="85"/>
      <c r="I368" s="14"/>
      <c r="J368" s="14"/>
      <c r="K368" s="85"/>
    </row>
    <row r="369">
      <c r="A369" s="14" t="s">
        <v>8514</v>
      </c>
      <c r="B369" s="85" t="str">
        <f>VLOOKUP(A369,'High School'!A361:BG1219,4,FALSE)</f>
        <v>#N/A</v>
      </c>
      <c r="C369" s="85" t="str">
        <f>VLOOKUP(A369,'High School'!A361:P1219,5,FALSE)</f>
        <v>#N/A</v>
      </c>
      <c r="D369" s="91" t="str">
        <f>VLOOKUP(A369,'High School'!A361:BU1219,12,FALSE)</f>
        <v>#N/A</v>
      </c>
      <c r="E369" s="91" t="s">
        <v>57</v>
      </c>
      <c r="F369" s="85"/>
      <c r="G369" s="85"/>
      <c r="H369" s="85"/>
      <c r="I369" s="406"/>
      <c r="J369" s="79"/>
      <c r="K369" s="85"/>
    </row>
    <row r="370">
      <c r="A370" s="14" t="s">
        <v>8515</v>
      </c>
      <c r="B370" s="85" t="str">
        <f>VLOOKUP(A370,'High School'!A362:BG1220,4,FALSE)</f>
        <v>#N/A</v>
      </c>
      <c r="C370" s="85" t="str">
        <f>VLOOKUP(A370,'High School'!A362:P1220,5,FALSE)</f>
        <v>#N/A</v>
      </c>
      <c r="D370" s="91" t="str">
        <f>VLOOKUP(A370,'High School'!A362:BU1220,12,FALSE)</f>
        <v>#N/A</v>
      </c>
      <c r="E370" s="91" t="s">
        <v>57</v>
      </c>
      <c r="F370" s="85"/>
      <c r="G370" s="85"/>
      <c r="H370" s="85"/>
      <c r="I370" s="405"/>
      <c r="J370" s="79"/>
      <c r="K370" s="85"/>
    </row>
    <row r="371">
      <c r="A371" s="14" t="s">
        <v>8516</v>
      </c>
      <c r="B371" s="85" t="str">
        <f>VLOOKUP(A371,'High School'!A363:BG1221,4,FALSE)</f>
        <v>#N/A</v>
      </c>
      <c r="C371" s="85" t="str">
        <f>VLOOKUP(A371,'High School'!A363:P1221,5,FALSE)</f>
        <v>#N/A</v>
      </c>
      <c r="D371" s="91" t="str">
        <f>VLOOKUP(A371,'High School'!A363:BU1221,12,FALSE)</f>
        <v>#N/A</v>
      </c>
      <c r="E371" s="91" t="s">
        <v>57</v>
      </c>
      <c r="F371" s="85"/>
      <c r="G371" s="85"/>
      <c r="H371" s="223" t="s">
        <v>73</v>
      </c>
      <c r="I371" s="14"/>
      <c r="J371" s="105" t="s">
        <v>8517</v>
      </c>
      <c r="K371" s="223" t="s">
        <v>8352</v>
      </c>
    </row>
    <row r="372">
      <c r="A372" s="14" t="s">
        <v>8518</v>
      </c>
      <c r="B372" s="85" t="str">
        <f>VLOOKUP(A372,'High School'!A364:BG1222,4,FALSE)</f>
        <v>#N/A</v>
      </c>
      <c r="C372" s="85" t="str">
        <f>VLOOKUP(A372,'High School'!A364:P1222,5,FALSE)</f>
        <v>#N/A</v>
      </c>
      <c r="D372" s="91" t="str">
        <f>VLOOKUP(A372,'High School'!A364:BU1222,12,FALSE)</f>
        <v>#N/A</v>
      </c>
      <c r="E372" s="91" t="s">
        <v>57</v>
      </c>
      <c r="F372" s="85"/>
      <c r="G372" s="85"/>
      <c r="H372" s="85"/>
      <c r="I372" s="14"/>
      <c r="J372" s="14"/>
      <c r="K372" s="85"/>
    </row>
    <row r="373">
      <c r="A373" s="14" t="s">
        <v>8519</v>
      </c>
      <c r="B373" s="85" t="str">
        <f>VLOOKUP(A373,'High School'!A365:BG1223,4,FALSE)</f>
        <v>#N/A</v>
      </c>
      <c r="C373" s="85" t="str">
        <f>VLOOKUP(A373,'High School'!A365:P1223,5,FALSE)</f>
        <v>#N/A</v>
      </c>
      <c r="D373" s="91" t="str">
        <f>VLOOKUP(A373,'High School'!A365:BU1223,12,FALSE)</f>
        <v>#N/A</v>
      </c>
      <c r="E373" s="91" t="s">
        <v>57</v>
      </c>
      <c r="F373" s="85"/>
      <c r="G373" s="85"/>
      <c r="H373" s="85"/>
      <c r="I373" s="14"/>
      <c r="J373" s="14"/>
      <c r="K373" s="85"/>
    </row>
    <row r="374">
      <c r="A374" s="14" t="s">
        <v>8520</v>
      </c>
      <c r="B374" s="85" t="str">
        <f>VLOOKUP(A374,'High School'!A366:BG1224,4,FALSE)</f>
        <v>#N/A</v>
      </c>
      <c r="C374" s="85" t="str">
        <f>VLOOKUP(A374,'High School'!A366:P1224,5,FALSE)</f>
        <v>#N/A</v>
      </c>
      <c r="D374" s="91" t="str">
        <f>VLOOKUP(A374,'High School'!A366:BU1224,12,FALSE)</f>
        <v>#N/A</v>
      </c>
      <c r="E374" s="91" t="s">
        <v>57</v>
      </c>
      <c r="F374" s="85"/>
      <c r="G374" s="85"/>
      <c r="H374" s="85"/>
      <c r="I374" s="14"/>
      <c r="J374" s="14"/>
      <c r="K374" s="85"/>
    </row>
    <row r="375">
      <c r="A375" s="14" t="s">
        <v>8521</v>
      </c>
      <c r="B375" s="85" t="str">
        <f>VLOOKUP(A375,'High School'!A367:BG1225,4,FALSE)</f>
        <v>#N/A</v>
      </c>
      <c r="C375" s="85" t="str">
        <f>VLOOKUP(A375,'High School'!A367:P1225,5,FALSE)</f>
        <v>#N/A</v>
      </c>
      <c r="D375" s="91" t="str">
        <f>VLOOKUP(A375,'High School'!A367:BU1225,12,FALSE)</f>
        <v>#N/A</v>
      </c>
      <c r="E375" s="91" t="s">
        <v>57</v>
      </c>
      <c r="F375" s="85"/>
      <c r="G375" s="85"/>
      <c r="H375" s="223" t="s">
        <v>73</v>
      </c>
      <c r="I375" s="405"/>
      <c r="J375" s="105" t="s">
        <v>8522</v>
      </c>
      <c r="K375" s="223" t="s">
        <v>8352</v>
      </c>
    </row>
    <row r="376">
      <c r="A376" s="14" t="s">
        <v>8523</v>
      </c>
      <c r="B376" s="85" t="str">
        <f>VLOOKUP(A376,'High School'!A368:BG1226,4,FALSE)</f>
        <v>#N/A</v>
      </c>
      <c r="C376" s="85" t="str">
        <f>VLOOKUP(A376,'High School'!A368:P1226,5,FALSE)</f>
        <v>#N/A</v>
      </c>
      <c r="D376" s="91" t="str">
        <f>VLOOKUP(A376,'High School'!A368:BU1226,12,FALSE)</f>
        <v>#N/A</v>
      </c>
      <c r="E376" s="91" t="s">
        <v>57</v>
      </c>
      <c r="F376" s="85"/>
      <c r="G376" s="85"/>
      <c r="H376" s="223" t="s">
        <v>73</v>
      </c>
      <c r="I376" s="405"/>
      <c r="J376" s="105" t="s">
        <v>8524</v>
      </c>
      <c r="K376" s="223" t="s">
        <v>8352</v>
      </c>
    </row>
    <row r="377">
      <c r="A377" s="14" t="s">
        <v>8525</v>
      </c>
      <c r="B377" s="85" t="str">
        <f>VLOOKUP(A377,'High School'!A369:BG1227,4,FALSE)</f>
        <v>#N/A</v>
      </c>
      <c r="C377" s="85" t="str">
        <f>VLOOKUP(A377,'High School'!A369:P1227,5,FALSE)</f>
        <v>#N/A</v>
      </c>
      <c r="D377" s="91" t="str">
        <f>VLOOKUP(A377,'High School'!A369:BU1227,12,FALSE)</f>
        <v>#N/A</v>
      </c>
      <c r="E377" s="91" t="s">
        <v>57</v>
      </c>
      <c r="F377" s="85"/>
      <c r="G377" s="85"/>
      <c r="H377" s="85"/>
      <c r="I377" s="14"/>
      <c r="J377" s="14"/>
      <c r="K377" s="85"/>
    </row>
    <row r="378">
      <c r="A378" s="14" t="s">
        <v>8526</v>
      </c>
      <c r="B378" s="85" t="str">
        <f>VLOOKUP(A378,'High School'!A370:BG1228,4,FALSE)</f>
        <v>#N/A</v>
      </c>
      <c r="C378" s="85" t="str">
        <f>VLOOKUP(A378,'High School'!A370:P1228,5,FALSE)</f>
        <v>#N/A</v>
      </c>
      <c r="D378" s="91" t="str">
        <f>VLOOKUP(A378,'High School'!A370:BU1228,12,FALSE)</f>
        <v>#N/A</v>
      </c>
      <c r="E378" s="91" t="s">
        <v>57</v>
      </c>
      <c r="F378" s="85"/>
      <c r="G378" s="85"/>
      <c r="H378" s="223" t="s">
        <v>73</v>
      </c>
      <c r="I378" s="14"/>
      <c r="J378" s="16" t="s">
        <v>8527</v>
      </c>
      <c r="K378" s="223" t="s">
        <v>8352</v>
      </c>
    </row>
    <row r="379">
      <c r="A379" s="14" t="s">
        <v>8528</v>
      </c>
      <c r="B379" s="223" t="s">
        <v>4243</v>
      </c>
      <c r="C379" s="223" t="s">
        <v>8529</v>
      </c>
      <c r="D379" s="414" t="s">
        <v>114</v>
      </c>
      <c r="E379" s="414" t="s">
        <v>57</v>
      </c>
      <c r="F379" s="85"/>
      <c r="G379" s="85"/>
      <c r="H379" s="223" t="s">
        <v>73</v>
      </c>
      <c r="I379" s="14"/>
      <c r="J379" s="16" t="s">
        <v>8530</v>
      </c>
      <c r="K379" s="223" t="s">
        <v>8352</v>
      </c>
    </row>
    <row r="380">
      <c r="A380" s="14" t="s">
        <v>8510</v>
      </c>
      <c r="B380" s="223" t="s">
        <v>469</v>
      </c>
      <c r="C380" s="223" t="s">
        <v>470</v>
      </c>
      <c r="D380" s="414" t="s">
        <v>114</v>
      </c>
      <c r="E380" s="414" t="s">
        <v>57</v>
      </c>
      <c r="F380" s="85"/>
      <c r="G380" s="85"/>
      <c r="H380" s="223" t="s">
        <v>73</v>
      </c>
      <c r="I380" s="14"/>
      <c r="J380" s="16" t="s">
        <v>8531</v>
      </c>
      <c r="K380" s="223" t="s">
        <v>8352</v>
      </c>
    </row>
    <row r="381">
      <c r="A381" s="14" t="s">
        <v>8347</v>
      </c>
      <c r="B381" s="223" t="s">
        <v>1250</v>
      </c>
      <c r="C381" s="223" t="s">
        <v>1251</v>
      </c>
      <c r="D381" s="414" t="s">
        <v>114</v>
      </c>
      <c r="E381" s="414" t="s">
        <v>57</v>
      </c>
      <c r="F381" s="85"/>
      <c r="G381" s="85"/>
      <c r="H381" s="223" t="s">
        <v>73</v>
      </c>
      <c r="I381" s="14"/>
      <c r="J381" s="16" t="s">
        <v>8532</v>
      </c>
      <c r="K381" s="223" t="s">
        <v>8352</v>
      </c>
    </row>
    <row r="382">
      <c r="A382" s="14" t="s">
        <v>8533</v>
      </c>
      <c r="B382" s="85" t="str">
        <f>VLOOKUP(A382,'High School'!A371:BG1229,4,FALSE)</f>
        <v>#N/A</v>
      </c>
      <c r="C382" s="85" t="str">
        <f>VLOOKUP(A382,'High School'!A371:P1229,5,FALSE)</f>
        <v>#N/A</v>
      </c>
      <c r="D382" s="91" t="str">
        <f>VLOOKUP(A382,'High School'!A371:BU1229,12,FALSE)</f>
        <v>#N/A</v>
      </c>
      <c r="E382" s="91" t="s">
        <v>57</v>
      </c>
      <c r="F382" s="85"/>
      <c r="G382" s="85"/>
      <c r="H382" s="85"/>
      <c r="I382" s="14"/>
      <c r="J382" s="14"/>
      <c r="K382" s="85"/>
    </row>
    <row r="383">
      <c r="A383" s="14" t="s">
        <v>8534</v>
      </c>
      <c r="B383" s="85" t="str">
        <f>VLOOKUP(A383,'High School'!A372:BG1230,4,FALSE)</f>
        <v>#N/A</v>
      </c>
      <c r="C383" s="85" t="str">
        <f>VLOOKUP(A383,'High School'!A372:P1230,5,FALSE)</f>
        <v>#N/A</v>
      </c>
      <c r="D383" s="91" t="str">
        <f>VLOOKUP(A383,'High School'!A372:BU1230,12,FALSE)</f>
        <v>#N/A</v>
      </c>
      <c r="E383" s="91" t="s">
        <v>57</v>
      </c>
      <c r="F383" s="85"/>
      <c r="G383" s="85"/>
      <c r="H383" s="85"/>
      <c r="I383" s="405"/>
      <c r="J383" s="79"/>
      <c r="K383" s="85"/>
    </row>
    <row r="384">
      <c r="A384" s="14" t="s">
        <v>8535</v>
      </c>
      <c r="B384" s="85" t="str">
        <f>VLOOKUP(A384,'High School'!A373:BG1231,4,FALSE)</f>
        <v>#N/A</v>
      </c>
      <c r="C384" s="85" t="str">
        <f>VLOOKUP(A384,'High School'!A373:P1231,5,FALSE)</f>
        <v>#N/A</v>
      </c>
      <c r="D384" s="91" t="str">
        <f>VLOOKUP(A384,'High School'!A373:BU1231,12,FALSE)</f>
        <v>#N/A</v>
      </c>
      <c r="E384" s="91" t="s">
        <v>59</v>
      </c>
      <c r="F384" s="85"/>
      <c r="G384" s="85"/>
      <c r="H384" s="85"/>
      <c r="I384" s="405"/>
      <c r="J384" s="79"/>
      <c r="K384" s="85"/>
    </row>
    <row r="385">
      <c r="A385" s="14" t="s">
        <v>8536</v>
      </c>
      <c r="B385" s="85" t="str">
        <f>VLOOKUP(A385,'High School'!A374:BG1232,4,FALSE)</f>
        <v>#N/A</v>
      </c>
      <c r="C385" s="85" t="str">
        <f>VLOOKUP(A385,'High School'!A374:P1232,5,FALSE)</f>
        <v>#N/A</v>
      </c>
      <c r="D385" s="91" t="str">
        <f>VLOOKUP(A385,'High School'!A374:BU1232,12,FALSE)</f>
        <v>#N/A</v>
      </c>
      <c r="E385" s="91" t="s">
        <v>59</v>
      </c>
      <c r="F385" s="85"/>
      <c r="G385" s="85"/>
      <c r="H385" s="85"/>
      <c r="I385" s="405"/>
      <c r="J385" s="79"/>
      <c r="K385" s="85"/>
    </row>
    <row r="386">
      <c r="A386" s="14" t="s">
        <v>8537</v>
      </c>
      <c r="B386" s="85" t="str">
        <f>VLOOKUP(A386,'High School'!A375:BG1233,4,FALSE)</f>
        <v>#N/A</v>
      </c>
      <c r="C386" s="85" t="str">
        <f>VLOOKUP(A386,'High School'!A375:P1233,5,FALSE)</f>
        <v>#N/A</v>
      </c>
      <c r="D386" s="91" t="str">
        <f>VLOOKUP(A386,'High School'!A375:BU1233,12,FALSE)</f>
        <v>#N/A</v>
      </c>
      <c r="E386" s="91" t="s">
        <v>59</v>
      </c>
      <c r="F386" s="85"/>
      <c r="G386" s="85"/>
      <c r="H386" s="85"/>
      <c r="I386" s="14"/>
      <c r="J386" s="14"/>
      <c r="K386" s="85"/>
    </row>
    <row r="387">
      <c r="A387" s="14" t="s">
        <v>8538</v>
      </c>
      <c r="B387" s="85" t="str">
        <f>VLOOKUP(A387,'High School'!A376:BG1234,4,FALSE)</f>
        <v>#N/A</v>
      </c>
      <c r="C387" s="85" t="str">
        <f>VLOOKUP(A387,'High School'!A376:P1234,5,FALSE)</f>
        <v>#N/A</v>
      </c>
      <c r="D387" s="91" t="str">
        <f>VLOOKUP(A387,'High School'!A376:BU1234,12,FALSE)</f>
        <v>#N/A</v>
      </c>
      <c r="E387" s="91" t="s">
        <v>59</v>
      </c>
      <c r="F387" s="85"/>
      <c r="G387" s="85"/>
      <c r="H387" s="85"/>
      <c r="I387" s="14"/>
      <c r="J387" s="14"/>
      <c r="K387" s="85"/>
    </row>
    <row r="388">
      <c r="A388" s="14" t="s">
        <v>8539</v>
      </c>
      <c r="B388" s="85" t="str">
        <f>VLOOKUP(A388,'High School'!A377:BG1235,4,FALSE)</f>
        <v>#N/A</v>
      </c>
      <c r="C388" s="85" t="str">
        <f>VLOOKUP(A388,'High School'!A377:P1235,5,FALSE)</f>
        <v>#N/A</v>
      </c>
      <c r="D388" s="91" t="str">
        <f>VLOOKUP(A388,'High School'!A377:BU1235,12,FALSE)</f>
        <v>#N/A</v>
      </c>
      <c r="E388" s="91" t="s">
        <v>59</v>
      </c>
      <c r="F388" s="85"/>
      <c r="G388" s="85"/>
      <c r="H388" s="85"/>
      <c r="I388" s="406"/>
      <c r="J388" s="14"/>
      <c r="K388" s="85"/>
    </row>
    <row r="389">
      <c r="A389" s="14" t="s">
        <v>8540</v>
      </c>
      <c r="B389" s="85" t="str">
        <f>VLOOKUP(A389,'High School'!A378:BG1236,4,FALSE)</f>
        <v>#N/A</v>
      </c>
      <c r="C389" s="85" t="str">
        <f>VLOOKUP(A389,'High School'!A378:P1236,5,FALSE)</f>
        <v>#N/A</v>
      </c>
      <c r="D389" s="91" t="str">
        <f>VLOOKUP(A389,'High School'!A378:BU1236,12,FALSE)</f>
        <v>#N/A</v>
      </c>
      <c r="E389" s="91" t="s">
        <v>59</v>
      </c>
      <c r="F389" s="85"/>
      <c r="G389" s="85"/>
      <c r="H389" s="85"/>
      <c r="I389" s="14"/>
      <c r="J389" s="14"/>
      <c r="K389" s="85"/>
    </row>
    <row r="390">
      <c r="A390" s="14" t="s">
        <v>8541</v>
      </c>
      <c r="B390" s="85" t="str">
        <f>VLOOKUP(A390,'High School'!A379:BG1237,4,FALSE)</f>
        <v>#N/A</v>
      </c>
      <c r="C390" s="85" t="str">
        <f>VLOOKUP(A390,'High School'!A379:P1237,5,FALSE)</f>
        <v>#N/A</v>
      </c>
      <c r="D390" s="91" t="str">
        <f>VLOOKUP(A390,'High School'!A379:BU1237,12,FALSE)</f>
        <v>#N/A</v>
      </c>
      <c r="E390" s="91" t="s">
        <v>59</v>
      </c>
      <c r="F390" s="85"/>
      <c r="G390" s="85"/>
      <c r="H390" s="85"/>
      <c r="I390" s="14"/>
      <c r="J390" s="14"/>
      <c r="K390" s="85"/>
    </row>
    <row r="391">
      <c r="A391" s="14" t="s">
        <v>8542</v>
      </c>
      <c r="B391" s="85" t="str">
        <f>VLOOKUP(A391,'High School'!A380:BG1238,4,FALSE)</f>
        <v>#N/A</v>
      </c>
      <c r="C391" s="85" t="str">
        <f>VLOOKUP(A391,'High School'!A380:P1238,5,FALSE)</f>
        <v>#N/A</v>
      </c>
      <c r="D391" s="91" t="str">
        <f>VLOOKUP(A391,'High School'!A380:BU1238,12,FALSE)</f>
        <v>#N/A</v>
      </c>
      <c r="E391" s="91" t="s">
        <v>59</v>
      </c>
      <c r="F391" s="85"/>
      <c r="G391" s="85"/>
      <c r="H391" s="85"/>
      <c r="I391" s="405"/>
      <c r="J391" s="79"/>
      <c r="K391" s="85"/>
    </row>
    <row r="392">
      <c r="A392" s="14" t="s">
        <v>8543</v>
      </c>
      <c r="B392" s="85" t="str">
        <f>VLOOKUP(A392,'High School'!A381:BG1239,4,FALSE)</f>
        <v>#N/A</v>
      </c>
      <c r="C392" s="85" t="str">
        <f>VLOOKUP(A392,'High School'!A381:P1239,5,FALSE)</f>
        <v>#N/A</v>
      </c>
      <c r="D392" s="91" t="str">
        <f>VLOOKUP(A392,'High School'!A381:BU1239,12,FALSE)</f>
        <v>#N/A</v>
      </c>
      <c r="E392" s="91" t="s">
        <v>59</v>
      </c>
      <c r="F392" s="85"/>
      <c r="G392" s="85"/>
      <c r="H392" s="85"/>
      <c r="I392" s="406"/>
      <c r="J392" s="14"/>
      <c r="K392" s="85"/>
    </row>
    <row r="393">
      <c r="A393" s="14" t="s">
        <v>8544</v>
      </c>
      <c r="B393" s="85" t="str">
        <f>VLOOKUP(A393,'High School'!A382:BG1240,4,FALSE)</f>
        <v>#N/A</v>
      </c>
      <c r="C393" s="85" t="str">
        <f>VLOOKUP(A393,'High School'!A382:P1240,5,FALSE)</f>
        <v>#N/A</v>
      </c>
      <c r="D393" s="91" t="str">
        <f>VLOOKUP(A393,'High School'!A382:BU1240,12,FALSE)</f>
        <v>#N/A</v>
      </c>
      <c r="E393" s="91" t="s">
        <v>59</v>
      </c>
      <c r="F393" s="85"/>
      <c r="G393" s="85"/>
      <c r="H393" s="85"/>
      <c r="I393" s="405"/>
      <c r="J393" s="91"/>
      <c r="K393" s="85"/>
    </row>
    <row r="394">
      <c r="A394" s="14" t="s">
        <v>8545</v>
      </c>
      <c r="B394" s="85" t="str">
        <f>VLOOKUP(A394,'High School'!A383:BG1241,4,FALSE)</f>
        <v>#N/A</v>
      </c>
      <c r="C394" s="85" t="str">
        <f>VLOOKUP(A394,'High School'!A383:P1241,5,FALSE)</f>
        <v>#N/A</v>
      </c>
      <c r="D394" s="91" t="str">
        <f>VLOOKUP(A394,'High School'!A383:BU1241,12,FALSE)</f>
        <v>#N/A</v>
      </c>
      <c r="E394" s="91" t="s">
        <v>59</v>
      </c>
      <c r="F394" s="85"/>
      <c r="G394" s="85"/>
      <c r="H394" s="85"/>
      <c r="I394" s="14"/>
      <c r="J394" s="14"/>
      <c r="K394" s="85"/>
    </row>
    <row r="395">
      <c r="A395" s="14" t="s">
        <v>8546</v>
      </c>
      <c r="B395" s="85" t="str">
        <f>VLOOKUP(A395,'High School'!A384:BG1242,4,FALSE)</f>
        <v>#N/A</v>
      </c>
      <c r="C395" s="85" t="str">
        <f>VLOOKUP(A395,'High School'!A384:P1242,5,FALSE)</f>
        <v>#N/A</v>
      </c>
      <c r="D395" s="91" t="str">
        <f>VLOOKUP(A395,'High School'!A384:BU1242,12,FALSE)</f>
        <v>#N/A</v>
      </c>
      <c r="E395" s="91" t="s">
        <v>59</v>
      </c>
      <c r="F395" s="85"/>
      <c r="G395" s="85"/>
      <c r="H395" s="85"/>
      <c r="I395" s="14"/>
      <c r="J395" s="14"/>
      <c r="K395" s="85"/>
    </row>
    <row r="396">
      <c r="A396" s="14" t="s">
        <v>8547</v>
      </c>
      <c r="B396" s="85" t="str">
        <f>VLOOKUP(A396,'High School'!A385:BG1243,4,FALSE)</f>
        <v>#N/A</v>
      </c>
      <c r="C396" s="85" t="str">
        <f>VLOOKUP(A396,'High School'!A385:P1243,5,FALSE)</f>
        <v>#N/A</v>
      </c>
      <c r="D396" s="91" t="str">
        <f>VLOOKUP(A396,'High School'!A385:BU1243,12,FALSE)</f>
        <v>#N/A</v>
      </c>
      <c r="E396" s="91" t="s">
        <v>59</v>
      </c>
      <c r="F396" s="85"/>
      <c r="G396" s="85"/>
      <c r="H396" s="85"/>
      <c r="I396" s="14"/>
      <c r="J396" s="14"/>
      <c r="K396" s="85"/>
    </row>
    <row r="397">
      <c r="A397" s="14" t="s">
        <v>8548</v>
      </c>
      <c r="B397" s="85" t="str">
        <f>VLOOKUP(A397,'High School'!A386:BG1244,4,FALSE)</f>
        <v>#N/A</v>
      </c>
      <c r="C397" s="85" t="str">
        <f>VLOOKUP(A397,'High School'!A386:P1244,5,FALSE)</f>
        <v>#N/A</v>
      </c>
      <c r="D397" s="91" t="str">
        <f>VLOOKUP(A397,'High School'!A386:BU1244,12,FALSE)</f>
        <v>#N/A</v>
      </c>
      <c r="E397" s="91" t="s">
        <v>59</v>
      </c>
      <c r="F397" s="85"/>
      <c r="G397" s="85"/>
      <c r="H397" s="85"/>
      <c r="I397" s="406"/>
      <c r="J397" s="79"/>
      <c r="K397" s="85"/>
    </row>
    <row r="398">
      <c r="A398" s="14" t="s">
        <v>8549</v>
      </c>
      <c r="B398" s="85" t="str">
        <f>VLOOKUP(A398,'High School'!A387:BG1245,4,FALSE)</f>
        <v>#N/A</v>
      </c>
      <c r="C398" s="85" t="str">
        <f>VLOOKUP(A398,'High School'!A387:P1245,5,FALSE)</f>
        <v>#N/A</v>
      </c>
      <c r="D398" s="91" t="str">
        <f>VLOOKUP(A398,'High School'!A387:BU1245,12,FALSE)</f>
        <v>#N/A</v>
      </c>
      <c r="E398" s="91" t="s">
        <v>59</v>
      </c>
      <c r="F398" s="85"/>
      <c r="G398" s="85"/>
      <c r="H398" s="85"/>
      <c r="I398" s="85"/>
      <c r="J398" s="79"/>
      <c r="K398" s="85"/>
    </row>
    <row r="399">
      <c r="A399" s="14" t="s">
        <v>8550</v>
      </c>
      <c r="B399" s="85" t="str">
        <f>VLOOKUP(A399,'High School'!A388:BG1246,4,FALSE)</f>
        <v>#N/A</v>
      </c>
      <c r="C399" s="85" t="str">
        <f>VLOOKUP(A399,'High School'!A388:P1246,5,FALSE)</f>
        <v>#N/A</v>
      </c>
      <c r="D399" s="91" t="str">
        <f>VLOOKUP(A399,'High School'!A388:BU1246,12,FALSE)</f>
        <v>#N/A</v>
      </c>
      <c r="E399" s="91" t="s">
        <v>59</v>
      </c>
      <c r="F399" s="85"/>
      <c r="G399" s="85"/>
      <c r="H399" s="85"/>
      <c r="I399" s="85"/>
      <c r="J399" s="79"/>
      <c r="K399" s="85"/>
    </row>
    <row r="400">
      <c r="A400" s="14" t="s">
        <v>8551</v>
      </c>
      <c r="B400" s="85" t="str">
        <f>VLOOKUP(A400,'High School'!A389:BG1247,4,FALSE)</f>
        <v>#N/A</v>
      </c>
      <c r="C400" s="85" t="str">
        <f>VLOOKUP(A400,'High School'!A389:P1247,5,FALSE)</f>
        <v>#N/A</v>
      </c>
      <c r="D400" s="91" t="str">
        <f>VLOOKUP(A400,'High School'!A389:BU1247,12,FALSE)</f>
        <v>#N/A</v>
      </c>
      <c r="E400" s="91" t="s">
        <v>59</v>
      </c>
      <c r="F400" s="85"/>
      <c r="G400" s="85"/>
      <c r="H400" s="85"/>
      <c r="I400" s="85"/>
      <c r="J400" s="79"/>
      <c r="K400" s="85"/>
    </row>
    <row r="401">
      <c r="A401" s="14" t="s">
        <v>8552</v>
      </c>
      <c r="B401" s="85" t="str">
        <f>VLOOKUP(A401,'High School'!A390:BG1248,4,FALSE)</f>
        <v>#N/A</v>
      </c>
      <c r="C401" s="85" t="str">
        <f>VLOOKUP(A401,'High School'!A390:P1248,5,FALSE)</f>
        <v>#N/A</v>
      </c>
      <c r="D401" s="91" t="str">
        <f>VLOOKUP(A401,'High School'!A390:BU1248,12,FALSE)</f>
        <v>#N/A</v>
      </c>
      <c r="E401" s="91" t="s">
        <v>59</v>
      </c>
      <c r="F401" s="85"/>
      <c r="G401" s="85"/>
      <c r="H401" s="85"/>
      <c r="I401" s="85"/>
      <c r="J401" s="79"/>
      <c r="K401" s="85"/>
    </row>
    <row r="402">
      <c r="A402" s="14" t="s">
        <v>8553</v>
      </c>
      <c r="B402" s="85" t="str">
        <f>VLOOKUP(A402,'High School'!A390:BG1249,4,FALSE)</f>
        <v>#N/A</v>
      </c>
      <c r="C402" s="85" t="str">
        <f>VLOOKUP(A402,'High School'!A390:P1249,5,FALSE)</f>
        <v>#N/A</v>
      </c>
      <c r="D402" s="91" t="str">
        <f>VLOOKUP(A402,'High School'!A390:BU1249,12,FALSE)</f>
        <v>#N/A</v>
      </c>
      <c r="E402" s="91" t="s">
        <v>59</v>
      </c>
      <c r="F402" s="85"/>
      <c r="G402" s="85"/>
      <c r="H402" s="85"/>
      <c r="I402" s="85"/>
      <c r="J402" s="79"/>
      <c r="K402" s="85"/>
    </row>
    <row r="403">
      <c r="A403" s="14" t="s">
        <v>8554</v>
      </c>
      <c r="B403" s="85" t="str">
        <f>VLOOKUP(A403,'High School'!A391:BG1250,4,FALSE)</f>
        <v>#N/A</v>
      </c>
      <c r="C403" s="85" t="str">
        <f>VLOOKUP(A403,'High School'!A391:P1250,5,FALSE)</f>
        <v>#N/A</v>
      </c>
      <c r="D403" s="91" t="str">
        <f>VLOOKUP(A403,'High School'!A391:BU1250,12,FALSE)</f>
        <v>#N/A</v>
      </c>
      <c r="E403" s="91" t="s">
        <v>59</v>
      </c>
      <c r="F403" s="85"/>
      <c r="G403" s="85"/>
      <c r="H403" s="85"/>
      <c r="I403" s="85"/>
      <c r="J403" s="79"/>
      <c r="K403" s="85"/>
    </row>
    <row r="404">
      <c r="A404" s="14" t="s">
        <v>8555</v>
      </c>
      <c r="B404" s="85" t="str">
        <f>VLOOKUP(A404,'High School'!A392:BG1251,4,FALSE)</f>
        <v>#N/A</v>
      </c>
      <c r="C404" s="85" t="str">
        <f>VLOOKUP(A404,'High School'!A392:P1251,5,FALSE)</f>
        <v>#N/A</v>
      </c>
      <c r="D404" s="91" t="str">
        <f>VLOOKUP(A404,'High School'!A392:BU1251,12,FALSE)</f>
        <v>#N/A</v>
      </c>
      <c r="E404" s="91" t="s">
        <v>59</v>
      </c>
      <c r="F404" s="85"/>
      <c r="G404" s="85"/>
      <c r="H404" s="85"/>
      <c r="I404" s="85"/>
      <c r="J404" s="79"/>
      <c r="K404" s="85"/>
    </row>
    <row r="405">
      <c r="A405" s="14" t="s">
        <v>8556</v>
      </c>
      <c r="B405" s="85" t="str">
        <f>VLOOKUP(A405,'High School'!A393:BG1252,4,FALSE)</f>
        <v>#N/A</v>
      </c>
      <c r="C405" s="85" t="str">
        <f>VLOOKUP(A405,'High School'!A393:P1252,5,FALSE)</f>
        <v>#N/A</v>
      </c>
      <c r="D405" s="91" t="str">
        <f>VLOOKUP(A405,'High School'!A393:BU1252,12,FALSE)</f>
        <v>#N/A</v>
      </c>
      <c r="E405" s="91" t="s">
        <v>59</v>
      </c>
      <c r="F405" s="85"/>
      <c r="G405" s="85"/>
      <c r="H405" s="85"/>
      <c r="I405" s="85"/>
      <c r="J405" s="79"/>
      <c r="K405" s="85"/>
    </row>
    <row r="406">
      <c r="A406" s="14" t="s">
        <v>8557</v>
      </c>
      <c r="B406" s="85" t="str">
        <f>VLOOKUP(A406,'High School'!A394:BG1253,4,FALSE)</f>
        <v>#N/A</v>
      </c>
      <c r="C406" s="85" t="str">
        <f>VLOOKUP(A406,'High School'!A394:P1253,5,FALSE)</f>
        <v>#N/A</v>
      </c>
      <c r="D406" s="91" t="str">
        <f>VLOOKUP(A406,'High School'!A394:BU1253,12,FALSE)</f>
        <v>#N/A</v>
      </c>
      <c r="E406" s="91" t="s">
        <v>59</v>
      </c>
      <c r="F406" s="85"/>
      <c r="G406" s="85"/>
      <c r="H406" s="85"/>
      <c r="I406" s="85"/>
      <c r="J406" s="79"/>
      <c r="K406" s="85"/>
    </row>
    <row r="407">
      <c r="A407" s="14" t="s">
        <v>8558</v>
      </c>
      <c r="B407" s="85" t="str">
        <f>VLOOKUP(A407,'High School'!A395:BG1254,4,FALSE)</f>
        <v>#N/A</v>
      </c>
      <c r="C407" s="85" t="str">
        <f>VLOOKUP(A407,'High School'!A395:P1254,5,FALSE)</f>
        <v>#N/A</v>
      </c>
      <c r="D407" s="91" t="str">
        <f>VLOOKUP(A407,'High School'!A395:BU1254,12,FALSE)</f>
        <v>#N/A</v>
      </c>
      <c r="E407" s="91" t="s">
        <v>59</v>
      </c>
      <c r="F407" s="85"/>
      <c r="G407" s="85"/>
      <c r="H407" s="85"/>
      <c r="I407" s="85"/>
      <c r="J407" s="79"/>
      <c r="K407" s="85"/>
    </row>
    <row r="408">
      <c r="A408" s="14" t="s">
        <v>8559</v>
      </c>
      <c r="B408" s="85" t="str">
        <f>VLOOKUP(A408,'High School'!A396:BG1255,4,FALSE)</f>
        <v>#N/A</v>
      </c>
      <c r="C408" s="85" t="str">
        <f>VLOOKUP(A408,'High School'!A396:P1255,5,FALSE)</f>
        <v>#N/A</v>
      </c>
      <c r="D408" s="91" t="str">
        <f>VLOOKUP(A408,'High School'!A396:BU1255,12,FALSE)</f>
        <v>#N/A</v>
      </c>
      <c r="E408" s="91" t="s">
        <v>59</v>
      </c>
      <c r="F408" s="85"/>
      <c r="G408" s="85"/>
      <c r="H408" s="85"/>
      <c r="I408" s="85"/>
      <c r="J408" s="85"/>
      <c r="K408" s="85"/>
    </row>
    <row r="409">
      <c r="A409" s="14" t="s">
        <v>8560</v>
      </c>
      <c r="B409" s="85" t="str">
        <f>VLOOKUP(A409,'High School'!A397:BG1256,4,FALSE)</f>
        <v>#N/A</v>
      </c>
      <c r="C409" s="85" t="str">
        <f>VLOOKUP(A409,'High School'!A397:P1256,5,FALSE)</f>
        <v>#N/A</v>
      </c>
      <c r="D409" s="91" t="str">
        <f>VLOOKUP(A409,'High School'!A397:BU1256,12,FALSE)</f>
        <v>#N/A</v>
      </c>
      <c r="E409" s="91" t="s">
        <v>59</v>
      </c>
      <c r="F409" s="85"/>
      <c r="G409" s="85"/>
      <c r="H409" s="85"/>
      <c r="I409" s="85"/>
      <c r="J409" s="85"/>
      <c r="K409" s="85"/>
    </row>
    <row r="410">
      <c r="A410" s="14" t="s">
        <v>8561</v>
      </c>
      <c r="B410" s="85" t="str">
        <f>VLOOKUP(A410,'High School'!A398:BG1257,4,FALSE)</f>
        <v>#N/A</v>
      </c>
      <c r="C410" s="85" t="str">
        <f>VLOOKUP(A410,'High School'!A398:P1257,5,FALSE)</f>
        <v>#N/A</v>
      </c>
      <c r="D410" s="91" t="str">
        <f>VLOOKUP(A410,'High School'!A398:BU1257,12,FALSE)</f>
        <v>#N/A</v>
      </c>
      <c r="E410" s="91" t="s">
        <v>59</v>
      </c>
      <c r="F410" s="85"/>
      <c r="G410" s="85"/>
      <c r="H410" s="85"/>
      <c r="I410" s="85"/>
      <c r="J410" s="85"/>
      <c r="K410" s="85"/>
    </row>
    <row r="411">
      <c r="A411" s="14" t="s">
        <v>8562</v>
      </c>
      <c r="B411" s="85" t="str">
        <f>VLOOKUP(A411,'High School'!A399:BG1258,4,FALSE)</f>
        <v>#N/A</v>
      </c>
      <c r="C411" s="85" t="str">
        <f>VLOOKUP(A411,'High School'!A399:P1258,5,FALSE)</f>
        <v>#N/A</v>
      </c>
      <c r="D411" s="91" t="str">
        <f>VLOOKUP(A411,'High School'!A399:BU1258,12,FALSE)</f>
        <v>#N/A</v>
      </c>
      <c r="E411" s="91" t="s">
        <v>59</v>
      </c>
      <c r="F411" s="85"/>
      <c r="G411" s="85"/>
      <c r="H411" s="85"/>
      <c r="I411" s="85"/>
      <c r="J411" s="85"/>
      <c r="K411" s="85"/>
    </row>
    <row r="412">
      <c r="A412" s="14" t="s">
        <v>8563</v>
      </c>
      <c r="B412" s="85" t="str">
        <f>VLOOKUP(A412,'High School'!A400:BG1259,4,FALSE)</f>
        <v>#N/A</v>
      </c>
      <c r="C412" s="85" t="str">
        <f>VLOOKUP(A412,'High School'!A400:P1259,5,FALSE)</f>
        <v>#N/A</v>
      </c>
      <c r="D412" s="91" t="str">
        <f>VLOOKUP(A412,'High School'!A400:BU1259,12,FALSE)</f>
        <v>#N/A</v>
      </c>
      <c r="E412" s="91" t="s">
        <v>59</v>
      </c>
      <c r="F412" s="85"/>
      <c r="G412" s="85"/>
      <c r="H412" s="85"/>
      <c r="I412" s="85"/>
      <c r="J412" s="85"/>
      <c r="K412" s="85"/>
    </row>
    <row r="413">
      <c r="A413" s="14" t="s">
        <v>8564</v>
      </c>
      <c r="B413" s="85" t="str">
        <f>VLOOKUP(A413,'High School'!A401:BG1260,4,FALSE)</f>
        <v>#N/A</v>
      </c>
      <c r="C413" s="85" t="str">
        <f>VLOOKUP(A413,'High School'!A401:P1260,5,FALSE)</f>
        <v>#N/A</v>
      </c>
      <c r="D413" s="91" t="str">
        <f>VLOOKUP(A413,'High School'!A401:BU1260,12,FALSE)</f>
        <v>#N/A</v>
      </c>
      <c r="E413" s="91" t="s">
        <v>59</v>
      </c>
      <c r="F413" s="85"/>
      <c r="G413" s="85"/>
      <c r="H413" s="85"/>
      <c r="I413" s="85"/>
      <c r="J413" s="85"/>
      <c r="K413" s="85"/>
    </row>
    <row r="414">
      <c r="A414" s="14" t="s">
        <v>8565</v>
      </c>
      <c r="B414" s="85" t="str">
        <f>VLOOKUP(A414,'High School'!A402:BG1261,4,FALSE)</f>
        <v>#N/A</v>
      </c>
      <c r="C414" s="85" t="str">
        <f>VLOOKUP(A414,'High School'!A402:P1261,5,FALSE)</f>
        <v>#N/A</v>
      </c>
      <c r="D414" s="91" t="str">
        <f>VLOOKUP(A414,'High School'!A402:BU1261,12,FALSE)</f>
        <v>#N/A</v>
      </c>
      <c r="E414" s="91" t="s">
        <v>59</v>
      </c>
      <c r="F414" s="85"/>
      <c r="G414" s="85"/>
      <c r="H414" s="85"/>
      <c r="I414" s="85"/>
      <c r="J414" s="85"/>
      <c r="K414" s="85"/>
    </row>
    <row r="415">
      <c r="A415" s="14" t="s">
        <v>8566</v>
      </c>
      <c r="B415" s="85" t="str">
        <f>VLOOKUP(A415,'High School'!A403:BG1262,4,FALSE)</f>
        <v>#N/A</v>
      </c>
      <c r="C415" s="85" t="str">
        <f>VLOOKUP(A415,'High School'!A403:P1262,5,FALSE)</f>
        <v>#N/A</v>
      </c>
      <c r="D415" s="91" t="str">
        <f>VLOOKUP(A415,'High School'!A403:BU1262,12,FALSE)</f>
        <v>#N/A</v>
      </c>
      <c r="E415" s="91" t="s">
        <v>59</v>
      </c>
      <c r="F415" s="85"/>
      <c r="G415" s="85"/>
      <c r="H415" s="85"/>
      <c r="I415" s="85"/>
      <c r="J415" s="85"/>
      <c r="K415" s="85"/>
    </row>
    <row r="416">
      <c r="A416" s="14" t="s">
        <v>8567</v>
      </c>
      <c r="B416" s="85" t="str">
        <f>VLOOKUP(A416,'High School'!A404:BG1263,4,FALSE)</f>
        <v>#N/A</v>
      </c>
      <c r="C416" s="85" t="str">
        <f>VLOOKUP(A416,'High School'!A404:P1263,5,FALSE)</f>
        <v>#N/A</v>
      </c>
      <c r="D416" s="91" t="str">
        <f>VLOOKUP(A416,'High School'!A404:BU1263,12,FALSE)</f>
        <v>#N/A</v>
      </c>
      <c r="E416" s="91" t="s">
        <v>59</v>
      </c>
      <c r="F416" s="85"/>
      <c r="G416" s="85"/>
      <c r="H416" s="85"/>
      <c r="I416" s="85"/>
      <c r="J416" s="85"/>
      <c r="K416" s="85"/>
    </row>
    <row r="417">
      <c r="A417" s="14" t="s">
        <v>8568</v>
      </c>
      <c r="B417" s="85" t="str">
        <f>VLOOKUP(A417,'High School'!A405:BG1264,4,FALSE)</f>
        <v>#N/A</v>
      </c>
      <c r="C417" s="85" t="str">
        <f>VLOOKUP(A417,'High School'!A405:P1264,5,FALSE)</f>
        <v>#N/A</v>
      </c>
      <c r="D417" s="91" t="str">
        <f>VLOOKUP(A417,'High School'!A405:BU1264,12,FALSE)</f>
        <v>#N/A</v>
      </c>
      <c r="E417" s="91" t="s">
        <v>59</v>
      </c>
      <c r="F417" s="85"/>
      <c r="G417" s="85"/>
      <c r="H417" s="85"/>
      <c r="I417" s="85"/>
      <c r="J417" s="85"/>
      <c r="K417" s="85"/>
    </row>
    <row r="418">
      <c r="A418" s="14" t="s">
        <v>8569</v>
      </c>
      <c r="B418" s="85" t="str">
        <f>VLOOKUP(A418,'High School'!A406:BG1265,4,FALSE)</f>
        <v>#N/A</v>
      </c>
      <c r="C418" s="85" t="str">
        <f>VLOOKUP(A418,'High School'!A406:P1265,5,FALSE)</f>
        <v>#N/A</v>
      </c>
      <c r="D418" s="91" t="str">
        <f>VLOOKUP(A418,'High School'!A406:BU1265,12,FALSE)</f>
        <v>#N/A</v>
      </c>
      <c r="E418" s="91" t="s">
        <v>59</v>
      </c>
      <c r="F418" s="85"/>
      <c r="G418" s="85"/>
      <c r="H418" s="85"/>
      <c r="I418" s="85"/>
      <c r="J418" s="85"/>
      <c r="K418" s="85"/>
    </row>
    <row r="419">
      <c r="A419" s="14" t="s">
        <v>8570</v>
      </c>
      <c r="B419" s="85" t="str">
        <f>VLOOKUP(A419,'High School'!A407:BG1266,4,FALSE)</f>
        <v>#N/A</v>
      </c>
      <c r="C419" s="85" t="str">
        <f>VLOOKUP(A419,'High School'!A407:P1266,5,FALSE)</f>
        <v>#N/A</v>
      </c>
      <c r="D419" s="91" t="str">
        <f>VLOOKUP(A419,'High School'!A407:BU1266,12,FALSE)</f>
        <v>#N/A</v>
      </c>
      <c r="E419" s="91" t="s">
        <v>59</v>
      </c>
      <c r="F419" s="85"/>
      <c r="G419" s="85"/>
      <c r="H419" s="85"/>
      <c r="I419" s="85"/>
      <c r="J419" s="85"/>
      <c r="K419" s="85"/>
    </row>
    <row r="420">
      <c r="A420" s="14" t="s">
        <v>8571</v>
      </c>
      <c r="B420" s="85" t="str">
        <f>VLOOKUP(A420,'High School'!A408:BG1267,4,FALSE)</f>
        <v>#N/A</v>
      </c>
      <c r="C420" s="85" t="str">
        <f>VLOOKUP(A420,'High School'!A408:P1267,5,FALSE)</f>
        <v>#N/A</v>
      </c>
      <c r="D420" s="91" t="str">
        <f>VLOOKUP(A420,'High School'!A408:BU1267,12,FALSE)</f>
        <v>#N/A</v>
      </c>
      <c r="E420" s="91" t="s">
        <v>59</v>
      </c>
      <c r="F420" s="85"/>
      <c r="G420" s="85"/>
      <c r="H420" s="85"/>
      <c r="I420" s="85"/>
      <c r="J420" s="85"/>
      <c r="K420" s="85"/>
    </row>
    <row r="421">
      <c r="A421" s="14" t="s">
        <v>8572</v>
      </c>
      <c r="B421" s="85" t="str">
        <f>VLOOKUP(A421,'High School'!A409:BG1268,4,FALSE)</f>
        <v>#N/A</v>
      </c>
      <c r="C421" s="85" t="str">
        <f>VLOOKUP(A421,'High School'!A409:P1268,5,FALSE)</f>
        <v>#N/A</v>
      </c>
      <c r="D421" s="91" t="str">
        <f>VLOOKUP(A421,'High School'!A409:BU1268,12,FALSE)</f>
        <v>#N/A</v>
      </c>
      <c r="E421" s="91" t="s">
        <v>59</v>
      </c>
      <c r="F421" s="85"/>
      <c r="G421" s="85"/>
      <c r="H421" s="85"/>
      <c r="I421" s="85"/>
      <c r="J421" s="135"/>
      <c r="K421" s="415"/>
    </row>
    <row r="422">
      <c r="A422" s="14" t="s">
        <v>8573</v>
      </c>
      <c r="B422" s="85" t="str">
        <f>VLOOKUP(A422,'High School'!A410:BG1269,4,FALSE)</f>
        <v>#N/A</v>
      </c>
      <c r="C422" s="85" t="str">
        <f>VLOOKUP(A422,'High School'!A410:P1269,5,FALSE)</f>
        <v>#N/A</v>
      </c>
      <c r="D422" s="91" t="str">
        <f>VLOOKUP(A422,'High School'!A410:BU1269,12,FALSE)</f>
        <v>#N/A</v>
      </c>
      <c r="E422" s="91" t="s">
        <v>59</v>
      </c>
      <c r="F422" s="85"/>
      <c r="G422" s="85"/>
      <c r="H422" s="85"/>
      <c r="I422" s="85"/>
      <c r="J422" s="79"/>
      <c r="K422" s="415"/>
    </row>
    <row r="423">
      <c r="A423" s="14" t="s">
        <v>8574</v>
      </c>
      <c r="B423" s="85" t="str">
        <f>VLOOKUP(A423,'High School'!A411:BG1270,4,FALSE)</f>
        <v>#N/A</v>
      </c>
      <c r="C423" s="85" t="str">
        <f>VLOOKUP(A423,'High School'!A411:P1270,5,FALSE)</f>
        <v>#N/A</v>
      </c>
      <c r="D423" s="91" t="str">
        <f>VLOOKUP(A423,'High School'!A411:BU1270,12,FALSE)</f>
        <v>#N/A</v>
      </c>
      <c r="E423" s="91" t="s">
        <v>59</v>
      </c>
      <c r="F423" s="85"/>
      <c r="G423" s="85"/>
      <c r="H423" s="85"/>
      <c r="I423" s="85"/>
      <c r="J423" s="79"/>
      <c r="K423" s="415"/>
    </row>
    <row r="424">
      <c r="A424" s="14" t="s">
        <v>8575</v>
      </c>
      <c r="B424" s="85" t="str">
        <f>VLOOKUP(A424,'High School'!A412:BG1271,4,FALSE)</f>
        <v>#N/A</v>
      </c>
      <c r="C424" s="85" t="str">
        <f>VLOOKUP(A424,'High School'!A412:P1271,5,FALSE)</f>
        <v>#N/A</v>
      </c>
      <c r="D424" s="91" t="str">
        <f>VLOOKUP(A424,'High School'!A412:BU1271,12,FALSE)</f>
        <v>#N/A</v>
      </c>
      <c r="E424" s="91" t="s">
        <v>59</v>
      </c>
      <c r="F424" s="85"/>
      <c r="G424" s="85"/>
      <c r="H424" s="85"/>
      <c r="I424" s="85"/>
      <c r="J424" s="14"/>
      <c r="K424" s="415"/>
    </row>
    <row r="425">
      <c r="A425" s="14" t="s">
        <v>8576</v>
      </c>
      <c r="B425" s="85" t="str">
        <f>VLOOKUP(A425,'High School'!A413:BG1272,4,FALSE)</f>
        <v>#N/A</v>
      </c>
      <c r="C425" s="85" t="str">
        <f>VLOOKUP(A425,'High School'!A413:P1272,5,FALSE)</f>
        <v>#N/A</v>
      </c>
      <c r="D425" s="91" t="str">
        <f>VLOOKUP(A425,'High School'!A413:BU1272,12,FALSE)</f>
        <v>#N/A</v>
      </c>
      <c r="E425" s="91" t="s">
        <v>59</v>
      </c>
      <c r="F425" s="85"/>
      <c r="G425" s="85"/>
      <c r="H425" s="85"/>
      <c r="I425" s="85"/>
      <c r="J425" s="14"/>
      <c r="K425" s="415"/>
    </row>
    <row r="426">
      <c r="A426" s="14" t="s">
        <v>8577</v>
      </c>
      <c r="B426" s="85" t="str">
        <f>VLOOKUP(A426,'High School'!A414:BG1273,4,FALSE)</f>
        <v>#N/A</v>
      </c>
      <c r="C426" s="85" t="str">
        <f>VLOOKUP(A426,'High School'!A414:P1273,5,FALSE)</f>
        <v>#N/A</v>
      </c>
      <c r="D426" s="91" t="str">
        <f>VLOOKUP(A426,'High School'!A414:BU1273,12,FALSE)</f>
        <v>#N/A</v>
      </c>
      <c r="E426" s="91" t="s">
        <v>59</v>
      </c>
      <c r="F426" s="85"/>
      <c r="G426" s="85"/>
      <c r="H426" s="85"/>
      <c r="I426" s="85"/>
      <c r="J426" s="14"/>
      <c r="K426" s="415"/>
    </row>
    <row r="427">
      <c r="A427" s="14" t="s">
        <v>8578</v>
      </c>
      <c r="B427" s="85" t="str">
        <f>VLOOKUP(A427,'High School'!A415:BG1274,4,FALSE)</f>
        <v>#N/A</v>
      </c>
      <c r="C427" s="85" t="str">
        <f>VLOOKUP(A427,'High School'!A415:P1274,5,FALSE)</f>
        <v>#N/A</v>
      </c>
      <c r="D427" s="91" t="str">
        <f>VLOOKUP(A427,'High School'!A415:BU1274,12,FALSE)</f>
        <v>#N/A</v>
      </c>
      <c r="E427" s="91" t="s">
        <v>59</v>
      </c>
      <c r="F427" s="85"/>
      <c r="G427" s="85"/>
      <c r="H427" s="85"/>
      <c r="I427" s="85"/>
      <c r="J427" s="85"/>
      <c r="K427" s="85"/>
    </row>
    <row r="428">
      <c r="A428" s="14" t="s">
        <v>8579</v>
      </c>
      <c r="B428" s="85" t="str">
        <f>VLOOKUP(A428,'High School'!A416:BG1275,4,FALSE)</f>
        <v>#N/A</v>
      </c>
      <c r="C428" s="85" t="str">
        <f>VLOOKUP(A428,'High School'!A416:P1275,5,FALSE)</f>
        <v>#N/A</v>
      </c>
      <c r="D428" s="91" t="str">
        <f>VLOOKUP(A428,'High School'!A416:BU1275,12,FALSE)</f>
        <v>#N/A</v>
      </c>
      <c r="E428" s="91" t="s">
        <v>59</v>
      </c>
      <c r="F428" s="85"/>
      <c r="G428" s="85"/>
      <c r="H428" s="85"/>
      <c r="I428" s="85"/>
      <c r="J428" s="85"/>
      <c r="K428" s="85"/>
    </row>
    <row r="429">
      <c r="A429" s="14" t="s">
        <v>8580</v>
      </c>
      <c r="B429" s="85" t="str">
        <f>VLOOKUP(A429,'High School'!A417:BG1276,4,FALSE)</f>
        <v>#N/A</v>
      </c>
      <c r="C429" s="85" t="str">
        <f>VLOOKUP(A429,'High School'!A417:P1276,5,FALSE)</f>
        <v>#N/A</v>
      </c>
      <c r="D429" s="91" t="str">
        <f>VLOOKUP(A429,'High School'!A417:BU1276,12,FALSE)</f>
        <v>#N/A</v>
      </c>
      <c r="E429" s="91" t="s">
        <v>59</v>
      </c>
      <c r="F429" s="85"/>
      <c r="G429" s="85"/>
      <c r="H429" s="85"/>
      <c r="I429" s="85"/>
      <c r="J429" s="85"/>
      <c r="K429" s="85"/>
    </row>
    <row r="430">
      <c r="A430" s="14" t="s">
        <v>8581</v>
      </c>
      <c r="B430" s="85" t="str">
        <f>VLOOKUP(A430,'High School'!A418:BG1277,4,FALSE)</f>
        <v>#N/A</v>
      </c>
      <c r="C430" s="85" t="str">
        <f>VLOOKUP(A430,'High School'!A418:P1277,5,FALSE)</f>
        <v>#N/A</v>
      </c>
      <c r="D430" s="91" t="str">
        <f>VLOOKUP(A430,'High School'!A418:BU1277,12,FALSE)</f>
        <v>#N/A</v>
      </c>
      <c r="E430" s="91" t="s">
        <v>59</v>
      </c>
      <c r="F430" s="85"/>
      <c r="G430" s="85"/>
      <c r="H430" s="85"/>
      <c r="I430" s="85"/>
      <c r="J430" s="85"/>
      <c r="K430" s="85"/>
    </row>
    <row r="431">
      <c r="A431" s="14" t="s">
        <v>8582</v>
      </c>
      <c r="B431" s="85" t="str">
        <f>VLOOKUP(A431,'High School'!A419:BG1278,4,FALSE)</f>
        <v>#N/A</v>
      </c>
      <c r="C431" s="85" t="str">
        <f>VLOOKUP(A431,'High School'!A419:P1278,5,FALSE)</f>
        <v>#N/A</v>
      </c>
      <c r="D431" s="91" t="str">
        <f>VLOOKUP(A431,'High School'!A419:BU1278,12,FALSE)</f>
        <v>#N/A</v>
      </c>
      <c r="E431" s="91" t="s">
        <v>59</v>
      </c>
      <c r="F431" s="85"/>
      <c r="G431" s="85"/>
      <c r="H431" s="85"/>
      <c r="I431" s="85"/>
      <c r="J431" s="85"/>
      <c r="K431" s="85"/>
    </row>
    <row r="432">
      <c r="A432" s="14" t="s">
        <v>8583</v>
      </c>
      <c r="B432" s="85" t="str">
        <f>VLOOKUP(A432,'High School'!A420:BG1279,4,FALSE)</f>
        <v>#N/A</v>
      </c>
      <c r="C432" s="85" t="str">
        <f>VLOOKUP(A432,'High School'!A420:P1279,5,FALSE)</f>
        <v>#N/A</v>
      </c>
      <c r="D432" s="91" t="str">
        <f>VLOOKUP(A432,'High School'!A420:BU1279,12,FALSE)</f>
        <v>#N/A</v>
      </c>
      <c r="E432" s="91" t="s">
        <v>59</v>
      </c>
      <c r="F432" s="85"/>
      <c r="G432" s="85"/>
      <c r="H432" s="85"/>
      <c r="I432" s="85"/>
      <c r="J432" s="85"/>
      <c r="K432" s="85"/>
    </row>
    <row r="433">
      <c r="A433" s="14" t="s">
        <v>8584</v>
      </c>
      <c r="B433" s="85" t="str">
        <f>VLOOKUP(A433,'High School'!A421:BG1280,4,FALSE)</f>
        <v>#N/A</v>
      </c>
      <c r="C433" s="85" t="str">
        <f>VLOOKUP(A433,'High School'!A421:P1280,5,FALSE)</f>
        <v>#N/A</v>
      </c>
      <c r="D433" s="91" t="str">
        <f>VLOOKUP(A433,'High School'!A421:BU1280,12,FALSE)</f>
        <v>#N/A</v>
      </c>
      <c r="E433" s="91" t="s">
        <v>59</v>
      </c>
      <c r="F433" s="85"/>
      <c r="G433" s="85"/>
      <c r="H433" s="85"/>
      <c r="I433" s="85"/>
      <c r="J433" s="85"/>
      <c r="K433" s="85"/>
    </row>
    <row r="434">
      <c r="A434" s="14" t="s">
        <v>8585</v>
      </c>
      <c r="B434" s="85" t="str">
        <f>VLOOKUP(A434,'High School'!A422:BG1281,4,FALSE)</f>
        <v>#N/A</v>
      </c>
      <c r="C434" s="85" t="str">
        <f>VLOOKUP(A434,'High School'!A422:P1281,5,FALSE)</f>
        <v>#N/A</v>
      </c>
      <c r="D434" s="91" t="str">
        <f>VLOOKUP(A434,'High School'!A422:BU1281,12,FALSE)</f>
        <v>#N/A</v>
      </c>
      <c r="E434" s="91" t="s">
        <v>59</v>
      </c>
      <c r="F434" s="85"/>
      <c r="G434" s="85"/>
      <c r="H434" s="85"/>
      <c r="I434" s="85"/>
      <c r="J434" s="85"/>
      <c r="K434" s="85"/>
    </row>
    <row r="435">
      <c r="A435" s="14" t="s">
        <v>8586</v>
      </c>
      <c r="B435" s="85" t="str">
        <f>VLOOKUP(A435,'High School'!A423:BG1282,4,FALSE)</f>
        <v>#N/A</v>
      </c>
      <c r="C435" s="85" t="str">
        <f>VLOOKUP(A435,'High School'!A423:P1282,5,FALSE)</f>
        <v>#N/A</v>
      </c>
      <c r="D435" s="91" t="str">
        <f>VLOOKUP(A435,'High School'!A423:BU1282,12,FALSE)</f>
        <v>#N/A</v>
      </c>
      <c r="E435" s="91" t="s">
        <v>59</v>
      </c>
      <c r="F435" s="85"/>
      <c r="G435" s="85"/>
      <c r="H435" s="85"/>
      <c r="I435" s="85"/>
      <c r="J435" s="85"/>
      <c r="K435" s="85"/>
    </row>
    <row r="436">
      <c r="A436" s="14" t="s">
        <v>8587</v>
      </c>
      <c r="B436" s="85" t="str">
        <f>VLOOKUP(A436,'High School'!A424:BG1283,4,FALSE)</f>
        <v>#N/A</v>
      </c>
      <c r="C436" s="85" t="str">
        <f>VLOOKUP(A436,'High School'!A424:P1283,5,FALSE)</f>
        <v>#N/A</v>
      </c>
      <c r="D436" s="91" t="str">
        <f>VLOOKUP(A436,'High School'!A424:BU1283,12,FALSE)</f>
        <v>#N/A</v>
      </c>
      <c r="E436" s="91" t="s">
        <v>59</v>
      </c>
      <c r="F436" s="85"/>
      <c r="G436" s="85"/>
      <c r="H436" s="85"/>
      <c r="I436" s="85"/>
      <c r="J436" s="85"/>
      <c r="K436" s="85"/>
    </row>
    <row r="437">
      <c r="A437" s="14" t="s">
        <v>8588</v>
      </c>
      <c r="B437" s="85" t="str">
        <f>VLOOKUP(A437,'High School'!A425:BG1284,4,FALSE)</f>
        <v>#N/A</v>
      </c>
      <c r="C437" s="85" t="str">
        <f>VLOOKUP(A437,'High School'!A425:P1284,5,FALSE)</f>
        <v>#N/A</v>
      </c>
      <c r="D437" s="91" t="str">
        <f>VLOOKUP(A437,'High School'!A425:BU1284,12,FALSE)</f>
        <v>#N/A</v>
      </c>
      <c r="E437" s="91" t="s">
        <v>59</v>
      </c>
      <c r="F437" s="85"/>
      <c r="G437" s="85"/>
      <c r="H437" s="85"/>
      <c r="I437" s="85"/>
      <c r="J437" s="85"/>
      <c r="K437" s="85"/>
    </row>
    <row r="438">
      <c r="A438" s="14" t="s">
        <v>8589</v>
      </c>
      <c r="B438" s="85" t="str">
        <f>VLOOKUP(A438,'High School'!A426:BG1285,4,FALSE)</f>
        <v>#N/A</v>
      </c>
      <c r="C438" s="85" t="str">
        <f>VLOOKUP(A438,'High School'!A426:P1285,5,FALSE)</f>
        <v>#N/A</v>
      </c>
      <c r="D438" s="91" t="str">
        <f>VLOOKUP(A438,'High School'!A426:BU1285,12,FALSE)</f>
        <v>#N/A</v>
      </c>
      <c r="E438" s="91" t="s">
        <v>59</v>
      </c>
      <c r="F438" s="85"/>
      <c r="G438" s="85"/>
      <c r="H438" s="85"/>
      <c r="I438" s="85"/>
      <c r="J438" s="85"/>
      <c r="K438" s="85"/>
    </row>
    <row r="439">
      <c r="A439" s="14" t="s">
        <v>8590</v>
      </c>
      <c r="B439" s="85" t="str">
        <f>VLOOKUP(A439,'High School'!A427:BG1286,4,FALSE)</f>
        <v>#N/A</v>
      </c>
      <c r="C439" s="85" t="str">
        <f>VLOOKUP(A439,'High School'!A427:P1286,5,FALSE)</f>
        <v>#N/A</v>
      </c>
      <c r="D439" s="91" t="str">
        <f>VLOOKUP(A439,'High School'!A427:BU1286,12,FALSE)</f>
        <v>#N/A</v>
      </c>
      <c r="E439" s="91" t="s">
        <v>59</v>
      </c>
      <c r="F439" s="85"/>
      <c r="G439" s="85"/>
      <c r="H439" s="85"/>
      <c r="I439" s="85"/>
      <c r="J439" s="85"/>
      <c r="K439" s="85"/>
    </row>
    <row r="440">
      <c r="A440" s="14" t="s">
        <v>8591</v>
      </c>
      <c r="B440" s="85" t="str">
        <f>VLOOKUP(A440,'High School'!A428:BG1287,4,FALSE)</f>
        <v>#N/A</v>
      </c>
      <c r="C440" s="85" t="str">
        <f>VLOOKUP(A440,'High School'!A428:P1287,5,FALSE)</f>
        <v>#N/A</v>
      </c>
      <c r="D440" s="91" t="str">
        <f>VLOOKUP(A440,'High School'!A428:BU1287,12,FALSE)</f>
        <v>#N/A</v>
      </c>
      <c r="E440" s="91" t="s">
        <v>59</v>
      </c>
      <c r="F440" s="85"/>
      <c r="G440" s="85"/>
      <c r="H440" s="85"/>
      <c r="I440" s="85"/>
      <c r="J440" s="85"/>
      <c r="K440" s="85"/>
    </row>
    <row r="441">
      <c r="A441" s="14" t="s">
        <v>8592</v>
      </c>
      <c r="B441" s="85" t="str">
        <f>VLOOKUP(A441,'High School'!A429:BG1288,4,FALSE)</f>
        <v>#N/A</v>
      </c>
      <c r="C441" s="85" t="str">
        <f>VLOOKUP(A441,'High School'!A429:P1288,5,FALSE)</f>
        <v>#N/A</v>
      </c>
      <c r="D441" s="91" t="str">
        <f>VLOOKUP(A441,'High School'!A429:BU1288,12,FALSE)</f>
        <v>#N/A</v>
      </c>
      <c r="E441" s="91" t="s">
        <v>59</v>
      </c>
      <c r="F441" s="85"/>
      <c r="G441" s="85"/>
      <c r="H441" s="85"/>
      <c r="I441" s="85"/>
      <c r="J441" s="85"/>
      <c r="K441" s="85"/>
    </row>
    <row r="442">
      <c r="A442" s="14" t="s">
        <v>8593</v>
      </c>
      <c r="B442" s="85" t="str">
        <f>VLOOKUP(A442,'High School'!A430:BG1289,4,FALSE)</f>
        <v>#N/A</v>
      </c>
      <c r="C442" s="85" t="str">
        <f>VLOOKUP(A442,'High School'!A430:P1289,5,FALSE)</f>
        <v>#N/A</v>
      </c>
      <c r="D442" s="91" t="str">
        <f>VLOOKUP(A442,'High School'!A430:BU1289,12,FALSE)</f>
        <v>#N/A</v>
      </c>
      <c r="E442" s="91" t="s">
        <v>59</v>
      </c>
      <c r="F442" s="85"/>
      <c r="G442" s="85"/>
      <c r="H442" s="85"/>
      <c r="I442" s="85"/>
      <c r="J442" s="85"/>
      <c r="K442" s="85"/>
    </row>
    <row r="443">
      <c r="A443" s="14" t="s">
        <v>8594</v>
      </c>
      <c r="B443" s="85" t="str">
        <f>VLOOKUP(A443,'High School'!A431:BG1290,4,FALSE)</f>
        <v>#N/A</v>
      </c>
      <c r="C443" s="85" t="str">
        <f>VLOOKUP(A443,'High School'!A431:P1290,5,FALSE)</f>
        <v>#N/A</v>
      </c>
      <c r="D443" s="91" t="str">
        <f>VLOOKUP(A443,'High School'!A431:BU1290,12,FALSE)</f>
        <v>#N/A</v>
      </c>
      <c r="E443" s="91" t="s">
        <v>57</v>
      </c>
      <c r="F443" s="85"/>
      <c r="G443" s="85"/>
      <c r="H443" s="85"/>
      <c r="I443" s="85"/>
      <c r="J443" s="85"/>
      <c r="K443" s="85"/>
    </row>
    <row r="444">
      <c r="A444" s="14" t="s">
        <v>8595</v>
      </c>
      <c r="B444" s="85" t="str">
        <f>VLOOKUP(A444,'High School'!A432:BG1291,4,FALSE)</f>
        <v>#N/A</v>
      </c>
      <c r="C444" s="85" t="str">
        <f>VLOOKUP(A444,'High School'!A432:P1291,5,FALSE)</f>
        <v>#N/A</v>
      </c>
      <c r="D444" s="91" t="str">
        <f>VLOOKUP(A444,'High School'!A432:BU1291,12,FALSE)</f>
        <v>#N/A</v>
      </c>
      <c r="E444" s="91" t="s">
        <v>57</v>
      </c>
      <c r="F444" s="85"/>
      <c r="G444" s="85"/>
      <c r="H444" s="85"/>
      <c r="I444" s="85"/>
      <c r="J444" s="85"/>
      <c r="K444" s="85"/>
    </row>
    <row r="445">
      <c r="A445" s="14" t="s">
        <v>8596</v>
      </c>
      <c r="B445" s="85" t="str">
        <f>VLOOKUP(A445,'High School'!A433:BG1292,4,FALSE)</f>
        <v>#N/A</v>
      </c>
      <c r="C445" s="85" t="str">
        <f>VLOOKUP(A445,'High School'!A433:P1292,5,FALSE)</f>
        <v>#N/A</v>
      </c>
      <c r="D445" s="91" t="str">
        <f>VLOOKUP(A445,'High School'!A433:BU1292,12,FALSE)</f>
        <v>#N/A</v>
      </c>
      <c r="E445" s="91" t="s">
        <v>57</v>
      </c>
      <c r="F445" s="85"/>
      <c r="G445" s="85"/>
      <c r="H445" s="85"/>
      <c r="I445" s="85"/>
      <c r="J445" s="85"/>
      <c r="K445" s="85"/>
    </row>
    <row r="446">
      <c r="A446" s="14" t="s">
        <v>8597</v>
      </c>
      <c r="B446" s="85" t="str">
        <f>VLOOKUP(A446,'High School'!A434:BG1293,4,FALSE)</f>
        <v>#N/A</v>
      </c>
      <c r="C446" s="85" t="str">
        <f>VLOOKUP(A446,'High School'!A434:P1293,5,FALSE)</f>
        <v>#N/A</v>
      </c>
      <c r="D446" s="91" t="str">
        <f>VLOOKUP(A446,'High School'!A434:BU1293,12,FALSE)</f>
        <v>#N/A</v>
      </c>
      <c r="E446" s="91" t="s">
        <v>57</v>
      </c>
      <c r="F446" s="85"/>
      <c r="G446" s="85"/>
      <c r="H446" s="85"/>
      <c r="I446" s="85"/>
      <c r="J446" s="85"/>
      <c r="K446" s="85"/>
    </row>
    <row r="447">
      <c r="A447" s="14" t="s">
        <v>8598</v>
      </c>
      <c r="B447" s="85" t="str">
        <f>VLOOKUP(A447,'High School'!A435:BG1294,4,FALSE)</f>
        <v>#N/A</v>
      </c>
      <c r="C447" s="85" t="str">
        <f>VLOOKUP(A447,'High School'!A435:P1294,5,FALSE)</f>
        <v>#N/A</v>
      </c>
      <c r="D447" s="91" t="str">
        <f>VLOOKUP(A447,'High School'!A435:BU1294,12,FALSE)</f>
        <v>#N/A</v>
      </c>
      <c r="E447" s="91" t="s">
        <v>59</v>
      </c>
      <c r="F447" s="85"/>
      <c r="G447" s="85"/>
      <c r="H447" s="85"/>
      <c r="I447" s="85"/>
      <c r="J447" s="85"/>
      <c r="K447" s="85"/>
    </row>
    <row r="448">
      <c r="A448" s="14" t="s">
        <v>8599</v>
      </c>
      <c r="B448" s="85" t="str">
        <f>VLOOKUP(A448,'High School'!A436:BG1295,4,FALSE)</f>
        <v>#N/A</v>
      </c>
      <c r="C448" s="85" t="str">
        <f>VLOOKUP(A448,'High School'!A436:P1295,5,FALSE)</f>
        <v>#N/A</v>
      </c>
      <c r="D448" s="91" t="str">
        <f>VLOOKUP(A448,'High School'!A436:BU1295,12,FALSE)</f>
        <v>#N/A</v>
      </c>
      <c r="E448" s="91" t="s">
        <v>59</v>
      </c>
      <c r="F448" s="85"/>
      <c r="G448" s="85"/>
      <c r="H448" s="85"/>
      <c r="I448" s="85"/>
      <c r="J448" s="85"/>
      <c r="K448" s="85"/>
    </row>
    <row r="449">
      <c r="A449" s="14" t="s">
        <v>8600</v>
      </c>
      <c r="B449" s="85" t="str">
        <f>VLOOKUP(A449,'High School'!A437:BG1296,4,FALSE)</f>
        <v>#N/A</v>
      </c>
      <c r="C449" s="85" t="str">
        <f>VLOOKUP(A449,'High School'!A437:P1296,5,FALSE)</f>
        <v>#N/A</v>
      </c>
      <c r="D449" s="91" t="str">
        <f>VLOOKUP(A449,'High School'!A437:BU1296,12,FALSE)</f>
        <v>#N/A</v>
      </c>
      <c r="E449" s="91" t="s">
        <v>59</v>
      </c>
      <c r="F449" s="85"/>
      <c r="G449" s="85"/>
      <c r="H449" s="85"/>
      <c r="I449" s="85"/>
      <c r="J449" s="85"/>
      <c r="K449" s="85"/>
    </row>
    <row r="450">
      <c r="A450" s="14" t="s">
        <v>8601</v>
      </c>
      <c r="B450" s="85" t="str">
        <f>VLOOKUP(A450,'High School'!A438:BG1297,4,FALSE)</f>
        <v>#N/A</v>
      </c>
      <c r="C450" s="85" t="str">
        <f>VLOOKUP(A450,'High School'!A438:P1297,5,FALSE)</f>
        <v>#N/A</v>
      </c>
      <c r="D450" s="91" t="str">
        <f>VLOOKUP(A450,'High School'!A438:BU1297,12,FALSE)</f>
        <v>#N/A</v>
      </c>
      <c r="E450" s="91" t="s">
        <v>59</v>
      </c>
      <c r="F450" s="85"/>
      <c r="G450" s="85"/>
      <c r="H450" s="85"/>
      <c r="I450" s="85"/>
      <c r="J450" s="85"/>
      <c r="K450" s="85"/>
    </row>
    <row r="451">
      <c r="A451" s="14" t="s">
        <v>8602</v>
      </c>
      <c r="B451" s="85" t="str">
        <f>VLOOKUP(A451,'High School'!A439:BG1298,4,FALSE)</f>
        <v>#N/A</v>
      </c>
      <c r="C451" s="85" t="str">
        <f>VLOOKUP(A451,'High School'!A439:P1298,5,FALSE)</f>
        <v>#N/A</v>
      </c>
      <c r="D451" s="91" t="str">
        <f>VLOOKUP(A451,'High School'!A439:BU1298,12,FALSE)</f>
        <v>#N/A</v>
      </c>
      <c r="E451" s="91" t="s">
        <v>59</v>
      </c>
      <c r="F451" s="85"/>
      <c r="G451" s="85"/>
      <c r="H451" s="85"/>
      <c r="I451" s="85"/>
      <c r="J451" s="85"/>
      <c r="K451" s="85"/>
    </row>
    <row r="452">
      <c r="A452" s="14" t="s">
        <v>8603</v>
      </c>
      <c r="B452" s="85" t="str">
        <f>VLOOKUP(A452,'High School'!A440:BG1299,4,FALSE)</f>
        <v>#N/A</v>
      </c>
      <c r="C452" s="85" t="str">
        <f>VLOOKUP(A452,'High School'!A440:P1299,5,FALSE)</f>
        <v>#N/A</v>
      </c>
      <c r="D452" s="91" t="str">
        <f>VLOOKUP(A452,'High School'!A440:BU1299,12,FALSE)</f>
        <v>#N/A</v>
      </c>
      <c r="E452" s="91" t="s">
        <v>59</v>
      </c>
      <c r="F452" s="85"/>
      <c r="G452" s="85"/>
      <c r="H452" s="85"/>
      <c r="I452" s="85"/>
      <c r="J452" s="85"/>
      <c r="K452" s="85"/>
    </row>
    <row r="453">
      <c r="A453" s="14" t="s">
        <v>8604</v>
      </c>
      <c r="B453" s="85" t="str">
        <f>VLOOKUP(A453,'High School'!A441:BG1300,4,FALSE)</f>
        <v>#N/A</v>
      </c>
      <c r="C453" s="85" t="str">
        <f>VLOOKUP(A453,'High School'!A441:P1300,5,FALSE)</f>
        <v>#N/A</v>
      </c>
      <c r="D453" s="91" t="str">
        <f>VLOOKUP(A453,'High School'!A441:BU1300,12,FALSE)</f>
        <v>#N/A</v>
      </c>
      <c r="E453" s="91" t="s">
        <v>59</v>
      </c>
      <c r="F453" s="85"/>
      <c r="G453" s="85"/>
      <c r="H453" s="85"/>
      <c r="I453" s="85"/>
      <c r="J453" s="85"/>
      <c r="K453" s="85"/>
    </row>
    <row r="454">
      <c r="A454" s="14" t="s">
        <v>8605</v>
      </c>
      <c r="B454" s="85" t="str">
        <f>VLOOKUP(A454,'High School'!A442:BG1301,4,FALSE)</f>
        <v>#N/A</v>
      </c>
      <c r="C454" s="85" t="str">
        <f>VLOOKUP(A454,'High School'!A442:P1301,5,FALSE)</f>
        <v>#N/A</v>
      </c>
      <c r="D454" s="91" t="str">
        <f>VLOOKUP(A454,'High School'!A442:BU1301,12,FALSE)</f>
        <v>#N/A</v>
      </c>
      <c r="E454" s="91" t="s">
        <v>59</v>
      </c>
      <c r="F454" s="85"/>
      <c r="G454" s="85"/>
      <c r="H454" s="85"/>
      <c r="I454" s="85"/>
      <c r="J454" s="85"/>
      <c r="K454" s="85"/>
    </row>
    <row r="455">
      <c r="A455" s="14" t="s">
        <v>8606</v>
      </c>
      <c r="B455" s="85" t="str">
        <f>VLOOKUP(A455,'High School'!A443:BG1302,4,FALSE)</f>
        <v>#N/A</v>
      </c>
      <c r="C455" s="85" t="str">
        <f>VLOOKUP(A455,'High School'!A443:P1302,5,FALSE)</f>
        <v>#N/A</v>
      </c>
      <c r="D455" s="91" t="str">
        <f>VLOOKUP(A455,'High School'!A443:BU1302,12,FALSE)</f>
        <v>#N/A</v>
      </c>
      <c r="E455" s="91" t="s">
        <v>59</v>
      </c>
      <c r="F455" s="85"/>
      <c r="G455" s="85"/>
      <c r="H455" s="85"/>
      <c r="I455" s="85"/>
      <c r="J455" s="85"/>
      <c r="K455" s="85"/>
    </row>
    <row r="456">
      <c r="A456" s="14" t="s">
        <v>8607</v>
      </c>
      <c r="B456" s="85" t="str">
        <f>VLOOKUP(A456,'High School'!A444:BG1303,4,FALSE)</f>
        <v>#N/A</v>
      </c>
      <c r="C456" s="85" t="str">
        <f>VLOOKUP(A456,'High School'!A444:P1303,5,FALSE)</f>
        <v>#N/A</v>
      </c>
      <c r="D456" s="91" t="str">
        <f>VLOOKUP(A456,'High School'!A444:BU1303,12,FALSE)</f>
        <v>#N/A</v>
      </c>
      <c r="E456" s="91" t="s">
        <v>59</v>
      </c>
      <c r="F456" s="85"/>
      <c r="G456" s="85"/>
      <c r="H456" s="85"/>
      <c r="I456" s="85"/>
      <c r="J456" s="85"/>
      <c r="K456" s="85"/>
    </row>
    <row r="457">
      <c r="A457" s="14" t="s">
        <v>8608</v>
      </c>
      <c r="B457" s="85" t="str">
        <f>VLOOKUP(A457,'High School'!A445:BG1304,4,FALSE)</f>
        <v>#N/A</v>
      </c>
      <c r="C457" s="85" t="str">
        <f>VLOOKUP(A457,'High School'!A445:P1304,5,FALSE)</f>
        <v>#N/A</v>
      </c>
      <c r="D457" s="91" t="str">
        <f>VLOOKUP(A457,'High School'!A445:BU1304,12,FALSE)</f>
        <v>#N/A</v>
      </c>
      <c r="E457" s="91" t="s">
        <v>59</v>
      </c>
      <c r="F457" s="85"/>
      <c r="G457" s="85"/>
      <c r="H457" s="85"/>
      <c r="I457" s="85"/>
      <c r="J457" s="85"/>
      <c r="K457" s="85"/>
    </row>
    <row r="458">
      <c r="A458" s="14" t="s">
        <v>8609</v>
      </c>
      <c r="B458" s="85" t="str">
        <f>VLOOKUP(A458,'High School'!A446:BG1305,4,FALSE)</f>
        <v>#N/A</v>
      </c>
      <c r="C458" s="85" t="str">
        <f>VLOOKUP(A458,'High School'!A446:P1305,5,FALSE)</f>
        <v>#N/A</v>
      </c>
      <c r="D458" s="91" t="str">
        <f>VLOOKUP(A458,'High School'!A446:BU1305,12,FALSE)</f>
        <v>#N/A</v>
      </c>
      <c r="E458" s="91" t="s">
        <v>59</v>
      </c>
      <c r="F458" s="85"/>
      <c r="G458" s="85"/>
      <c r="H458" s="85"/>
      <c r="I458" s="85"/>
      <c r="J458" s="85"/>
      <c r="K458" s="85"/>
    </row>
    <row r="459">
      <c r="A459" s="14" t="s">
        <v>8610</v>
      </c>
      <c r="B459" s="85" t="str">
        <f>VLOOKUP(A459,'High School'!A447:BG1306,4,FALSE)</f>
        <v>#N/A</v>
      </c>
      <c r="C459" s="85" t="str">
        <f>VLOOKUP(A459,'High School'!A447:P1306,5,FALSE)</f>
        <v>#N/A</v>
      </c>
      <c r="D459" s="91" t="str">
        <f>VLOOKUP(A459,'High School'!A447:BU1306,12,FALSE)</f>
        <v>#N/A</v>
      </c>
      <c r="E459" s="91" t="s">
        <v>59</v>
      </c>
      <c r="F459" s="85"/>
      <c r="G459" s="85"/>
      <c r="H459" s="85"/>
      <c r="I459" s="85"/>
      <c r="J459" s="85"/>
      <c r="K459" s="85"/>
    </row>
    <row r="460">
      <c r="A460" s="14" t="s">
        <v>8611</v>
      </c>
      <c r="B460" s="85" t="str">
        <f>VLOOKUP(A460,'High School'!A448:BG1307,4,FALSE)</f>
        <v>#N/A</v>
      </c>
      <c r="C460" s="85" t="str">
        <f>VLOOKUP(A460,'High School'!A448:P1307,5,FALSE)</f>
        <v>#N/A</v>
      </c>
      <c r="D460" s="91" t="str">
        <f>VLOOKUP(A460,'High School'!A448:BU1307,12,FALSE)</f>
        <v>#N/A</v>
      </c>
      <c r="E460" s="91" t="s">
        <v>59</v>
      </c>
      <c r="F460" s="85"/>
      <c r="G460" s="85"/>
      <c r="H460" s="85"/>
      <c r="I460" s="85"/>
      <c r="J460" s="85"/>
      <c r="K460" s="85"/>
    </row>
    <row r="461">
      <c r="A461" s="14" t="s">
        <v>8612</v>
      </c>
      <c r="B461" s="85" t="str">
        <f>VLOOKUP(A461,'High School'!A449:BG1308,4,FALSE)</f>
        <v>#N/A</v>
      </c>
      <c r="C461" s="85" t="str">
        <f>VLOOKUP(A461,'High School'!A449:P1308,5,FALSE)</f>
        <v>#N/A</v>
      </c>
      <c r="D461" s="91" t="str">
        <f>VLOOKUP(A461,'High School'!A449:BU1308,12,FALSE)</f>
        <v>#N/A</v>
      </c>
      <c r="E461" s="91" t="s">
        <v>59</v>
      </c>
      <c r="F461" s="85"/>
      <c r="G461" s="85"/>
      <c r="H461" s="85"/>
      <c r="I461" s="85"/>
      <c r="J461" s="85"/>
      <c r="K461" s="85"/>
    </row>
    <row r="462">
      <c r="A462" s="14" t="s">
        <v>8613</v>
      </c>
      <c r="B462" s="85" t="str">
        <f>VLOOKUP(A462,'High School'!A450:BG1309,4,FALSE)</f>
        <v>#N/A</v>
      </c>
      <c r="C462" s="85" t="str">
        <f>VLOOKUP(A462,'High School'!A450:P1309,5,FALSE)</f>
        <v>#N/A</v>
      </c>
      <c r="D462" s="91" t="str">
        <f>VLOOKUP(A462,'High School'!A450:BU1309,12,FALSE)</f>
        <v>#N/A</v>
      </c>
      <c r="E462" s="91" t="s">
        <v>59</v>
      </c>
      <c r="F462" s="85"/>
      <c r="G462" s="85"/>
      <c r="H462" s="85"/>
      <c r="I462" s="85"/>
      <c r="J462" s="85"/>
      <c r="K462" s="85"/>
    </row>
    <row r="463">
      <c r="A463" s="14" t="s">
        <v>8614</v>
      </c>
      <c r="B463" s="85" t="str">
        <f>VLOOKUP(A463,'High School'!A451:BG1310,4,FALSE)</f>
        <v>#N/A</v>
      </c>
      <c r="C463" s="85" t="str">
        <f>VLOOKUP(A463,'High School'!A451:P1310,5,FALSE)</f>
        <v>#N/A</v>
      </c>
      <c r="D463" s="91" t="str">
        <f>VLOOKUP(A463,'High School'!A451:BU1310,12,FALSE)</f>
        <v>#N/A</v>
      </c>
      <c r="E463" s="91" t="s">
        <v>59</v>
      </c>
      <c r="F463" s="85"/>
      <c r="G463" s="85"/>
      <c r="H463" s="85"/>
      <c r="I463" s="85"/>
      <c r="J463" s="85"/>
      <c r="K463" s="85"/>
    </row>
    <row r="464">
      <c r="A464" s="14" t="s">
        <v>8615</v>
      </c>
      <c r="B464" s="85" t="str">
        <f>VLOOKUP(A464,'High School'!A452:BG1311,4,FALSE)</f>
        <v>#N/A</v>
      </c>
      <c r="C464" s="85" t="str">
        <f>VLOOKUP(A464,'High School'!A452:P1311,5,FALSE)</f>
        <v>#N/A</v>
      </c>
      <c r="D464" s="91" t="str">
        <f>VLOOKUP(A464,'High School'!A452:BU1311,12,FALSE)</f>
        <v>#N/A</v>
      </c>
      <c r="E464" s="91" t="s">
        <v>59</v>
      </c>
      <c r="F464" s="85"/>
      <c r="G464" s="85"/>
      <c r="H464" s="85"/>
      <c r="I464" s="85"/>
      <c r="J464" s="85"/>
      <c r="K464" s="85"/>
    </row>
    <row r="465">
      <c r="A465" s="14" t="s">
        <v>8616</v>
      </c>
      <c r="B465" s="85" t="str">
        <f>VLOOKUP(A465,'High School'!A453:BG1312,4,FALSE)</f>
        <v>#N/A</v>
      </c>
      <c r="C465" s="85" t="str">
        <f>VLOOKUP(A465,'High School'!A453:P1312,5,FALSE)</f>
        <v>#N/A</v>
      </c>
      <c r="D465" s="91" t="str">
        <f>VLOOKUP(A465,'High School'!A453:BU1312,12,FALSE)</f>
        <v>#N/A</v>
      </c>
      <c r="E465" s="91" t="s">
        <v>59</v>
      </c>
      <c r="F465" s="85"/>
      <c r="G465" s="85"/>
      <c r="H465" s="85"/>
      <c r="I465" s="85"/>
      <c r="J465" s="85"/>
      <c r="K465" s="85"/>
    </row>
    <row r="466">
      <c r="A466" s="14" t="s">
        <v>8617</v>
      </c>
      <c r="B466" s="85" t="str">
        <f>VLOOKUP(A466,'High School'!A454:BG1313,4,FALSE)</f>
        <v>#N/A</v>
      </c>
      <c r="C466" s="85" t="str">
        <f>VLOOKUP(A466,'High School'!A454:P1313,5,FALSE)</f>
        <v>#N/A</v>
      </c>
      <c r="D466" s="91" t="str">
        <f>VLOOKUP(A466,'High School'!A454:BU1313,12,FALSE)</f>
        <v>#N/A</v>
      </c>
      <c r="E466" s="91" t="s">
        <v>59</v>
      </c>
      <c r="F466" s="85"/>
      <c r="G466" s="85"/>
      <c r="H466" s="85"/>
      <c r="I466" s="85"/>
      <c r="J466" s="85"/>
      <c r="K466" s="85"/>
    </row>
    <row r="467">
      <c r="A467" s="14" t="s">
        <v>8618</v>
      </c>
      <c r="B467" s="85" t="str">
        <f>VLOOKUP(A467,'High School'!A455:BG1314,4,FALSE)</f>
        <v>#N/A</v>
      </c>
      <c r="C467" s="85" t="str">
        <f>VLOOKUP(A467,'High School'!A455:P1314,5,FALSE)</f>
        <v>#N/A</v>
      </c>
      <c r="D467" s="91" t="str">
        <f>VLOOKUP(A467,'High School'!A455:BU1314,12,FALSE)</f>
        <v>#N/A</v>
      </c>
      <c r="E467" s="91" t="s">
        <v>59</v>
      </c>
      <c r="F467" s="85"/>
      <c r="G467" s="85"/>
      <c r="H467" s="85"/>
      <c r="I467" s="85"/>
      <c r="J467" s="85"/>
      <c r="K467" s="85"/>
    </row>
    <row r="468">
      <c r="A468" s="14" t="s">
        <v>8619</v>
      </c>
      <c r="B468" s="85" t="str">
        <f>VLOOKUP(A468,'High School'!A456:BG1315,4,FALSE)</f>
        <v>#N/A</v>
      </c>
      <c r="C468" s="85" t="str">
        <f>VLOOKUP(A468,'High School'!A456:P1315,5,FALSE)</f>
        <v>#N/A</v>
      </c>
      <c r="D468" s="91" t="str">
        <f>VLOOKUP(A468,'High School'!A456:BU1315,12,FALSE)</f>
        <v>#N/A</v>
      </c>
      <c r="E468" s="91" t="s">
        <v>59</v>
      </c>
      <c r="F468" s="85"/>
      <c r="G468" s="85"/>
      <c r="H468" s="85"/>
      <c r="I468" s="85"/>
      <c r="J468" s="85"/>
      <c r="K468" s="85"/>
    </row>
    <row r="469">
      <c r="A469" s="14" t="s">
        <v>8620</v>
      </c>
      <c r="B469" s="85" t="str">
        <f>VLOOKUP(A469,'High School'!A457:BG1316,4,FALSE)</f>
        <v>#N/A</v>
      </c>
      <c r="C469" s="85" t="str">
        <f>VLOOKUP(A469,'High School'!A457:P1316,5,FALSE)</f>
        <v>#N/A</v>
      </c>
      <c r="D469" s="91" t="str">
        <f>VLOOKUP(A469,'High School'!A457:BU1316,12,FALSE)</f>
        <v>#N/A</v>
      </c>
      <c r="E469" s="91" t="s">
        <v>59</v>
      </c>
      <c r="F469" s="85"/>
      <c r="G469" s="85"/>
      <c r="H469" s="85"/>
      <c r="I469" s="85"/>
      <c r="J469" s="85"/>
      <c r="K469" s="85"/>
    </row>
    <row r="470">
      <c r="A470" s="14" t="s">
        <v>8621</v>
      </c>
      <c r="B470" s="85" t="str">
        <f>VLOOKUP(A470,'High School'!A458:BG1317,4,FALSE)</f>
        <v>#N/A</v>
      </c>
      <c r="C470" s="85" t="str">
        <f>VLOOKUP(A470,'High School'!A458:P1317,5,FALSE)</f>
        <v>#N/A</v>
      </c>
      <c r="D470" s="91" t="str">
        <f>VLOOKUP(A470,'High School'!A458:BU1317,12,FALSE)</f>
        <v>#N/A</v>
      </c>
      <c r="E470" s="91" t="s">
        <v>59</v>
      </c>
      <c r="F470" s="85"/>
      <c r="G470" s="85"/>
      <c r="H470" s="85"/>
      <c r="I470" s="85"/>
      <c r="J470" s="85"/>
      <c r="K470" s="85"/>
    </row>
    <row r="471">
      <c r="A471" s="14" t="s">
        <v>8622</v>
      </c>
      <c r="B471" s="85" t="str">
        <f>VLOOKUP(A471,'High School'!A459:BG1318,4,FALSE)</f>
        <v>#N/A</v>
      </c>
      <c r="C471" s="85" t="str">
        <f>VLOOKUP(A471,'High School'!A459:P1318,5,FALSE)</f>
        <v>#N/A</v>
      </c>
      <c r="D471" s="91" t="str">
        <f>VLOOKUP(A471,'High School'!A459:BU1318,12,FALSE)</f>
        <v>#N/A</v>
      </c>
      <c r="E471" s="91" t="s">
        <v>59</v>
      </c>
      <c r="F471" s="85"/>
      <c r="G471" s="85"/>
      <c r="H471" s="85"/>
      <c r="I471" s="85"/>
      <c r="J471" s="85"/>
      <c r="K471" s="85"/>
    </row>
    <row r="472">
      <c r="A472" s="14" t="s">
        <v>8623</v>
      </c>
      <c r="B472" s="85" t="str">
        <f>VLOOKUP(A472,'High School'!A460:BG1319,4,FALSE)</f>
        <v>#N/A</v>
      </c>
      <c r="C472" s="85" t="str">
        <f>VLOOKUP(A472,'High School'!A460:P1319,5,FALSE)</f>
        <v>#N/A</v>
      </c>
      <c r="D472" s="91" t="str">
        <f>VLOOKUP(A472,'High School'!A460:BU1319,12,FALSE)</f>
        <v>#N/A</v>
      </c>
      <c r="E472" s="91" t="s">
        <v>59</v>
      </c>
      <c r="F472" s="85"/>
      <c r="G472" s="85"/>
      <c r="H472" s="85"/>
      <c r="I472" s="85"/>
      <c r="J472" s="85"/>
      <c r="K472" s="85"/>
    </row>
    <row r="473">
      <c r="A473" s="14" t="s">
        <v>8624</v>
      </c>
      <c r="B473" s="85" t="str">
        <f>VLOOKUP(A473,'High School'!A461:BG1320,4,FALSE)</f>
        <v>#N/A</v>
      </c>
      <c r="C473" s="85" t="str">
        <f>VLOOKUP(A473,'High School'!A461:P1320,5,FALSE)</f>
        <v>#N/A</v>
      </c>
      <c r="D473" s="91" t="str">
        <f>VLOOKUP(A473,'High School'!A461:BU1320,12,FALSE)</f>
        <v>#N/A</v>
      </c>
      <c r="E473" s="91" t="s">
        <v>59</v>
      </c>
      <c r="F473" s="85"/>
      <c r="G473" s="85"/>
      <c r="H473" s="85"/>
      <c r="I473" s="85"/>
      <c r="J473" s="85"/>
      <c r="K473" s="85"/>
    </row>
    <row r="474">
      <c r="A474" s="14" t="s">
        <v>8625</v>
      </c>
      <c r="B474" s="85" t="str">
        <f>VLOOKUP(A474,'High School'!A462:BG1321,4,FALSE)</f>
        <v>#N/A</v>
      </c>
      <c r="C474" s="85" t="str">
        <f>VLOOKUP(A474,'High School'!A462:P1321,5,FALSE)</f>
        <v>#N/A</v>
      </c>
      <c r="D474" s="91" t="str">
        <f>VLOOKUP(A474,'High School'!A462:BU1321,12,FALSE)</f>
        <v>#N/A</v>
      </c>
      <c r="E474" s="91" t="s">
        <v>59</v>
      </c>
      <c r="F474" s="85"/>
      <c r="G474" s="85"/>
      <c r="H474" s="85"/>
      <c r="I474" s="85"/>
      <c r="J474" s="85"/>
      <c r="K474" s="85"/>
    </row>
    <row r="475">
      <c r="A475" s="14" t="s">
        <v>8626</v>
      </c>
      <c r="B475" s="85" t="str">
        <f>VLOOKUP(A475,'High School'!A463:BG1322,4,FALSE)</f>
        <v>#N/A</v>
      </c>
      <c r="C475" s="85" t="str">
        <f>VLOOKUP(A475,'High School'!A463:P1322,5,FALSE)</f>
        <v>#N/A</v>
      </c>
      <c r="D475" s="91" t="str">
        <f>VLOOKUP(A475,'High School'!A463:BU1322,12,FALSE)</f>
        <v>#N/A</v>
      </c>
      <c r="E475" s="91" t="s">
        <v>59</v>
      </c>
      <c r="F475" s="85"/>
      <c r="G475" s="85"/>
      <c r="H475" s="85"/>
      <c r="I475" s="85"/>
      <c r="J475" s="85"/>
      <c r="K475" s="85"/>
    </row>
    <row r="476">
      <c r="A476" s="14" t="s">
        <v>8627</v>
      </c>
      <c r="B476" s="85" t="str">
        <f>VLOOKUP(A476,'High School'!A464:BG1323,4,FALSE)</f>
        <v>#N/A</v>
      </c>
      <c r="C476" s="85" t="str">
        <f>VLOOKUP(A476,'High School'!A464:P1323,5,FALSE)</f>
        <v>#N/A</v>
      </c>
      <c r="D476" s="91" t="str">
        <f>VLOOKUP(A476,'High School'!A464:BU1323,12,FALSE)</f>
        <v>#N/A</v>
      </c>
      <c r="E476" s="91" t="s">
        <v>59</v>
      </c>
      <c r="F476" s="85"/>
      <c r="G476" s="85"/>
      <c r="H476" s="85"/>
      <c r="I476" s="85"/>
      <c r="J476" s="85"/>
      <c r="K476" s="85"/>
    </row>
    <row r="477">
      <c r="A477" s="14" t="s">
        <v>8628</v>
      </c>
      <c r="B477" s="85" t="str">
        <f>VLOOKUP(A477,'High School'!A465:BG1324,4,FALSE)</f>
        <v>#N/A</v>
      </c>
      <c r="C477" s="85" t="str">
        <f>VLOOKUP(A477,'High School'!A465:P1324,5,FALSE)</f>
        <v>#N/A</v>
      </c>
      <c r="D477" s="91" t="str">
        <f>VLOOKUP(A477,'High School'!A465:BU1324,12,FALSE)</f>
        <v>#N/A</v>
      </c>
      <c r="E477" s="91" t="s">
        <v>59</v>
      </c>
      <c r="F477" s="85"/>
      <c r="G477" s="85"/>
      <c r="H477" s="85"/>
      <c r="I477" s="85"/>
      <c r="J477" s="85"/>
      <c r="K477" s="85"/>
    </row>
    <row r="478">
      <c r="A478" s="14" t="s">
        <v>8629</v>
      </c>
      <c r="B478" s="85" t="str">
        <f>VLOOKUP(A478,'High School'!A465:BG1325,4,FALSE)</f>
        <v>#N/A</v>
      </c>
      <c r="C478" s="85" t="str">
        <f>VLOOKUP(A478,'High School'!A465:P1325,5,FALSE)</f>
        <v>#N/A</v>
      </c>
      <c r="D478" s="91" t="str">
        <f>VLOOKUP(A478,'High School'!A465:BU1325,12,FALSE)</f>
        <v>#N/A</v>
      </c>
      <c r="E478" s="91" t="s">
        <v>59</v>
      </c>
      <c r="F478" s="85"/>
      <c r="G478" s="85"/>
      <c r="H478" s="85"/>
      <c r="I478" s="85"/>
      <c r="J478" s="85"/>
      <c r="K478" s="85"/>
    </row>
    <row r="479">
      <c r="A479" s="14" t="s">
        <v>8630</v>
      </c>
      <c r="B479" s="85" t="str">
        <f>VLOOKUP(A479,'High School'!A466:BG1326,4,FALSE)</f>
        <v>#N/A</v>
      </c>
      <c r="C479" s="85" t="str">
        <f>VLOOKUP(A479,'High School'!A466:P1326,5,FALSE)</f>
        <v>#N/A</v>
      </c>
      <c r="D479" s="91" t="str">
        <f>VLOOKUP(A479,'High School'!A466:BU1326,12,FALSE)</f>
        <v>#N/A</v>
      </c>
      <c r="E479" s="91" t="s">
        <v>59</v>
      </c>
      <c r="F479" s="85"/>
      <c r="G479" s="85"/>
      <c r="H479" s="85"/>
      <c r="I479" s="85"/>
      <c r="J479" s="85"/>
      <c r="K479" s="85"/>
    </row>
    <row r="480">
      <c r="A480" s="14" t="s">
        <v>8631</v>
      </c>
      <c r="B480" s="85" t="str">
        <f>VLOOKUP(A480,'High School'!A467:BG1327,4,FALSE)</f>
        <v>#N/A</v>
      </c>
      <c r="C480" s="85" t="str">
        <f>VLOOKUP(A480,'High School'!A467:P1327,5,FALSE)</f>
        <v>#N/A</v>
      </c>
      <c r="D480" s="91" t="str">
        <f>VLOOKUP(A480,'High School'!A467:BU1327,12,FALSE)</f>
        <v>#N/A</v>
      </c>
      <c r="E480" s="91" t="s">
        <v>59</v>
      </c>
      <c r="F480" s="85"/>
      <c r="G480" s="85"/>
      <c r="H480" s="85"/>
      <c r="I480" s="85"/>
      <c r="J480" s="85"/>
      <c r="K480" s="85"/>
    </row>
    <row r="481">
      <c r="A481" s="14" t="s">
        <v>8632</v>
      </c>
      <c r="B481" s="85" t="str">
        <f>VLOOKUP(A481,'High School'!A468:BG1328,4,FALSE)</f>
        <v>#N/A</v>
      </c>
      <c r="C481" s="85" t="str">
        <f>VLOOKUP(A481,'High School'!A468:P1328,5,FALSE)</f>
        <v>#N/A</v>
      </c>
      <c r="D481" s="91" t="str">
        <f>VLOOKUP(A481,'High School'!A468:BU1328,12,FALSE)</f>
        <v>#N/A</v>
      </c>
      <c r="E481" s="91" t="s">
        <v>59</v>
      </c>
      <c r="F481" s="85"/>
      <c r="G481" s="85"/>
      <c r="H481" s="85"/>
      <c r="I481" s="85"/>
      <c r="J481" s="85"/>
      <c r="K481" s="85"/>
    </row>
    <row r="482">
      <c r="A482" s="14" t="s">
        <v>8633</v>
      </c>
      <c r="B482" s="85" t="str">
        <f>VLOOKUP(A482,'High School'!A469:BG1329,4,FALSE)</f>
        <v>#N/A</v>
      </c>
      <c r="C482" s="85" t="str">
        <f>VLOOKUP(A482,'High School'!A469:P1329,5,FALSE)</f>
        <v>#N/A</v>
      </c>
      <c r="D482" s="91" t="str">
        <f>VLOOKUP(A482,'High School'!A469:BU1329,12,FALSE)</f>
        <v>#N/A</v>
      </c>
      <c r="E482" s="91" t="s">
        <v>59</v>
      </c>
      <c r="F482" s="85"/>
      <c r="G482" s="85"/>
      <c r="H482" s="85"/>
      <c r="I482" s="85"/>
      <c r="J482" s="85"/>
      <c r="K482" s="85"/>
    </row>
    <row r="483">
      <c r="A483" s="14" t="s">
        <v>8634</v>
      </c>
      <c r="B483" s="85" t="str">
        <f>VLOOKUP(A483,'High School'!A470:BG1330,4,FALSE)</f>
        <v>#N/A</v>
      </c>
      <c r="C483" s="85" t="str">
        <f>VLOOKUP(A483,'High School'!A470:P1330,5,FALSE)</f>
        <v>#N/A</v>
      </c>
      <c r="D483" s="91" t="str">
        <f>VLOOKUP(A483,'High School'!A470:BU1330,12,FALSE)</f>
        <v>#N/A</v>
      </c>
      <c r="E483" s="91" t="s">
        <v>59</v>
      </c>
      <c r="F483" s="85"/>
      <c r="G483" s="85"/>
      <c r="H483" s="85"/>
      <c r="I483" s="85"/>
      <c r="J483" s="85"/>
      <c r="K483" s="85"/>
    </row>
    <row r="484">
      <c r="A484" s="14" t="s">
        <v>8635</v>
      </c>
      <c r="B484" s="85" t="str">
        <f>VLOOKUP(A484,'High School'!A471:BG1331,4,FALSE)</f>
        <v>#N/A</v>
      </c>
      <c r="C484" s="85" t="str">
        <f>VLOOKUP(A484,'High School'!A471:P1331,5,FALSE)</f>
        <v>#N/A</v>
      </c>
      <c r="D484" s="91" t="str">
        <f>VLOOKUP(A484,'High School'!A471:BU1331,12,FALSE)</f>
        <v>#N/A</v>
      </c>
      <c r="E484" s="91" t="s">
        <v>59</v>
      </c>
      <c r="F484" s="85"/>
      <c r="G484" s="85"/>
      <c r="H484" s="85"/>
      <c r="I484" s="85"/>
      <c r="J484" s="85"/>
      <c r="K484" s="85"/>
    </row>
    <row r="485">
      <c r="A485" s="14" t="s">
        <v>8636</v>
      </c>
      <c r="B485" s="85" t="str">
        <f>VLOOKUP(A485,'High School'!A472:BG1332,4,FALSE)</f>
        <v>#N/A</v>
      </c>
      <c r="C485" s="85" t="str">
        <f>VLOOKUP(A485,'High School'!A472:P1332,5,FALSE)</f>
        <v>#N/A</v>
      </c>
      <c r="D485" s="91" t="str">
        <f>VLOOKUP(A485,'High School'!A472:BU1332,12,FALSE)</f>
        <v>#N/A</v>
      </c>
      <c r="E485" s="91" t="s">
        <v>59</v>
      </c>
      <c r="F485" s="85"/>
      <c r="G485" s="85"/>
      <c r="H485" s="85"/>
      <c r="I485" s="85"/>
      <c r="J485" s="85"/>
      <c r="K485" s="85"/>
    </row>
    <row r="486">
      <c r="A486" s="14" t="s">
        <v>8637</v>
      </c>
      <c r="B486" s="85" t="str">
        <f>VLOOKUP(A486,'High School'!A175:BG1028,4,FALSE)</f>
        <v>#N/A</v>
      </c>
      <c r="C486" s="85" t="str">
        <f>VLOOKUP(A486,'High School'!A175:P1028,5,FALSE)</f>
        <v>#N/A</v>
      </c>
      <c r="D486" s="91" t="str">
        <f>VLOOKUP(A486,'High School'!A175:BU1028,12,FALSE)</f>
        <v>#N/A</v>
      </c>
      <c r="E486" s="91" t="s">
        <v>61</v>
      </c>
      <c r="F486" s="85"/>
      <c r="G486" s="85"/>
      <c r="H486" s="85"/>
      <c r="I486" s="85"/>
      <c r="J486" s="85"/>
      <c r="K486" s="85"/>
    </row>
    <row r="487">
      <c r="A487" s="14" t="s">
        <v>8638</v>
      </c>
      <c r="B487" s="85" t="str">
        <f>VLOOKUP(A487,'High School'!A175:BG1029,4,FALSE)</f>
        <v>#N/A</v>
      </c>
      <c r="C487" s="85" t="str">
        <f>VLOOKUP(A487,'High School'!A175:P1029,5,FALSE)</f>
        <v>#N/A</v>
      </c>
      <c r="D487" s="91" t="str">
        <f>VLOOKUP(A487,'High School'!A175:BU1029,12,FALSE)</f>
        <v>#N/A</v>
      </c>
      <c r="E487" s="91" t="s">
        <v>61</v>
      </c>
      <c r="F487" s="85"/>
      <c r="G487" s="85"/>
      <c r="H487" s="85"/>
      <c r="I487" s="85"/>
      <c r="J487" s="85"/>
      <c r="K487" s="85"/>
    </row>
    <row r="488">
      <c r="A488" s="14" t="s">
        <v>8639</v>
      </c>
      <c r="B488" s="85" t="str">
        <f>VLOOKUP(A488,'High School'!A176:BG1030,4,FALSE)</f>
        <v>#N/A</v>
      </c>
      <c r="C488" s="85" t="str">
        <f>VLOOKUP(A488,'High School'!A176:P1030,5,FALSE)</f>
        <v>#N/A</v>
      </c>
      <c r="D488" s="91" t="str">
        <f>VLOOKUP(A488,'High School'!A176:BU1030,12,FALSE)</f>
        <v>#N/A</v>
      </c>
      <c r="E488" s="91" t="s">
        <v>61</v>
      </c>
      <c r="F488" s="85"/>
      <c r="G488" s="85"/>
      <c r="H488" s="85"/>
      <c r="I488" s="85"/>
      <c r="J488" s="85"/>
      <c r="K488" s="85"/>
    </row>
    <row r="489">
      <c r="A489" s="14" t="s">
        <v>8640</v>
      </c>
      <c r="B489" s="85" t="str">
        <f>VLOOKUP(A489,'High School'!A177:BG1031,4,FALSE)</f>
        <v>#N/A</v>
      </c>
      <c r="C489" s="85" t="str">
        <f>VLOOKUP(A489,'High School'!A177:P1031,5,FALSE)</f>
        <v>#N/A</v>
      </c>
      <c r="D489" s="91" t="str">
        <f>VLOOKUP(A489,'High School'!A177:BU1031,12,FALSE)</f>
        <v>#N/A</v>
      </c>
      <c r="E489" s="91" t="s">
        <v>61</v>
      </c>
      <c r="F489" s="85"/>
      <c r="G489" s="85"/>
      <c r="H489" s="85"/>
      <c r="I489" s="85"/>
      <c r="J489" s="85"/>
      <c r="K489" s="85"/>
    </row>
    <row r="490">
      <c r="A490" s="14" t="s">
        <v>8641</v>
      </c>
      <c r="B490" s="85" t="str">
        <f>VLOOKUP(A490,'High School'!A178:BG1032,4,FALSE)</f>
        <v>#N/A</v>
      </c>
      <c r="C490" s="85" t="str">
        <f>VLOOKUP(A490,'High School'!A178:P1032,5,FALSE)</f>
        <v>#N/A</v>
      </c>
      <c r="D490" s="91" t="str">
        <f>VLOOKUP(A490,'High School'!A178:BU1032,12,FALSE)</f>
        <v>#N/A</v>
      </c>
      <c r="E490" s="91" t="s">
        <v>61</v>
      </c>
      <c r="F490" s="85"/>
      <c r="G490" s="85"/>
      <c r="H490" s="85"/>
      <c r="I490" s="85"/>
      <c r="J490" s="85"/>
      <c r="K490" s="85"/>
    </row>
    <row r="491">
      <c r="A491" s="14" t="s">
        <v>8642</v>
      </c>
      <c r="B491" s="85" t="str">
        <f>VLOOKUP(A491,'High School'!A179:BG1033,4,FALSE)</f>
        <v>#N/A</v>
      </c>
      <c r="C491" s="85" t="str">
        <f>VLOOKUP(A491,'High School'!A179:P1033,5,FALSE)</f>
        <v>#N/A</v>
      </c>
      <c r="D491" s="91" t="str">
        <f>VLOOKUP(A491,'High School'!A179:BU1033,12,FALSE)</f>
        <v>#N/A</v>
      </c>
      <c r="E491" s="91" t="s">
        <v>61</v>
      </c>
      <c r="F491" s="85"/>
      <c r="G491" s="85"/>
      <c r="H491" s="85"/>
      <c r="I491" s="85"/>
      <c r="J491" s="85"/>
      <c r="K491" s="85"/>
    </row>
    <row r="492">
      <c r="A492" s="14" t="s">
        <v>8643</v>
      </c>
      <c r="B492" s="85" t="str">
        <f>VLOOKUP(A492,'High School'!A180:BG1034,4,FALSE)</f>
        <v>#N/A</v>
      </c>
      <c r="C492" s="85" t="str">
        <f>VLOOKUP(A492,'High School'!A180:P1034,5,FALSE)</f>
        <v>#N/A</v>
      </c>
      <c r="D492" s="91" t="str">
        <f>VLOOKUP(A492,'High School'!A180:BU1034,12,FALSE)</f>
        <v>#N/A</v>
      </c>
      <c r="E492" s="91" t="s">
        <v>61</v>
      </c>
      <c r="F492" s="85"/>
      <c r="G492" s="85"/>
      <c r="H492" s="85"/>
      <c r="I492" s="85"/>
      <c r="J492" s="85"/>
      <c r="K492" s="85"/>
    </row>
    <row r="493">
      <c r="A493" s="14" t="s">
        <v>8644</v>
      </c>
      <c r="B493" s="85" t="str">
        <f>VLOOKUP(A493,'High School'!A181:BG1035,4,FALSE)</f>
        <v>#N/A</v>
      </c>
      <c r="C493" s="85" t="str">
        <f>VLOOKUP(A493,'High School'!A181:P1035,5,FALSE)</f>
        <v>#N/A</v>
      </c>
      <c r="D493" s="91" t="str">
        <f>VLOOKUP(A493,'High School'!A181:BU1035,12,FALSE)</f>
        <v>#N/A</v>
      </c>
      <c r="E493" s="91" t="s">
        <v>61</v>
      </c>
      <c r="F493" s="85"/>
      <c r="G493" s="85"/>
      <c r="H493" s="85"/>
      <c r="I493" s="85"/>
      <c r="J493" s="85"/>
      <c r="K493" s="85"/>
    </row>
    <row r="494">
      <c r="A494" s="14" t="s">
        <v>8645</v>
      </c>
      <c r="B494" s="85" t="str">
        <f>VLOOKUP(A494,'High School'!A182:BG1036,4,FALSE)</f>
        <v>#N/A</v>
      </c>
      <c r="C494" s="85" t="str">
        <f>VLOOKUP(A494,'High School'!A182:P1036,5,FALSE)</f>
        <v>#N/A</v>
      </c>
      <c r="D494" s="91" t="str">
        <f>VLOOKUP(A494,'High School'!A182:BU1036,12,FALSE)</f>
        <v>#N/A</v>
      </c>
      <c r="E494" s="91" t="s">
        <v>61</v>
      </c>
      <c r="F494" s="85"/>
      <c r="G494" s="85"/>
      <c r="H494" s="85"/>
      <c r="I494" s="85"/>
      <c r="J494" s="85"/>
      <c r="K494" s="85"/>
    </row>
    <row r="495">
      <c r="A495" s="14" t="s">
        <v>8646</v>
      </c>
      <c r="B495" s="85" t="str">
        <f>VLOOKUP(A495,'High School'!A183:BG1037,4,FALSE)</f>
        <v>#N/A</v>
      </c>
      <c r="C495" s="85" t="str">
        <f>VLOOKUP(A495,'High School'!A183:P1037,5,FALSE)</f>
        <v>#N/A</v>
      </c>
      <c r="D495" s="91" t="str">
        <f>VLOOKUP(A495,'High School'!A183:BU1037,12,FALSE)</f>
        <v>#N/A</v>
      </c>
      <c r="E495" s="91" t="s">
        <v>61</v>
      </c>
      <c r="F495" s="85"/>
      <c r="G495" s="85"/>
      <c r="H495" s="85"/>
      <c r="I495" s="85"/>
      <c r="J495" s="85"/>
      <c r="K495" s="85"/>
    </row>
    <row r="496">
      <c r="A496" s="14" t="s">
        <v>8647</v>
      </c>
      <c r="B496" s="85" t="str">
        <f>VLOOKUP(A496,'High School'!A184:BG1038,4,FALSE)</f>
        <v>#N/A</v>
      </c>
      <c r="C496" s="85" t="str">
        <f>VLOOKUP(A496,'High School'!A184:P1038,5,FALSE)</f>
        <v>#N/A</v>
      </c>
      <c r="D496" s="91" t="str">
        <f>VLOOKUP(A496,'High School'!A184:BU1038,12,FALSE)</f>
        <v>#N/A</v>
      </c>
      <c r="E496" s="91" t="s">
        <v>61</v>
      </c>
      <c r="F496" s="85"/>
      <c r="G496" s="85"/>
      <c r="H496" s="85"/>
      <c r="I496" s="85"/>
      <c r="J496" s="85"/>
      <c r="K496" s="85"/>
    </row>
    <row r="497">
      <c r="A497" s="14" t="s">
        <v>8648</v>
      </c>
      <c r="B497" s="85" t="str">
        <f>VLOOKUP(A497,'High School'!A185:BG1039,4,FALSE)</f>
        <v>#N/A</v>
      </c>
      <c r="C497" s="85" t="str">
        <f>VLOOKUP(A497,'High School'!A185:P1039,5,FALSE)</f>
        <v>#N/A</v>
      </c>
      <c r="D497" s="91" t="str">
        <f>VLOOKUP(A497,'High School'!A185:BU1039,12,FALSE)</f>
        <v>#N/A</v>
      </c>
      <c r="E497" s="91" t="s">
        <v>61</v>
      </c>
      <c r="F497" s="85"/>
      <c r="G497" s="85"/>
      <c r="H497" s="85"/>
      <c r="I497" s="85"/>
      <c r="J497" s="85"/>
      <c r="K497" s="85"/>
    </row>
    <row r="498">
      <c r="A498" s="14" t="s">
        <v>8649</v>
      </c>
      <c r="B498" s="85" t="str">
        <f>VLOOKUP(A498,'High School'!A186:BG1040,4,FALSE)</f>
        <v>#N/A</v>
      </c>
      <c r="C498" s="85" t="str">
        <f>VLOOKUP(A498,'High School'!A186:P1040,5,FALSE)</f>
        <v>#N/A</v>
      </c>
      <c r="D498" s="91" t="str">
        <f>VLOOKUP(A498,'High School'!A186:BU1040,12,FALSE)</f>
        <v>#N/A</v>
      </c>
      <c r="E498" s="91" t="s">
        <v>61</v>
      </c>
      <c r="F498" s="85"/>
      <c r="G498" s="85"/>
      <c r="H498" s="85"/>
      <c r="I498" s="85"/>
      <c r="J498" s="85"/>
      <c r="K498" s="85"/>
    </row>
    <row r="499">
      <c r="A499" s="14" t="s">
        <v>8650</v>
      </c>
      <c r="B499" s="85" t="str">
        <f>VLOOKUP(A499,'High School'!A187:BG1041,4,FALSE)</f>
        <v>#N/A</v>
      </c>
      <c r="C499" s="85" t="str">
        <f>VLOOKUP(A499,'High School'!A187:P1041,5,FALSE)</f>
        <v>#N/A</v>
      </c>
      <c r="D499" s="91" t="str">
        <f>VLOOKUP(A499,'High School'!A187:BU1041,12,FALSE)</f>
        <v>#N/A</v>
      </c>
      <c r="E499" s="91" t="s">
        <v>61</v>
      </c>
      <c r="F499" s="85"/>
      <c r="G499" s="85"/>
      <c r="H499" s="85"/>
      <c r="I499" s="85"/>
      <c r="J499" s="85"/>
      <c r="K499" s="85"/>
    </row>
    <row r="500">
      <c r="A500" s="14" t="s">
        <v>8651</v>
      </c>
      <c r="B500" s="85" t="str">
        <f>VLOOKUP(A500,'High School'!A188:BG1042,4,FALSE)</f>
        <v>#N/A</v>
      </c>
      <c r="C500" s="85" t="str">
        <f>VLOOKUP(A500,'High School'!A188:P1042,5,FALSE)</f>
        <v>#N/A</v>
      </c>
      <c r="D500" s="91" t="str">
        <f>VLOOKUP(A500,'High School'!A188:BU1042,12,FALSE)</f>
        <v>#N/A</v>
      </c>
      <c r="E500" s="91" t="s">
        <v>61</v>
      </c>
      <c r="F500" s="85"/>
      <c r="G500" s="85"/>
      <c r="H500" s="85"/>
      <c r="I500" s="85"/>
      <c r="J500" s="85"/>
      <c r="K500" s="85"/>
    </row>
    <row r="501">
      <c r="A501" s="14" t="s">
        <v>8652</v>
      </c>
      <c r="B501" s="85" t="str">
        <f>VLOOKUP(A501,'High School'!A189:BG1043,4,FALSE)</f>
        <v>#N/A</v>
      </c>
      <c r="C501" s="85" t="str">
        <f>VLOOKUP(A501,'High School'!A189:P1043,5,FALSE)</f>
        <v>#N/A</v>
      </c>
      <c r="D501" s="91" t="str">
        <f>VLOOKUP(A501,'High School'!A189:BU1043,12,FALSE)</f>
        <v>#N/A</v>
      </c>
      <c r="E501" s="91" t="s">
        <v>61</v>
      </c>
      <c r="F501" s="85"/>
      <c r="G501" s="85"/>
      <c r="H501" s="85"/>
      <c r="I501" s="85"/>
      <c r="J501" s="85"/>
      <c r="K501" s="85"/>
    </row>
    <row r="502">
      <c r="A502" s="14" t="s">
        <v>8653</v>
      </c>
      <c r="B502" s="85" t="str">
        <f>VLOOKUP(A502,'High School'!A190:BG1044,4,FALSE)</f>
        <v>#N/A</v>
      </c>
      <c r="C502" s="85" t="str">
        <f>VLOOKUP(A502,'High School'!A190:P1044,5,FALSE)</f>
        <v>#N/A</v>
      </c>
      <c r="D502" s="91" t="str">
        <f>VLOOKUP(A502,'High School'!A190:BU1044,12,FALSE)</f>
        <v>#N/A</v>
      </c>
      <c r="E502" s="91" t="s">
        <v>61</v>
      </c>
      <c r="F502" s="85"/>
      <c r="G502" s="85"/>
      <c r="H502" s="85"/>
      <c r="I502" s="85"/>
      <c r="J502" s="85"/>
      <c r="K502" s="85"/>
    </row>
    <row r="503">
      <c r="A503" s="14" t="s">
        <v>8654</v>
      </c>
      <c r="B503" s="85" t="str">
        <f>VLOOKUP(A503,'High School'!A191:BG1045,4,FALSE)</f>
        <v>#N/A</v>
      </c>
      <c r="C503" s="85" t="str">
        <f>VLOOKUP(A503,'High School'!A191:P1045,5,FALSE)</f>
        <v>#N/A</v>
      </c>
      <c r="D503" s="91" t="str">
        <f>VLOOKUP(A503,'High School'!A191:BU1045,12,FALSE)</f>
        <v>#N/A</v>
      </c>
      <c r="E503" s="91" t="s">
        <v>61</v>
      </c>
      <c r="F503" s="85"/>
      <c r="G503" s="85"/>
      <c r="H503" s="85"/>
      <c r="I503" s="85"/>
      <c r="J503" s="85"/>
      <c r="K503" s="85"/>
    </row>
    <row r="504">
      <c r="A504" s="14" t="s">
        <v>8655</v>
      </c>
      <c r="B504" s="85" t="str">
        <f>VLOOKUP(A504,'High School'!A192:BG1046,4,FALSE)</f>
        <v>#N/A</v>
      </c>
      <c r="C504" s="85" t="str">
        <f>VLOOKUP(A504,'High School'!A192:P1046,5,FALSE)</f>
        <v>#N/A</v>
      </c>
      <c r="D504" s="91" t="str">
        <f>VLOOKUP(A504,'High School'!A192:BU1046,12,FALSE)</f>
        <v>#N/A</v>
      </c>
      <c r="E504" s="91" t="s">
        <v>61</v>
      </c>
      <c r="F504" s="85"/>
      <c r="G504" s="85"/>
      <c r="H504" s="85"/>
      <c r="I504" s="85"/>
      <c r="J504" s="85"/>
      <c r="K504" s="85"/>
    </row>
    <row r="505">
      <c r="A505" s="14" t="s">
        <v>8656</v>
      </c>
      <c r="B505" s="85" t="str">
        <f>VLOOKUP(A505,'High School'!A193:BG1047,4,FALSE)</f>
        <v>#N/A</v>
      </c>
      <c r="C505" s="85" t="str">
        <f>VLOOKUP(A505,'High School'!A193:P1047,5,FALSE)</f>
        <v>#N/A</v>
      </c>
      <c r="D505" s="91" t="str">
        <f>VLOOKUP(A505,'High School'!A193:BU1047,12,FALSE)</f>
        <v>#N/A</v>
      </c>
      <c r="E505" s="91" t="s">
        <v>61</v>
      </c>
      <c r="F505" s="85"/>
      <c r="G505" s="85"/>
      <c r="H505" s="85"/>
      <c r="I505" s="85"/>
      <c r="J505" s="85"/>
      <c r="K505" s="85"/>
    </row>
    <row r="506">
      <c r="A506" s="14" t="s">
        <v>8657</v>
      </c>
      <c r="B506" s="85" t="str">
        <f>VLOOKUP(A506,'High School'!A194:BG1048,4,FALSE)</f>
        <v>#N/A</v>
      </c>
      <c r="C506" s="85" t="str">
        <f>VLOOKUP(A506,'High School'!A194:P1048,5,FALSE)</f>
        <v>#N/A</v>
      </c>
      <c r="D506" s="91" t="str">
        <f>VLOOKUP(A506,'High School'!A194:BU1048,12,FALSE)</f>
        <v>#N/A</v>
      </c>
      <c r="E506" s="91" t="s">
        <v>61</v>
      </c>
      <c r="F506" s="85"/>
      <c r="G506" s="85"/>
      <c r="H506" s="85"/>
      <c r="I506" s="85"/>
      <c r="J506" s="85"/>
      <c r="K506" s="85"/>
    </row>
    <row r="507">
      <c r="A507" s="14" t="s">
        <v>8658</v>
      </c>
      <c r="B507" s="85" t="str">
        <f>VLOOKUP(A507,'High School'!A195:BG1049,4,FALSE)</f>
        <v>#N/A</v>
      </c>
      <c r="C507" s="85" t="str">
        <f>VLOOKUP(A507,'High School'!A195:P1049,5,FALSE)</f>
        <v>#N/A</v>
      </c>
      <c r="D507" s="91" t="str">
        <f>VLOOKUP(A507,'High School'!A195:BU1049,12,FALSE)</f>
        <v>#N/A</v>
      </c>
      <c r="E507" s="91" t="s">
        <v>61</v>
      </c>
      <c r="F507" s="85"/>
      <c r="G507" s="85"/>
      <c r="H507" s="85"/>
      <c r="I507" s="85"/>
      <c r="J507" s="85"/>
      <c r="K507" s="85"/>
    </row>
    <row r="508">
      <c r="A508" s="14" t="s">
        <v>8659</v>
      </c>
      <c r="B508" s="85" t="str">
        <f>VLOOKUP(A508,'High School'!A196:BG1050,4,FALSE)</f>
        <v>#N/A</v>
      </c>
      <c r="C508" s="85" t="str">
        <f>VLOOKUP(A508,'High School'!A196:P1050,5,FALSE)</f>
        <v>#N/A</v>
      </c>
      <c r="D508" s="91" t="str">
        <f>VLOOKUP(A508,'High School'!A196:BU1050,12,FALSE)</f>
        <v>#N/A</v>
      </c>
      <c r="E508" s="91" t="s">
        <v>61</v>
      </c>
      <c r="F508" s="85"/>
      <c r="G508" s="85"/>
      <c r="H508" s="85"/>
      <c r="I508" s="85"/>
      <c r="J508" s="85"/>
      <c r="K508" s="85"/>
    </row>
    <row r="509">
      <c r="A509" s="14" t="s">
        <v>8660</v>
      </c>
      <c r="B509" s="85" t="str">
        <f>VLOOKUP(A509,'High School'!A197:BG1051,4,FALSE)</f>
        <v>#N/A</v>
      </c>
      <c r="C509" s="85" t="str">
        <f>VLOOKUP(A509,'High School'!A197:P1051,5,FALSE)</f>
        <v>#N/A</v>
      </c>
      <c r="D509" s="91" t="str">
        <f>VLOOKUP(A509,'High School'!A197:BU1051,12,FALSE)</f>
        <v>#N/A</v>
      </c>
      <c r="E509" s="91" t="s">
        <v>61</v>
      </c>
      <c r="F509" s="85"/>
      <c r="G509" s="85"/>
      <c r="H509" s="85"/>
      <c r="I509" s="85"/>
      <c r="J509" s="85"/>
      <c r="K509" s="85"/>
    </row>
    <row r="510">
      <c r="A510" s="14" t="s">
        <v>8661</v>
      </c>
      <c r="B510" s="85" t="str">
        <f>VLOOKUP(A510,'High School'!A198:BG1052,4,FALSE)</f>
        <v>#N/A</v>
      </c>
      <c r="C510" s="85" t="str">
        <f>VLOOKUP(A510,'High School'!A198:P1052,5,FALSE)</f>
        <v>#N/A</v>
      </c>
      <c r="D510" s="91" t="str">
        <f>VLOOKUP(A510,'High School'!A198:BU1052,12,FALSE)</f>
        <v>#N/A</v>
      </c>
      <c r="E510" s="91" t="s">
        <v>61</v>
      </c>
      <c r="F510" s="85"/>
      <c r="G510" s="85"/>
      <c r="H510" s="85"/>
      <c r="I510" s="85"/>
      <c r="J510" s="85"/>
      <c r="K510" s="85"/>
    </row>
    <row r="511">
      <c r="A511" s="14" t="s">
        <v>8662</v>
      </c>
      <c r="B511" s="85" t="str">
        <f>VLOOKUP(A511,'High School'!A199:BG1053,4,FALSE)</f>
        <v>#N/A</v>
      </c>
      <c r="C511" s="85" t="str">
        <f>VLOOKUP(A511,'High School'!A199:P1053,5,FALSE)</f>
        <v>#N/A</v>
      </c>
      <c r="D511" s="91" t="str">
        <f>VLOOKUP(A511,'High School'!A199:BU1053,12,FALSE)</f>
        <v>#N/A</v>
      </c>
      <c r="E511" s="91" t="s">
        <v>61</v>
      </c>
      <c r="F511" s="85"/>
      <c r="G511" s="85"/>
      <c r="H511" s="85"/>
      <c r="I511" s="85"/>
      <c r="J511" s="85"/>
      <c r="K511" s="85"/>
    </row>
    <row r="512">
      <c r="A512" s="14" t="s">
        <v>8663</v>
      </c>
      <c r="B512" s="85" t="str">
        <f>VLOOKUP(A512,'High School'!A200:BG1054,4,FALSE)</f>
        <v>#N/A</v>
      </c>
      <c r="C512" s="85" t="str">
        <f>VLOOKUP(A512,'High School'!A200:P1054,5,FALSE)</f>
        <v>#N/A</v>
      </c>
      <c r="D512" s="91" t="str">
        <f>VLOOKUP(A512,'High School'!A200:BU1054,12,FALSE)</f>
        <v>#N/A</v>
      </c>
      <c r="E512" s="91" t="s">
        <v>61</v>
      </c>
      <c r="F512" s="85"/>
      <c r="G512" s="85"/>
      <c r="H512" s="85"/>
      <c r="I512" s="85"/>
      <c r="J512" s="85"/>
      <c r="K512" s="85"/>
    </row>
    <row r="513">
      <c r="A513" s="14" t="s">
        <v>8664</v>
      </c>
      <c r="B513" s="85" t="str">
        <f>VLOOKUP(A513,'High School'!A201:BG1055,4,FALSE)</f>
        <v>#N/A</v>
      </c>
      <c r="C513" s="85" t="str">
        <f>VLOOKUP(A513,'High School'!A201:P1055,5,FALSE)</f>
        <v>#N/A</v>
      </c>
      <c r="D513" s="91" t="str">
        <f>VLOOKUP(A513,'High School'!A201:BU1055,12,FALSE)</f>
        <v>#N/A</v>
      </c>
      <c r="E513" s="91" t="s">
        <v>61</v>
      </c>
      <c r="F513" s="85"/>
      <c r="G513" s="85"/>
      <c r="H513" s="85"/>
      <c r="I513" s="85"/>
      <c r="J513" s="85"/>
      <c r="K513" s="85"/>
    </row>
    <row r="514">
      <c r="A514" s="14" t="s">
        <v>8665</v>
      </c>
      <c r="B514" s="85" t="str">
        <f>VLOOKUP(A514,'High School'!A497:BG1358,4,FALSE)</f>
        <v>#N/A</v>
      </c>
      <c r="C514" s="85" t="str">
        <f>VLOOKUP(A514,'High School'!A497:P1358,5,FALSE)</f>
        <v>#N/A</v>
      </c>
      <c r="D514" s="91" t="str">
        <f>VLOOKUP(A514,'High School'!A497:BU1358,12,FALSE)</f>
        <v>#N/A</v>
      </c>
      <c r="E514" s="91" t="s">
        <v>61</v>
      </c>
      <c r="F514" s="85"/>
      <c r="G514" s="85"/>
      <c r="H514" s="85"/>
      <c r="I514" s="85"/>
      <c r="J514" s="85"/>
      <c r="K514" s="85"/>
    </row>
    <row r="515">
      <c r="A515" s="14" t="s">
        <v>8666</v>
      </c>
      <c r="B515" s="85" t="str">
        <f>VLOOKUP(A515,'High School'!A498:BG1359,4,FALSE)</f>
        <v>#N/A</v>
      </c>
      <c r="C515" s="85" t="str">
        <f>VLOOKUP(A515,'High School'!A498:P1359,5,FALSE)</f>
        <v>#N/A</v>
      </c>
      <c r="D515" s="91" t="str">
        <f>VLOOKUP(A515,'High School'!A498:BU1359,12,FALSE)</f>
        <v>#N/A</v>
      </c>
      <c r="E515" s="91" t="s">
        <v>61</v>
      </c>
      <c r="F515" s="85"/>
      <c r="G515" s="85"/>
      <c r="H515" s="85"/>
      <c r="I515" s="85"/>
      <c r="J515" s="85"/>
      <c r="K515" s="85"/>
    </row>
    <row r="516">
      <c r="A516" s="14" t="s">
        <v>8667</v>
      </c>
      <c r="B516" s="85" t="str">
        <f>VLOOKUP(A516,'High School'!A499:BG1360,4,FALSE)</f>
        <v>#N/A</v>
      </c>
      <c r="C516" s="85" t="str">
        <f>VLOOKUP(A516,'High School'!A499:P1360,5,FALSE)</f>
        <v>#N/A</v>
      </c>
      <c r="D516" s="91" t="str">
        <f>VLOOKUP(A516,'High School'!A499:BU1360,12,FALSE)</f>
        <v>#N/A</v>
      </c>
      <c r="E516" s="91" t="s">
        <v>61</v>
      </c>
      <c r="F516" s="85"/>
      <c r="G516" s="85"/>
      <c r="H516" s="85"/>
      <c r="I516" s="85"/>
      <c r="J516" s="85"/>
      <c r="K516" s="85"/>
    </row>
    <row r="517">
      <c r="A517" s="14" t="s">
        <v>8668</v>
      </c>
      <c r="B517" s="85" t="str">
        <f>VLOOKUP(A517,'High School'!A500:BG1361,4,FALSE)</f>
        <v>#N/A</v>
      </c>
      <c r="C517" s="85" t="str">
        <f>VLOOKUP(A517,'High School'!A500:P1361,5,FALSE)</f>
        <v>#N/A</v>
      </c>
      <c r="D517" s="91" t="str">
        <f>VLOOKUP(A517,'High School'!A500:BU1361,12,FALSE)</f>
        <v>#N/A</v>
      </c>
      <c r="E517" s="91" t="s">
        <v>61</v>
      </c>
      <c r="F517" s="85"/>
      <c r="G517" s="85"/>
      <c r="H517" s="85"/>
      <c r="I517" s="85"/>
      <c r="J517" s="85"/>
      <c r="K517" s="85"/>
    </row>
    <row r="518">
      <c r="A518" s="14" t="s">
        <v>8669</v>
      </c>
      <c r="B518" s="85" t="str">
        <f>VLOOKUP(A518,'High School'!A501:BG1362,4,FALSE)</f>
        <v>#N/A</v>
      </c>
      <c r="C518" s="85" t="str">
        <f>VLOOKUP(A518,'High School'!A501:P1362,5,FALSE)</f>
        <v>#N/A</v>
      </c>
      <c r="D518" s="91" t="str">
        <f>VLOOKUP(A518,'High School'!A501:BU1362,12,FALSE)</f>
        <v>#N/A</v>
      </c>
      <c r="E518" s="91" t="s">
        <v>61</v>
      </c>
      <c r="F518" s="85"/>
      <c r="G518" s="85"/>
      <c r="H518" s="85"/>
      <c r="I518" s="85"/>
      <c r="J518" s="85"/>
      <c r="K518" s="85"/>
    </row>
    <row r="519">
      <c r="A519" s="14" t="s">
        <v>8670</v>
      </c>
      <c r="B519" s="85" t="str">
        <f>VLOOKUP(A519,'High School'!A502:BG1363,4,FALSE)</f>
        <v>#N/A</v>
      </c>
      <c r="C519" s="85" t="str">
        <f>VLOOKUP(A519,'High School'!A502:P1363,5,FALSE)</f>
        <v>#N/A</v>
      </c>
      <c r="D519" s="91" t="str">
        <f>VLOOKUP(A519,'High School'!A502:BU1363,12,FALSE)</f>
        <v>#N/A</v>
      </c>
      <c r="E519" s="91" t="s">
        <v>61</v>
      </c>
      <c r="F519" s="85"/>
      <c r="G519" s="85"/>
      <c r="H519" s="85"/>
      <c r="I519" s="85"/>
      <c r="J519" s="85"/>
      <c r="K519" s="85"/>
    </row>
    <row r="520">
      <c r="A520" s="14" t="s">
        <v>8671</v>
      </c>
      <c r="B520" s="85" t="str">
        <f>VLOOKUP(A520,'High School'!A503:BG1364,4,FALSE)</f>
        <v>#N/A</v>
      </c>
      <c r="C520" s="85" t="str">
        <f>VLOOKUP(A520,'High School'!A503:P1364,5,FALSE)</f>
        <v>#N/A</v>
      </c>
      <c r="D520" s="91" t="str">
        <f>VLOOKUP(A520,'High School'!A503:BU1364,12,FALSE)</f>
        <v>#N/A</v>
      </c>
      <c r="E520" s="91" t="s">
        <v>61</v>
      </c>
      <c r="F520" s="85"/>
      <c r="G520" s="85"/>
      <c r="H520" s="85"/>
      <c r="I520" s="85"/>
      <c r="J520" s="85"/>
      <c r="K520" s="85"/>
    </row>
    <row r="521">
      <c r="A521" s="14" t="s">
        <v>8672</v>
      </c>
      <c r="B521" s="85" t="str">
        <f>VLOOKUP(A521,'High School'!A504:BG1365,4,FALSE)</f>
        <v>#N/A</v>
      </c>
      <c r="C521" s="85" t="str">
        <f>VLOOKUP(A521,'High School'!A504:P1365,5,FALSE)</f>
        <v>#N/A</v>
      </c>
      <c r="D521" s="91" t="str">
        <f>VLOOKUP(A521,'High School'!A504:BU1365,12,FALSE)</f>
        <v>#N/A</v>
      </c>
      <c r="E521" s="91" t="s">
        <v>61</v>
      </c>
      <c r="F521" s="85"/>
      <c r="G521" s="85"/>
      <c r="H521" s="85"/>
      <c r="I521" s="85"/>
      <c r="J521" s="85"/>
      <c r="K521" s="85"/>
    </row>
    <row r="522">
      <c r="A522" s="14" t="s">
        <v>8673</v>
      </c>
      <c r="B522" s="85" t="str">
        <f>VLOOKUP(A522,'High School'!A505:BG1366,4,FALSE)</f>
        <v>#N/A</v>
      </c>
      <c r="C522" s="85" t="str">
        <f>VLOOKUP(A522,'High School'!A505:P1366,5,FALSE)</f>
        <v>#N/A</v>
      </c>
      <c r="D522" s="91" t="str">
        <f>VLOOKUP(A522,'High School'!A505:BU1366,12,FALSE)</f>
        <v>#N/A</v>
      </c>
      <c r="E522" s="91" t="s">
        <v>61</v>
      </c>
      <c r="F522" s="85"/>
      <c r="G522" s="85"/>
      <c r="H522" s="85"/>
      <c r="I522" s="85"/>
      <c r="J522" s="85"/>
      <c r="K522" s="85"/>
    </row>
    <row r="523">
      <c r="A523" s="14" t="s">
        <v>8674</v>
      </c>
      <c r="B523" s="85" t="str">
        <f>VLOOKUP(A523,'High School'!A506:BG1367,4,FALSE)</f>
        <v>#N/A</v>
      </c>
      <c r="C523" s="85" t="str">
        <f>VLOOKUP(A523,'High School'!A506:P1367,5,FALSE)</f>
        <v>#N/A</v>
      </c>
      <c r="D523" s="91" t="str">
        <f>VLOOKUP(A523,'High School'!A506:BU1367,12,FALSE)</f>
        <v>#N/A</v>
      </c>
      <c r="E523" s="91" t="s">
        <v>61</v>
      </c>
      <c r="F523" s="85"/>
      <c r="G523" s="85"/>
      <c r="H523" s="85"/>
      <c r="I523" s="85"/>
      <c r="J523" s="85"/>
      <c r="K523" s="85"/>
    </row>
    <row r="524">
      <c r="A524" s="14" t="s">
        <v>8675</v>
      </c>
      <c r="B524" s="85" t="str">
        <f>VLOOKUP(A524,'High School'!A507:BG1368,4,FALSE)</f>
        <v>#N/A</v>
      </c>
      <c r="C524" s="85" t="str">
        <f>VLOOKUP(A524,'High School'!A507:P1368,5,FALSE)</f>
        <v>#N/A</v>
      </c>
      <c r="D524" s="91" t="str">
        <f>VLOOKUP(A524,'High School'!A507:BU1368,12,FALSE)</f>
        <v>#N/A</v>
      </c>
      <c r="E524" s="91" t="s">
        <v>61</v>
      </c>
      <c r="F524" s="85"/>
      <c r="G524" s="85"/>
      <c r="H524" s="85"/>
      <c r="I524" s="85"/>
      <c r="J524" s="85"/>
      <c r="K524" s="85"/>
    </row>
    <row r="525">
      <c r="A525" s="14" t="s">
        <v>8676</v>
      </c>
      <c r="B525" s="85" t="str">
        <f>VLOOKUP(A525,'High School'!A508:BG1369,4,FALSE)</f>
        <v>#N/A</v>
      </c>
      <c r="C525" s="85" t="str">
        <f>VLOOKUP(A525,'High School'!A508:P1369,5,FALSE)</f>
        <v>#N/A</v>
      </c>
      <c r="D525" s="91" t="str">
        <f>VLOOKUP(A525,'High School'!A508:BU1369,12,FALSE)</f>
        <v>#N/A</v>
      </c>
      <c r="E525" s="91" t="s">
        <v>61</v>
      </c>
      <c r="F525" s="85"/>
      <c r="G525" s="85"/>
      <c r="H525" s="85"/>
      <c r="I525" s="85"/>
      <c r="J525" s="85"/>
      <c r="K525" s="85"/>
    </row>
    <row r="526">
      <c r="A526" s="14" t="s">
        <v>8677</v>
      </c>
      <c r="B526" s="85" t="str">
        <f>VLOOKUP(A526,'High School'!A509:BG1370,4,FALSE)</f>
        <v>#N/A</v>
      </c>
      <c r="C526" s="85" t="str">
        <f>VLOOKUP(A526,'High School'!A509:P1370,5,FALSE)</f>
        <v>#N/A</v>
      </c>
      <c r="D526" s="91" t="str">
        <f>VLOOKUP(A526,'High School'!A509:BU1370,12,FALSE)</f>
        <v>#N/A</v>
      </c>
      <c r="E526" s="91" t="s">
        <v>61</v>
      </c>
      <c r="F526" s="85"/>
      <c r="G526" s="85"/>
      <c r="H526" s="85"/>
      <c r="I526" s="85"/>
      <c r="J526" s="85"/>
      <c r="K526" s="85"/>
    </row>
    <row r="527">
      <c r="A527" s="14" t="s">
        <v>8678</v>
      </c>
      <c r="B527" s="85" t="str">
        <f>VLOOKUP(A527,'High School'!A510:BG1371,4,FALSE)</f>
        <v>#N/A</v>
      </c>
      <c r="C527" s="85" t="str">
        <f>VLOOKUP(A527,'High School'!A510:P1371,5,FALSE)</f>
        <v>#N/A</v>
      </c>
      <c r="D527" s="91" t="str">
        <f>VLOOKUP(A527,'High School'!A510:BU1371,12,FALSE)</f>
        <v>#N/A</v>
      </c>
      <c r="E527" s="91" t="s">
        <v>61</v>
      </c>
      <c r="F527" s="85"/>
      <c r="G527" s="85"/>
      <c r="H527" s="85"/>
      <c r="I527" s="85"/>
      <c r="J527" s="85"/>
      <c r="K527" s="85"/>
    </row>
    <row r="528">
      <c r="A528" s="14" t="s">
        <v>8679</v>
      </c>
      <c r="B528" s="85" t="str">
        <f>VLOOKUP(A528,'High School'!A511:BG1372,4,FALSE)</f>
        <v>#N/A</v>
      </c>
      <c r="C528" s="85" t="str">
        <f>VLOOKUP(A528,'High School'!A511:P1372,5,FALSE)</f>
        <v>#N/A</v>
      </c>
      <c r="D528" s="91" t="str">
        <f>VLOOKUP(A528,'High School'!A511:BU1372,12,FALSE)</f>
        <v>#N/A</v>
      </c>
      <c r="E528" s="91" t="s">
        <v>61</v>
      </c>
      <c r="F528" s="85"/>
      <c r="G528" s="85"/>
      <c r="H528" s="85"/>
      <c r="I528" s="85"/>
      <c r="J528" s="85"/>
      <c r="K528" s="85"/>
    </row>
    <row r="529">
      <c r="A529" s="14" t="s">
        <v>8680</v>
      </c>
      <c r="B529" s="85" t="str">
        <f>VLOOKUP(A529,'High School'!A512:BG1373,4,FALSE)</f>
        <v>#N/A</v>
      </c>
      <c r="C529" s="85" t="str">
        <f>VLOOKUP(A529,'High School'!A512:P1373,5,FALSE)</f>
        <v>#N/A</v>
      </c>
      <c r="D529" s="91" t="str">
        <f>VLOOKUP(A529,'High School'!A512:BU1373,12,FALSE)</f>
        <v>#N/A</v>
      </c>
      <c r="E529" s="91" t="s">
        <v>61</v>
      </c>
      <c r="F529" s="85"/>
      <c r="G529" s="85"/>
      <c r="H529" s="85"/>
      <c r="I529" s="85"/>
      <c r="J529" s="85"/>
      <c r="K529" s="85"/>
    </row>
    <row r="530">
      <c r="A530" s="14" t="s">
        <v>8681</v>
      </c>
      <c r="B530" s="85" t="str">
        <f>VLOOKUP(A530,'High School'!A513:BG1374,4,FALSE)</f>
        <v>#N/A</v>
      </c>
      <c r="C530" s="85" t="str">
        <f>VLOOKUP(A530,'High School'!A513:P1374,5,FALSE)</f>
        <v>#N/A</v>
      </c>
      <c r="D530" s="91" t="str">
        <f>VLOOKUP(A530,'High School'!A513:BU1374,12,FALSE)</f>
        <v>#N/A</v>
      </c>
      <c r="E530" s="91" t="s">
        <v>61</v>
      </c>
      <c r="F530" s="85"/>
      <c r="G530" s="85"/>
      <c r="H530" s="85"/>
      <c r="I530" s="85"/>
      <c r="J530" s="85"/>
      <c r="K530" s="85"/>
    </row>
    <row r="531">
      <c r="A531" s="14" t="s">
        <v>8682</v>
      </c>
      <c r="B531" s="85" t="str">
        <f>VLOOKUP(A531,'High School'!A514:BG1375,4,FALSE)</f>
        <v>#N/A</v>
      </c>
      <c r="C531" s="85" t="str">
        <f>VLOOKUP(A531,'High School'!A514:P1375,5,FALSE)</f>
        <v>#N/A</v>
      </c>
      <c r="D531" s="91" t="str">
        <f>VLOOKUP(A531,'High School'!A514:BU1375,12,FALSE)</f>
        <v>#N/A</v>
      </c>
      <c r="E531" s="91" t="s">
        <v>61</v>
      </c>
      <c r="F531" s="85"/>
      <c r="G531" s="85"/>
      <c r="H531" s="85"/>
      <c r="I531" s="85"/>
      <c r="J531" s="85"/>
      <c r="K531" s="85"/>
    </row>
    <row r="532">
      <c r="A532" s="14" t="s">
        <v>8683</v>
      </c>
      <c r="B532" s="85" t="str">
        <f>VLOOKUP(A532,'High School'!A515:BG1376,4,FALSE)</f>
        <v>#N/A</v>
      </c>
      <c r="C532" s="85" t="str">
        <f>VLOOKUP(A532,'High School'!A515:P1376,5,FALSE)</f>
        <v>#N/A</v>
      </c>
      <c r="D532" s="91" t="str">
        <f>VLOOKUP(A532,'High School'!A515:BU1376,12,FALSE)</f>
        <v>#N/A</v>
      </c>
      <c r="E532" s="91" t="s">
        <v>61</v>
      </c>
      <c r="F532" s="85"/>
      <c r="G532" s="85"/>
      <c r="H532" s="85"/>
      <c r="I532" s="85"/>
      <c r="J532" s="85"/>
      <c r="K532" s="85"/>
    </row>
    <row r="533">
      <c r="A533" s="14" t="s">
        <v>8684</v>
      </c>
      <c r="B533" s="85" t="str">
        <f>VLOOKUP(A533,'High School'!A516:BG1377,4,FALSE)</f>
        <v>#N/A</v>
      </c>
      <c r="C533" s="85" t="str">
        <f>VLOOKUP(A533,'High School'!A516:P1377,5,FALSE)</f>
        <v>#N/A</v>
      </c>
      <c r="D533" s="91" t="str">
        <f>VLOOKUP(A533,'High School'!A516:BU1377,12,FALSE)</f>
        <v>#N/A</v>
      </c>
      <c r="E533" s="91" t="s">
        <v>61</v>
      </c>
      <c r="F533" s="85"/>
      <c r="G533" s="85"/>
      <c r="H533" s="85"/>
      <c r="I533" s="85"/>
      <c r="J533" s="85"/>
      <c r="K533" s="85"/>
    </row>
    <row r="534">
      <c r="A534" s="14" t="s">
        <v>8685</v>
      </c>
      <c r="B534" s="85" t="str">
        <f>VLOOKUP(A534,'High School'!A517:BG1378,4,FALSE)</f>
        <v>#N/A</v>
      </c>
      <c r="C534" s="85" t="str">
        <f>VLOOKUP(A534,'High School'!A517:P1378,5,FALSE)</f>
        <v>#N/A</v>
      </c>
      <c r="D534" s="91" t="str">
        <f>VLOOKUP(A534,'High School'!A517:BU1378,12,FALSE)</f>
        <v>#N/A</v>
      </c>
      <c r="E534" s="91" t="s">
        <v>61</v>
      </c>
      <c r="F534" s="85"/>
      <c r="G534" s="85"/>
      <c r="H534" s="85"/>
      <c r="I534" s="85"/>
      <c r="J534" s="85"/>
      <c r="K534" s="85"/>
    </row>
    <row r="535">
      <c r="A535" s="14" t="s">
        <v>8686</v>
      </c>
      <c r="B535" s="85" t="str">
        <f>VLOOKUP(A535,'High School'!A517:BG1379,4,FALSE)</f>
        <v>#N/A</v>
      </c>
      <c r="C535" s="85" t="str">
        <f>VLOOKUP(A535,'High School'!A517:P1379,5,FALSE)</f>
        <v>#N/A</v>
      </c>
      <c r="D535" s="91" t="str">
        <f>VLOOKUP(A535,'High School'!A517:BU1379,12,FALSE)</f>
        <v>#N/A</v>
      </c>
      <c r="E535" s="91" t="s">
        <v>61</v>
      </c>
      <c r="F535" s="85"/>
      <c r="G535" s="85"/>
      <c r="H535" s="85"/>
      <c r="I535" s="85"/>
      <c r="J535" s="85"/>
      <c r="K535" s="85"/>
    </row>
    <row r="536">
      <c r="A536" s="14" t="s">
        <v>8687</v>
      </c>
      <c r="B536" s="85" t="str">
        <f>VLOOKUP(A536,'High School'!A518:BG1380,4,FALSE)</f>
        <v>#N/A</v>
      </c>
      <c r="C536" s="85" t="str">
        <f>VLOOKUP(A536,'High School'!A518:P1380,5,FALSE)</f>
        <v>#N/A</v>
      </c>
      <c r="D536" s="91" t="str">
        <f>VLOOKUP(A536,'High School'!A518:BU1380,12,FALSE)</f>
        <v>#N/A</v>
      </c>
      <c r="E536" s="91" t="s">
        <v>61</v>
      </c>
      <c r="F536" s="85"/>
      <c r="G536" s="85"/>
      <c r="H536" s="85"/>
      <c r="I536" s="85"/>
      <c r="J536" s="85"/>
      <c r="K536" s="85"/>
    </row>
    <row r="537">
      <c r="A537" s="14" t="s">
        <v>8688</v>
      </c>
      <c r="B537" s="85" t="str">
        <f>VLOOKUP(A537,'High School'!A519:BG1381,4,FALSE)</f>
        <v>#N/A</v>
      </c>
      <c r="C537" s="85" t="str">
        <f>VLOOKUP(A537,'High School'!A519:P1381,5,FALSE)</f>
        <v>#N/A</v>
      </c>
      <c r="D537" s="91" t="str">
        <f>VLOOKUP(A537,'High School'!A519:BU1381,12,FALSE)</f>
        <v>#N/A</v>
      </c>
      <c r="E537" s="91" t="s">
        <v>61</v>
      </c>
      <c r="F537" s="85"/>
      <c r="G537" s="85"/>
      <c r="H537" s="85"/>
      <c r="I537" s="85"/>
      <c r="J537" s="85"/>
      <c r="K537" s="85"/>
    </row>
    <row r="538">
      <c r="A538" s="14" t="s">
        <v>8689</v>
      </c>
      <c r="B538" s="85" t="str">
        <f>VLOOKUP(A538,'High School'!A520:BG1382,4,FALSE)</f>
        <v>#N/A</v>
      </c>
      <c r="C538" s="85" t="str">
        <f>VLOOKUP(A538,'High School'!A520:P1382,5,FALSE)</f>
        <v>#N/A</v>
      </c>
      <c r="D538" s="91" t="str">
        <f>VLOOKUP(A538,'High School'!A520:BU1382,12,FALSE)</f>
        <v>#N/A</v>
      </c>
      <c r="E538" s="91" t="s">
        <v>61</v>
      </c>
      <c r="F538" s="85"/>
      <c r="G538" s="85"/>
      <c r="H538" s="85"/>
      <c r="I538" s="85"/>
      <c r="J538" s="85"/>
      <c r="K538" s="85"/>
    </row>
    <row r="539">
      <c r="A539" s="14" t="s">
        <v>8690</v>
      </c>
      <c r="B539" s="85" t="str">
        <f>VLOOKUP(A539,'High School'!A521:BG1383,4,FALSE)</f>
        <v>#N/A</v>
      </c>
      <c r="C539" s="85" t="str">
        <f>VLOOKUP(A539,'High School'!A521:P1383,5,FALSE)</f>
        <v>#N/A</v>
      </c>
      <c r="D539" s="91" t="str">
        <f>VLOOKUP(A539,'High School'!A521:BU1383,12,FALSE)</f>
        <v>#N/A</v>
      </c>
      <c r="E539" s="91" t="s">
        <v>61</v>
      </c>
      <c r="F539" s="85"/>
      <c r="G539" s="85"/>
      <c r="H539" s="85"/>
      <c r="I539" s="85"/>
      <c r="J539" s="85"/>
      <c r="K539" s="85"/>
    </row>
    <row r="540">
      <c r="A540" s="14" t="s">
        <v>8691</v>
      </c>
      <c r="B540" s="85" t="str">
        <f>VLOOKUP(A540,'High School'!A522:BG1384,4,FALSE)</f>
        <v>#N/A</v>
      </c>
      <c r="C540" s="85" t="str">
        <f>VLOOKUP(A540,'High School'!A522:P1384,5,FALSE)</f>
        <v>#N/A</v>
      </c>
      <c r="D540" s="91" t="str">
        <f>VLOOKUP(A540,'High School'!A522:BU1384,12,FALSE)</f>
        <v>#N/A</v>
      </c>
      <c r="E540" s="91" t="s">
        <v>61</v>
      </c>
      <c r="F540" s="85"/>
      <c r="G540" s="85"/>
      <c r="H540" s="85"/>
      <c r="I540" s="85"/>
      <c r="J540" s="85"/>
      <c r="K540" s="85"/>
    </row>
    <row r="541">
      <c r="A541" s="14" t="s">
        <v>8692</v>
      </c>
      <c r="B541" s="85" t="str">
        <f>VLOOKUP(A541,'High School'!A523:BG1385,4,FALSE)</f>
        <v>#N/A</v>
      </c>
      <c r="C541" s="85" t="str">
        <f>VLOOKUP(A541,'High School'!A523:P1385,5,FALSE)</f>
        <v>#N/A</v>
      </c>
      <c r="D541" s="91" t="str">
        <f>VLOOKUP(A541,'High School'!A523:BU1385,12,FALSE)</f>
        <v>#N/A</v>
      </c>
      <c r="E541" s="91" t="s">
        <v>61</v>
      </c>
      <c r="F541" s="85"/>
      <c r="G541" s="85"/>
      <c r="H541" s="85"/>
      <c r="I541" s="85"/>
      <c r="J541" s="85"/>
      <c r="K541" s="85"/>
    </row>
    <row r="542">
      <c r="A542" s="14" t="s">
        <v>8693</v>
      </c>
      <c r="B542" s="85" t="str">
        <f>VLOOKUP(A542,'High School'!A524:BG1386,4,FALSE)</f>
        <v>#N/A</v>
      </c>
      <c r="C542" s="85" t="str">
        <f>VLOOKUP(A542,'High School'!A524:P1386,5,FALSE)</f>
        <v>#N/A</v>
      </c>
      <c r="D542" s="91" t="str">
        <f>VLOOKUP(A542,'High School'!A524:BU1386,12,FALSE)</f>
        <v>#N/A</v>
      </c>
      <c r="E542" s="91" t="s">
        <v>61</v>
      </c>
      <c r="F542" s="85"/>
      <c r="G542" s="85"/>
      <c r="H542" s="85"/>
      <c r="I542" s="85"/>
      <c r="J542" s="85"/>
      <c r="K542" s="85"/>
    </row>
    <row r="543">
      <c r="A543" s="14" t="s">
        <v>8694</v>
      </c>
      <c r="B543" s="85" t="str">
        <f>VLOOKUP(A543,'High School'!A525:BG1387,4,FALSE)</f>
        <v>#N/A</v>
      </c>
      <c r="C543" s="85" t="str">
        <f>VLOOKUP(A543,'High School'!A525:P1387,5,FALSE)</f>
        <v>#N/A</v>
      </c>
      <c r="D543" s="91" t="str">
        <f>VLOOKUP(A543,'High School'!A525:BU1387,12,FALSE)</f>
        <v>#N/A</v>
      </c>
      <c r="E543" s="91" t="s">
        <v>61</v>
      </c>
      <c r="F543" s="85"/>
      <c r="G543" s="85"/>
      <c r="H543" s="85"/>
      <c r="I543" s="85"/>
      <c r="J543" s="85"/>
      <c r="K543" s="85"/>
    </row>
    <row r="544">
      <c r="A544" s="14" t="s">
        <v>8695</v>
      </c>
      <c r="B544" s="85" t="str">
        <f>VLOOKUP(A544,'High School'!A526:BG1388,4,FALSE)</f>
        <v>#N/A</v>
      </c>
      <c r="C544" s="85" t="str">
        <f>VLOOKUP(A544,'High School'!A526:P1388,5,FALSE)</f>
        <v>#N/A</v>
      </c>
      <c r="D544" s="91" t="str">
        <f>VLOOKUP(A544,'High School'!A526:BU1388,12,FALSE)</f>
        <v>#N/A</v>
      </c>
      <c r="E544" s="91" t="s">
        <v>61</v>
      </c>
      <c r="F544" s="85"/>
      <c r="G544" s="85"/>
      <c r="H544" s="85"/>
      <c r="I544" s="85"/>
      <c r="J544" s="85"/>
      <c r="K544" s="85"/>
    </row>
    <row r="545">
      <c r="A545" s="14" t="s">
        <v>8696</v>
      </c>
      <c r="B545" s="85" t="str">
        <f>VLOOKUP(A545,'High School'!A527:BG1389,4,FALSE)</f>
        <v>#N/A</v>
      </c>
      <c r="C545" s="85" t="str">
        <f>VLOOKUP(A545,'High School'!A527:P1389,5,FALSE)</f>
        <v>#N/A</v>
      </c>
      <c r="D545" s="91" t="str">
        <f>VLOOKUP(A545,'High School'!A527:BU1389,12,FALSE)</f>
        <v>#N/A</v>
      </c>
      <c r="E545" s="91" t="s">
        <v>61</v>
      </c>
      <c r="F545" s="85"/>
      <c r="G545" s="85"/>
      <c r="H545" s="85"/>
      <c r="I545" s="85"/>
      <c r="J545" s="85"/>
      <c r="K545" s="85"/>
    </row>
    <row r="546">
      <c r="A546" s="14" t="s">
        <v>8697</v>
      </c>
      <c r="B546" s="85" t="str">
        <f>VLOOKUP(A546,'High School'!A528:BG1390,4,FALSE)</f>
        <v>#N/A</v>
      </c>
      <c r="C546" s="85" t="str">
        <f>VLOOKUP(A546,'High School'!A528:P1390,5,FALSE)</f>
        <v>#N/A</v>
      </c>
      <c r="D546" s="91" t="str">
        <f>VLOOKUP(A546,'High School'!A528:BU1390,12,FALSE)</f>
        <v>#N/A</v>
      </c>
      <c r="E546" s="91" t="s">
        <v>61</v>
      </c>
      <c r="F546" s="85"/>
      <c r="G546" s="85"/>
      <c r="H546" s="85"/>
      <c r="I546" s="85"/>
      <c r="J546" s="85"/>
      <c r="K546" s="85"/>
    </row>
    <row r="547">
      <c r="A547" s="14" t="s">
        <v>8698</v>
      </c>
      <c r="B547" s="85" t="str">
        <f>VLOOKUP(A547,'High School'!A529:BG1391,4,FALSE)</f>
        <v>#N/A</v>
      </c>
      <c r="C547" s="85" t="str">
        <f>VLOOKUP(A547,'High School'!A529:P1391,5,FALSE)</f>
        <v>#N/A</v>
      </c>
      <c r="D547" s="91" t="str">
        <f>VLOOKUP(A547,'High School'!A529:BU1391,12,FALSE)</f>
        <v>#N/A</v>
      </c>
      <c r="E547" s="91" t="s">
        <v>61</v>
      </c>
      <c r="F547" s="85"/>
      <c r="G547" s="85"/>
      <c r="H547" s="85"/>
      <c r="I547" s="85"/>
      <c r="J547" s="85"/>
      <c r="K547" s="85"/>
    </row>
    <row r="548">
      <c r="A548" s="14" t="s">
        <v>8699</v>
      </c>
      <c r="B548" s="85" t="str">
        <f>VLOOKUP(A548,'High School'!A530:BG1392,4,FALSE)</f>
        <v>#N/A</v>
      </c>
      <c r="C548" s="85" t="str">
        <f>VLOOKUP(A548,'High School'!A530:P1392,5,FALSE)</f>
        <v>#N/A</v>
      </c>
      <c r="D548" s="91" t="str">
        <f>VLOOKUP(A548,'High School'!A530:BU1392,12,FALSE)</f>
        <v>#N/A</v>
      </c>
      <c r="E548" s="91" t="s">
        <v>61</v>
      </c>
      <c r="F548" s="85"/>
      <c r="G548" s="85"/>
      <c r="H548" s="85"/>
      <c r="I548" s="85"/>
      <c r="J548" s="85"/>
      <c r="K548" s="85"/>
    </row>
    <row r="549">
      <c r="A549" s="14" t="s">
        <v>8700</v>
      </c>
      <c r="B549" s="85" t="str">
        <f>VLOOKUP(A549,'High School'!A531:BG1393,4,FALSE)</f>
        <v>#N/A</v>
      </c>
      <c r="C549" s="85" t="str">
        <f>VLOOKUP(A549,'High School'!A531:P1393,5,FALSE)</f>
        <v>#N/A</v>
      </c>
      <c r="D549" s="91" t="str">
        <f>VLOOKUP(A549,'High School'!A531:BU1393,12,FALSE)</f>
        <v>#N/A</v>
      </c>
      <c r="E549" s="91" t="s">
        <v>61</v>
      </c>
      <c r="F549" s="85"/>
      <c r="G549" s="85"/>
      <c r="H549" s="85"/>
      <c r="I549" s="85"/>
      <c r="J549" s="85"/>
      <c r="K549" s="85"/>
    </row>
    <row r="550">
      <c r="A550" s="14" t="s">
        <v>8701</v>
      </c>
      <c r="B550" s="85" t="str">
        <f>VLOOKUP(A550,'High School'!A532:BG1394,4,FALSE)</f>
        <v>#N/A</v>
      </c>
      <c r="C550" s="85" t="str">
        <f>VLOOKUP(A550,'High School'!A532:P1394,5,FALSE)</f>
        <v>#N/A</v>
      </c>
      <c r="D550" s="91" t="str">
        <f>VLOOKUP(A550,'High School'!A532:BU1394,12,FALSE)</f>
        <v>#N/A</v>
      </c>
      <c r="E550" s="91" t="s">
        <v>61</v>
      </c>
      <c r="F550" s="85"/>
      <c r="G550" s="85"/>
      <c r="H550" s="85"/>
      <c r="I550" s="85"/>
      <c r="J550" s="85"/>
      <c r="K550" s="85"/>
    </row>
    <row r="551">
      <c r="A551" s="14" t="s">
        <v>8702</v>
      </c>
      <c r="B551" s="85" t="str">
        <f>VLOOKUP(A551,'High School'!A533:BG1395,4,FALSE)</f>
        <v>#N/A</v>
      </c>
      <c r="C551" s="85" t="str">
        <f>VLOOKUP(A551,'High School'!A533:P1395,5,FALSE)</f>
        <v>#N/A</v>
      </c>
      <c r="D551" s="91" t="str">
        <f>VLOOKUP(A551,'High School'!A533:BU1395,12,FALSE)</f>
        <v>#N/A</v>
      </c>
      <c r="E551" s="91" t="s">
        <v>61</v>
      </c>
      <c r="F551" s="85"/>
      <c r="G551" s="85"/>
      <c r="H551" s="85"/>
      <c r="I551" s="85"/>
      <c r="J551" s="85"/>
      <c r="K551" s="85"/>
    </row>
    <row r="552">
      <c r="A552" s="14" t="s">
        <v>8703</v>
      </c>
      <c r="B552" s="85" t="str">
        <f>VLOOKUP(A552,'High School'!A534:BG1396,4,FALSE)</f>
        <v>#N/A</v>
      </c>
      <c r="C552" s="85" t="str">
        <f>VLOOKUP(A552,'High School'!A534:P1396,5,FALSE)</f>
        <v>#N/A</v>
      </c>
      <c r="D552" s="91" t="str">
        <f>VLOOKUP(A552,'High School'!A534:BU1396,12,FALSE)</f>
        <v>#N/A</v>
      </c>
      <c r="E552" s="91" t="s">
        <v>61</v>
      </c>
      <c r="F552" s="85"/>
      <c r="G552" s="85"/>
      <c r="H552" s="85"/>
      <c r="I552" s="85"/>
      <c r="J552" s="85"/>
      <c r="K552" s="85"/>
    </row>
    <row r="553">
      <c r="A553" s="14" t="s">
        <v>8704</v>
      </c>
      <c r="B553" s="85" t="str">
        <f>VLOOKUP(A553,'High School'!A535:BG1397,4,FALSE)</f>
        <v>#N/A</v>
      </c>
      <c r="C553" s="85" t="str">
        <f>VLOOKUP(A553,'High School'!A535:P1397,5,FALSE)</f>
        <v>#N/A</v>
      </c>
      <c r="D553" s="91" t="str">
        <f>VLOOKUP(A553,'High School'!A535:BU1397,12,FALSE)</f>
        <v>#N/A</v>
      </c>
      <c r="E553" s="91" t="s">
        <v>61</v>
      </c>
      <c r="F553" s="85"/>
      <c r="G553" s="85"/>
      <c r="H553" s="85"/>
      <c r="I553" s="85"/>
      <c r="J553" s="85"/>
      <c r="K553" s="85"/>
    </row>
    <row r="554">
      <c r="A554" s="35" t="s">
        <v>8705</v>
      </c>
      <c r="B554" s="407" t="str">
        <f>VLOOKUP(A554,'High School'!A536:BG1398,4,FALSE)</f>
        <v>#N/A</v>
      </c>
      <c r="C554" s="407" t="str">
        <f>VLOOKUP(A554,'High School'!A536:P1398,5,FALSE)</f>
        <v>#N/A</v>
      </c>
      <c r="D554" s="408" t="str">
        <f>VLOOKUP(A554,'High School'!A536:BU1398,12,FALSE)</f>
        <v>#N/A</v>
      </c>
      <c r="E554" s="408" t="s">
        <v>61</v>
      </c>
      <c r="F554" s="407"/>
      <c r="G554" s="407"/>
      <c r="H554" s="407"/>
      <c r="I554" s="407"/>
      <c r="J554" s="407"/>
      <c r="K554" s="407"/>
      <c r="L554" s="1"/>
    </row>
    <row r="555">
      <c r="A555" s="14" t="s">
        <v>8706</v>
      </c>
      <c r="B555" s="85" t="str">
        <f>VLOOKUP(A555,'High School'!A540:BG1402,4,FALSE)</f>
        <v>#N/A</v>
      </c>
      <c r="C555" s="85" t="str">
        <f>VLOOKUP(A555,'High School'!A540:P1402,5,FALSE)</f>
        <v>#N/A</v>
      </c>
      <c r="D555" s="91" t="str">
        <f>VLOOKUP(A555,'High School'!A540:BU1402,12,FALSE)</f>
        <v>#N/A</v>
      </c>
      <c r="E555" s="91" t="s">
        <v>53</v>
      </c>
      <c r="F555" s="85"/>
      <c r="G555" s="85"/>
      <c r="H555" s="85"/>
      <c r="I555" s="85"/>
      <c r="J555" s="85"/>
      <c r="K555" s="85"/>
      <c r="L555" s="14"/>
    </row>
    <row r="556">
      <c r="A556" s="14" t="s">
        <v>8707</v>
      </c>
      <c r="B556" s="85" t="str">
        <f>VLOOKUP(A556,'High School'!A541:BG1403,4,FALSE)</f>
        <v>#N/A</v>
      </c>
      <c r="C556" s="85" t="str">
        <f>VLOOKUP(A556,'High School'!A541:P1403,5,FALSE)</f>
        <v>#N/A</v>
      </c>
      <c r="D556" s="91" t="str">
        <f>VLOOKUP(A556,'High School'!A541:BU1403,12,FALSE)</f>
        <v>#N/A</v>
      </c>
      <c r="E556" s="91" t="s">
        <v>53</v>
      </c>
      <c r="F556" s="85"/>
      <c r="G556" s="85"/>
      <c r="H556" s="85"/>
      <c r="I556" s="85"/>
      <c r="J556" s="85"/>
      <c r="K556" s="85"/>
      <c r="L556" s="14"/>
    </row>
    <row r="557">
      <c r="A557" s="14" t="s">
        <v>8708</v>
      </c>
      <c r="B557" s="85" t="str">
        <f>VLOOKUP(A557,'High School'!A542:BG1404,4,FALSE)</f>
        <v>#N/A</v>
      </c>
      <c r="C557" s="85" t="str">
        <f>VLOOKUP(A557,'High School'!A542:P1404,5,FALSE)</f>
        <v>#N/A</v>
      </c>
      <c r="D557" s="91" t="str">
        <f>VLOOKUP(A557,'High School'!A542:BU1404,12,FALSE)</f>
        <v>#N/A</v>
      </c>
      <c r="E557" s="91" t="s">
        <v>53</v>
      </c>
      <c r="F557" s="85"/>
      <c r="G557" s="85"/>
      <c r="H557" s="85"/>
      <c r="I557" s="85"/>
      <c r="J557" s="85"/>
      <c r="K557" s="85"/>
      <c r="L557" s="14"/>
    </row>
    <row r="558">
      <c r="A558" s="14" t="s">
        <v>8709</v>
      </c>
      <c r="B558" s="85" t="str">
        <f>VLOOKUP(A558,'High School'!A543:BG1405,4,FALSE)</f>
        <v>#N/A</v>
      </c>
      <c r="C558" s="85" t="str">
        <f>VLOOKUP(A558,'High School'!A543:P1405,5,FALSE)</f>
        <v>#N/A</v>
      </c>
      <c r="D558" s="91" t="str">
        <f>VLOOKUP(A558,'High School'!A543:BU1405,12,FALSE)</f>
        <v>#N/A</v>
      </c>
      <c r="E558" s="91" t="s">
        <v>53</v>
      </c>
      <c r="F558" s="85"/>
      <c r="G558" s="85"/>
      <c r="H558" s="85"/>
      <c r="I558" s="85"/>
      <c r="J558" s="85"/>
      <c r="K558" s="85"/>
      <c r="L558" s="14"/>
    </row>
    <row r="559">
      <c r="A559" s="14" t="s">
        <v>8710</v>
      </c>
      <c r="B559" s="85" t="str">
        <f>VLOOKUP(A559,'High School'!A544:BG1406,4,FALSE)</f>
        <v>#N/A</v>
      </c>
      <c r="C559" s="85" t="str">
        <f>VLOOKUP(A559,'High School'!A544:P1406,5,FALSE)</f>
        <v>#N/A</v>
      </c>
      <c r="D559" s="91" t="str">
        <f>VLOOKUP(A559,'High School'!A544:BU1406,12,FALSE)</f>
        <v>#N/A</v>
      </c>
      <c r="E559" s="91" t="s">
        <v>53</v>
      </c>
      <c r="F559" s="85"/>
      <c r="G559" s="85"/>
      <c r="H559" s="85"/>
      <c r="I559" s="85"/>
      <c r="J559" s="85"/>
      <c r="K559" s="85"/>
      <c r="L559" s="14"/>
    </row>
    <row r="560">
      <c r="A560" s="14" t="s">
        <v>8711</v>
      </c>
      <c r="B560" s="85" t="str">
        <f>VLOOKUP(A560,'High School'!A545:BG1407,4,FALSE)</f>
        <v>#N/A</v>
      </c>
      <c r="C560" s="85" t="str">
        <f>VLOOKUP(A560,'High School'!A545:P1407,5,FALSE)</f>
        <v>#N/A</v>
      </c>
      <c r="D560" s="91" t="str">
        <f>VLOOKUP(A560,'High School'!A545:BU1407,12,FALSE)</f>
        <v>#N/A</v>
      </c>
      <c r="E560" s="91" t="s">
        <v>53</v>
      </c>
      <c r="F560" s="85"/>
      <c r="G560" s="85"/>
      <c r="H560" s="85"/>
      <c r="I560" s="85"/>
      <c r="J560" s="85"/>
      <c r="K560" s="85"/>
      <c r="L560" s="14"/>
    </row>
    <row r="561">
      <c r="A561" s="14" t="s">
        <v>8712</v>
      </c>
      <c r="B561" s="85" t="str">
        <f>VLOOKUP(A561,'High School'!A546:BG1408,4,FALSE)</f>
        <v>#N/A</v>
      </c>
      <c r="C561" s="85" t="str">
        <f>VLOOKUP(A561,'High School'!A546:P1408,5,FALSE)</f>
        <v>#N/A</v>
      </c>
      <c r="D561" s="91" t="str">
        <f>VLOOKUP(A561,'High School'!A546:BU1408,12,FALSE)</f>
        <v>#N/A</v>
      </c>
      <c r="E561" s="91" t="s">
        <v>53</v>
      </c>
      <c r="F561" s="85"/>
      <c r="G561" s="85"/>
      <c r="H561" s="85"/>
      <c r="I561" s="85"/>
      <c r="J561" s="85"/>
      <c r="K561" s="85"/>
      <c r="L561" s="14"/>
    </row>
    <row r="562">
      <c r="A562" s="14" t="s">
        <v>8713</v>
      </c>
      <c r="B562" s="85" t="str">
        <f>VLOOKUP(A562,'High School'!A547:BG1409,4,FALSE)</f>
        <v>#N/A</v>
      </c>
      <c r="C562" s="85" t="str">
        <f>VLOOKUP(A562,'High School'!A547:P1409,5,FALSE)</f>
        <v>#N/A</v>
      </c>
      <c r="D562" s="91" t="str">
        <f>VLOOKUP(A562,'High School'!A547:BU1409,12,FALSE)</f>
        <v>#N/A</v>
      </c>
      <c r="E562" s="91" t="s">
        <v>53</v>
      </c>
      <c r="F562" s="85"/>
      <c r="G562" s="85"/>
      <c r="H562" s="85"/>
      <c r="I562" s="85"/>
      <c r="J562" s="85"/>
      <c r="K562" s="85"/>
      <c r="L562" s="14"/>
    </row>
    <row r="563">
      <c r="A563" s="14" t="s">
        <v>8714</v>
      </c>
      <c r="B563" s="85" t="str">
        <f>VLOOKUP(A563,'High School'!A548:BG1410,4,FALSE)</f>
        <v>#N/A</v>
      </c>
      <c r="C563" s="85" t="str">
        <f>VLOOKUP(A563,'High School'!A548:P1410,5,FALSE)</f>
        <v>#N/A</v>
      </c>
      <c r="D563" s="91" t="str">
        <f>VLOOKUP(A563,'High School'!A548:BU1410,12,FALSE)</f>
        <v>#N/A</v>
      </c>
      <c r="E563" s="91" t="s">
        <v>53</v>
      </c>
      <c r="F563" s="85"/>
      <c r="G563" s="85"/>
      <c r="H563" s="85"/>
      <c r="I563" s="85"/>
      <c r="J563" s="85"/>
      <c r="K563" s="85"/>
      <c r="L563" s="14"/>
    </row>
    <row r="564">
      <c r="A564" s="14" t="s">
        <v>8715</v>
      </c>
      <c r="B564" s="85" t="str">
        <f>VLOOKUP(A564,'High School'!A549:BG1411,4,FALSE)</f>
        <v>#N/A</v>
      </c>
      <c r="C564" s="85" t="str">
        <f>VLOOKUP(A564,'High School'!A549:P1411,5,FALSE)</f>
        <v>#N/A</v>
      </c>
      <c r="D564" s="91" t="str">
        <f>VLOOKUP(A564,'High School'!A549:BU1411,12,FALSE)</f>
        <v>#N/A</v>
      </c>
      <c r="E564" s="91" t="s">
        <v>53</v>
      </c>
      <c r="F564" s="85"/>
      <c r="G564" s="85"/>
      <c r="H564" s="85"/>
      <c r="I564" s="85"/>
      <c r="J564" s="85"/>
      <c r="K564" s="85"/>
      <c r="L564" s="14"/>
    </row>
    <row r="565">
      <c r="A565" s="14" t="s">
        <v>8716</v>
      </c>
      <c r="B565" s="85" t="str">
        <f>VLOOKUP(A565,'High School'!A550:BG1412,4,FALSE)</f>
        <v>#N/A</v>
      </c>
      <c r="C565" s="85" t="str">
        <f>VLOOKUP(A565,'High School'!A550:P1412,5,FALSE)</f>
        <v>#N/A</v>
      </c>
      <c r="D565" s="91" t="str">
        <f>VLOOKUP(A565,'High School'!A550:BU1412,12,FALSE)</f>
        <v>#N/A</v>
      </c>
      <c r="E565" s="91" t="s">
        <v>53</v>
      </c>
      <c r="F565" s="85"/>
      <c r="G565" s="85"/>
      <c r="H565" s="85"/>
      <c r="I565" s="85"/>
      <c r="J565" s="85"/>
      <c r="K565" s="85"/>
      <c r="L565" s="14"/>
    </row>
    <row r="566">
      <c r="A566" s="14" t="s">
        <v>8717</v>
      </c>
      <c r="B566" s="85" t="str">
        <f>VLOOKUP(A566,'High School'!A551:BG1413,4,FALSE)</f>
        <v>#N/A</v>
      </c>
      <c r="C566" s="85" t="str">
        <f>VLOOKUP(A566,'High School'!A551:P1413,5,FALSE)</f>
        <v>#N/A</v>
      </c>
      <c r="D566" s="91" t="str">
        <f>VLOOKUP(A566,'High School'!A551:BU1413,12,FALSE)</f>
        <v>#N/A</v>
      </c>
      <c r="E566" s="91" t="s">
        <v>53</v>
      </c>
      <c r="F566" s="85"/>
      <c r="G566" s="85"/>
      <c r="H566" s="85"/>
      <c r="I566" s="85"/>
      <c r="J566" s="85"/>
      <c r="K566" s="85"/>
      <c r="L566" s="14"/>
    </row>
    <row r="567">
      <c r="A567" s="11" t="s">
        <v>8718</v>
      </c>
      <c r="B567" s="140" t="str">
        <f>VLOOKUP(A567,'High School'!A552:BG1414,4,FALSE)</f>
        <v>#N/A</v>
      </c>
      <c r="C567" s="140" t="str">
        <f>VLOOKUP(A567,'High School'!A552:P1414,5,FALSE)</f>
        <v>#N/A</v>
      </c>
      <c r="D567" s="404" t="str">
        <f>VLOOKUP(A567,'High School'!A552:BU1414,12,FALSE)</f>
        <v>#N/A</v>
      </c>
      <c r="E567" s="404" t="s">
        <v>51</v>
      </c>
      <c r="F567" s="140"/>
      <c r="G567" s="140"/>
      <c r="H567" s="140"/>
      <c r="I567" s="140"/>
      <c r="J567" s="140"/>
      <c r="K567" s="140"/>
      <c r="L567" s="1"/>
    </row>
    <row r="568">
      <c r="A568" s="14" t="s">
        <v>8719</v>
      </c>
      <c r="B568" s="85" t="str">
        <f>VLOOKUP(A568,'High School'!A553:BG1415,4,FALSE)</f>
        <v>#N/A</v>
      </c>
      <c r="C568" s="85" t="str">
        <f>VLOOKUP(A568,'High School'!A553:P1415,5,FALSE)</f>
        <v>#N/A</v>
      </c>
      <c r="D568" s="91" t="str">
        <f>VLOOKUP(A568,'High School'!A553:BU1415,12,FALSE)</f>
        <v>#N/A</v>
      </c>
      <c r="E568" s="91" t="s">
        <v>51</v>
      </c>
      <c r="F568" s="85"/>
      <c r="G568" s="85"/>
      <c r="H568" s="85"/>
      <c r="I568" s="85"/>
      <c r="J568" s="85"/>
      <c r="K568" s="85"/>
    </row>
    <row r="569">
      <c r="A569" s="14" t="s">
        <v>8720</v>
      </c>
      <c r="B569" s="85" t="str">
        <f>VLOOKUP(A569,'High School'!A554:BG1416,4,FALSE)</f>
        <v>#N/A</v>
      </c>
      <c r="C569" s="85" t="str">
        <f>VLOOKUP(A569,'High School'!A554:P1416,5,FALSE)</f>
        <v>#N/A</v>
      </c>
      <c r="D569" s="91" t="str">
        <f>VLOOKUP(A569,'High School'!A554:BU1416,12,FALSE)</f>
        <v>#N/A</v>
      </c>
      <c r="E569" s="91" t="s">
        <v>57</v>
      </c>
      <c r="F569" s="85"/>
      <c r="G569" s="85"/>
      <c r="H569" s="85"/>
      <c r="I569" s="405"/>
      <c r="J569" s="79"/>
      <c r="K569" s="14"/>
    </row>
    <row r="570">
      <c r="A570" s="14" t="s">
        <v>8721</v>
      </c>
      <c r="B570" s="85" t="str">
        <f>VLOOKUP(A570,'High School'!A555:BG1417,4,FALSE)</f>
        <v>#N/A</v>
      </c>
      <c r="C570" s="85" t="str">
        <f>VLOOKUP(A570,'High School'!A555:P1417,5,FALSE)</f>
        <v>#N/A</v>
      </c>
      <c r="D570" s="91" t="str">
        <f>VLOOKUP(A570,'High School'!A555:BU1417,12,FALSE)</f>
        <v>#N/A</v>
      </c>
      <c r="E570" s="91" t="s">
        <v>57</v>
      </c>
      <c r="F570" s="85"/>
      <c r="G570" s="85"/>
      <c r="H570" s="85"/>
      <c r="I570" s="85"/>
      <c r="J570" s="85"/>
      <c r="K570" s="85"/>
    </row>
    <row r="571">
      <c r="A571" s="14" t="s">
        <v>8722</v>
      </c>
      <c r="B571" s="85" t="str">
        <f>VLOOKUP(A571,'High School'!A556:BG1418,4,FALSE)</f>
        <v>#N/A</v>
      </c>
      <c r="C571" s="85" t="str">
        <f>VLOOKUP(A571,'High School'!A556:P1418,5,FALSE)</f>
        <v>#N/A</v>
      </c>
      <c r="D571" s="91" t="str">
        <f>VLOOKUP(A571,'High School'!A556:BU1418,12,FALSE)</f>
        <v>#N/A</v>
      </c>
      <c r="E571" s="91" t="s">
        <v>51</v>
      </c>
      <c r="F571" s="85"/>
      <c r="G571" s="85"/>
      <c r="H571" s="85"/>
      <c r="I571" s="85"/>
      <c r="J571" s="85"/>
      <c r="K571" s="85"/>
    </row>
    <row r="572">
      <c r="A572" s="14" t="s">
        <v>8723</v>
      </c>
      <c r="B572" s="85" t="str">
        <f>VLOOKUP(A572,'High School'!A557:BG1419,4,FALSE)</f>
        <v>#N/A</v>
      </c>
      <c r="C572" s="85" t="str">
        <f>VLOOKUP(A572,'High School'!A557:P1419,5,FALSE)</f>
        <v>#N/A</v>
      </c>
      <c r="D572" s="91" t="str">
        <f>VLOOKUP(A572,'High School'!A557:BU1419,12,FALSE)</f>
        <v>#N/A</v>
      </c>
      <c r="E572" s="91" t="s">
        <v>51</v>
      </c>
      <c r="F572" s="85"/>
      <c r="G572" s="85"/>
      <c r="H572" s="85"/>
      <c r="I572" s="85"/>
      <c r="J572" s="85"/>
      <c r="K572" s="85"/>
    </row>
    <row r="573">
      <c r="A573" s="14" t="s">
        <v>8724</v>
      </c>
      <c r="B573" s="85" t="str">
        <f>VLOOKUP(A573,'High School'!A558:BG1420,4,FALSE)</f>
        <v>#N/A</v>
      </c>
      <c r="C573" s="85" t="str">
        <f>VLOOKUP(A573,'High School'!A558:P1420,5,FALSE)</f>
        <v>#N/A</v>
      </c>
      <c r="D573" s="91" t="str">
        <f>VLOOKUP(A573,'High School'!A558:BU1420,12,FALSE)</f>
        <v>#N/A</v>
      </c>
      <c r="E573" s="91" t="s">
        <v>51</v>
      </c>
      <c r="F573" s="85"/>
      <c r="G573" s="85"/>
      <c r="H573" s="85"/>
      <c r="I573" s="85"/>
      <c r="J573" s="85"/>
      <c r="K573" s="85"/>
    </row>
    <row r="574">
      <c r="A574" s="14" t="s">
        <v>8725</v>
      </c>
      <c r="B574" s="85" t="str">
        <f>VLOOKUP(A574,'High School'!A559:BG1421,4,FALSE)</f>
        <v>#N/A</v>
      </c>
      <c r="C574" s="85" t="str">
        <f>VLOOKUP(A574,'High School'!A559:P1421,5,FALSE)</f>
        <v>#N/A</v>
      </c>
      <c r="D574" s="91" t="str">
        <f>VLOOKUP(A574,'High School'!A559:BU1421,12,FALSE)</f>
        <v>#N/A</v>
      </c>
      <c r="E574" s="91" t="s">
        <v>51</v>
      </c>
      <c r="F574" s="85"/>
      <c r="G574" s="85"/>
      <c r="H574" s="85"/>
      <c r="I574" s="85"/>
      <c r="J574" s="85"/>
      <c r="K574" s="85"/>
    </row>
    <row r="575">
      <c r="A575" s="14" t="s">
        <v>8726</v>
      </c>
      <c r="B575" s="85" t="str">
        <f>VLOOKUP(A575,'High School'!A560:BG1422,4,FALSE)</f>
        <v>#N/A</v>
      </c>
      <c r="C575" s="85" t="str">
        <f>VLOOKUP(A575,'High School'!A560:P1422,5,FALSE)</f>
        <v>#N/A</v>
      </c>
      <c r="D575" s="91" t="str">
        <f>VLOOKUP(A575,'High School'!A560:BU1422,12,FALSE)</f>
        <v>#N/A</v>
      </c>
      <c r="E575" s="91" t="s">
        <v>51</v>
      </c>
      <c r="F575" s="85"/>
      <c r="G575" s="85"/>
      <c r="H575" s="85"/>
      <c r="I575" s="85"/>
      <c r="J575" s="85"/>
      <c r="K575" s="85"/>
    </row>
    <row r="576">
      <c r="A576" s="14" t="s">
        <v>8727</v>
      </c>
      <c r="B576" s="85" t="str">
        <f>VLOOKUP(A576,'High School'!A561:BG1423,4,FALSE)</f>
        <v>#N/A</v>
      </c>
      <c r="C576" s="85" t="str">
        <f>VLOOKUP(A576,'High School'!A561:P1423,5,FALSE)</f>
        <v>#N/A</v>
      </c>
      <c r="D576" s="91" t="str">
        <f>VLOOKUP(A576,'High School'!A561:BU1423,12,FALSE)</f>
        <v>#N/A</v>
      </c>
      <c r="E576" s="91" t="s">
        <v>51</v>
      </c>
      <c r="F576" s="85"/>
      <c r="G576" s="85"/>
      <c r="H576" s="85"/>
      <c r="I576" s="85"/>
      <c r="J576" s="85"/>
      <c r="K576" s="85"/>
    </row>
    <row r="577">
      <c r="A577" s="14" t="s">
        <v>8728</v>
      </c>
      <c r="B577" s="85" t="str">
        <f>VLOOKUP(A577,'High School'!A562:BG1424,4,FALSE)</f>
        <v>#N/A</v>
      </c>
      <c r="C577" s="85" t="str">
        <f>VLOOKUP(A577,'High School'!A562:P1424,5,FALSE)</f>
        <v>#N/A</v>
      </c>
      <c r="D577" s="91" t="str">
        <f>VLOOKUP(A577,'High School'!A562:BU1424,12,FALSE)</f>
        <v>#N/A</v>
      </c>
      <c r="E577" s="91" t="s">
        <v>51</v>
      </c>
      <c r="F577" s="85"/>
      <c r="G577" s="85"/>
      <c r="H577" s="85"/>
      <c r="I577" s="85"/>
      <c r="J577" s="85"/>
      <c r="K577" s="85"/>
    </row>
    <row r="578">
      <c r="A578" s="14" t="s">
        <v>8729</v>
      </c>
      <c r="B578" s="85" t="str">
        <f>VLOOKUP(A578,'High School'!A563:BG1425,4,FALSE)</f>
        <v>#N/A</v>
      </c>
      <c r="C578" s="85" t="str">
        <f>VLOOKUP(A578,'High School'!A563:P1425,5,FALSE)</f>
        <v>#N/A</v>
      </c>
      <c r="D578" s="91" t="str">
        <f>VLOOKUP(A578,'High School'!A563:BU1425,12,FALSE)</f>
        <v>#N/A</v>
      </c>
      <c r="E578" s="91" t="s">
        <v>51</v>
      </c>
      <c r="F578" s="85"/>
      <c r="G578" s="85"/>
      <c r="H578" s="85"/>
      <c r="I578" s="85"/>
      <c r="J578" s="85"/>
      <c r="K578" s="85"/>
    </row>
    <row r="579">
      <c r="A579" s="14" t="s">
        <v>8730</v>
      </c>
      <c r="B579" s="85" t="str">
        <f>VLOOKUP(A579,'High School'!A564:BG1426,4,FALSE)</f>
        <v>#N/A</v>
      </c>
      <c r="C579" s="85" t="str">
        <f>VLOOKUP(A579,'High School'!A564:P1426,5,FALSE)</f>
        <v>#N/A</v>
      </c>
      <c r="D579" s="91" t="str">
        <f>VLOOKUP(A579,'High School'!A564:BU1426,12,FALSE)</f>
        <v>#N/A</v>
      </c>
      <c r="E579" s="91" t="s">
        <v>51</v>
      </c>
      <c r="F579" s="85"/>
      <c r="G579" s="85"/>
      <c r="H579" s="85"/>
      <c r="I579" s="85"/>
      <c r="J579" s="85"/>
      <c r="K579" s="85"/>
    </row>
    <row r="580">
      <c r="A580" s="14" t="s">
        <v>8731</v>
      </c>
      <c r="B580" s="85" t="str">
        <f>VLOOKUP(A580,'High School'!A565:BG1427,4,FALSE)</f>
        <v>#N/A</v>
      </c>
      <c r="C580" s="85" t="str">
        <f>VLOOKUP(A580,'High School'!A565:P1427,5,FALSE)</f>
        <v>#N/A</v>
      </c>
      <c r="D580" s="91" t="str">
        <f>VLOOKUP(A580,'High School'!A565:BU1427,12,FALSE)</f>
        <v>#N/A</v>
      </c>
      <c r="E580" s="91" t="s">
        <v>51</v>
      </c>
      <c r="F580" s="85"/>
      <c r="G580" s="85"/>
      <c r="H580" s="85"/>
      <c r="I580" s="85"/>
      <c r="J580" s="85"/>
      <c r="K580" s="85"/>
    </row>
    <row r="581">
      <c r="A581" s="35" t="s">
        <v>8732</v>
      </c>
      <c r="B581" s="407" t="str">
        <f>VLOOKUP(A581,'High School'!A566:BG1428,4,FALSE)</f>
        <v>#N/A</v>
      </c>
      <c r="C581" s="407" t="str">
        <f>VLOOKUP(A581,'High School'!A566:P1428,5,FALSE)</f>
        <v>#N/A</v>
      </c>
      <c r="D581" s="408" t="str">
        <f>VLOOKUP(A581,'High School'!A566:BU1428,12,FALSE)</f>
        <v>#N/A</v>
      </c>
      <c r="E581" s="408" t="s">
        <v>51</v>
      </c>
      <c r="F581" s="407"/>
      <c r="G581" s="407"/>
      <c r="H581" s="407"/>
      <c r="I581" s="407"/>
      <c r="J581" s="407"/>
      <c r="K581" s="407"/>
      <c r="L581" s="1"/>
    </row>
    <row r="582">
      <c r="A582" s="14" t="s">
        <v>8733</v>
      </c>
      <c r="B582" s="85" t="str">
        <f>VLOOKUP(A582,'High School'!A567:BG1429,4,FALSE)</f>
        <v>#N/A</v>
      </c>
      <c r="C582" s="85" t="str">
        <f>VLOOKUP(A582,'High School'!A567:P1429,5,FALSE)</f>
        <v>#N/A</v>
      </c>
      <c r="D582" s="91" t="str">
        <f>VLOOKUP(A582,'High School'!A567:BU1429,12,FALSE)</f>
        <v>#N/A</v>
      </c>
      <c r="E582" s="91" t="s">
        <v>53</v>
      </c>
      <c r="F582" s="85"/>
      <c r="G582" s="85"/>
      <c r="H582" s="85"/>
      <c r="I582" s="85"/>
      <c r="J582" s="85"/>
      <c r="K582" s="85"/>
      <c r="L582" s="14"/>
    </row>
    <row r="583">
      <c r="A583" s="14" t="s">
        <v>8734</v>
      </c>
      <c r="B583" s="85" t="str">
        <f>VLOOKUP(A583,'High School'!A568:BG1430,4,FALSE)</f>
        <v>#N/A</v>
      </c>
      <c r="C583" s="85" t="str">
        <f>VLOOKUP(A583,'High School'!A568:P1430,5,FALSE)</f>
        <v>#N/A</v>
      </c>
      <c r="D583" s="91" t="str">
        <f>VLOOKUP(A583,'High School'!A568:BU1430,12,FALSE)</f>
        <v>#N/A</v>
      </c>
      <c r="E583" s="91" t="s">
        <v>53</v>
      </c>
      <c r="F583" s="85"/>
      <c r="G583" s="85"/>
      <c r="H583" s="85"/>
      <c r="I583" s="85"/>
      <c r="J583" s="85"/>
      <c r="K583" s="85"/>
      <c r="L583" s="14"/>
    </row>
    <row r="584">
      <c r="A584" s="14" t="s">
        <v>8735</v>
      </c>
      <c r="B584" s="85" t="str">
        <f>VLOOKUP(A584,'High School'!A569:BG1431,4,FALSE)</f>
        <v>#N/A</v>
      </c>
      <c r="C584" s="85" t="str">
        <f>VLOOKUP(A584,'High School'!A569:P1431,5,FALSE)</f>
        <v>#N/A</v>
      </c>
      <c r="D584" s="91" t="str">
        <f>VLOOKUP(A584,'High School'!A569:BU1431,12,FALSE)</f>
        <v>#N/A</v>
      </c>
      <c r="E584" s="91" t="s">
        <v>53</v>
      </c>
      <c r="F584" s="85"/>
      <c r="G584" s="85"/>
      <c r="H584" s="85"/>
      <c r="I584" s="85"/>
      <c r="J584" s="85"/>
      <c r="K584" s="85"/>
      <c r="L584" s="14"/>
    </row>
    <row r="585">
      <c r="A585" s="14" t="s">
        <v>8736</v>
      </c>
      <c r="B585" s="85" t="str">
        <f>VLOOKUP(A585,'High School'!A570:BG1432,4,FALSE)</f>
        <v>#N/A</v>
      </c>
      <c r="C585" s="85" t="str">
        <f>VLOOKUP(A585,'High School'!A570:P1432,5,FALSE)</f>
        <v>#N/A</v>
      </c>
      <c r="D585" s="91" t="str">
        <f>VLOOKUP(A585,'High School'!A570:BU1432,12,FALSE)</f>
        <v>#N/A</v>
      </c>
      <c r="E585" s="91" t="s">
        <v>53</v>
      </c>
      <c r="F585" s="85"/>
      <c r="G585" s="85"/>
      <c r="H585" s="85"/>
      <c r="I585" s="85"/>
      <c r="J585" s="85"/>
      <c r="K585" s="85"/>
      <c r="L585" s="14"/>
    </row>
    <row r="586">
      <c r="A586" s="14" t="s">
        <v>8737</v>
      </c>
      <c r="B586" s="85" t="str">
        <f>VLOOKUP(A586,'High School'!A571:BG1433,4,FALSE)</f>
        <v>#N/A</v>
      </c>
      <c r="C586" s="85" t="str">
        <f>VLOOKUP(A586,'High School'!A571:P1433,5,FALSE)</f>
        <v>#N/A</v>
      </c>
      <c r="D586" s="91" t="str">
        <f>VLOOKUP(A586,'High School'!A571:BU1433,12,FALSE)</f>
        <v>#N/A</v>
      </c>
      <c r="E586" s="91" t="s">
        <v>53</v>
      </c>
      <c r="F586" s="85"/>
      <c r="G586" s="85"/>
      <c r="H586" s="85"/>
      <c r="I586" s="85"/>
      <c r="J586" s="85"/>
      <c r="K586" s="85"/>
      <c r="L586" s="14"/>
    </row>
    <row r="587">
      <c r="A587" s="14" t="s">
        <v>8738</v>
      </c>
      <c r="B587" s="85" t="str">
        <f>VLOOKUP(A587,'High School'!A572:BG1434,4,FALSE)</f>
        <v>#N/A</v>
      </c>
      <c r="C587" s="85" t="str">
        <f>VLOOKUP(A587,'High School'!A572:P1434,5,FALSE)</f>
        <v>#N/A</v>
      </c>
      <c r="D587" s="91" t="str">
        <f>VLOOKUP(A587,'High School'!A572:BU1434,12,FALSE)</f>
        <v>#N/A</v>
      </c>
      <c r="E587" s="91" t="s">
        <v>53</v>
      </c>
      <c r="F587" s="85"/>
      <c r="G587" s="85"/>
      <c r="H587" s="85"/>
      <c r="I587" s="85"/>
      <c r="J587" s="85"/>
      <c r="K587" s="85"/>
      <c r="L587" s="14"/>
    </row>
    <row r="588">
      <c r="A588" s="14" t="s">
        <v>8739</v>
      </c>
      <c r="B588" s="85" t="str">
        <f>VLOOKUP(A588,'High School'!A573:BG1435,4,FALSE)</f>
        <v>#N/A</v>
      </c>
      <c r="C588" s="85" t="str">
        <f>VLOOKUP(A588,'High School'!A573:P1435,5,FALSE)</f>
        <v>#N/A</v>
      </c>
      <c r="D588" s="91" t="str">
        <f>VLOOKUP(A588,'High School'!A573:BU1435,12,FALSE)</f>
        <v>#N/A</v>
      </c>
      <c r="E588" s="91" t="s">
        <v>53</v>
      </c>
      <c r="F588" s="85"/>
      <c r="G588" s="85"/>
      <c r="H588" s="85"/>
      <c r="I588" s="85"/>
      <c r="J588" s="85"/>
      <c r="K588" s="85"/>
      <c r="L588" s="14"/>
    </row>
    <row r="589">
      <c r="A589" s="14" t="s">
        <v>8740</v>
      </c>
      <c r="B589" s="85" t="str">
        <f>VLOOKUP(A589,'High School'!A574:BG1436,4,FALSE)</f>
        <v>#N/A</v>
      </c>
      <c r="C589" s="85" t="str">
        <f>VLOOKUP(A589,'High School'!A574:P1436,5,FALSE)</f>
        <v>#N/A</v>
      </c>
      <c r="D589" s="91" t="str">
        <f>VLOOKUP(A589,'High School'!A574:BU1436,12,FALSE)</f>
        <v>#N/A</v>
      </c>
      <c r="E589" s="91" t="s">
        <v>53</v>
      </c>
      <c r="F589" s="85"/>
      <c r="G589" s="85"/>
      <c r="H589" s="85"/>
      <c r="I589" s="85"/>
      <c r="J589" s="85"/>
      <c r="K589" s="85"/>
      <c r="L589" s="14"/>
    </row>
    <row r="590">
      <c r="A590" s="14" t="s">
        <v>8741</v>
      </c>
      <c r="B590" s="85" t="str">
        <f>VLOOKUP(A590,'High School'!A575:BG1437,4,FALSE)</f>
        <v>#N/A</v>
      </c>
      <c r="C590" s="85" t="str">
        <f>VLOOKUP(A590,'High School'!A575:P1437,5,FALSE)</f>
        <v>#N/A</v>
      </c>
      <c r="D590" s="91" t="str">
        <f>VLOOKUP(A590,'High School'!A575:BU1437,12,FALSE)</f>
        <v>#N/A</v>
      </c>
      <c r="E590" s="91" t="s">
        <v>53</v>
      </c>
      <c r="F590" s="85"/>
      <c r="G590" s="85"/>
      <c r="H590" s="85"/>
      <c r="I590" s="85"/>
      <c r="J590" s="85"/>
      <c r="K590" s="85"/>
      <c r="L590" s="14"/>
    </row>
    <row r="591">
      <c r="A591" s="14" t="s">
        <v>8742</v>
      </c>
      <c r="B591" s="85" t="str">
        <f>VLOOKUP(A591,'High School'!A576:BG1438,4,FALSE)</f>
        <v>#N/A</v>
      </c>
      <c r="C591" s="85" t="str">
        <f>VLOOKUP(A591,'High School'!A576:P1438,5,FALSE)</f>
        <v>#N/A</v>
      </c>
      <c r="D591" s="91" t="str">
        <f>VLOOKUP(A591,'High School'!A576:BU1438,12,FALSE)</f>
        <v>#N/A</v>
      </c>
      <c r="E591" s="91" t="s">
        <v>53</v>
      </c>
      <c r="F591" s="85"/>
      <c r="G591" s="85"/>
      <c r="H591" s="85"/>
      <c r="I591" s="85"/>
      <c r="J591" s="85"/>
      <c r="K591" s="85"/>
      <c r="L591" s="14"/>
    </row>
    <row r="592">
      <c r="A592" s="14" t="s">
        <v>8743</v>
      </c>
      <c r="B592" s="85" t="str">
        <f>VLOOKUP(A592,'High School'!A577:BG1439,4,FALSE)</f>
        <v>#N/A</v>
      </c>
      <c r="C592" s="85" t="str">
        <f>VLOOKUP(A592,'High School'!A577:P1439,5,FALSE)</f>
        <v>#N/A</v>
      </c>
      <c r="D592" s="91" t="str">
        <f>VLOOKUP(A592,'High School'!A577:BU1439,12,FALSE)</f>
        <v>#N/A</v>
      </c>
      <c r="E592" s="91" t="s">
        <v>53</v>
      </c>
      <c r="F592" s="85"/>
      <c r="G592" s="85"/>
      <c r="H592" s="85"/>
      <c r="I592" s="85"/>
      <c r="J592" s="85"/>
      <c r="K592" s="85"/>
      <c r="L592" s="14"/>
    </row>
    <row r="593">
      <c r="A593" s="14" t="s">
        <v>8744</v>
      </c>
      <c r="B593" s="85" t="str">
        <f>VLOOKUP(A593,'High School'!A578:BG1440,4,FALSE)</f>
        <v>#N/A</v>
      </c>
      <c r="C593" s="85" t="str">
        <f>VLOOKUP(A593,'High School'!A578:P1440,5,FALSE)</f>
        <v>#N/A</v>
      </c>
      <c r="D593" s="91" t="str">
        <f>VLOOKUP(A593,'High School'!A578:BU1440,12,FALSE)</f>
        <v>#N/A</v>
      </c>
      <c r="E593" s="91" t="s">
        <v>53</v>
      </c>
      <c r="F593" s="85"/>
      <c r="G593" s="85"/>
      <c r="H593" s="85"/>
      <c r="I593" s="85"/>
      <c r="J593" s="85"/>
      <c r="K593" s="85"/>
      <c r="L593" s="14"/>
    </row>
    <row r="594">
      <c r="A594" s="14" t="s">
        <v>8745</v>
      </c>
      <c r="B594" s="85" t="str">
        <f>VLOOKUP(A594,'High School'!A579:BG1441,4,FALSE)</f>
        <v>#N/A</v>
      </c>
      <c r="C594" s="85" t="str">
        <f>VLOOKUP(A594,'High School'!A579:P1441,5,FALSE)</f>
        <v>#N/A</v>
      </c>
      <c r="D594" s="91" t="str">
        <f>VLOOKUP(A594,'High School'!A579:BU1441,12,FALSE)</f>
        <v>#N/A</v>
      </c>
      <c r="E594" s="91" t="s">
        <v>53</v>
      </c>
      <c r="F594" s="85"/>
      <c r="G594" s="85"/>
      <c r="H594" s="85"/>
      <c r="I594" s="85"/>
      <c r="J594" s="85"/>
      <c r="K594" s="85"/>
      <c r="L594" s="14"/>
    </row>
    <row r="595">
      <c r="A595" s="14" t="s">
        <v>8746</v>
      </c>
      <c r="B595" s="85" t="str">
        <f>VLOOKUP(A595,'High School'!A580:BG1442,4,FALSE)</f>
        <v>#N/A</v>
      </c>
      <c r="C595" s="85" t="str">
        <f>VLOOKUP(A595,'High School'!A580:P1442,5,FALSE)</f>
        <v>#N/A</v>
      </c>
      <c r="D595" s="91" t="str">
        <f>VLOOKUP(A595,'High School'!A580:BU1442,12,FALSE)</f>
        <v>#N/A</v>
      </c>
      <c r="E595" s="91" t="s">
        <v>53</v>
      </c>
      <c r="F595" s="85"/>
      <c r="G595" s="85"/>
      <c r="H595" s="85"/>
      <c r="I595" s="85"/>
      <c r="J595" s="85"/>
      <c r="K595" s="85"/>
      <c r="L595" s="14"/>
    </row>
    <row r="596">
      <c r="A596" s="14" t="s">
        <v>8747</v>
      </c>
      <c r="B596" s="85" t="str">
        <f>VLOOKUP(A596,'High School'!A581:BG1443,4,FALSE)</f>
        <v>#N/A</v>
      </c>
      <c r="C596" s="85" t="str">
        <f>VLOOKUP(A596,'High School'!A581:P1443,5,FALSE)</f>
        <v>#N/A</v>
      </c>
      <c r="D596" s="91" t="str">
        <f>VLOOKUP(A596,'High School'!A581:BU1443,12,FALSE)</f>
        <v>#N/A</v>
      </c>
      <c r="E596" s="91" t="s">
        <v>53</v>
      </c>
      <c r="F596" s="85"/>
      <c r="G596" s="85"/>
      <c r="H596" s="85"/>
      <c r="I596" s="85"/>
      <c r="J596" s="85"/>
      <c r="K596" s="85"/>
      <c r="L596" s="14"/>
    </row>
    <row r="597">
      <c r="A597" s="14" t="s">
        <v>8748</v>
      </c>
      <c r="B597" s="85" t="str">
        <f>VLOOKUP(A597,'High School'!A582:BG1444,4,FALSE)</f>
        <v>#N/A</v>
      </c>
      <c r="C597" s="85" t="str">
        <f>VLOOKUP(A597,'High School'!A582:P1444,5,FALSE)</f>
        <v>#N/A</v>
      </c>
      <c r="D597" s="91" t="str">
        <f>VLOOKUP(A597,'High School'!A582:BU1444,12,FALSE)</f>
        <v>#N/A</v>
      </c>
      <c r="E597" s="91" t="s">
        <v>53</v>
      </c>
      <c r="F597" s="85"/>
      <c r="G597" s="85"/>
      <c r="H597" s="85"/>
      <c r="I597" s="85"/>
      <c r="J597" s="85"/>
      <c r="K597" s="85"/>
      <c r="L597" s="14"/>
    </row>
    <row r="598">
      <c r="A598" s="14" t="s">
        <v>8749</v>
      </c>
      <c r="B598" s="85" t="str">
        <f>VLOOKUP(A598,'High School'!A583:BG1445,4,FALSE)</f>
        <v>#N/A</v>
      </c>
      <c r="C598" s="85" t="str">
        <f>VLOOKUP(A598,'High School'!A583:P1445,5,FALSE)</f>
        <v>#N/A</v>
      </c>
      <c r="D598" s="91" t="str">
        <f>VLOOKUP(A598,'High School'!A583:BU1445,12,FALSE)</f>
        <v>#N/A</v>
      </c>
      <c r="E598" s="91" t="s">
        <v>53</v>
      </c>
      <c r="F598" s="85"/>
      <c r="G598" s="85"/>
      <c r="H598" s="85"/>
      <c r="I598" s="85"/>
      <c r="J598" s="79"/>
      <c r="K598" s="85"/>
      <c r="L598" s="14"/>
    </row>
    <row r="599">
      <c r="A599" s="14" t="s">
        <v>8750</v>
      </c>
      <c r="B599" s="85" t="str">
        <f>VLOOKUP(A599,'High School'!A584:BG1446,4,FALSE)</f>
        <v>#N/A</v>
      </c>
      <c r="C599" s="85" t="str">
        <f>VLOOKUP(A599,'High School'!A584:P1446,5,FALSE)</f>
        <v>#N/A</v>
      </c>
      <c r="D599" s="91" t="str">
        <f>VLOOKUP(A599,'High School'!A584:BU1446,12,FALSE)</f>
        <v>#N/A</v>
      </c>
      <c r="E599" s="91" t="s">
        <v>53</v>
      </c>
      <c r="F599" s="85"/>
      <c r="G599" s="85"/>
      <c r="H599" s="85"/>
      <c r="I599" s="85"/>
      <c r="J599" s="85"/>
      <c r="K599" s="85"/>
      <c r="L599" s="14"/>
    </row>
    <row r="600">
      <c r="A600" s="14" t="s">
        <v>8751</v>
      </c>
      <c r="B600" s="85" t="str">
        <f>VLOOKUP(A600,'High School'!A585:BG1447,4,FALSE)</f>
        <v>#N/A</v>
      </c>
      <c r="C600" s="85" t="str">
        <f>VLOOKUP(A600,'High School'!A585:P1447,5,FALSE)</f>
        <v>#N/A</v>
      </c>
      <c r="D600" s="91" t="str">
        <f>VLOOKUP(A600,'High School'!A585:BU1447,12,FALSE)</f>
        <v>#N/A</v>
      </c>
      <c r="E600" s="91" t="s">
        <v>53</v>
      </c>
      <c r="F600" s="85"/>
      <c r="G600" s="85"/>
      <c r="H600" s="85"/>
      <c r="I600" s="85"/>
      <c r="J600" s="85"/>
      <c r="K600" s="85"/>
      <c r="L600" s="14"/>
    </row>
    <row r="601">
      <c r="A601" s="14" t="s">
        <v>8752</v>
      </c>
      <c r="B601" s="85" t="str">
        <f>VLOOKUP(A601,'High School'!A586:BG1448,4,FALSE)</f>
        <v>#N/A</v>
      </c>
      <c r="C601" s="85" t="str">
        <f>VLOOKUP(A601,'High School'!A586:P1448,5,FALSE)</f>
        <v>#N/A</v>
      </c>
      <c r="D601" s="91" t="str">
        <f>VLOOKUP(A601,'High School'!A586:BU1448,12,FALSE)</f>
        <v>#N/A</v>
      </c>
      <c r="E601" s="91" t="s">
        <v>53</v>
      </c>
      <c r="F601" s="85"/>
      <c r="G601" s="85"/>
      <c r="H601" s="85"/>
      <c r="I601" s="85"/>
      <c r="J601" s="85"/>
      <c r="K601" s="85"/>
      <c r="L601" s="14"/>
    </row>
    <row r="602">
      <c r="A602" s="14" t="s">
        <v>8753</v>
      </c>
      <c r="B602" s="85" t="str">
        <f>VLOOKUP(A602,'High School'!A587:BG1449,4,FALSE)</f>
        <v>#N/A</v>
      </c>
      <c r="C602" s="85" t="str">
        <f>VLOOKUP(A602,'High School'!A587:P1449,5,FALSE)</f>
        <v>#N/A</v>
      </c>
      <c r="D602" s="91" t="str">
        <f>VLOOKUP(A602,'High School'!A587:BU1449,12,FALSE)</f>
        <v>#N/A</v>
      </c>
      <c r="E602" s="91" t="s">
        <v>53</v>
      </c>
      <c r="F602" s="85"/>
      <c r="G602" s="85"/>
      <c r="H602" s="85"/>
      <c r="I602" s="85"/>
      <c r="J602" s="85"/>
      <c r="K602" s="85"/>
      <c r="L602" s="14"/>
    </row>
    <row r="603">
      <c r="A603" s="14" t="s">
        <v>8754</v>
      </c>
      <c r="B603" s="85" t="str">
        <f>VLOOKUP(A603,'High School'!A588:BG1450,4,FALSE)</f>
        <v>#N/A</v>
      </c>
      <c r="C603" s="85" t="str">
        <f>VLOOKUP(A603,'High School'!A588:P1450,5,FALSE)</f>
        <v>#N/A</v>
      </c>
      <c r="D603" s="91" t="str">
        <f>VLOOKUP(A603,'High School'!A588:BU1450,12,FALSE)</f>
        <v>#N/A</v>
      </c>
      <c r="E603" s="91" t="s">
        <v>53</v>
      </c>
      <c r="F603" s="85"/>
      <c r="G603" s="85"/>
      <c r="H603" s="85"/>
      <c r="I603" s="85"/>
      <c r="J603" s="85"/>
      <c r="K603" s="85"/>
      <c r="L603" s="14"/>
    </row>
    <row r="604">
      <c r="A604" s="14" t="s">
        <v>8755</v>
      </c>
      <c r="B604" s="85" t="str">
        <f>VLOOKUP(A604,'High School'!A589:BG1451,4,FALSE)</f>
        <v>#N/A</v>
      </c>
      <c r="C604" s="85" t="str">
        <f>VLOOKUP(A604,'High School'!A589:P1451,5,FALSE)</f>
        <v>#N/A</v>
      </c>
      <c r="D604" s="91" t="str">
        <f>VLOOKUP(A604,'High School'!A589:BU1451,12,FALSE)</f>
        <v>#N/A</v>
      </c>
      <c r="E604" s="91" t="s">
        <v>53</v>
      </c>
      <c r="F604" s="85"/>
      <c r="G604" s="85"/>
      <c r="H604" s="85"/>
      <c r="I604" s="85"/>
      <c r="J604" s="85"/>
      <c r="K604" s="85"/>
      <c r="L604" s="14"/>
    </row>
    <row r="605">
      <c r="A605" s="14" t="s">
        <v>8756</v>
      </c>
      <c r="B605" s="85" t="str">
        <f>VLOOKUP(A605,'High School'!A590:BG1452,4,FALSE)</f>
        <v>#N/A</v>
      </c>
      <c r="C605" s="85" t="str">
        <f>VLOOKUP(A605,'High School'!A590:P1452,5,FALSE)</f>
        <v>#N/A</v>
      </c>
      <c r="D605" s="91" t="str">
        <f>VLOOKUP(A605,'High School'!A590:BU1452,12,FALSE)</f>
        <v>#N/A</v>
      </c>
      <c r="E605" s="91" t="s">
        <v>53</v>
      </c>
      <c r="F605" s="85"/>
      <c r="G605" s="85"/>
      <c r="H605" s="85"/>
      <c r="I605" s="85"/>
      <c r="J605" s="85"/>
      <c r="K605" s="85"/>
      <c r="L605" s="14"/>
    </row>
    <row r="606">
      <c r="A606" s="14" t="s">
        <v>8757</v>
      </c>
      <c r="B606" s="85" t="str">
        <f>VLOOKUP(A606,'High School'!A591:BG1453,4,FALSE)</f>
        <v>#N/A</v>
      </c>
      <c r="C606" s="85" t="str">
        <f>VLOOKUP(A606,'High School'!A591:P1453,5,FALSE)</f>
        <v>#N/A</v>
      </c>
      <c r="D606" s="91" t="str">
        <f>VLOOKUP(A606,'High School'!A591:BU1453,12,FALSE)</f>
        <v>#N/A</v>
      </c>
      <c r="E606" s="91" t="s">
        <v>53</v>
      </c>
      <c r="F606" s="85"/>
      <c r="G606" s="85"/>
      <c r="H606" s="85"/>
      <c r="I606" s="85"/>
      <c r="J606" s="85"/>
      <c r="K606" s="85"/>
      <c r="L606" s="14"/>
    </row>
    <row r="607">
      <c r="A607" s="11" t="s">
        <v>8758</v>
      </c>
      <c r="B607" s="140" t="str">
        <f>VLOOKUP(A607,'High School'!A592:BG1454,4,FALSE)</f>
        <v>#N/A</v>
      </c>
      <c r="C607" s="140" t="str">
        <f>VLOOKUP(A607,'High School'!A592:P1454,5,FALSE)</f>
        <v>#N/A</v>
      </c>
      <c r="D607" s="404" t="str">
        <f>VLOOKUP(A607,'High School'!A592:BU1454,12,FALSE)</f>
        <v>#N/A</v>
      </c>
      <c r="E607" s="404" t="s">
        <v>51</v>
      </c>
      <c r="F607" s="140"/>
      <c r="G607" s="140"/>
      <c r="H607" s="140"/>
      <c r="I607" s="140"/>
      <c r="J607" s="140"/>
      <c r="K607" s="140"/>
      <c r="L607" s="1"/>
    </row>
    <row r="608">
      <c r="A608" s="14" t="s">
        <v>8759</v>
      </c>
      <c r="B608" s="85" t="str">
        <f>VLOOKUP(A608,'High School'!A593:BG1455,4,FALSE)</f>
        <v>#N/A</v>
      </c>
      <c r="C608" s="85" t="str">
        <f>VLOOKUP(A608,'High School'!A593:P1455,5,FALSE)</f>
        <v>#N/A</v>
      </c>
      <c r="D608" s="91" t="str">
        <f>VLOOKUP(A608,'High School'!A593:BU1455,12,FALSE)</f>
        <v>#N/A</v>
      </c>
      <c r="E608" s="91" t="s">
        <v>51</v>
      </c>
      <c r="F608" s="85"/>
      <c r="G608" s="85"/>
      <c r="H608" s="85"/>
      <c r="I608" s="85"/>
      <c r="J608" s="79"/>
      <c r="K608" s="85"/>
    </row>
    <row r="609">
      <c r="A609" s="14" t="s">
        <v>8760</v>
      </c>
      <c r="B609" s="85" t="str">
        <f>VLOOKUP(A609,'High School'!A594:BG1456,4,FALSE)</f>
        <v>#N/A</v>
      </c>
      <c r="C609" s="85" t="str">
        <f>VLOOKUP(A609,'High School'!A594:P1456,5,FALSE)</f>
        <v>#N/A</v>
      </c>
      <c r="D609" s="91" t="str">
        <f>VLOOKUP(A609,'High School'!A594:BU1456,12,FALSE)</f>
        <v>#N/A</v>
      </c>
      <c r="E609" s="91" t="s">
        <v>51</v>
      </c>
      <c r="F609" s="85"/>
      <c r="G609" s="85"/>
      <c r="H609" s="85"/>
      <c r="I609" s="85"/>
      <c r="J609" s="79"/>
      <c r="K609" s="85"/>
    </row>
    <row r="610">
      <c r="A610" s="14" t="s">
        <v>8761</v>
      </c>
      <c r="B610" s="85" t="str">
        <f>VLOOKUP(A610,'High School'!A595:BG1457,4,FALSE)</f>
        <v>#N/A</v>
      </c>
      <c r="C610" s="85" t="str">
        <f>VLOOKUP(A610,'High School'!A595:P1457,5,FALSE)</f>
        <v>#N/A</v>
      </c>
      <c r="D610" s="91" t="str">
        <f>VLOOKUP(A610,'High School'!A595:BU1457,12,FALSE)</f>
        <v>#N/A</v>
      </c>
      <c r="E610" s="91" t="s">
        <v>51</v>
      </c>
      <c r="F610" s="85"/>
      <c r="G610" s="85"/>
      <c r="H610" s="85"/>
      <c r="I610" s="85"/>
      <c r="J610" s="85"/>
      <c r="K610" s="85"/>
    </row>
    <row r="611">
      <c r="A611" s="14" t="s">
        <v>8762</v>
      </c>
      <c r="B611" s="85" t="str">
        <f>VLOOKUP(A611,'High School'!A596:BG1458,4,FALSE)</f>
        <v>#N/A</v>
      </c>
      <c r="C611" s="85" t="str">
        <f>VLOOKUP(A611,'High School'!A596:P1458,5,FALSE)</f>
        <v>#N/A</v>
      </c>
      <c r="D611" s="91" t="str">
        <f>VLOOKUP(A611,'High School'!A596:BU1458,12,FALSE)</f>
        <v>#N/A</v>
      </c>
      <c r="E611" s="91" t="s">
        <v>51</v>
      </c>
      <c r="F611" s="85"/>
      <c r="G611" s="85"/>
      <c r="H611" s="85"/>
      <c r="I611" s="85"/>
      <c r="J611" s="85"/>
      <c r="K611" s="85"/>
    </row>
    <row r="612">
      <c r="A612" s="14" t="s">
        <v>8763</v>
      </c>
      <c r="B612" s="85" t="str">
        <f>VLOOKUP(A612,'High School'!A597:BG1459,4,FALSE)</f>
        <v>#N/A</v>
      </c>
      <c r="C612" s="85" t="str">
        <f>VLOOKUP(A612,'High School'!A597:P1459,5,FALSE)</f>
        <v>#N/A</v>
      </c>
      <c r="D612" s="91" t="str">
        <f>VLOOKUP(A612,'High School'!A597:BU1459,12,FALSE)</f>
        <v>#N/A</v>
      </c>
      <c r="E612" s="91" t="s">
        <v>51</v>
      </c>
      <c r="F612" s="85"/>
      <c r="G612" s="85"/>
      <c r="H612" s="85"/>
      <c r="I612" s="85"/>
      <c r="J612" s="85"/>
      <c r="K612" s="85"/>
    </row>
    <row r="613">
      <c r="A613" s="14" t="s">
        <v>8764</v>
      </c>
      <c r="B613" s="85" t="str">
        <f>VLOOKUP(A613,'High School'!A598:BG1460,4,FALSE)</f>
        <v>#N/A</v>
      </c>
      <c r="C613" s="85" t="str">
        <f>VLOOKUP(A613,'High School'!A598:P1460,5,FALSE)</f>
        <v>#N/A</v>
      </c>
      <c r="D613" s="91" t="str">
        <f>VLOOKUP(A613,'High School'!A598:BU1460,12,FALSE)</f>
        <v>#N/A</v>
      </c>
      <c r="E613" s="91" t="s">
        <v>51</v>
      </c>
      <c r="F613" s="85"/>
      <c r="G613" s="85"/>
      <c r="H613" s="85"/>
      <c r="I613" s="85"/>
      <c r="J613" s="85"/>
      <c r="K613" s="85"/>
    </row>
    <row r="614">
      <c r="A614" s="35" t="s">
        <v>8765</v>
      </c>
      <c r="B614" s="407" t="str">
        <f>VLOOKUP(A614,'High School'!A599:BG1461,4,FALSE)</f>
        <v>#N/A</v>
      </c>
      <c r="C614" s="407" t="str">
        <f>VLOOKUP(A614,'High School'!A599:P1461,5,FALSE)</f>
        <v>#N/A</v>
      </c>
      <c r="D614" s="408" t="str">
        <f>VLOOKUP(A614,'High School'!A599:BU1461,12,FALSE)</f>
        <v>#N/A</v>
      </c>
      <c r="E614" s="408" t="s">
        <v>51</v>
      </c>
      <c r="F614" s="407"/>
      <c r="G614" s="407"/>
      <c r="H614" s="407"/>
      <c r="I614" s="407"/>
      <c r="J614" s="407"/>
      <c r="K614" s="407"/>
      <c r="L614" s="1"/>
    </row>
    <row r="615">
      <c r="A615" s="14" t="s">
        <v>8766</v>
      </c>
      <c r="B615" s="85" t="str">
        <f>VLOOKUP(A615,'High School'!A600:BG1462,4,FALSE)</f>
        <v>#N/A</v>
      </c>
      <c r="C615" s="85" t="str">
        <f>VLOOKUP(A615,'High School'!A600:P1462,5,FALSE)</f>
        <v>#N/A</v>
      </c>
      <c r="D615" s="91" t="str">
        <f>VLOOKUP(A615,'High School'!A600:BU1462,12,FALSE)</f>
        <v>#N/A</v>
      </c>
      <c r="E615" s="91" t="s">
        <v>53</v>
      </c>
      <c r="F615" s="85"/>
      <c r="G615" s="85"/>
      <c r="H615" s="85"/>
      <c r="I615" s="85"/>
      <c r="J615" s="85"/>
      <c r="K615" s="85"/>
      <c r="L615" s="14"/>
    </row>
    <row r="616">
      <c r="A616" s="14" t="s">
        <v>8767</v>
      </c>
      <c r="B616" s="85" t="str">
        <f>VLOOKUP(A616,'High School'!A601:BG1463,4,FALSE)</f>
        <v>#N/A</v>
      </c>
      <c r="C616" s="85" t="str">
        <f>VLOOKUP(A616,'High School'!A601:P1463,5,FALSE)</f>
        <v>#N/A</v>
      </c>
      <c r="D616" s="91" t="str">
        <f>VLOOKUP(A616,'High School'!A601:BU1463,12,FALSE)</f>
        <v>#N/A</v>
      </c>
      <c r="E616" s="91" t="s">
        <v>53</v>
      </c>
      <c r="F616" s="85"/>
      <c r="G616" s="85"/>
      <c r="H616" s="85"/>
      <c r="I616" s="85"/>
      <c r="J616" s="85"/>
      <c r="K616" s="85"/>
      <c r="L616" s="14"/>
    </row>
    <row r="617">
      <c r="A617" s="14" t="s">
        <v>8768</v>
      </c>
      <c r="B617" s="85" t="str">
        <f>VLOOKUP(A617,'High School'!A602:BG1464,4,FALSE)</f>
        <v>#N/A</v>
      </c>
      <c r="C617" s="85" t="str">
        <f>VLOOKUP(A617,'High School'!A602:P1464,5,FALSE)</f>
        <v>#N/A</v>
      </c>
      <c r="D617" s="91" t="str">
        <f>VLOOKUP(A617,'High School'!A602:BU1464,12,FALSE)</f>
        <v>#N/A</v>
      </c>
      <c r="E617" s="91" t="s">
        <v>53</v>
      </c>
      <c r="F617" s="85"/>
      <c r="G617" s="85"/>
      <c r="H617" s="85"/>
      <c r="I617" s="85"/>
      <c r="J617" s="85"/>
      <c r="K617" s="85"/>
      <c r="L617" s="14"/>
    </row>
    <row r="618">
      <c r="A618" s="14" t="s">
        <v>8769</v>
      </c>
      <c r="B618" s="85" t="str">
        <f>VLOOKUP(A618,'High School'!A603:BG1465,4,FALSE)</f>
        <v>#N/A</v>
      </c>
      <c r="C618" s="85" t="str">
        <f>VLOOKUP(A618,'High School'!A603:P1465,5,FALSE)</f>
        <v>#N/A</v>
      </c>
      <c r="D618" s="91" t="str">
        <f>VLOOKUP(A618,'High School'!A603:BU1465,12,FALSE)</f>
        <v>#N/A</v>
      </c>
      <c r="E618" s="91" t="s">
        <v>53</v>
      </c>
      <c r="F618" s="85"/>
      <c r="G618" s="85"/>
      <c r="H618" s="85"/>
      <c r="I618" s="85"/>
      <c r="J618" s="85"/>
      <c r="K618" s="85"/>
      <c r="L618" s="14"/>
    </row>
    <row r="619">
      <c r="A619" s="14" t="s">
        <v>8770</v>
      </c>
      <c r="B619" s="85" t="str">
        <f>VLOOKUP(A619,'High School'!A604:BG1466,4,FALSE)</f>
        <v>#N/A</v>
      </c>
      <c r="C619" s="85" t="str">
        <f>VLOOKUP(A619,'High School'!A604:P1466,5,FALSE)</f>
        <v>#N/A</v>
      </c>
      <c r="D619" s="91" t="str">
        <f>VLOOKUP(A619,'High School'!A604:BU1466,12,FALSE)</f>
        <v>#N/A</v>
      </c>
      <c r="E619" s="91" t="s">
        <v>53</v>
      </c>
      <c r="F619" s="85"/>
      <c r="G619" s="85"/>
      <c r="H619" s="85"/>
      <c r="I619" s="14"/>
      <c r="J619" s="85"/>
      <c r="K619" s="85"/>
      <c r="L619" s="14"/>
    </row>
    <row r="620">
      <c r="A620" s="14" t="s">
        <v>8771</v>
      </c>
      <c r="B620" s="85" t="str">
        <f>VLOOKUP(A620,'High School'!A605:BG1467,4,FALSE)</f>
        <v>#N/A</v>
      </c>
      <c r="C620" s="85" t="str">
        <f>VLOOKUP(A620,'High School'!A605:P1467,5,FALSE)</f>
        <v>#N/A</v>
      </c>
      <c r="D620" s="91" t="str">
        <f>VLOOKUP(A620,'High School'!A605:BU1467,12,FALSE)</f>
        <v>#N/A</v>
      </c>
      <c r="E620" s="91" t="s">
        <v>53</v>
      </c>
      <c r="F620" s="85"/>
      <c r="G620" s="85"/>
      <c r="H620" s="85"/>
      <c r="I620" s="85"/>
      <c r="J620" s="85"/>
      <c r="K620" s="85"/>
      <c r="L620" s="14"/>
    </row>
    <row r="621">
      <c r="A621" s="14" t="s">
        <v>8772</v>
      </c>
      <c r="B621" s="85" t="str">
        <f>VLOOKUP(A621,'High School'!A606:BG1468,4,FALSE)</f>
        <v>#N/A</v>
      </c>
      <c r="C621" s="85" t="str">
        <f>VLOOKUP(A621,'High School'!A606:P1468,5,FALSE)</f>
        <v>#N/A</v>
      </c>
      <c r="D621" s="91" t="str">
        <f>VLOOKUP(A621,'High School'!A606:BU1468,12,FALSE)</f>
        <v>#N/A</v>
      </c>
      <c r="E621" s="91" t="s">
        <v>53</v>
      </c>
      <c r="F621" s="85"/>
      <c r="G621" s="85"/>
      <c r="H621" s="85"/>
      <c r="I621" s="85"/>
      <c r="J621" s="85"/>
      <c r="K621" s="85"/>
      <c r="L621" s="14"/>
    </row>
    <row r="622">
      <c r="A622" s="14" t="s">
        <v>8773</v>
      </c>
      <c r="B622" s="85" t="str">
        <f>VLOOKUP(A622,'High School'!A607:BG1469,4,FALSE)</f>
        <v>#N/A</v>
      </c>
      <c r="C622" s="85" t="str">
        <f>VLOOKUP(A622,'High School'!A607:P1469,5,FALSE)</f>
        <v>#N/A</v>
      </c>
      <c r="D622" s="91" t="str">
        <f>VLOOKUP(A622,'High School'!A607:BU1469,12,FALSE)</f>
        <v>#N/A</v>
      </c>
      <c r="E622" s="91" t="s">
        <v>53</v>
      </c>
      <c r="F622" s="85"/>
      <c r="G622" s="85"/>
      <c r="H622" s="85"/>
      <c r="I622" s="85"/>
      <c r="J622" s="85"/>
      <c r="K622" s="85"/>
      <c r="L622" s="14"/>
    </row>
    <row r="623">
      <c r="A623" s="14" t="s">
        <v>8774</v>
      </c>
      <c r="B623" s="85" t="str">
        <f>VLOOKUP(A623,'High School'!A608:BG1470,4,FALSE)</f>
        <v>#N/A</v>
      </c>
      <c r="C623" s="85" t="str">
        <f>VLOOKUP(A623,'High School'!A608:P1470,5,FALSE)</f>
        <v>#N/A</v>
      </c>
      <c r="D623" s="91" t="str">
        <f>VLOOKUP(A623,'High School'!A608:BU1470,12,FALSE)</f>
        <v>#N/A</v>
      </c>
      <c r="E623" s="91" t="s">
        <v>53</v>
      </c>
      <c r="F623" s="85"/>
      <c r="G623" s="85"/>
      <c r="H623" s="85"/>
      <c r="I623" s="14"/>
      <c r="J623" s="79"/>
      <c r="K623" s="85"/>
      <c r="L623" s="14"/>
    </row>
    <row r="624">
      <c r="A624" s="14" t="s">
        <v>8775</v>
      </c>
      <c r="B624" s="85" t="str">
        <f>VLOOKUP(A624,'High School'!A609:BG1471,4,FALSE)</f>
        <v>#N/A</v>
      </c>
      <c r="C624" s="85" t="str">
        <f>VLOOKUP(A624,'High School'!A609:P1471,5,FALSE)</f>
        <v>#N/A</v>
      </c>
      <c r="D624" s="91" t="str">
        <f>VLOOKUP(A624,'High School'!A609:BU1471,12,FALSE)</f>
        <v>#N/A</v>
      </c>
      <c r="E624" s="91" t="s">
        <v>53</v>
      </c>
      <c r="F624" s="85"/>
      <c r="G624" s="85"/>
      <c r="H624" s="85"/>
      <c r="I624" s="85"/>
      <c r="J624" s="85"/>
      <c r="K624" s="85"/>
      <c r="L624" s="14"/>
    </row>
    <row r="625">
      <c r="A625" s="14" t="s">
        <v>8776</v>
      </c>
      <c r="B625" s="85" t="str">
        <f>VLOOKUP(A625,'High School'!A610:BG1472,4,FALSE)</f>
        <v>#N/A</v>
      </c>
      <c r="C625" s="85" t="str">
        <f>VLOOKUP(A625,'High School'!A610:P1472,5,FALSE)</f>
        <v>#N/A</v>
      </c>
      <c r="D625" s="91" t="str">
        <f>VLOOKUP(A625,'High School'!A610:BU1472,12,FALSE)</f>
        <v>#N/A</v>
      </c>
      <c r="E625" s="91" t="s">
        <v>53</v>
      </c>
      <c r="F625" s="85"/>
      <c r="G625" s="85"/>
      <c r="H625" s="85"/>
      <c r="I625" s="85"/>
      <c r="J625" s="85"/>
      <c r="K625" s="85"/>
      <c r="L625" s="14"/>
    </row>
    <row r="626">
      <c r="A626" s="14" t="s">
        <v>8777</v>
      </c>
      <c r="B626" s="85" t="str">
        <f>VLOOKUP(A626,'High School'!A611:BG1473,4,FALSE)</f>
        <v>#N/A</v>
      </c>
      <c r="C626" s="85" t="str">
        <f>VLOOKUP(A626,'High School'!A611:P1473,5,FALSE)</f>
        <v>#N/A</v>
      </c>
      <c r="D626" s="91" t="str">
        <f>VLOOKUP(A626,'High School'!A611:BU1473,12,FALSE)</f>
        <v>#N/A</v>
      </c>
      <c r="E626" s="91" t="s">
        <v>53</v>
      </c>
      <c r="F626" s="85"/>
      <c r="G626" s="85"/>
      <c r="H626" s="85"/>
      <c r="I626" s="405"/>
      <c r="J626" s="79"/>
      <c r="K626" s="14"/>
      <c r="L626" s="14"/>
    </row>
    <row r="627">
      <c r="A627" s="14" t="s">
        <v>8778</v>
      </c>
      <c r="B627" s="85" t="str">
        <f>VLOOKUP(A627,'High School'!A612:BG1474,4,FALSE)</f>
        <v>#N/A</v>
      </c>
      <c r="C627" s="85" t="str">
        <f>VLOOKUP(A627,'High School'!A612:P1474,5,FALSE)</f>
        <v>#N/A</v>
      </c>
      <c r="D627" s="91" t="str">
        <f>VLOOKUP(A627,'High School'!A612:BU1474,12,FALSE)</f>
        <v>#N/A</v>
      </c>
      <c r="E627" s="91" t="s">
        <v>53</v>
      </c>
      <c r="F627" s="85"/>
      <c r="G627" s="14"/>
      <c r="H627" s="14"/>
      <c r="I627" s="14"/>
      <c r="J627" s="14"/>
      <c r="K627" s="14"/>
      <c r="L627" s="14"/>
    </row>
    <row r="628" ht="15.0" customHeight="1">
      <c r="A628" s="14" t="s">
        <v>8779</v>
      </c>
      <c r="B628" s="85" t="str">
        <f>VLOOKUP(A628,'High School'!A613:BG1475,4,FALSE)</f>
        <v>#N/A</v>
      </c>
      <c r="C628" s="85" t="str">
        <f>VLOOKUP(A628,'High School'!A613:P1475,5,FALSE)</f>
        <v>#N/A</v>
      </c>
      <c r="D628" s="91" t="str">
        <f>VLOOKUP(A628,'High School'!A613:BU1475,12,FALSE)</f>
        <v>#N/A</v>
      </c>
      <c r="E628" s="91" t="s">
        <v>53</v>
      </c>
      <c r="F628" s="14"/>
      <c r="G628" s="14"/>
      <c r="H628" s="14"/>
      <c r="I628" s="14"/>
      <c r="J628" s="14"/>
      <c r="K628" s="14"/>
      <c r="L628" s="14"/>
    </row>
    <row r="629" ht="15.0" customHeight="1">
      <c r="A629" s="14" t="s">
        <v>8780</v>
      </c>
      <c r="B629" s="85" t="str">
        <f>VLOOKUP(A629,'High School'!A614:BG1476,4,FALSE)</f>
        <v>#N/A</v>
      </c>
      <c r="C629" s="85" t="str">
        <f>VLOOKUP(A629,'High School'!A614:P1476,5,FALSE)</f>
        <v>#N/A</v>
      </c>
      <c r="D629" s="91" t="str">
        <f>VLOOKUP(A629,'High School'!A614:BU1476,12,FALSE)</f>
        <v>#N/A</v>
      </c>
      <c r="E629" s="91" t="s">
        <v>53</v>
      </c>
      <c r="F629" s="14"/>
      <c r="G629" s="14"/>
      <c r="H629" s="14"/>
      <c r="I629" s="14"/>
      <c r="J629" s="14"/>
      <c r="K629" s="14"/>
      <c r="L629" s="14"/>
    </row>
    <row r="630" ht="15.0" customHeight="1">
      <c r="A630" s="14" t="s">
        <v>8781</v>
      </c>
      <c r="B630" s="85" t="str">
        <f>VLOOKUP(A630,'High School'!A615:BG1477,4,FALSE)</f>
        <v>#N/A</v>
      </c>
      <c r="C630" s="85" t="str">
        <f>VLOOKUP(A630,'High School'!A615:P1477,5,FALSE)</f>
        <v>#N/A</v>
      </c>
      <c r="D630" s="91" t="str">
        <f>VLOOKUP(A630,'High School'!A615:BU1477,12,FALSE)</f>
        <v>#N/A</v>
      </c>
      <c r="E630" s="91" t="s">
        <v>53</v>
      </c>
      <c r="F630" s="14"/>
      <c r="G630" s="14"/>
      <c r="H630" s="14"/>
      <c r="I630" s="14"/>
      <c r="J630" s="14"/>
      <c r="K630" s="14"/>
      <c r="L630" s="14"/>
    </row>
    <row r="631" ht="15.0" customHeight="1">
      <c r="A631" s="14" t="s">
        <v>8782</v>
      </c>
      <c r="B631" s="85" t="str">
        <f>VLOOKUP(A631,'High School'!A616:BG1478,4,FALSE)</f>
        <v>#N/A</v>
      </c>
      <c r="C631" s="85" t="str">
        <f>VLOOKUP(A631,'High School'!A616:P1478,5,FALSE)</f>
        <v>#N/A</v>
      </c>
      <c r="D631" s="91" t="str">
        <f>VLOOKUP(A631,'High School'!A616:BU1478,12,FALSE)</f>
        <v>#N/A</v>
      </c>
      <c r="E631" s="91" t="s">
        <v>53</v>
      </c>
      <c r="F631" s="14"/>
      <c r="G631" s="14"/>
      <c r="H631" s="14"/>
      <c r="I631" s="14"/>
      <c r="J631" s="14"/>
      <c r="K631" s="14"/>
      <c r="L631" s="14"/>
    </row>
    <row r="632" ht="15.0" customHeight="1">
      <c r="A632" s="14" t="s">
        <v>8783</v>
      </c>
      <c r="B632" s="85" t="str">
        <f>VLOOKUP(A632,'High School'!A617:BG1479,4,FALSE)</f>
        <v>#N/A</v>
      </c>
      <c r="C632" s="85" t="str">
        <f>VLOOKUP(A632,'High School'!A617:P1479,5,FALSE)</f>
        <v>#N/A</v>
      </c>
      <c r="D632" s="91" t="str">
        <f>VLOOKUP(A632,'High School'!A617:BU1479,12,FALSE)</f>
        <v>#N/A</v>
      </c>
      <c r="E632" s="91" t="s">
        <v>53</v>
      </c>
      <c r="F632" s="14"/>
      <c r="G632" s="14"/>
      <c r="H632" s="14"/>
      <c r="I632" s="14"/>
      <c r="J632" s="14"/>
      <c r="K632" s="14"/>
      <c r="L632" s="14"/>
    </row>
    <row r="633" ht="15.0" customHeight="1">
      <c r="A633" s="14" t="s">
        <v>8784</v>
      </c>
      <c r="B633" s="85" t="str">
        <f>VLOOKUP(A633,'High School'!A618:BG1480,4,FALSE)</f>
        <v>#N/A</v>
      </c>
      <c r="C633" s="85" t="str">
        <f>VLOOKUP(A633,'High School'!A618:P1480,5,FALSE)</f>
        <v>#N/A</v>
      </c>
      <c r="D633" s="91" t="str">
        <f>VLOOKUP(A633,'High School'!A618:BU1480,12,FALSE)</f>
        <v>#N/A</v>
      </c>
      <c r="E633" s="91" t="s">
        <v>53</v>
      </c>
      <c r="F633" s="14"/>
      <c r="G633" s="14"/>
      <c r="H633" s="14"/>
      <c r="I633" s="14"/>
      <c r="J633" s="14"/>
      <c r="K633" s="14"/>
      <c r="L633" s="14"/>
    </row>
    <row r="634" ht="15.0" customHeight="1">
      <c r="A634" s="14" t="s">
        <v>8785</v>
      </c>
      <c r="B634" s="85" t="str">
        <f>VLOOKUP(A634,'High School'!A619:BG1481,4,FALSE)</f>
        <v>#N/A</v>
      </c>
      <c r="C634" s="85" t="str">
        <f>VLOOKUP(A634,'High School'!A619:P1481,5,FALSE)</f>
        <v>#N/A</v>
      </c>
      <c r="D634" s="91" t="str">
        <f>VLOOKUP(A634,'High School'!A619:BU1481,12,FALSE)</f>
        <v>#N/A</v>
      </c>
      <c r="E634" s="91" t="s">
        <v>53</v>
      </c>
      <c r="F634" s="14"/>
      <c r="G634" s="14"/>
      <c r="H634" s="14"/>
      <c r="I634" s="14"/>
      <c r="J634" s="14"/>
      <c r="K634" s="14"/>
      <c r="L634" s="14"/>
    </row>
    <row r="635" ht="15.0" customHeight="1">
      <c r="A635" s="11" t="s">
        <v>8786</v>
      </c>
      <c r="B635" s="140" t="str">
        <f>VLOOKUP(A635,'High School'!A620:BG1482,4,FALSE)</f>
        <v>#N/A</v>
      </c>
      <c r="C635" s="140" t="str">
        <f>VLOOKUP(A635,'High School'!A620:P1482,5,FALSE)</f>
        <v>#N/A</v>
      </c>
      <c r="D635" s="404" t="str">
        <f>VLOOKUP(A635,'High School'!A620:BU1482,12,FALSE)</f>
        <v>#N/A</v>
      </c>
      <c r="E635" s="404" t="s">
        <v>57</v>
      </c>
      <c r="F635" s="11"/>
      <c r="G635" s="11"/>
      <c r="H635" s="11"/>
      <c r="I635" s="11"/>
      <c r="J635" s="11"/>
      <c r="K635" s="11"/>
      <c r="L635" s="1"/>
    </row>
    <row r="636" ht="15.0" customHeight="1">
      <c r="A636" s="14" t="s">
        <v>8787</v>
      </c>
      <c r="B636" s="85" t="str">
        <f>VLOOKUP(A636,'High School'!A621:BG1483,4,FALSE)</f>
        <v>#N/A</v>
      </c>
      <c r="C636" s="85" t="str">
        <f>VLOOKUP(A636,'High School'!A621:P1483,5,FALSE)</f>
        <v>#N/A</v>
      </c>
      <c r="D636" s="91" t="str">
        <f>VLOOKUP(A636,'High School'!A621:BU1483,12,FALSE)</f>
        <v>#N/A</v>
      </c>
      <c r="E636" s="91" t="s">
        <v>57</v>
      </c>
      <c r="F636" s="14"/>
      <c r="G636" s="14"/>
      <c r="H636" s="14"/>
      <c r="I636" s="14"/>
      <c r="J636" s="14"/>
      <c r="K636" s="14"/>
    </row>
    <row r="637" ht="15.0" customHeight="1">
      <c r="A637" s="14" t="s">
        <v>8788</v>
      </c>
      <c r="B637" s="85" t="str">
        <f>VLOOKUP(A637,'High School'!A622:BG1484,4,FALSE)</f>
        <v>#N/A</v>
      </c>
      <c r="C637" s="85" t="str">
        <f>VLOOKUP(A637,'High School'!A622:P1484,5,FALSE)</f>
        <v>#N/A</v>
      </c>
      <c r="D637" s="91" t="str">
        <f>VLOOKUP(A637,'High School'!A622:BU1484,12,FALSE)</f>
        <v>#N/A</v>
      </c>
      <c r="E637" s="91" t="s">
        <v>57</v>
      </c>
      <c r="F637" s="14"/>
      <c r="G637" s="14"/>
      <c r="H637" s="14"/>
      <c r="I637" s="14"/>
      <c r="J637" s="14"/>
      <c r="K637" s="14"/>
    </row>
    <row r="638" ht="15.0" customHeight="1">
      <c r="A638" s="14" t="s">
        <v>8789</v>
      </c>
      <c r="B638" s="85" t="str">
        <f>VLOOKUP(A638,'High School'!A623:BG1485,4,FALSE)</f>
        <v>#N/A</v>
      </c>
      <c r="C638" s="85" t="str">
        <f>VLOOKUP(A638,'High School'!A623:P1485,5,FALSE)</f>
        <v>#N/A</v>
      </c>
      <c r="D638" s="91" t="str">
        <f>VLOOKUP(A638,'High School'!A623:BU1485,12,FALSE)</f>
        <v>#N/A</v>
      </c>
      <c r="E638" s="91" t="s">
        <v>57</v>
      </c>
      <c r="F638" s="14"/>
      <c r="G638" s="14"/>
      <c r="H638" s="14"/>
      <c r="I638" s="14"/>
      <c r="J638" s="14"/>
      <c r="K638" s="14"/>
    </row>
    <row r="639" ht="15.0" customHeight="1">
      <c r="A639" s="35" t="s">
        <v>8790</v>
      </c>
      <c r="B639" s="407" t="str">
        <f>VLOOKUP(A639,'High School'!A624:BG1486,4,FALSE)</f>
        <v>#N/A</v>
      </c>
      <c r="C639" s="407" t="str">
        <f>VLOOKUP(A639,'High School'!A624:P1486,5,FALSE)</f>
        <v>#N/A</v>
      </c>
      <c r="D639" s="408" t="str">
        <f>VLOOKUP(A639,'High School'!A624:BU1486,12,FALSE)</f>
        <v>#N/A</v>
      </c>
      <c r="E639" s="408" t="s">
        <v>57</v>
      </c>
      <c r="F639" s="35"/>
      <c r="G639" s="35"/>
      <c r="H639" s="35"/>
      <c r="I639" s="35"/>
      <c r="J639" s="35"/>
      <c r="K639" s="35"/>
      <c r="L639" s="1"/>
    </row>
    <row r="640" ht="15.0" customHeight="1">
      <c r="A640" s="14" t="s">
        <v>8791</v>
      </c>
      <c r="B640" s="85" t="str">
        <f>VLOOKUP(A640,'High School'!A625:BG1487,4,FALSE)</f>
        <v>#N/A</v>
      </c>
      <c r="C640" s="85" t="str">
        <f>VLOOKUP(A640,'High School'!A625:P1487,5,FALSE)</f>
        <v>#N/A</v>
      </c>
      <c r="D640" s="91" t="str">
        <f>VLOOKUP(A640,'High School'!A625:BU1487,12,FALSE)</f>
        <v>#N/A</v>
      </c>
      <c r="E640" s="14" t="s">
        <v>53</v>
      </c>
      <c r="F640" s="14"/>
      <c r="G640" s="14"/>
      <c r="H640" s="14"/>
      <c r="I640" s="14"/>
      <c r="J640" s="14"/>
      <c r="K640" s="14"/>
      <c r="L640" s="14"/>
    </row>
    <row r="641" ht="15.0" customHeight="1">
      <c r="A641" s="14" t="s">
        <v>8792</v>
      </c>
      <c r="B641" s="85" t="str">
        <f>VLOOKUP(A641,'High School'!A626:BG1488,4,FALSE)</f>
        <v>#N/A</v>
      </c>
      <c r="C641" s="85" t="str">
        <f>VLOOKUP(A641,'High School'!A626:P1488,5,FALSE)</f>
        <v>#N/A</v>
      </c>
      <c r="D641" s="91" t="str">
        <f>VLOOKUP(A641,'High School'!A626:BU1488,12,FALSE)</f>
        <v>#N/A</v>
      </c>
      <c r="E641" s="14" t="s">
        <v>53</v>
      </c>
      <c r="F641" s="14"/>
      <c r="G641" s="14"/>
      <c r="H641" s="14"/>
      <c r="I641" s="14"/>
      <c r="J641" s="14"/>
      <c r="K641" s="14"/>
      <c r="L641" s="14"/>
    </row>
    <row r="642" ht="15.0" customHeight="1">
      <c r="A642" s="14" t="s">
        <v>8793</v>
      </c>
      <c r="B642" s="85" t="str">
        <f>VLOOKUP(A642,'High School'!A627:BG1489,4,FALSE)</f>
        <v>#N/A</v>
      </c>
      <c r="C642" s="85" t="str">
        <f>VLOOKUP(A642,'High School'!A627:P1489,5,FALSE)</f>
        <v>#N/A</v>
      </c>
      <c r="D642" s="91" t="str">
        <f>VLOOKUP(A642,'High School'!A627:BU1489,12,FALSE)</f>
        <v>#N/A</v>
      </c>
      <c r="E642" s="14" t="s">
        <v>53</v>
      </c>
      <c r="F642" s="14"/>
      <c r="G642" s="14"/>
      <c r="H642" s="14"/>
      <c r="I642" s="14"/>
      <c r="J642" s="14"/>
      <c r="K642" s="14"/>
      <c r="L642" s="14"/>
    </row>
    <row r="643" ht="15.0" customHeight="1">
      <c r="A643" s="14" t="s">
        <v>8794</v>
      </c>
      <c r="B643" s="85" t="str">
        <f>VLOOKUP(A643,'High School'!A628:BG1490,4,FALSE)</f>
        <v>#N/A</v>
      </c>
      <c r="C643" s="85" t="str">
        <f>VLOOKUP(A643,'High School'!A628:P1490,5,FALSE)</f>
        <v>#N/A</v>
      </c>
      <c r="D643" s="91" t="str">
        <f>VLOOKUP(A643,'High School'!A628:BU1490,12,FALSE)</f>
        <v>#N/A</v>
      </c>
      <c r="E643" s="14" t="s">
        <v>53</v>
      </c>
      <c r="F643" s="14"/>
      <c r="G643" s="14"/>
      <c r="H643" s="14"/>
      <c r="I643" s="14"/>
      <c r="J643" s="14"/>
      <c r="K643" s="14"/>
      <c r="L643" s="14"/>
    </row>
    <row r="644" ht="15.0" customHeight="1">
      <c r="A644" s="14" t="s">
        <v>8795</v>
      </c>
      <c r="B644" s="85" t="str">
        <f>VLOOKUP(A644,'High School'!A629:BG1491,4,FALSE)</f>
        <v>#N/A</v>
      </c>
      <c r="C644" s="85" t="str">
        <f>VLOOKUP(A644,'High School'!A629:P1491,5,FALSE)</f>
        <v>#N/A</v>
      </c>
      <c r="D644" s="91" t="str">
        <f>VLOOKUP(A644,'High School'!A629:BU1491,12,FALSE)</f>
        <v>#N/A</v>
      </c>
      <c r="E644" s="14" t="s">
        <v>53</v>
      </c>
      <c r="F644" s="14"/>
      <c r="G644" s="14"/>
      <c r="H644" s="14"/>
      <c r="I644" s="14"/>
      <c r="J644" s="14"/>
      <c r="K644" s="14"/>
      <c r="L644" s="14"/>
    </row>
    <row r="645" ht="15.0" customHeight="1">
      <c r="A645" s="14" t="s">
        <v>8796</v>
      </c>
      <c r="B645" s="85" t="str">
        <f>VLOOKUP(A645,'High School'!A630:BG1492,4,FALSE)</f>
        <v>#N/A</v>
      </c>
      <c r="C645" s="85" t="str">
        <f>VLOOKUP(A645,'High School'!A630:P1492,5,FALSE)</f>
        <v>#N/A</v>
      </c>
      <c r="D645" s="91" t="str">
        <f>VLOOKUP(A645,'High School'!A630:BU1492,12,FALSE)</f>
        <v>#N/A</v>
      </c>
      <c r="E645" s="14" t="s">
        <v>53</v>
      </c>
      <c r="F645" s="14"/>
      <c r="G645" s="14"/>
      <c r="H645" s="14"/>
      <c r="I645" s="14"/>
      <c r="J645" s="14"/>
      <c r="K645" s="14"/>
      <c r="L645" s="14"/>
    </row>
    <row r="646" ht="15.0" customHeight="1">
      <c r="A646" s="14" t="s">
        <v>8797</v>
      </c>
      <c r="B646" s="85" t="str">
        <f>VLOOKUP(A646,'High School'!A631:BG1493,4,FALSE)</f>
        <v>#N/A</v>
      </c>
      <c r="C646" s="85" t="str">
        <f>VLOOKUP(A646,'High School'!A631:P1493,5,FALSE)</f>
        <v>#N/A</v>
      </c>
      <c r="D646" s="91" t="str">
        <f>VLOOKUP(A646,'High School'!A631:BU1493,12,FALSE)</f>
        <v>#N/A</v>
      </c>
      <c r="E646" s="14" t="s">
        <v>53</v>
      </c>
      <c r="F646" s="14"/>
      <c r="G646" s="14"/>
      <c r="H646" s="14"/>
      <c r="I646" s="14"/>
      <c r="J646" s="14"/>
      <c r="K646" s="14"/>
      <c r="L646" s="14"/>
    </row>
    <row r="647" ht="15.0" customHeight="1">
      <c r="A647" s="14" t="s">
        <v>8798</v>
      </c>
      <c r="B647" s="85" t="str">
        <f>VLOOKUP(A647,'High School'!A632:BG1494,4,FALSE)</f>
        <v>#N/A</v>
      </c>
      <c r="C647" s="85" t="str">
        <f>VLOOKUP(A647,'High School'!A632:P1494,5,FALSE)</f>
        <v>#N/A</v>
      </c>
      <c r="D647" s="91" t="str">
        <f>VLOOKUP(A647,'High School'!A632:BU1494,12,FALSE)</f>
        <v>#N/A</v>
      </c>
      <c r="E647" s="14" t="s">
        <v>53</v>
      </c>
      <c r="F647" s="14"/>
      <c r="G647" s="14"/>
      <c r="H647" s="14"/>
      <c r="I647" s="14"/>
      <c r="J647" s="14"/>
      <c r="K647" s="14"/>
      <c r="L647" s="14"/>
    </row>
    <row r="648" ht="15.0" customHeight="1">
      <c r="A648" s="14" t="s">
        <v>8799</v>
      </c>
      <c r="B648" s="85" t="str">
        <f>VLOOKUP(A648,'High School'!A633:BG1495,4,FALSE)</f>
        <v>#N/A</v>
      </c>
      <c r="C648" s="85" t="str">
        <f>VLOOKUP(A648,'High School'!A633:P1495,5,FALSE)</f>
        <v>#N/A</v>
      </c>
      <c r="D648" s="91" t="str">
        <f>VLOOKUP(A648,'High School'!A633:BU1495,12,FALSE)</f>
        <v>#N/A</v>
      </c>
      <c r="E648" s="14" t="s">
        <v>53</v>
      </c>
      <c r="F648" s="14"/>
      <c r="G648" s="14"/>
      <c r="H648" s="14"/>
      <c r="I648" s="14"/>
      <c r="J648" s="14"/>
      <c r="K648" s="14"/>
      <c r="L648" s="14"/>
    </row>
    <row r="649" ht="15.0" customHeight="1">
      <c r="A649" s="14" t="s">
        <v>8800</v>
      </c>
      <c r="B649" s="85" t="str">
        <f>VLOOKUP(A649,'High School'!A634:BG1496,4,FALSE)</f>
        <v>#N/A</v>
      </c>
      <c r="C649" s="85" t="str">
        <f>VLOOKUP(A649,'High School'!A634:P1496,5,FALSE)</f>
        <v>#N/A</v>
      </c>
      <c r="D649" s="91" t="str">
        <f>VLOOKUP(A649,'High School'!A634:BU1496,12,FALSE)</f>
        <v>#N/A</v>
      </c>
      <c r="E649" s="14" t="s">
        <v>53</v>
      </c>
      <c r="F649" s="14"/>
      <c r="G649" s="14"/>
      <c r="H649" s="14"/>
      <c r="I649" s="14"/>
      <c r="J649" s="14"/>
      <c r="K649" s="14"/>
      <c r="L649" s="14"/>
    </row>
    <row r="650" ht="15.0" customHeight="1">
      <c r="A650" s="14" t="s">
        <v>8801</v>
      </c>
      <c r="B650" s="85" t="str">
        <f>VLOOKUP(A650,'High School'!A635:BG1497,4,FALSE)</f>
        <v>#N/A</v>
      </c>
      <c r="C650" s="85" t="str">
        <f>VLOOKUP(A650,'High School'!A635:P1497,5,FALSE)</f>
        <v>#N/A</v>
      </c>
      <c r="D650" s="91" t="str">
        <f>VLOOKUP(A650,'High School'!A635:BU1497,12,FALSE)</f>
        <v>#N/A</v>
      </c>
      <c r="E650" s="14" t="s">
        <v>53</v>
      </c>
      <c r="F650" s="14"/>
      <c r="G650" s="14"/>
      <c r="H650" s="14"/>
      <c r="I650" s="14"/>
      <c r="J650" s="14"/>
      <c r="K650" s="14"/>
      <c r="L650" s="14"/>
    </row>
    <row r="651" ht="15.0" customHeight="1">
      <c r="A651" s="14" t="s">
        <v>8802</v>
      </c>
      <c r="B651" s="85" t="str">
        <f>VLOOKUP(A651,'High School'!A636:BG1498,4,FALSE)</f>
        <v>#N/A</v>
      </c>
      <c r="C651" s="85" t="str">
        <f>VLOOKUP(A651,'High School'!A636:P1498,5,FALSE)</f>
        <v>#N/A</v>
      </c>
      <c r="D651" s="91" t="str">
        <f>VLOOKUP(A651,'High School'!A636:BU1498,12,FALSE)</f>
        <v>#N/A</v>
      </c>
      <c r="E651" s="14" t="s">
        <v>53</v>
      </c>
      <c r="F651" s="14"/>
      <c r="G651" s="14"/>
      <c r="H651" s="14"/>
      <c r="I651" s="14"/>
      <c r="J651" s="14"/>
      <c r="K651" s="14"/>
      <c r="L651" s="14"/>
    </row>
    <row r="652" ht="15.0" customHeight="1">
      <c r="A652" s="14" t="s">
        <v>8803</v>
      </c>
      <c r="B652" s="85" t="str">
        <f>VLOOKUP(A652,'High School'!A637:BG1499,4,FALSE)</f>
        <v>#N/A</v>
      </c>
      <c r="C652" s="85" t="str">
        <f>VLOOKUP(A652,'High School'!A637:P1499,5,FALSE)</f>
        <v>#N/A</v>
      </c>
      <c r="D652" s="91" t="str">
        <f>VLOOKUP(A652,'High School'!A637:BU1499,12,FALSE)</f>
        <v>#N/A</v>
      </c>
      <c r="E652" s="14" t="s">
        <v>53</v>
      </c>
      <c r="F652" s="14"/>
      <c r="G652" s="14"/>
      <c r="H652" s="14"/>
      <c r="I652" s="14"/>
      <c r="J652" s="14"/>
      <c r="K652" s="14"/>
      <c r="L652" s="14"/>
    </row>
    <row r="653" ht="15.0" customHeight="1">
      <c r="A653" s="14" t="s">
        <v>8804</v>
      </c>
      <c r="B653" s="85" t="str">
        <f>VLOOKUP(A653,'High School'!A638:BG1500,4,FALSE)</f>
        <v>#N/A</v>
      </c>
      <c r="C653" s="85" t="str">
        <f>VLOOKUP(A653,'High School'!A638:P1500,5,FALSE)</f>
        <v>#N/A</v>
      </c>
      <c r="D653" s="91" t="str">
        <f>VLOOKUP(A653,'High School'!A638:BU1500,12,FALSE)</f>
        <v>#N/A</v>
      </c>
      <c r="E653" s="14" t="s">
        <v>53</v>
      </c>
      <c r="F653" s="14"/>
      <c r="G653" s="14"/>
      <c r="H653" s="14"/>
      <c r="I653" s="14"/>
      <c r="J653" s="14"/>
      <c r="K653" s="14"/>
      <c r="L653" s="14"/>
    </row>
    <row r="654" ht="15.0" customHeight="1">
      <c r="A654" s="14" t="s">
        <v>8805</v>
      </c>
      <c r="B654" s="85" t="str">
        <f>VLOOKUP(A654,'High School'!A639:BG1501,4,FALSE)</f>
        <v>#N/A</v>
      </c>
      <c r="C654" s="85" t="str">
        <f>VLOOKUP(A654,'High School'!A639:P1501,5,FALSE)</f>
        <v>#N/A</v>
      </c>
      <c r="D654" s="91" t="str">
        <f>VLOOKUP(A654,'High School'!A639:BU1501,12,FALSE)</f>
        <v>#N/A</v>
      </c>
      <c r="E654" s="14" t="s">
        <v>53</v>
      </c>
      <c r="F654" s="14"/>
      <c r="G654" s="14"/>
      <c r="H654" s="14"/>
      <c r="I654" s="14"/>
      <c r="J654" s="14"/>
      <c r="K654" s="14"/>
      <c r="L654" s="14"/>
    </row>
    <row r="655" ht="15.0" customHeight="1">
      <c r="A655" s="14" t="s">
        <v>8806</v>
      </c>
      <c r="B655" s="85" t="str">
        <f>VLOOKUP(A655,'High School'!A640:BG1502,4,FALSE)</f>
        <v>#N/A</v>
      </c>
      <c r="C655" s="85" t="str">
        <f>VLOOKUP(A655,'High School'!A640:P1502,5,FALSE)</f>
        <v>#N/A</v>
      </c>
      <c r="D655" s="91" t="str">
        <f>VLOOKUP(A655,'High School'!A640:BU1502,12,FALSE)</f>
        <v>#N/A</v>
      </c>
      <c r="E655" s="14" t="s">
        <v>53</v>
      </c>
      <c r="F655" s="14"/>
      <c r="G655" s="14"/>
      <c r="H655" s="14"/>
      <c r="I655" s="14"/>
      <c r="J655" s="14"/>
      <c r="K655" s="14"/>
      <c r="L655" s="14"/>
    </row>
    <row r="656" ht="15.0" customHeight="1">
      <c r="A656" s="14" t="s">
        <v>8807</v>
      </c>
      <c r="B656" s="85" t="str">
        <f>VLOOKUP(A656,'High School'!A641:BG1503,4,FALSE)</f>
        <v>#N/A</v>
      </c>
      <c r="C656" s="85" t="str">
        <f>VLOOKUP(A656,'High School'!A641:P1503,5,FALSE)</f>
        <v>#N/A</v>
      </c>
      <c r="D656" s="91" t="str">
        <f>VLOOKUP(A656,'High School'!A641:BU1503,12,FALSE)</f>
        <v>#N/A</v>
      </c>
      <c r="E656" s="14" t="s">
        <v>53</v>
      </c>
      <c r="F656" s="14"/>
      <c r="G656" s="14"/>
      <c r="H656" s="14"/>
      <c r="I656" s="14"/>
      <c r="J656" s="14"/>
      <c r="K656" s="14"/>
      <c r="L656" s="14"/>
    </row>
    <row r="657" ht="15.0" customHeight="1">
      <c r="A657" s="14" t="s">
        <v>8808</v>
      </c>
      <c r="B657" s="85" t="str">
        <f>VLOOKUP(A657,'High School'!A642:BG1504,4,FALSE)</f>
        <v>#N/A</v>
      </c>
      <c r="C657" s="85" t="str">
        <f>VLOOKUP(A657,'High School'!A642:P1504,5,FALSE)</f>
        <v>#N/A</v>
      </c>
      <c r="D657" s="91" t="str">
        <f>VLOOKUP(A657,'High School'!A642:BU1504,12,FALSE)</f>
        <v>#N/A</v>
      </c>
      <c r="E657" s="14" t="s">
        <v>53</v>
      </c>
      <c r="F657" s="14"/>
      <c r="G657" s="14"/>
      <c r="H657" s="14"/>
      <c r="I657" s="14"/>
      <c r="J657" s="14"/>
      <c r="K657" s="14"/>
      <c r="L657" s="14"/>
    </row>
    <row r="658" ht="15.0" customHeight="1">
      <c r="A658" s="14" t="s">
        <v>8809</v>
      </c>
      <c r="B658" s="85" t="str">
        <f>VLOOKUP(A658,'High School'!A643:BG1505,4,FALSE)</f>
        <v>#N/A</v>
      </c>
      <c r="C658" s="85" t="str">
        <f>VLOOKUP(A658,'High School'!A643:P1505,5,FALSE)</f>
        <v>#N/A</v>
      </c>
      <c r="D658" s="91" t="str">
        <f>VLOOKUP(A658,'High School'!A643:BU1505,12,FALSE)</f>
        <v>#N/A</v>
      </c>
      <c r="E658" s="14" t="s">
        <v>53</v>
      </c>
      <c r="F658" s="14"/>
      <c r="G658" s="14"/>
      <c r="H658" s="14"/>
      <c r="I658" s="14"/>
      <c r="J658" s="14"/>
      <c r="K658" s="14"/>
      <c r="L658" s="14"/>
    </row>
    <row r="659" ht="15.0" customHeight="1">
      <c r="A659" s="14" t="s">
        <v>8810</v>
      </c>
      <c r="B659" s="85" t="str">
        <f>VLOOKUP(A659,'High School'!A644:BG1506,4,FALSE)</f>
        <v>#N/A</v>
      </c>
      <c r="C659" s="85" t="str">
        <f>VLOOKUP(A659,'High School'!A644:P1506,5,FALSE)</f>
        <v>#N/A</v>
      </c>
      <c r="D659" s="91" t="str">
        <f>VLOOKUP(A659,'High School'!A644:BU1506,12,FALSE)</f>
        <v>#N/A</v>
      </c>
      <c r="E659" s="14" t="s">
        <v>53</v>
      </c>
      <c r="F659" s="14"/>
      <c r="G659" s="14"/>
      <c r="H659" s="14"/>
      <c r="I659" s="14"/>
      <c r="J659" s="14"/>
      <c r="K659" s="14"/>
      <c r="L659" s="14"/>
    </row>
    <row r="660" ht="15.0" customHeight="1">
      <c r="A660" s="11" t="s">
        <v>8811</v>
      </c>
      <c r="B660" s="140" t="str">
        <f>VLOOKUP(A660,'High School'!A645:BG1507,4,FALSE)</f>
        <v>#N/A</v>
      </c>
      <c r="C660" s="140" t="str">
        <f>VLOOKUP(A660,'High School'!A645:P1507,5,FALSE)</f>
        <v>#N/A</v>
      </c>
      <c r="D660" s="404" t="str">
        <f>VLOOKUP(A660,'High School'!A645:BU1507,12,FALSE)</f>
        <v>#N/A</v>
      </c>
      <c r="E660" s="11" t="s">
        <v>51</v>
      </c>
      <c r="F660" s="11"/>
      <c r="G660" s="11"/>
      <c r="H660" s="11"/>
      <c r="I660" s="11"/>
      <c r="J660" s="11"/>
      <c r="K660" s="11"/>
      <c r="L660" s="1"/>
    </row>
    <row r="661" ht="15.0" customHeight="1">
      <c r="A661" s="14" t="s">
        <v>8812</v>
      </c>
      <c r="B661" s="85" t="str">
        <f>VLOOKUP(A661,'High School'!A646:BG1508,4,FALSE)</f>
        <v>#N/A</v>
      </c>
      <c r="C661" s="85" t="str">
        <f>VLOOKUP(A661,'High School'!A646:P1508,5,FALSE)</f>
        <v>#N/A</v>
      </c>
      <c r="D661" s="91" t="str">
        <f>VLOOKUP(A661,'High School'!A646:BU1508,12,FALSE)</f>
        <v>#N/A</v>
      </c>
      <c r="E661" s="14" t="s">
        <v>51</v>
      </c>
      <c r="F661" s="14"/>
      <c r="G661" s="14"/>
      <c r="H661" s="14"/>
      <c r="I661" s="14"/>
      <c r="J661" s="14"/>
      <c r="K661" s="14"/>
    </row>
    <row r="662" ht="15.0" customHeight="1">
      <c r="A662" s="14" t="s">
        <v>8813</v>
      </c>
      <c r="B662" s="85" t="str">
        <f>VLOOKUP(A662,'High School'!A647:BG1509,4,FALSE)</f>
        <v>#N/A</v>
      </c>
      <c r="C662" s="85" t="str">
        <f>VLOOKUP(A662,'High School'!A647:P1509,5,FALSE)</f>
        <v>#N/A</v>
      </c>
      <c r="D662" s="91" t="str">
        <f>VLOOKUP(A662,'High School'!A647:BU1509,12,FALSE)</f>
        <v>#N/A</v>
      </c>
      <c r="E662" s="14" t="s">
        <v>51</v>
      </c>
      <c r="F662" s="14"/>
      <c r="G662" s="14"/>
      <c r="H662" s="14"/>
      <c r="I662" s="14"/>
      <c r="J662" s="14"/>
      <c r="K662" s="14"/>
    </row>
    <row r="663" ht="15.0" customHeight="1">
      <c r="A663" s="14" t="s">
        <v>8814</v>
      </c>
      <c r="B663" s="85" t="str">
        <f>VLOOKUP(A663,'High School'!A648:BG1510,4,FALSE)</f>
        <v>#N/A</v>
      </c>
      <c r="C663" s="85" t="str">
        <f>VLOOKUP(A663,'High School'!A648:P1510,5,FALSE)</f>
        <v>#N/A</v>
      </c>
      <c r="D663" s="91" t="str">
        <f>VLOOKUP(A663,'High School'!A648:BU1510,12,FALSE)</f>
        <v>#N/A</v>
      </c>
      <c r="E663" s="14" t="s">
        <v>51</v>
      </c>
      <c r="F663" s="14"/>
      <c r="G663" s="14"/>
      <c r="H663" s="14"/>
      <c r="I663" s="14"/>
      <c r="J663" s="14"/>
      <c r="K663" s="14"/>
    </row>
    <row r="664" ht="15.0" customHeight="1">
      <c r="A664" s="14" t="s">
        <v>8815</v>
      </c>
      <c r="B664" s="85" t="str">
        <f>VLOOKUP(A664,'High School'!A649:BG1511,4,FALSE)</f>
        <v>#N/A</v>
      </c>
      <c r="C664" s="85" t="str">
        <f>VLOOKUP(A664,'High School'!A649:P1511,5,FALSE)</f>
        <v>#N/A</v>
      </c>
      <c r="D664" s="91" t="str">
        <f>VLOOKUP(A664,'High School'!A649:BU1511,12,FALSE)</f>
        <v>#N/A</v>
      </c>
      <c r="E664" s="14" t="s">
        <v>51</v>
      </c>
      <c r="F664" s="14"/>
      <c r="G664" s="14"/>
      <c r="H664" s="14"/>
      <c r="I664" s="14"/>
      <c r="J664" s="14"/>
      <c r="K664" s="14"/>
    </row>
    <row r="665" ht="15.0" customHeight="1">
      <c r="A665" s="14" t="s">
        <v>8816</v>
      </c>
      <c r="B665" s="85" t="str">
        <f>VLOOKUP(A665,'High School'!A650:BG1512,4,FALSE)</f>
        <v>#N/A</v>
      </c>
      <c r="C665" s="85" t="str">
        <f>VLOOKUP(A665,'High School'!A650:P1512,5,FALSE)</f>
        <v>#N/A</v>
      </c>
      <c r="D665" s="91" t="str">
        <f>VLOOKUP(A665,'High School'!A650:BU1512,12,FALSE)</f>
        <v>#N/A</v>
      </c>
      <c r="E665" s="14" t="s">
        <v>51</v>
      </c>
      <c r="F665" s="14"/>
      <c r="G665" s="14"/>
      <c r="H665" s="14"/>
      <c r="I665" s="14"/>
      <c r="J665" s="14"/>
      <c r="K665" s="14"/>
    </row>
    <row r="666" ht="15.0" customHeight="1">
      <c r="A666" s="14" t="s">
        <v>8817</v>
      </c>
      <c r="B666" s="85" t="str">
        <f>VLOOKUP(A666,'High School'!A651:BG1513,4,FALSE)</f>
        <v>#N/A</v>
      </c>
      <c r="C666" s="85" t="str">
        <f>VLOOKUP(A666,'High School'!A651:P1513,5,FALSE)</f>
        <v>#N/A</v>
      </c>
      <c r="D666" s="91" t="str">
        <f>VLOOKUP(A666,'High School'!A651:BU1513,12,FALSE)</f>
        <v>#N/A</v>
      </c>
      <c r="E666" s="14" t="s">
        <v>51</v>
      </c>
      <c r="F666" s="14"/>
      <c r="G666" s="14"/>
      <c r="H666" s="14"/>
      <c r="I666" s="14"/>
      <c r="J666" s="14"/>
      <c r="K666" s="14"/>
    </row>
    <row r="667" ht="15.0" customHeight="1">
      <c r="A667" s="14" t="s">
        <v>8818</v>
      </c>
      <c r="B667" s="85" t="str">
        <f>VLOOKUP(A667,'High School'!A652:BG1514,4,FALSE)</f>
        <v>#N/A</v>
      </c>
      <c r="C667" s="85" t="str">
        <f>VLOOKUP(A667,'High School'!A652:P1514,5,FALSE)</f>
        <v>#N/A</v>
      </c>
      <c r="D667" s="91" t="str">
        <f>VLOOKUP(A667,'High School'!A652:BU1514,12,FALSE)</f>
        <v>#N/A</v>
      </c>
      <c r="E667" s="14" t="s">
        <v>51</v>
      </c>
      <c r="F667" s="14"/>
      <c r="G667" s="14"/>
      <c r="H667" s="14"/>
      <c r="I667" s="14"/>
      <c r="J667" s="14"/>
      <c r="K667" s="14"/>
    </row>
    <row r="668" ht="15.0" customHeight="1">
      <c r="A668" s="14" t="s">
        <v>8819</v>
      </c>
      <c r="B668" s="85" t="str">
        <f>VLOOKUP(A668,'High School'!A653:BG1515,4,FALSE)</f>
        <v>#N/A</v>
      </c>
      <c r="C668" s="85" t="str">
        <f>VLOOKUP(A668,'High School'!A653:P1515,5,FALSE)</f>
        <v>#N/A</v>
      </c>
      <c r="D668" s="91" t="str">
        <f>VLOOKUP(A668,'High School'!A653:BU1515,12,FALSE)</f>
        <v>#N/A</v>
      </c>
      <c r="E668" s="14" t="s">
        <v>51</v>
      </c>
      <c r="F668" s="14"/>
      <c r="G668" s="14"/>
      <c r="H668" s="14"/>
      <c r="I668" s="14"/>
      <c r="J668" s="14"/>
      <c r="K668" s="14"/>
    </row>
    <row r="669" ht="15.0" customHeight="1">
      <c r="A669" s="14" t="s">
        <v>8820</v>
      </c>
      <c r="B669" s="85" t="str">
        <f>VLOOKUP(A669,'High School'!A654:BG1516,4,FALSE)</f>
        <v>#N/A</v>
      </c>
      <c r="C669" s="85" t="str">
        <f>VLOOKUP(A669,'High School'!A654:P1516,5,FALSE)</f>
        <v>#N/A</v>
      </c>
      <c r="D669" s="91" t="str">
        <f>VLOOKUP(A669,'High School'!A654:BU1516,12,FALSE)</f>
        <v>#N/A</v>
      </c>
      <c r="E669" s="14" t="s">
        <v>51</v>
      </c>
      <c r="F669" s="14"/>
      <c r="G669" s="14"/>
      <c r="H669" s="14"/>
      <c r="I669" s="14"/>
      <c r="J669" s="14"/>
      <c r="K669" s="14"/>
    </row>
    <row r="670" ht="15.0" customHeight="1">
      <c r="A670" s="14" t="s">
        <v>8821</v>
      </c>
      <c r="B670" s="85" t="str">
        <f>VLOOKUP(A670,'High School'!A655:BG1517,4,FALSE)</f>
        <v>#N/A</v>
      </c>
      <c r="C670" s="85" t="str">
        <f>VLOOKUP(A670,'High School'!A655:P1517,5,FALSE)</f>
        <v>#N/A</v>
      </c>
      <c r="D670" s="91" t="str">
        <f>VLOOKUP(A670,'High School'!A655:BU1517,12,FALSE)</f>
        <v>#N/A</v>
      </c>
      <c r="E670" s="14" t="s">
        <v>51</v>
      </c>
      <c r="F670" s="14"/>
      <c r="G670" s="14"/>
      <c r="H670" s="14"/>
      <c r="I670" s="14"/>
      <c r="J670" s="14"/>
      <c r="K670" s="14"/>
    </row>
    <row r="671" ht="15.0" customHeight="1">
      <c r="A671" s="14" t="s">
        <v>8822</v>
      </c>
      <c r="B671" s="85" t="str">
        <f>VLOOKUP(A671,'High School'!A656:BG1518,4,FALSE)</f>
        <v>#N/A</v>
      </c>
      <c r="C671" s="85" t="str">
        <f>VLOOKUP(A671,'High School'!A656:P1518,5,FALSE)</f>
        <v>#N/A</v>
      </c>
      <c r="D671" s="91" t="str">
        <f>VLOOKUP(A671,'High School'!A656:BU1518,12,FALSE)</f>
        <v>#N/A</v>
      </c>
      <c r="E671" s="14" t="s">
        <v>51</v>
      </c>
      <c r="F671" s="14"/>
      <c r="G671" s="14"/>
      <c r="H671" s="14"/>
      <c r="I671" s="14"/>
      <c r="J671" s="14"/>
      <c r="K671" s="14"/>
    </row>
    <row r="672" ht="15.0" customHeight="1">
      <c r="A672" s="14" t="s">
        <v>8823</v>
      </c>
      <c r="B672" s="85" t="str">
        <f>VLOOKUP(A672,'High School'!A657:BG1519,4,FALSE)</f>
        <v>#N/A</v>
      </c>
      <c r="C672" s="85" t="str">
        <f>VLOOKUP(A672,'High School'!A657:P1519,5,FALSE)</f>
        <v>#N/A</v>
      </c>
      <c r="D672" s="91" t="str">
        <f>VLOOKUP(A672,'High School'!A657:BU1519,12,FALSE)</f>
        <v>#N/A</v>
      </c>
      <c r="E672" s="14" t="s">
        <v>51</v>
      </c>
      <c r="F672" s="14"/>
      <c r="G672" s="14"/>
      <c r="H672" s="14"/>
      <c r="I672" s="14"/>
      <c r="J672" s="14"/>
      <c r="K672" s="14"/>
    </row>
    <row r="673" ht="15.0" customHeight="1">
      <c r="A673" s="14" t="s">
        <v>8824</v>
      </c>
      <c r="B673" s="85" t="str">
        <f>VLOOKUP(A673,'High School'!A658:BG1520,4,FALSE)</f>
        <v>#N/A</v>
      </c>
      <c r="C673" s="85" t="str">
        <f>VLOOKUP(A673,'High School'!A658:P1520,5,FALSE)</f>
        <v>#N/A</v>
      </c>
      <c r="D673" s="91" t="str">
        <f>VLOOKUP(A673,'High School'!A658:BU1520,12,FALSE)</f>
        <v>#N/A</v>
      </c>
      <c r="E673" s="14" t="s">
        <v>51</v>
      </c>
      <c r="F673" s="14"/>
      <c r="G673" s="14"/>
      <c r="H673" s="14"/>
      <c r="I673" s="14"/>
      <c r="J673" s="14"/>
      <c r="K673" s="14"/>
    </row>
    <row r="674" ht="15.0" customHeight="1">
      <c r="A674" s="14" t="s">
        <v>8825</v>
      </c>
      <c r="B674" s="85" t="str">
        <f>VLOOKUP(A674,'High School'!A659:BG1521,4,FALSE)</f>
        <v>#N/A</v>
      </c>
      <c r="C674" s="85" t="str">
        <f>VLOOKUP(A674,'High School'!A659:P1521,5,FALSE)</f>
        <v>#N/A</v>
      </c>
      <c r="D674" s="91" t="str">
        <f>VLOOKUP(A674,'High School'!A659:BU1521,12,FALSE)</f>
        <v>#N/A</v>
      </c>
      <c r="E674" s="14" t="s">
        <v>51</v>
      </c>
      <c r="F674" s="14"/>
      <c r="G674" s="14"/>
      <c r="H674" s="14"/>
      <c r="I674" s="14"/>
      <c r="J674" s="14"/>
      <c r="K674" s="14"/>
    </row>
    <row r="675" ht="15.0" customHeight="1">
      <c r="A675" s="14" t="s">
        <v>8826</v>
      </c>
      <c r="B675" s="85" t="str">
        <f>VLOOKUP(A675,'High School'!A660:BG1522,4,FALSE)</f>
        <v>#N/A</v>
      </c>
      <c r="C675" s="85" t="str">
        <f>VLOOKUP(A675,'High School'!A660:P1522,5,FALSE)</f>
        <v>#N/A</v>
      </c>
      <c r="D675" s="91" t="str">
        <f>VLOOKUP(A675,'High School'!A660:BU1522,12,FALSE)</f>
        <v>#N/A</v>
      </c>
      <c r="E675" s="14" t="s">
        <v>51</v>
      </c>
      <c r="F675" s="14"/>
      <c r="G675" s="14"/>
      <c r="H675" s="14"/>
      <c r="I675" s="14"/>
      <c r="J675" s="14"/>
      <c r="K675" s="14"/>
    </row>
    <row r="676" ht="15.0" customHeight="1">
      <c r="A676" s="14" t="s">
        <v>8827</v>
      </c>
      <c r="B676" s="85" t="str">
        <f>VLOOKUP(A676,'High School'!A661:BG1523,4,FALSE)</f>
        <v>#N/A</v>
      </c>
      <c r="C676" s="85" t="str">
        <f>VLOOKUP(A676,'High School'!A661:P1523,5,FALSE)</f>
        <v>#N/A</v>
      </c>
      <c r="D676" s="91" t="str">
        <f>VLOOKUP(A676,'High School'!A661:BU1523,12,FALSE)</f>
        <v>#N/A</v>
      </c>
      <c r="E676" s="14" t="s">
        <v>51</v>
      </c>
      <c r="F676" s="14"/>
      <c r="G676" s="14"/>
      <c r="H676" s="14"/>
      <c r="I676" s="14"/>
      <c r="J676" s="14"/>
      <c r="K676" s="14"/>
    </row>
    <row r="677" ht="15.0" customHeight="1">
      <c r="A677" s="14" t="s">
        <v>8828</v>
      </c>
      <c r="B677" s="85" t="str">
        <f>VLOOKUP(A677,'High School'!A662:BG1524,4,FALSE)</f>
        <v>#N/A</v>
      </c>
      <c r="C677" s="85" t="str">
        <f>VLOOKUP(A677,'High School'!A662:P1524,5,FALSE)</f>
        <v>#N/A</v>
      </c>
      <c r="D677" s="91" t="str">
        <f>VLOOKUP(A677,'High School'!A662:BU1524,12,FALSE)</f>
        <v>#N/A</v>
      </c>
      <c r="E677" s="14" t="s">
        <v>51</v>
      </c>
      <c r="F677" s="14"/>
      <c r="G677" s="14"/>
      <c r="H677" s="14"/>
      <c r="I677" s="14"/>
      <c r="J677" s="14"/>
      <c r="K677" s="14"/>
    </row>
    <row r="678" ht="15.0" customHeight="1">
      <c r="A678" s="14" t="s">
        <v>8829</v>
      </c>
      <c r="B678" s="85" t="str">
        <f>VLOOKUP(A678,'High School'!A663:BG1525,4,FALSE)</f>
        <v>#N/A</v>
      </c>
      <c r="C678" s="85" t="str">
        <f>VLOOKUP(A678,'High School'!A663:P1525,5,FALSE)</f>
        <v>#N/A</v>
      </c>
      <c r="D678" s="91" t="str">
        <f>VLOOKUP(A678,'High School'!A663:BU1525,12,FALSE)</f>
        <v>#N/A</v>
      </c>
      <c r="E678" s="14" t="s">
        <v>51</v>
      </c>
      <c r="F678" s="14"/>
      <c r="G678" s="14"/>
      <c r="H678" s="14"/>
      <c r="I678" s="14"/>
      <c r="J678" s="14"/>
      <c r="K678" s="14"/>
    </row>
    <row r="679" ht="15.0" customHeight="1">
      <c r="A679" s="14" t="s">
        <v>8830</v>
      </c>
      <c r="B679" s="85" t="str">
        <f>VLOOKUP(A679,'High School'!A664:BG1526,4,FALSE)</f>
        <v>#N/A</v>
      </c>
      <c r="C679" s="85" t="str">
        <f>VLOOKUP(A679,'High School'!A664:P1526,5,FALSE)</f>
        <v>#N/A</v>
      </c>
      <c r="D679" s="91" t="str">
        <f>VLOOKUP(A679,'High School'!A664:BU1526,12,FALSE)</f>
        <v>#N/A</v>
      </c>
      <c r="E679" s="14" t="s">
        <v>51</v>
      </c>
      <c r="F679" s="14"/>
      <c r="G679" s="14"/>
      <c r="H679" s="14"/>
      <c r="I679" s="14"/>
      <c r="J679" s="14"/>
      <c r="K679" s="14"/>
    </row>
    <row r="680" ht="15.0" customHeight="1">
      <c r="A680" s="14" t="s">
        <v>8831</v>
      </c>
      <c r="B680" s="85" t="str">
        <f>VLOOKUP(A680,'High School'!A665:BG1527,4,FALSE)</f>
        <v>#N/A</v>
      </c>
      <c r="C680" s="85" t="str">
        <f>VLOOKUP(A680,'High School'!A665:P1527,5,FALSE)</f>
        <v>#N/A</v>
      </c>
      <c r="D680" s="91" t="str">
        <f>VLOOKUP(A680,'High School'!A665:BU1527,12,FALSE)</f>
        <v>#N/A</v>
      </c>
      <c r="E680" s="14" t="s">
        <v>51</v>
      </c>
      <c r="F680" s="14"/>
      <c r="G680" s="14"/>
      <c r="H680" s="14"/>
      <c r="I680" s="14"/>
      <c r="J680" s="14"/>
      <c r="K680" s="14"/>
    </row>
    <row r="681" ht="15.0" customHeight="1">
      <c r="A681" s="14" t="s">
        <v>8832</v>
      </c>
      <c r="B681" s="85" t="str">
        <f>VLOOKUP(A681,'High School'!A666:BG1528,4,FALSE)</f>
        <v>#N/A</v>
      </c>
      <c r="C681" s="85" t="str">
        <f>VLOOKUP(A681,'High School'!A666:P1528,5,FALSE)</f>
        <v>#N/A</v>
      </c>
      <c r="D681" s="91" t="str">
        <f>VLOOKUP(A681,'High School'!A666:BU1528,12,FALSE)</f>
        <v>#N/A</v>
      </c>
      <c r="E681" s="14" t="s">
        <v>51</v>
      </c>
      <c r="F681" s="14"/>
      <c r="G681" s="14"/>
      <c r="H681" s="14"/>
      <c r="I681" s="14"/>
      <c r="J681" s="14"/>
      <c r="K681" s="14"/>
    </row>
    <row r="682" ht="15.0" customHeight="1">
      <c r="A682" s="14" t="s">
        <v>8833</v>
      </c>
      <c r="B682" s="85" t="str">
        <f>VLOOKUP(A682,'High School'!A667:BG1529,4,FALSE)</f>
        <v>#N/A</v>
      </c>
      <c r="C682" s="85" t="str">
        <f>VLOOKUP(A682,'High School'!A667:P1529,5,FALSE)</f>
        <v>#N/A</v>
      </c>
      <c r="D682" s="91" t="str">
        <f>VLOOKUP(A682,'High School'!A667:BU1529,12,FALSE)</f>
        <v>#N/A</v>
      </c>
      <c r="E682" s="14" t="s">
        <v>51</v>
      </c>
      <c r="F682" s="14"/>
      <c r="G682" s="14"/>
      <c r="H682" s="14"/>
      <c r="I682" s="14"/>
      <c r="J682" s="14"/>
      <c r="K682" s="14"/>
    </row>
    <row r="683" ht="15.0" customHeight="1">
      <c r="A683" s="14" t="s">
        <v>8834</v>
      </c>
      <c r="B683" s="85" t="str">
        <f>VLOOKUP(A683,'High School'!A668:BG1530,4,FALSE)</f>
        <v>#N/A</v>
      </c>
      <c r="C683" s="85" t="str">
        <f>VLOOKUP(A683,'High School'!A668:P1530,5,FALSE)</f>
        <v>#N/A</v>
      </c>
      <c r="D683" s="91" t="str">
        <f>VLOOKUP(A683,'High School'!A668:BU1530,12,FALSE)</f>
        <v>#N/A</v>
      </c>
      <c r="E683" s="14" t="s">
        <v>51</v>
      </c>
      <c r="F683" s="14"/>
      <c r="G683" s="14"/>
      <c r="H683" s="14"/>
      <c r="I683" s="14"/>
      <c r="J683" s="14"/>
      <c r="K683" s="14"/>
    </row>
    <row r="684" ht="15.0" customHeight="1">
      <c r="A684" s="14" t="s">
        <v>8835</v>
      </c>
      <c r="B684" s="85" t="str">
        <f>VLOOKUP(A684,'High School'!A669:BG1531,4,FALSE)</f>
        <v>#N/A</v>
      </c>
      <c r="C684" s="85" t="str">
        <f>VLOOKUP(A684,'High School'!A669:P1531,5,FALSE)</f>
        <v>#N/A</v>
      </c>
      <c r="D684" s="91" t="str">
        <f>VLOOKUP(A684,'High School'!A669:BU1531,12,FALSE)</f>
        <v>#N/A</v>
      </c>
      <c r="E684" s="14" t="s">
        <v>51</v>
      </c>
      <c r="F684" s="14"/>
      <c r="G684" s="14"/>
      <c r="H684" s="14"/>
      <c r="I684" s="14"/>
      <c r="J684" s="14"/>
      <c r="K684" s="14"/>
    </row>
    <row r="685" ht="15.0" customHeight="1">
      <c r="A685" s="14" t="s">
        <v>8836</v>
      </c>
      <c r="B685" s="85" t="str">
        <f>VLOOKUP(A685,'High School'!A670:BG1532,4,FALSE)</f>
        <v>#N/A</v>
      </c>
      <c r="C685" s="85" t="str">
        <f>VLOOKUP(A685,'High School'!A670:P1532,5,FALSE)</f>
        <v>#N/A</v>
      </c>
      <c r="D685" s="91" t="str">
        <f>VLOOKUP(A685,'High School'!A670:BU1532,12,FALSE)</f>
        <v>#N/A</v>
      </c>
      <c r="E685" s="14" t="s">
        <v>51</v>
      </c>
      <c r="F685" s="14"/>
      <c r="G685" s="14"/>
      <c r="H685" s="14"/>
      <c r="I685" s="14"/>
      <c r="J685" s="14"/>
      <c r="K685" s="14"/>
    </row>
    <row r="686" ht="15.0" customHeight="1">
      <c r="A686" s="14" t="s">
        <v>8837</v>
      </c>
      <c r="B686" s="85" t="str">
        <f>VLOOKUP(A686,'High School'!A671:BG1533,4,FALSE)</f>
        <v>#N/A</v>
      </c>
      <c r="C686" s="85" t="str">
        <f>VLOOKUP(A686,'High School'!A671:P1533,5,FALSE)</f>
        <v>#N/A</v>
      </c>
      <c r="D686" s="91" t="str">
        <f>VLOOKUP(A686,'High School'!A671:BU1533,12,FALSE)</f>
        <v>#N/A</v>
      </c>
      <c r="E686" s="14" t="s">
        <v>51</v>
      </c>
      <c r="F686" s="14"/>
      <c r="G686" s="14"/>
      <c r="H686" s="14"/>
      <c r="I686" s="14"/>
      <c r="J686" s="14"/>
      <c r="K686" s="14"/>
    </row>
    <row r="687" ht="15.0" customHeight="1">
      <c r="A687" s="14" t="s">
        <v>8838</v>
      </c>
      <c r="B687" s="85" t="str">
        <f>VLOOKUP(A687,'High School'!A672:BG1534,4,FALSE)</f>
        <v>#N/A</v>
      </c>
      <c r="C687" s="85" t="str">
        <f>VLOOKUP(A687,'High School'!A672:P1534,5,FALSE)</f>
        <v>#N/A</v>
      </c>
      <c r="D687" s="91" t="str">
        <f>VLOOKUP(A687,'High School'!A672:BU1534,12,FALSE)</f>
        <v>#N/A</v>
      </c>
      <c r="E687" s="14" t="s">
        <v>51</v>
      </c>
      <c r="F687" s="14"/>
      <c r="G687" s="14"/>
      <c r="H687" s="14"/>
      <c r="I687" s="14"/>
      <c r="J687" s="14"/>
      <c r="K687" s="14"/>
    </row>
    <row r="688" ht="15.0" customHeight="1">
      <c r="A688" s="14" t="s">
        <v>8839</v>
      </c>
      <c r="B688" s="85" t="str">
        <f>VLOOKUP(A688,'High School'!A673:BG1535,4,FALSE)</f>
        <v>#N/A</v>
      </c>
      <c r="C688" s="85" t="str">
        <f>VLOOKUP(A688,'High School'!A673:P1535,5,FALSE)</f>
        <v>#N/A</v>
      </c>
      <c r="D688" s="91" t="str">
        <f>VLOOKUP(A688,'High School'!A673:BU1535,12,FALSE)</f>
        <v>#N/A</v>
      </c>
      <c r="E688" s="14" t="s">
        <v>51</v>
      </c>
      <c r="F688" s="14"/>
      <c r="G688" s="14"/>
      <c r="H688" s="14"/>
      <c r="I688" s="14"/>
      <c r="J688" s="14"/>
      <c r="K688" s="14"/>
    </row>
    <row r="689" ht="15.0" customHeight="1">
      <c r="A689" s="14" t="s">
        <v>8840</v>
      </c>
      <c r="B689" s="85" t="str">
        <f>VLOOKUP(A689,'High School'!A674:BG1536,4,FALSE)</f>
        <v>#N/A</v>
      </c>
      <c r="C689" s="85" t="str">
        <f>VLOOKUP(A689,'High School'!A674:P1536,5,FALSE)</f>
        <v>#N/A</v>
      </c>
      <c r="D689" s="91" t="str">
        <f>VLOOKUP(A689,'High School'!A674:BU1536,12,FALSE)</f>
        <v>#N/A</v>
      </c>
      <c r="E689" s="14" t="s">
        <v>51</v>
      </c>
      <c r="F689" s="14"/>
      <c r="G689" s="14"/>
      <c r="H689" s="14"/>
      <c r="I689" s="14"/>
      <c r="J689" s="14"/>
      <c r="K689" s="14"/>
    </row>
    <row r="690" ht="15.0" customHeight="1">
      <c r="A690" s="14" t="s">
        <v>8841</v>
      </c>
      <c r="B690" s="85" t="str">
        <f>VLOOKUP(A690,'High School'!A674:BG1537,4,FALSE)</f>
        <v>#N/A</v>
      </c>
      <c r="C690" s="85" t="str">
        <f>VLOOKUP(A690,'High School'!A674:P1537,5,FALSE)</f>
        <v>#N/A</v>
      </c>
      <c r="D690" s="91" t="str">
        <f>VLOOKUP(A690,'High School'!A674:BU1537,12,FALSE)</f>
        <v>#N/A</v>
      </c>
      <c r="E690" s="14" t="s">
        <v>51</v>
      </c>
      <c r="F690" s="14"/>
      <c r="G690" s="14"/>
      <c r="H690" s="14"/>
      <c r="I690" s="14"/>
      <c r="J690" s="14"/>
      <c r="K690" s="14"/>
    </row>
    <row r="691" ht="15.0" customHeight="1">
      <c r="A691" s="14" t="s">
        <v>8842</v>
      </c>
      <c r="B691" s="85" t="str">
        <f>VLOOKUP(A691,'High School'!A537:BG1399,4,FALSE)</f>
        <v>#N/A</v>
      </c>
      <c r="C691" s="85" t="str">
        <f>VLOOKUP(A691,'High School'!A537:P1399,5,FALSE)</f>
        <v>#N/A</v>
      </c>
      <c r="D691" s="91" t="str">
        <f>VLOOKUP(A691,'High School'!A537:BU1399,12,FALSE)</f>
        <v>#N/A</v>
      </c>
      <c r="E691" s="91" t="s">
        <v>61</v>
      </c>
      <c r="F691" s="85"/>
      <c r="G691" s="85"/>
      <c r="H691" s="85"/>
      <c r="I691" s="85"/>
      <c r="J691" s="85"/>
      <c r="K691" s="85"/>
    </row>
    <row r="692" ht="15.0" customHeight="1">
      <c r="A692" s="14" t="s">
        <v>8843</v>
      </c>
      <c r="B692" s="85" t="str">
        <f>VLOOKUP(A692,'High School'!A538:BG1400,4,FALSE)</f>
        <v>#N/A</v>
      </c>
      <c r="C692" s="85" t="str">
        <f>VLOOKUP(A692,'High School'!A538:P1400,5,FALSE)</f>
        <v>#N/A</v>
      </c>
      <c r="D692" s="91" t="str">
        <f>VLOOKUP(A692,'High School'!A538:BU1400,12,FALSE)</f>
        <v>#N/A</v>
      </c>
      <c r="E692" s="91" t="s">
        <v>61</v>
      </c>
      <c r="F692" s="85"/>
      <c r="G692" s="85"/>
      <c r="H692" s="85"/>
      <c r="I692" s="85"/>
      <c r="J692" s="85"/>
      <c r="K692" s="85"/>
    </row>
    <row r="693" ht="15.0" customHeight="1">
      <c r="A693" s="14" t="s">
        <v>8844</v>
      </c>
      <c r="B693" s="85" t="str">
        <f>VLOOKUP(A693,'High School'!A539:BG1401,4,FALSE)</f>
        <v>#N/A</v>
      </c>
      <c r="C693" s="85" t="str">
        <f>VLOOKUP(A693,'High School'!A539:P1401,5,FALSE)</f>
        <v>#N/A</v>
      </c>
      <c r="D693" s="91" t="str">
        <f>VLOOKUP(A693,'High School'!A539:BU1401,12,FALSE)</f>
        <v>#N/A</v>
      </c>
      <c r="E693" s="91" t="s">
        <v>61</v>
      </c>
      <c r="F693" s="85"/>
      <c r="G693" s="85"/>
      <c r="H693" s="85"/>
      <c r="I693" s="85"/>
      <c r="J693" s="85"/>
      <c r="K693" s="85"/>
    </row>
    <row r="694" ht="15.0" customHeight="1">
      <c r="A694" s="14" t="s">
        <v>8845</v>
      </c>
      <c r="B694" s="85" t="str">
        <f>VLOOKUP(A694,'High School'!A678:BG1541,4,FALSE)</f>
        <v>#N/A</v>
      </c>
      <c r="C694" s="85" t="str">
        <f>VLOOKUP(A694,'High School'!A678:P1541,5,FALSE)</f>
        <v>#N/A</v>
      </c>
      <c r="D694" s="91" t="str">
        <f>VLOOKUP(A694,'High School'!A678:BU1541,12,FALSE)</f>
        <v>#N/A</v>
      </c>
      <c r="E694" s="14" t="s">
        <v>51</v>
      </c>
      <c r="F694" s="14"/>
      <c r="G694" s="14"/>
      <c r="H694" s="14"/>
      <c r="I694" s="14"/>
      <c r="J694" s="14"/>
      <c r="K694" s="14"/>
    </row>
    <row r="695" ht="15.0" customHeight="1">
      <c r="A695" s="14" t="s">
        <v>8846</v>
      </c>
      <c r="B695" s="85" t="str">
        <f>VLOOKUP(A695,'High School'!A679:BG1542,4,FALSE)</f>
        <v>#N/A</v>
      </c>
      <c r="C695" s="85" t="str">
        <f>VLOOKUP(A695,'High School'!A679:P1542,5,FALSE)</f>
        <v>#N/A</v>
      </c>
      <c r="D695" s="91" t="str">
        <f>VLOOKUP(A695,'High School'!A679:BU1542,12,FALSE)</f>
        <v>#N/A</v>
      </c>
      <c r="E695" s="14" t="s">
        <v>51</v>
      </c>
      <c r="F695" s="14"/>
      <c r="G695" s="14"/>
      <c r="H695" s="14"/>
      <c r="I695" s="14"/>
      <c r="J695" s="14"/>
      <c r="K695" s="14"/>
    </row>
    <row r="696" ht="15.0" customHeight="1">
      <c r="A696" s="14" t="s">
        <v>8847</v>
      </c>
      <c r="B696" s="85" t="str">
        <f>VLOOKUP(A696,'High School'!A680:BG1543,4,FALSE)</f>
        <v>#N/A</v>
      </c>
      <c r="C696" s="85" t="str">
        <f>VLOOKUP(A696,'High School'!A680:P1543,5,FALSE)</f>
        <v>#N/A</v>
      </c>
      <c r="D696" s="91" t="str">
        <f>VLOOKUP(A696,'High School'!A680:BU1543,12,FALSE)</f>
        <v>#N/A</v>
      </c>
      <c r="E696" s="14" t="s">
        <v>51</v>
      </c>
      <c r="F696" s="14"/>
      <c r="G696" s="14"/>
      <c r="H696" s="14"/>
      <c r="I696" s="14"/>
      <c r="J696" s="14"/>
      <c r="K696" s="14"/>
    </row>
    <row r="697" ht="15.0" customHeight="1">
      <c r="A697" s="14" t="s">
        <v>8848</v>
      </c>
      <c r="B697" s="85" t="str">
        <f>VLOOKUP(A697,'High School'!A681:BG1544,4,FALSE)</f>
        <v>#N/A</v>
      </c>
      <c r="C697" s="85" t="str">
        <f>VLOOKUP(A697,'High School'!A681:P1544,5,FALSE)</f>
        <v>#N/A</v>
      </c>
      <c r="D697" s="91" t="str">
        <f>VLOOKUP(A697,'High School'!A681:BU1544,12,FALSE)</f>
        <v>#N/A</v>
      </c>
      <c r="E697" s="14" t="s">
        <v>51</v>
      </c>
      <c r="F697" s="14"/>
      <c r="G697" s="14"/>
      <c r="H697" s="14"/>
      <c r="I697" s="14"/>
      <c r="J697" s="14"/>
      <c r="K697" s="14"/>
    </row>
    <row r="698" ht="15.0" customHeight="1">
      <c r="A698" s="14" t="s">
        <v>8849</v>
      </c>
      <c r="B698" s="85" t="str">
        <f>VLOOKUP(A698,'High School'!A826:BG1696,4,FALSE)</f>
        <v>#N/A</v>
      </c>
      <c r="C698" s="85" t="str">
        <f>VLOOKUP(A698,'High School'!A826:P1696,5,FALSE)</f>
        <v>#N/A</v>
      </c>
      <c r="D698" s="91" t="str">
        <f>VLOOKUP(A698,'High School'!A826:BU1696,12,FALSE)</f>
        <v>#N/A</v>
      </c>
      <c r="E698" s="91" t="s">
        <v>55</v>
      </c>
      <c r="F698" s="14"/>
      <c r="G698" s="14"/>
      <c r="H698" s="14"/>
      <c r="I698" s="14"/>
      <c r="J698" s="14"/>
      <c r="K698" s="14"/>
    </row>
    <row r="699" ht="15.0" customHeight="1">
      <c r="A699" s="14" t="s">
        <v>8850</v>
      </c>
      <c r="B699" s="85" t="str">
        <f>VLOOKUP(A699,'High School'!A827:BG1697,4,FALSE)</f>
        <v>#N/A</v>
      </c>
      <c r="C699" s="85" t="str">
        <f>VLOOKUP(A699,'High School'!A827:P1697,5,FALSE)</f>
        <v>#N/A</v>
      </c>
      <c r="D699" s="91" t="str">
        <f>VLOOKUP(A699,'High School'!A827:BU1697,12,FALSE)</f>
        <v>#N/A</v>
      </c>
      <c r="E699" s="91" t="s">
        <v>55</v>
      </c>
      <c r="F699" s="14"/>
      <c r="G699" s="14"/>
      <c r="H699" s="14"/>
      <c r="I699" s="14"/>
      <c r="J699" s="14"/>
      <c r="K699" s="14"/>
    </row>
    <row r="700" ht="15.0" customHeight="1">
      <c r="A700" s="14" t="s">
        <v>8851</v>
      </c>
      <c r="B700" s="85" t="str">
        <f>VLOOKUP(A700,'High School'!A828:BG1698,4,FALSE)</f>
        <v>#N/A</v>
      </c>
      <c r="C700" s="85" t="str">
        <f>VLOOKUP(A700,'High School'!A828:P1698,5,FALSE)</f>
        <v>#N/A</v>
      </c>
      <c r="D700" s="91" t="str">
        <f>VLOOKUP(A700,'High School'!A828:BU1698,12,FALSE)</f>
        <v>#N/A</v>
      </c>
      <c r="E700" s="91" t="s">
        <v>55</v>
      </c>
      <c r="F700" s="14"/>
      <c r="G700" s="14"/>
      <c r="H700" s="14"/>
      <c r="I700" s="14"/>
      <c r="J700" s="14"/>
      <c r="K700" s="14"/>
    </row>
    <row r="701" ht="15.0" customHeight="1">
      <c r="A701" s="14" t="s">
        <v>8852</v>
      </c>
      <c r="B701" s="85" t="str">
        <f>VLOOKUP(A701,'High School'!A829:BG1699,4,FALSE)</f>
        <v>#N/A</v>
      </c>
      <c r="C701" s="85" t="str">
        <f>VLOOKUP(A701,'High School'!A829:P1699,5,FALSE)</f>
        <v>#N/A</v>
      </c>
      <c r="D701" s="91" t="str">
        <f>VLOOKUP(A701,'High School'!A829:BU1699,12,FALSE)</f>
        <v>#N/A</v>
      </c>
      <c r="E701" s="91" t="s">
        <v>55</v>
      </c>
      <c r="F701" s="14"/>
      <c r="G701" s="14"/>
      <c r="H701" s="14"/>
      <c r="I701" s="14"/>
      <c r="J701" s="14"/>
      <c r="K701" s="14"/>
    </row>
    <row r="702" ht="15.0" customHeight="1">
      <c r="A702" s="14" t="s">
        <v>8853</v>
      </c>
      <c r="B702" s="85" t="str">
        <f>VLOOKUP(A702,'High School'!A830:BG1700,4,FALSE)</f>
        <v>#N/A</v>
      </c>
      <c r="C702" s="85" t="str">
        <f>VLOOKUP(A702,'High School'!A830:P1700,5,FALSE)</f>
        <v>#N/A</v>
      </c>
      <c r="D702" s="91" t="str">
        <f>VLOOKUP(A702,'High School'!A830:BU1700,12,FALSE)</f>
        <v>#N/A</v>
      </c>
      <c r="E702" s="91" t="s">
        <v>55</v>
      </c>
      <c r="F702" s="14"/>
      <c r="G702" s="14"/>
      <c r="H702" s="14"/>
      <c r="I702" s="14"/>
      <c r="J702" s="14"/>
      <c r="K702" s="14"/>
    </row>
    <row r="703" ht="15.0" customHeight="1">
      <c r="A703" s="14" t="s">
        <v>8854</v>
      </c>
      <c r="B703" s="85" t="str">
        <f>VLOOKUP(A703,'High School'!A831:BG1701,4,FALSE)</f>
        <v>#N/A</v>
      </c>
      <c r="C703" s="85" t="str">
        <f>VLOOKUP(A703,'High School'!A831:P1701,5,FALSE)</f>
        <v>#N/A</v>
      </c>
      <c r="D703" s="91" t="str">
        <f>VLOOKUP(A703,'High School'!A831:BU1701,12,FALSE)</f>
        <v>#N/A</v>
      </c>
      <c r="E703" s="91" t="s">
        <v>55</v>
      </c>
      <c r="F703" s="14"/>
      <c r="G703" s="14"/>
      <c r="H703" s="14"/>
      <c r="I703" s="14"/>
      <c r="J703" s="14"/>
      <c r="K703" s="14"/>
    </row>
    <row r="704" ht="15.0" customHeight="1">
      <c r="A704" s="14" t="s">
        <v>8855</v>
      </c>
      <c r="B704" s="85" t="str">
        <f>VLOOKUP(A704,'High School'!A832:BG1702,4,FALSE)</f>
        <v>#N/A</v>
      </c>
      <c r="C704" s="85" t="str">
        <f>VLOOKUP(A704,'High School'!A832:P1702,5,FALSE)</f>
        <v>#N/A</v>
      </c>
      <c r="D704" s="91" t="str">
        <f>VLOOKUP(A704,'High School'!A832:BU1702,12,FALSE)</f>
        <v>#N/A</v>
      </c>
      <c r="E704" s="91" t="s">
        <v>55</v>
      </c>
      <c r="F704" s="14"/>
      <c r="G704" s="14"/>
      <c r="H704" s="14"/>
      <c r="I704" s="14"/>
      <c r="J704" s="14"/>
      <c r="K704" s="14"/>
    </row>
    <row r="705" ht="15.0" customHeight="1">
      <c r="A705" s="14" t="s">
        <v>8856</v>
      </c>
      <c r="B705" s="85" t="str">
        <f>VLOOKUP(A705,'High School'!A46:BG897,4,FALSE)</f>
        <v>#N/A</v>
      </c>
      <c r="C705" s="85" t="str">
        <f>VLOOKUP(A705,'High School'!A46:P897,5,FALSE)</f>
        <v>#N/A</v>
      </c>
      <c r="D705" s="91" t="str">
        <f>VLOOKUP(A705,'High School'!A46:BU897,12,FALSE)</f>
        <v>#N/A</v>
      </c>
      <c r="E705" s="91" t="s">
        <v>55</v>
      </c>
      <c r="F705" s="85"/>
      <c r="G705" s="85"/>
      <c r="H705" s="85"/>
      <c r="I705" s="85"/>
      <c r="J705" s="85"/>
      <c r="K705" s="85"/>
    </row>
    <row r="706" ht="15.0" customHeight="1">
      <c r="A706" s="14" t="s">
        <v>8857</v>
      </c>
      <c r="B706" s="85" t="str">
        <f>VLOOKUP(A706,'High School'!A47:BG898,4,FALSE)</f>
        <v>#N/A</v>
      </c>
      <c r="C706" s="85" t="str">
        <f>VLOOKUP(A706,'High School'!A47:P898,5,FALSE)</f>
        <v>#N/A</v>
      </c>
      <c r="D706" s="91" t="str">
        <f>VLOOKUP(A706,'High School'!A47:BU898,12,FALSE)</f>
        <v>#N/A</v>
      </c>
      <c r="E706" s="91" t="s">
        <v>55</v>
      </c>
      <c r="F706" s="85"/>
      <c r="G706" s="85"/>
      <c r="H706" s="85"/>
      <c r="I706" s="85"/>
      <c r="J706" s="85"/>
      <c r="K706" s="85"/>
    </row>
    <row r="707" ht="15.0" customHeight="1">
      <c r="A707" s="14" t="s">
        <v>8858</v>
      </c>
      <c r="B707" s="85" t="str">
        <f>VLOOKUP(A707,'High School'!A48:BG899,4,FALSE)</f>
        <v>#N/A</v>
      </c>
      <c r="C707" s="85" t="str">
        <f>VLOOKUP(A707,'High School'!A48:P899,5,FALSE)</f>
        <v>#N/A</v>
      </c>
      <c r="D707" s="91" t="str">
        <f>VLOOKUP(A707,'High School'!A48:BU899,12,FALSE)</f>
        <v>#N/A</v>
      </c>
      <c r="E707" s="91" t="s">
        <v>55</v>
      </c>
      <c r="F707" s="85"/>
      <c r="G707" s="85"/>
      <c r="H707" s="85"/>
      <c r="I707" s="85"/>
      <c r="J707" s="85"/>
      <c r="K707" s="85"/>
    </row>
    <row r="708" ht="15.0" customHeight="1">
      <c r="A708" s="14" t="s">
        <v>8859</v>
      </c>
      <c r="B708" s="85" t="str">
        <f>VLOOKUP(A708,'High School'!A49:BG900,4,FALSE)</f>
        <v>#N/A</v>
      </c>
      <c r="C708" s="85" t="str">
        <f>VLOOKUP(A708,'High School'!A49:P900,5,FALSE)</f>
        <v>#N/A</v>
      </c>
      <c r="D708" s="91" t="str">
        <f>VLOOKUP(A708,'High School'!A49:BU900,12,FALSE)</f>
        <v>#N/A</v>
      </c>
      <c r="E708" s="91" t="s">
        <v>55</v>
      </c>
      <c r="F708" s="85"/>
      <c r="G708" s="85"/>
      <c r="H708" s="85"/>
      <c r="I708" s="14"/>
      <c r="J708" s="85"/>
      <c r="K708" s="85"/>
    </row>
    <row r="709" ht="15.0" customHeight="1">
      <c r="A709" s="14" t="s">
        <v>8860</v>
      </c>
      <c r="B709" s="85" t="str">
        <f>VLOOKUP(A709,'High School'!A50:BG901,4,FALSE)</f>
        <v>#N/A</v>
      </c>
      <c r="C709" s="85" t="str">
        <f>VLOOKUP(A709,'High School'!A50:P901,5,FALSE)</f>
        <v>#N/A</v>
      </c>
      <c r="D709" s="91" t="str">
        <f>VLOOKUP(A709,'High School'!A50:BU901,12,FALSE)</f>
        <v>#N/A</v>
      </c>
      <c r="E709" s="91" t="s">
        <v>55</v>
      </c>
      <c r="F709" s="85"/>
      <c r="G709" s="85"/>
      <c r="H709" s="85"/>
      <c r="I709" s="85"/>
      <c r="J709" s="85"/>
      <c r="K709" s="85"/>
    </row>
    <row r="710" ht="15.0" customHeight="1">
      <c r="A710" s="14" t="s">
        <v>8861</v>
      </c>
      <c r="B710" s="85" t="str">
        <f>VLOOKUP(A710,'High School'!A51:BG902,4,FALSE)</f>
        <v>#N/A</v>
      </c>
      <c r="C710" s="85" t="str">
        <f>VLOOKUP(A710,'High School'!A51:P902,5,FALSE)</f>
        <v>#N/A</v>
      </c>
      <c r="D710" s="91" t="str">
        <f>VLOOKUP(A710,'High School'!A51:BU902,12,FALSE)</f>
        <v>#N/A</v>
      </c>
      <c r="E710" s="91" t="s">
        <v>55</v>
      </c>
      <c r="F710" s="85"/>
      <c r="G710" s="85"/>
      <c r="H710" s="85"/>
      <c r="I710" s="85"/>
      <c r="J710" s="85"/>
      <c r="K710" s="85"/>
    </row>
    <row r="711" ht="15.0" customHeight="1">
      <c r="A711" s="14" t="s">
        <v>8862</v>
      </c>
      <c r="B711" s="85" t="str">
        <f>VLOOKUP(A711,'High School'!A52:BG903,4,FALSE)</f>
        <v>#N/A</v>
      </c>
      <c r="C711" s="85" t="str">
        <f>VLOOKUP(A711,'High School'!A52:P903,5,FALSE)</f>
        <v>#N/A</v>
      </c>
      <c r="D711" s="91" t="str">
        <f>VLOOKUP(A711,'High School'!A52:BU903,12,FALSE)</f>
        <v>#N/A</v>
      </c>
      <c r="E711" s="91" t="s">
        <v>55</v>
      </c>
      <c r="F711" s="85"/>
      <c r="G711" s="85"/>
      <c r="H711" s="85"/>
      <c r="I711" s="85"/>
      <c r="J711" s="85"/>
      <c r="K711" s="85"/>
    </row>
    <row r="712" ht="15.0" customHeight="1">
      <c r="A712" s="14" t="s">
        <v>8863</v>
      </c>
      <c r="B712" s="85" t="str">
        <f>VLOOKUP(A712,'High School'!A53:BG904,4,FALSE)</f>
        <v>#N/A</v>
      </c>
      <c r="C712" s="85" t="str">
        <f>VLOOKUP(A712,'High School'!A53:P904,5,FALSE)</f>
        <v>#N/A</v>
      </c>
      <c r="D712" s="91" t="str">
        <f>VLOOKUP(A712,'High School'!A53:BU904,12,FALSE)</f>
        <v>#N/A</v>
      </c>
      <c r="E712" s="91" t="s">
        <v>55</v>
      </c>
      <c r="F712" s="85"/>
      <c r="G712" s="85"/>
      <c r="H712" s="85"/>
      <c r="I712" s="85"/>
      <c r="J712" s="85"/>
      <c r="K712" s="85"/>
    </row>
    <row r="713" ht="15.0" customHeight="1">
      <c r="A713" s="14" t="s">
        <v>8864</v>
      </c>
      <c r="B713" s="85" t="str">
        <f>VLOOKUP(A713,'High School'!A81:BG932,4,FALSE)</f>
        <v>#N/A</v>
      </c>
      <c r="C713" s="85" t="str">
        <f>VLOOKUP(A713,'High School'!A81:P932,5,FALSE)</f>
        <v>#N/A</v>
      </c>
      <c r="D713" s="91" t="str">
        <f>VLOOKUP(A713,'High School'!A81:BU932,12,FALSE)</f>
        <v>#N/A</v>
      </c>
      <c r="E713" s="91" t="s">
        <v>55</v>
      </c>
      <c r="F713" s="85"/>
      <c r="G713" s="85"/>
      <c r="H713" s="85"/>
      <c r="I713" s="85"/>
      <c r="J713" s="85"/>
      <c r="K713" s="85"/>
    </row>
    <row r="714" ht="15.0" customHeight="1">
      <c r="A714" s="14" t="s">
        <v>8865</v>
      </c>
      <c r="B714" s="85" t="str">
        <f>VLOOKUP(A714,'High School'!A82:BG933,4,FALSE)</f>
        <v>#N/A</v>
      </c>
      <c r="C714" s="85" t="str">
        <f>VLOOKUP(A714,'High School'!A82:P933,5,FALSE)</f>
        <v>#N/A</v>
      </c>
      <c r="D714" s="91" t="str">
        <f>VLOOKUP(A714,'High School'!A82:BU933,12,FALSE)</f>
        <v>#N/A</v>
      </c>
      <c r="E714" s="91" t="s">
        <v>55</v>
      </c>
      <c r="F714" s="85"/>
      <c r="G714" s="85"/>
      <c r="H714" s="85"/>
      <c r="I714" s="85"/>
      <c r="J714" s="85"/>
      <c r="K714" s="85"/>
    </row>
    <row r="715" ht="15.0" customHeight="1">
      <c r="A715" s="14" t="s">
        <v>8528</v>
      </c>
      <c r="B715" s="85" t="str">
        <f>VLOOKUP(A715,'High School'!A699:BG1562,4,FALSE)</f>
        <v>#N/A</v>
      </c>
      <c r="C715" s="85" t="str">
        <f>VLOOKUP(A715,'High School'!A699:P1562,5,FALSE)</f>
        <v>#N/A</v>
      </c>
      <c r="D715" s="91" t="str">
        <f>VLOOKUP(A715,'High School'!A699:BU1562,12,FALSE)</f>
        <v>#N/A</v>
      </c>
      <c r="E715" s="91" t="s">
        <v>57</v>
      </c>
      <c r="F715" s="14"/>
      <c r="G715" s="14"/>
      <c r="H715" s="14"/>
      <c r="I715" s="14"/>
      <c r="J715" s="14"/>
      <c r="K715" s="14"/>
    </row>
    <row r="716" ht="15.0" customHeight="1">
      <c r="A716" s="14" t="s">
        <v>8866</v>
      </c>
      <c r="B716" s="85" t="str">
        <f>VLOOKUP(A716,'High School'!A83:BG934,4,FALSE)</f>
        <v>#N/A</v>
      </c>
      <c r="C716" s="85" t="str">
        <f>VLOOKUP(A716,'High School'!A83:P934,5,FALSE)</f>
        <v>#N/A</v>
      </c>
      <c r="D716" s="91" t="str">
        <f>VLOOKUP(A716,'High School'!A83:BU934,12,FALSE)</f>
        <v>#N/A</v>
      </c>
      <c r="E716" s="91" t="s">
        <v>55</v>
      </c>
      <c r="F716" s="85"/>
      <c r="G716" s="85"/>
      <c r="H716" s="85"/>
      <c r="I716" s="85"/>
      <c r="J716" s="85"/>
      <c r="K716" s="85"/>
    </row>
    <row r="717" ht="15.0" customHeight="1">
      <c r="A717" s="14" t="s">
        <v>8867</v>
      </c>
      <c r="B717" s="85" t="str">
        <f>VLOOKUP(A717,'High School'!A84:BG935,4,FALSE)</f>
        <v>#N/A</v>
      </c>
      <c r="C717" s="85" t="str">
        <f>VLOOKUP(A717,'High School'!A84:P935,5,FALSE)</f>
        <v>#N/A</v>
      </c>
      <c r="D717" s="91" t="str">
        <f>VLOOKUP(A717,'High School'!A84:BU935,12,FALSE)</f>
        <v>#N/A</v>
      </c>
      <c r="E717" s="91" t="s">
        <v>55</v>
      </c>
      <c r="F717" s="85"/>
      <c r="G717" s="85"/>
      <c r="H717" s="85"/>
      <c r="I717" s="85"/>
      <c r="J717" s="85"/>
      <c r="K717" s="85"/>
    </row>
    <row r="718" ht="15.0" customHeight="1">
      <c r="A718" s="14" t="s">
        <v>8868</v>
      </c>
      <c r="B718" s="85" t="str">
        <f>VLOOKUP(A718,'High School'!A85:BG936,4,FALSE)</f>
        <v>#N/A</v>
      </c>
      <c r="C718" s="85" t="str">
        <f>VLOOKUP(A718,'High School'!A85:P936,5,FALSE)</f>
        <v>#N/A</v>
      </c>
      <c r="D718" s="91" t="str">
        <f>VLOOKUP(A718,'High School'!A85:BU936,12,FALSE)</f>
        <v>#N/A</v>
      </c>
      <c r="E718" s="91" t="s">
        <v>55</v>
      </c>
      <c r="F718" s="85"/>
      <c r="G718" s="85"/>
      <c r="H718" s="85"/>
      <c r="I718" s="85"/>
      <c r="J718" s="85"/>
      <c r="K718" s="85"/>
    </row>
    <row r="719" ht="15.0" customHeight="1">
      <c r="A719" s="14" t="s">
        <v>8869</v>
      </c>
      <c r="B719" s="85" t="str">
        <f>VLOOKUP(A719,'High School'!A86:BG937,4,FALSE)</f>
        <v>#N/A</v>
      </c>
      <c r="C719" s="85" t="str">
        <f>VLOOKUP(A719,'High School'!A86:P937,5,FALSE)</f>
        <v>#N/A</v>
      </c>
      <c r="D719" s="91" t="str">
        <f>VLOOKUP(A719,'High School'!A86:BU937,12,FALSE)</f>
        <v>#N/A</v>
      </c>
      <c r="E719" s="91" t="s">
        <v>55</v>
      </c>
      <c r="F719" s="85"/>
      <c r="G719" s="85"/>
      <c r="H719" s="85"/>
      <c r="I719" s="85"/>
      <c r="J719" s="85"/>
      <c r="K719" s="85"/>
    </row>
    <row r="720" ht="15.0" customHeight="1">
      <c r="A720" s="14" t="s">
        <v>8870</v>
      </c>
      <c r="B720" s="85" t="str">
        <f>VLOOKUP(A720,'High School'!A87:BG938,4,FALSE)</f>
        <v>#N/A</v>
      </c>
      <c r="C720" s="85" t="str">
        <f>VLOOKUP(A720,'High School'!A87:P938,5,FALSE)</f>
        <v>#N/A</v>
      </c>
      <c r="D720" s="91" t="str">
        <f>VLOOKUP(A720,'High School'!A87:BU938,12,FALSE)</f>
        <v>#N/A</v>
      </c>
      <c r="E720" s="91" t="s">
        <v>55</v>
      </c>
      <c r="F720" s="85"/>
      <c r="G720" s="85"/>
      <c r="H720" s="85"/>
      <c r="I720" s="85"/>
      <c r="J720" s="85"/>
      <c r="K720" s="85"/>
    </row>
    <row r="721" ht="15.0" customHeight="1">
      <c r="A721" s="14" t="s">
        <v>8871</v>
      </c>
      <c r="B721" s="85" t="str">
        <f>VLOOKUP(A721,'High School'!A88:BG939,4,FALSE)</f>
        <v>#N/A</v>
      </c>
      <c r="C721" s="85" t="str">
        <f>VLOOKUP(A721,'High School'!A88:P939,5,FALSE)</f>
        <v>#N/A</v>
      </c>
      <c r="D721" s="91" t="str">
        <f>VLOOKUP(A721,'High School'!A88:BU939,12,FALSE)</f>
        <v>#N/A</v>
      </c>
      <c r="E721" s="91" t="s">
        <v>55</v>
      </c>
      <c r="F721" s="85"/>
      <c r="G721" s="85"/>
      <c r="H721" s="85"/>
      <c r="I721" s="85"/>
      <c r="J721" s="85"/>
      <c r="K721" s="85"/>
    </row>
    <row r="722" ht="15.0" customHeight="1">
      <c r="A722" s="14" t="s">
        <v>8872</v>
      </c>
      <c r="B722" s="85" t="str">
        <f>VLOOKUP(A722,'High School'!A89:BG940,4,FALSE)</f>
        <v>#N/A</v>
      </c>
      <c r="C722" s="85" t="str">
        <f>VLOOKUP(A722,'High School'!A89:P940,5,FALSE)</f>
        <v>#N/A</v>
      </c>
      <c r="D722" s="91" t="str">
        <f>VLOOKUP(A722,'High School'!A89:BU940,12,FALSE)</f>
        <v>#N/A</v>
      </c>
      <c r="E722" s="91" t="s">
        <v>55</v>
      </c>
      <c r="F722" s="85"/>
      <c r="G722" s="85"/>
      <c r="H722" s="85"/>
      <c r="I722" s="85"/>
      <c r="J722" s="85"/>
      <c r="K722" s="85"/>
    </row>
    <row r="723" ht="15.0" customHeight="1">
      <c r="A723" s="14" t="s">
        <v>8873</v>
      </c>
      <c r="B723" s="85" t="str">
        <f>VLOOKUP(A723,'High School'!A90:BG941,4,FALSE)</f>
        <v>#N/A</v>
      </c>
      <c r="C723" s="85" t="str">
        <f>VLOOKUP(A723,'High School'!A90:P941,5,FALSE)</f>
        <v>#N/A</v>
      </c>
      <c r="D723" s="91" t="str">
        <f>VLOOKUP(A723,'High School'!A90:BU941,12,FALSE)</f>
        <v>#N/A</v>
      </c>
      <c r="E723" s="91" t="s">
        <v>55</v>
      </c>
      <c r="F723" s="85"/>
      <c r="G723" s="85"/>
      <c r="H723" s="85"/>
      <c r="I723" s="85"/>
      <c r="J723" s="85"/>
      <c r="K723" s="85"/>
    </row>
    <row r="724" ht="15.0" customHeight="1">
      <c r="A724" s="14" t="s">
        <v>8874</v>
      </c>
      <c r="B724" s="85" t="str">
        <f>VLOOKUP(A724,'High School'!A91:BG942,4,FALSE)</f>
        <v>#N/A</v>
      </c>
      <c r="C724" s="85" t="str">
        <f>VLOOKUP(A724,'High School'!A91:P942,5,FALSE)</f>
        <v>#N/A</v>
      </c>
      <c r="D724" s="91" t="str">
        <f>VLOOKUP(A724,'High School'!A91:BU942,12,FALSE)</f>
        <v>#N/A</v>
      </c>
      <c r="E724" s="91" t="s">
        <v>55</v>
      </c>
      <c r="F724" s="85"/>
      <c r="G724" s="85"/>
      <c r="H724" s="85"/>
      <c r="I724" s="85"/>
      <c r="J724" s="85"/>
      <c r="K724" s="85"/>
    </row>
    <row r="725" ht="15.0" customHeight="1">
      <c r="A725" s="14" t="s">
        <v>8875</v>
      </c>
      <c r="B725" s="85" t="str">
        <f>VLOOKUP(A725,'High School'!A92:BG943,4,FALSE)</f>
        <v>#N/A</v>
      </c>
      <c r="C725" s="85" t="str">
        <f>VLOOKUP(A725,'High School'!A92:P943,5,FALSE)</f>
        <v>#N/A</v>
      </c>
      <c r="D725" s="91" t="str">
        <f>VLOOKUP(A725,'High School'!A92:BU943,12,FALSE)</f>
        <v>#N/A</v>
      </c>
      <c r="E725" s="91" t="s">
        <v>55</v>
      </c>
      <c r="F725" s="85"/>
      <c r="G725" s="85"/>
      <c r="H725" s="85"/>
      <c r="I725" s="85"/>
      <c r="J725" s="85"/>
      <c r="K725" s="85"/>
    </row>
    <row r="726" ht="15.0" customHeight="1">
      <c r="A726" s="14" t="s">
        <v>8876</v>
      </c>
      <c r="B726" s="85" t="str">
        <f>VLOOKUP(A726,'High School'!A93:BG944,4,FALSE)</f>
        <v>#N/A</v>
      </c>
      <c r="C726" s="85" t="str">
        <f>VLOOKUP(A726,'High School'!A93:P944,5,FALSE)</f>
        <v>#N/A</v>
      </c>
      <c r="D726" s="91" t="str">
        <f>VLOOKUP(A726,'High School'!A93:BU944,12,FALSE)</f>
        <v>#N/A</v>
      </c>
      <c r="E726" s="91" t="s">
        <v>55</v>
      </c>
      <c r="F726" s="85"/>
      <c r="G726" s="85"/>
      <c r="H726" s="85"/>
      <c r="I726" s="85"/>
      <c r="J726" s="85"/>
      <c r="K726" s="85"/>
    </row>
    <row r="727" ht="15.0" customHeight="1">
      <c r="A727" s="14" t="s">
        <v>8877</v>
      </c>
      <c r="B727" s="85" t="str">
        <f>VLOOKUP(A727,'High School'!A94:BG945,4,FALSE)</f>
        <v>#N/A</v>
      </c>
      <c r="C727" s="85" t="str">
        <f>VLOOKUP(A727,'High School'!A94:P945,5,FALSE)</f>
        <v>#N/A</v>
      </c>
      <c r="D727" s="91" t="str">
        <f>VLOOKUP(A727,'High School'!A94:BU945,12,FALSE)</f>
        <v>#N/A</v>
      </c>
      <c r="E727" s="91" t="s">
        <v>55</v>
      </c>
      <c r="F727" s="85"/>
      <c r="G727" s="85"/>
      <c r="H727" s="85"/>
      <c r="I727" s="85"/>
      <c r="J727" s="85"/>
      <c r="K727" s="85"/>
    </row>
    <row r="728" ht="15.0" customHeight="1">
      <c r="A728" s="14" t="s">
        <v>8878</v>
      </c>
      <c r="B728" s="85" t="str">
        <f>VLOOKUP(A728,'High School'!A95:BG946,4,FALSE)</f>
        <v>#N/A</v>
      </c>
      <c r="C728" s="85" t="str">
        <f>VLOOKUP(A728,'High School'!A95:P946,5,FALSE)</f>
        <v>#N/A</v>
      </c>
      <c r="D728" s="91" t="str">
        <f>VLOOKUP(A728,'High School'!A95:BU946,12,FALSE)</f>
        <v>#N/A</v>
      </c>
      <c r="E728" s="91" t="s">
        <v>55</v>
      </c>
      <c r="F728" s="85"/>
      <c r="G728" s="85"/>
      <c r="H728" s="85"/>
      <c r="I728" s="85"/>
      <c r="J728" s="85"/>
      <c r="K728" s="85"/>
    </row>
    <row r="729" ht="15.0" customHeight="1">
      <c r="A729" s="14" t="s">
        <v>8879</v>
      </c>
      <c r="B729" s="85" t="str">
        <f>VLOOKUP(A729,'High School'!A96:BG947,4,FALSE)</f>
        <v>#N/A</v>
      </c>
      <c r="C729" s="85" t="str">
        <f>VLOOKUP(A729,'High School'!A96:P947,5,FALSE)</f>
        <v>#N/A</v>
      </c>
      <c r="D729" s="91" t="str">
        <f>VLOOKUP(A729,'High School'!A96:BU947,12,FALSE)</f>
        <v>#N/A</v>
      </c>
      <c r="E729" s="91" t="s">
        <v>55</v>
      </c>
      <c r="F729" s="85"/>
      <c r="G729" s="85"/>
      <c r="H729" s="85"/>
      <c r="I729" s="85"/>
      <c r="J729" s="85"/>
      <c r="K729" s="85"/>
    </row>
    <row r="730" ht="15.0" customHeight="1">
      <c r="A730" s="14" t="s">
        <v>8880</v>
      </c>
      <c r="B730" s="85" t="str">
        <f>VLOOKUP(A730,'High School'!A97:BG948,4,FALSE)</f>
        <v>#N/A</v>
      </c>
      <c r="C730" s="85" t="str">
        <f>VLOOKUP(A730,'High School'!A97:P948,5,FALSE)</f>
        <v>#N/A</v>
      </c>
      <c r="D730" s="91" t="str">
        <f>VLOOKUP(A730,'High School'!A97:BU948,12,FALSE)</f>
        <v>#N/A</v>
      </c>
      <c r="E730" s="91" t="s">
        <v>55</v>
      </c>
      <c r="F730" s="85"/>
      <c r="G730" s="85"/>
      <c r="H730" s="85"/>
      <c r="I730" s="85"/>
      <c r="J730" s="85"/>
      <c r="K730" s="85"/>
    </row>
    <row r="731" ht="15.0" customHeight="1">
      <c r="A731" s="14" t="s">
        <v>8881</v>
      </c>
      <c r="B731" s="85" t="str">
        <f>VLOOKUP(A731,'High School'!A98:BG949,4,FALSE)</f>
        <v>#N/A</v>
      </c>
      <c r="C731" s="85" t="str">
        <f>VLOOKUP(A731,'High School'!A98:P949,5,FALSE)</f>
        <v>#N/A</v>
      </c>
      <c r="D731" s="91" t="str">
        <f>VLOOKUP(A731,'High School'!A98:BU949,12,FALSE)</f>
        <v>#N/A</v>
      </c>
      <c r="E731" s="91" t="s">
        <v>55</v>
      </c>
      <c r="F731" s="85"/>
      <c r="G731" s="85"/>
      <c r="H731" s="85"/>
      <c r="I731" s="85"/>
      <c r="J731" s="85"/>
      <c r="K731" s="85"/>
    </row>
    <row r="732" ht="15.0" customHeight="1">
      <c r="A732" s="14" t="s">
        <v>8882</v>
      </c>
      <c r="B732" s="85" t="str">
        <f>VLOOKUP(A732,'High School'!A99:BG950,4,FALSE)</f>
        <v>#N/A</v>
      </c>
      <c r="C732" s="85" t="str">
        <f>VLOOKUP(A732,'High School'!A99:P950,5,FALSE)</f>
        <v>#N/A</v>
      </c>
      <c r="D732" s="91" t="str">
        <f>VLOOKUP(A732,'High School'!A99:BU950,12,FALSE)</f>
        <v>#N/A</v>
      </c>
      <c r="E732" s="91" t="s">
        <v>55</v>
      </c>
      <c r="F732" s="85"/>
      <c r="G732" s="85"/>
      <c r="H732" s="85"/>
      <c r="I732" s="85"/>
      <c r="J732" s="85"/>
      <c r="K732" s="85"/>
    </row>
    <row r="733" ht="15.0" customHeight="1">
      <c r="A733" s="14" t="s">
        <v>8883</v>
      </c>
      <c r="B733" s="85" t="str">
        <f>VLOOKUP(A733,'High School'!A100:BG951,4,FALSE)</f>
        <v>#N/A</v>
      </c>
      <c r="C733" s="85" t="str">
        <f>VLOOKUP(A733,'High School'!A100:P951,5,FALSE)</f>
        <v>#N/A</v>
      </c>
      <c r="D733" s="91" t="str">
        <f>VLOOKUP(A733,'High School'!A100:BU951,12,FALSE)</f>
        <v>#N/A</v>
      </c>
      <c r="E733" s="91" t="s">
        <v>55</v>
      </c>
      <c r="F733" s="85"/>
      <c r="G733" s="85"/>
      <c r="H733" s="85"/>
      <c r="I733" s="85"/>
      <c r="J733" s="85"/>
      <c r="K733" s="85"/>
    </row>
    <row r="734" ht="15.0" customHeight="1">
      <c r="A734" s="14" t="s">
        <v>8884</v>
      </c>
      <c r="B734" s="85" t="str">
        <f>VLOOKUP(A734,'High School'!A101:BG952,4,FALSE)</f>
        <v>#N/A</v>
      </c>
      <c r="C734" s="85" t="str">
        <f>VLOOKUP(A734,'High School'!A101:P952,5,FALSE)</f>
        <v>#N/A</v>
      </c>
      <c r="D734" s="91" t="str">
        <f>VLOOKUP(A734,'High School'!A101:BU952,12,FALSE)</f>
        <v>#N/A</v>
      </c>
      <c r="E734" s="91" t="s">
        <v>55</v>
      </c>
      <c r="F734" s="85"/>
      <c r="G734" s="85"/>
      <c r="H734" s="85"/>
      <c r="I734" s="85"/>
      <c r="J734" s="85"/>
      <c r="K734" s="85"/>
    </row>
    <row r="735" ht="15.0" customHeight="1">
      <c r="A735" s="14" t="s">
        <v>8885</v>
      </c>
      <c r="B735" s="85" t="str">
        <f>VLOOKUP(A735,'High School'!A102:BG953,4,FALSE)</f>
        <v>#N/A</v>
      </c>
      <c r="C735" s="85" t="str">
        <f>VLOOKUP(A735,'High School'!A102:P953,5,FALSE)</f>
        <v>#N/A</v>
      </c>
      <c r="D735" s="91" t="str">
        <f>VLOOKUP(A735,'High School'!A102:BU953,12,FALSE)</f>
        <v>#N/A</v>
      </c>
      <c r="E735" s="91" t="s">
        <v>55</v>
      </c>
      <c r="F735" s="85"/>
      <c r="G735" s="85"/>
      <c r="H735" s="85"/>
      <c r="I735" s="85"/>
      <c r="J735" s="85"/>
      <c r="K735" s="85"/>
    </row>
    <row r="736" ht="15.0" customHeight="1">
      <c r="A736" s="14" t="s">
        <v>8886</v>
      </c>
      <c r="B736" s="85" t="str">
        <f>VLOOKUP(A736,'High School'!A719:BG1583,4,FALSE)</f>
        <v>#N/A</v>
      </c>
      <c r="C736" s="85" t="str">
        <f>VLOOKUP(A736,'High School'!A719:P1583,5,FALSE)</f>
        <v>#N/A</v>
      </c>
      <c r="D736" s="91" t="str">
        <f>VLOOKUP(A736,'High School'!A719:BU1583,12,FALSE)</f>
        <v>#N/A</v>
      </c>
      <c r="E736" s="14" t="s">
        <v>51</v>
      </c>
      <c r="F736" s="14"/>
      <c r="G736" s="14"/>
      <c r="H736" s="14"/>
      <c r="I736" s="14"/>
      <c r="J736" s="14"/>
      <c r="K736" s="14"/>
    </row>
    <row r="737" ht="15.0" customHeight="1">
      <c r="A737" s="14" t="s">
        <v>8887</v>
      </c>
      <c r="B737" s="85" t="str">
        <f>VLOOKUP(A737,'High School'!A103:BG954,4,FALSE)</f>
        <v>#N/A</v>
      </c>
      <c r="C737" s="85" t="str">
        <f>VLOOKUP(A737,'High School'!A103:P954,5,FALSE)</f>
        <v>#N/A</v>
      </c>
      <c r="D737" s="91" t="str">
        <f>VLOOKUP(A737,'High School'!A103:BU954,12,FALSE)</f>
        <v>#N/A</v>
      </c>
      <c r="E737" s="91" t="s">
        <v>55</v>
      </c>
      <c r="F737" s="85"/>
      <c r="G737" s="85"/>
      <c r="H737" s="85"/>
      <c r="I737" s="85"/>
      <c r="J737" s="85"/>
      <c r="K737" s="85"/>
    </row>
    <row r="738" ht="15.0" customHeight="1">
      <c r="A738" s="14" t="s">
        <v>8888</v>
      </c>
      <c r="B738" s="85" t="str">
        <f>VLOOKUP(A738,'High School'!A104:BG955,4,FALSE)</f>
        <v>#N/A</v>
      </c>
      <c r="C738" s="85" t="str">
        <f>VLOOKUP(A738,'High School'!A104:P955,5,FALSE)</f>
        <v>#N/A</v>
      </c>
      <c r="D738" s="91" t="str">
        <f>VLOOKUP(A738,'High School'!A104:BU955,12,FALSE)</f>
        <v>#N/A</v>
      </c>
      <c r="E738" s="91" t="s">
        <v>55</v>
      </c>
      <c r="F738" s="85"/>
      <c r="G738" s="85"/>
      <c r="H738" s="85"/>
      <c r="I738" s="85"/>
      <c r="J738" s="85"/>
      <c r="K738" s="85"/>
    </row>
    <row r="739" ht="15.0" customHeight="1">
      <c r="A739" s="14" t="s">
        <v>8889</v>
      </c>
      <c r="B739" s="85" t="str">
        <f>VLOOKUP(A739,'High School'!A105:BG956,4,FALSE)</f>
        <v>#N/A</v>
      </c>
      <c r="C739" s="85" t="str">
        <f>VLOOKUP(A739,'High School'!A105:P956,5,FALSE)</f>
        <v>#N/A</v>
      </c>
      <c r="D739" s="91" t="str">
        <f>VLOOKUP(A739,'High School'!A105:BU956,12,FALSE)</f>
        <v>#N/A</v>
      </c>
      <c r="E739" s="91" t="s">
        <v>55</v>
      </c>
      <c r="F739" s="85"/>
      <c r="G739" s="85"/>
      <c r="H739" s="85"/>
      <c r="I739" s="85"/>
      <c r="J739" s="85"/>
      <c r="K739" s="85"/>
    </row>
    <row r="740" ht="15.0" customHeight="1">
      <c r="A740" s="14" t="s">
        <v>8890</v>
      </c>
      <c r="B740" s="85" t="str">
        <f>VLOOKUP(A740,'High School'!A106:BG957,4,FALSE)</f>
        <v>#N/A</v>
      </c>
      <c r="C740" s="85" t="str">
        <f>VLOOKUP(A740,'High School'!A106:P957,5,FALSE)</f>
        <v>#N/A</v>
      </c>
      <c r="D740" s="91" t="str">
        <f>VLOOKUP(A740,'High School'!A106:BU957,12,FALSE)</f>
        <v>#N/A</v>
      </c>
      <c r="E740" s="91" t="s">
        <v>55</v>
      </c>
      <c r="F740" s="85"/>
      <c r="G740" s="85"/>
      <c r="H740" s="85"/>
      <c r="I740" s="85"/>
      <c r="J740" s="85"/>
      <c r="K740" s="85"/>
    </row>
    <row r="741" ht="15.0" customHeight="1">
      <c r="A741" s="14" t="s">
        <v>8891</v>
      </c>
      <c r="B741" s="85" t="str">
        <f>VLOOKUP(A741,'High School'!A724:BG1588,4,FALSE)</f>
        <v>#N/A</v>
      </c>
      <c r="C741" s="85" t="str">
        <f>VLOOKUP(A741,'High School'!A724:P1588,5,FALSE)</f>
        <v>#N/A</v>
      </c>
      <c r="D741" s="91" t="str">
        <f>VLOOKUP(A741,'High School'!A724:BU1588,12,FALSE)</f>
        <v>#N/A</v>
      </c>
      <c r="E741" s="14" t="s">
        <v>51</v>
      </c>
      <c r="F741" s="14"/>
      <c r="G741" s="14"/>
      <c r="H741" s="14"/>
      <c r="I741" s="14"/>
      <c r="J741" s="14"/>
      <c r="K741" s="14"/>
    </row>
    <row r="742" ht="15.0" customHeight="1">
      <c r="A742" s="14" t="s">
        <v>8892</v>
      </c>
      <c r="B742" s="85" t="str">
        <f>VLOOKUP(A742,'High School'!A725:BG1589,4,FALSE)</f>
        <v>#N/A</v>
      </c>
      <c r="C742" s="85" t="str">
        <f>VLOOKUP(A742,'High School'!A725:P1589,5,FALSE)</f>
        <v>#N/A</v>
      </c>
      <c r="D742" s="91" t="str">
        <f>VLOOKUP(A742,'High School'!A725:BU1589,12,FALSE)</f>
        <v>#N/A</v>
      </c>
      <c r="E742" s="14" t="s">
        <v>51</v>
      </c>
      <c r="F742" s="14"/>
      <c r="G742" s="14"/>
      <c r="H742" s="14"/>
      <c r="I742" s="14"/>
      <c r="J742" s="14"/>
      <c r="K742" s="14"/>
    </row>
    <row r="743" ht="15.0" customHeight="1">
      <c r="A743" s="14" t="s">
        <v>8893</v>
      </c>
      <c r="B743" s="85" t="str">
        <f>VLOOKUP(A743,'High School'!A726:BG1590,4,FALSE)</f>
        <v>#N/A</v>
      </c>
      <c r="C743" s="85" t="str">
        <f>VLOOKUP(A743,'High School'!A726:P1590,5,FALSE)</f>
        <v>#N/A</v>
      </c>
      <c r="D743" s="91" t="str">
        <f>VLOOKUP(A743,'High School'!A726:BU1590,12,FALSE)</f>
        <v>#N/A</v>
      </c>
      <c r="E743" s="14" t="s">
        <v>51</v>
      </c>
      <c r="F743" s="14"/>
      <c r="G743" s="14"/>
      <c r="H743" s="14"/>
      <c r="I743" s="14"/>
      <c r="J743" s="14"/>
      <c r="K743" s="14"/>
    </row>
    <row r="744" ht="15.0" customHeight="1">
      <c r="A744" s="14" t="s">
        <v>8894</v>
      </c>
      <c r="B744" s="85" t="str">
        <f>VLOOKUP(A744,'High School'!A727:BG1591,4,FALSE)</f>
        <v>#N/A</v>
      </c>
      <c r="C744" s="85" t="str">
        <f>VLOOKUP(A744,'High School'!A727:P1591,5,FALSE)</f>
        <v>#N/A</v>
      </c>
      <c r="D744" s="91" t="str">
        <f>VLOOKUP(A744,'High School'!A727:BU1591,12,FALSE)</f>
        <v>#N/A</v>
      </c>
      <c r="E744" s="14" t="s">
        <v>51</v>
      </c>
      <c r="F744" s="14"/>
      <c r="G744" s="14"/>
      <c r="H744" s="14"/>
      <c r="I744" s="14"/>
      <c r="J744" s="14"/>
      <c r="K744" s="14"/>
    </row>
    <row r="745" ht="15.0" customHeight="1">
      <c r="A745" s="14" t="s">
        <v>8895</v>
      </c>
      <c r="B745" s="85" t="str">
        <f>VLOOKUP(A745,'High School'!A107:BG958,4,FALSE)</f>
        <v>#N/A</v>
      </c>
      <c r="C745" s="85" t="str">
        <f>VLOOKUP(A745,'High School'!A107:P958,5,FALSE)</f>
        <v>#N/A</v>
      </c>
      <c r="D745" s="91" t="str">
        <f>VLOOKUP(A745,'High School'!A107:BU958,12,FALSE)</f>
        <v>#N/A</v>
      </c>
      <c r="E745" s="91" t="s">
        <v>55</v>
      </c>
      <c r="F745" s="85"/>
      <c r="G745" s="85"/>
      <c r="H745" s="85"/>
      <c r="I745" s="85"/>
      <c r="J745" s="85"/>
      <c r="K745" s="85"/>
    </row>
    <row r="746" ht="15.0" customHeight="1">
      <c r="A746" s="14" t="s">
        <v>8896</v>
      </c>
      <c r="B746" s="85" t="str">
        <f>VLOOKUP(A746,'High School'!A108:BG959,4,FALSE)</f>
        <v>#N/A</v>
      </c>
      <c r="C746" s="85" t="str">
        <f>VLOOKUP(A746,'High School'!A108:P959,5,FALSE)</f>
        <v>#N/A</v>
      </c>
      <c r="D746" s="91" t="str">
        <f>VLOOKUP(A746,'High School'!A108:BU959,12,FALSE)</f>
        <v>#N/A</v>
      </c>
      <c r="E746" s="91" t="s">
        <v>55</v>
      </c>
      <c r="F746" s="85"/>
      <c r="G746" s="85"/>
      <c r="H746" s="85"/>
      <c r="I746" s="85"/>
      <c r="J746" s="85"/>
      <c r="K746" s="85"/>
    </row>
    <row r="747" ht="15.0" customHeight="1">
      <c r="A747" s="14" t="s">
        <v>8897</v>
      </c>
      <c r="B747" s="85" t="str">
        <f>VLOOKUP(A747,'High School'!A309:BG1166,4,FALSE)</f>
        <v>#N/A</v>
      </c>
      <c r="C747" s="85" t="str">
        <f>VLOOKUP(A747,'High School'!A309:P1166,5,FALSE)</f>
        <v>#N/A</v>
      </c>
      <c r="D747" s="91" t="str">
        <f>VLOOKUP(A747,'High School'!A309:BU1166,12,FALSE)</f>
        <v>#N/A</v>
      </c>
      <c r="E747" s="91" t="s">
        <v>55</v>
      </c>
      <c r="F747" s="85"/>
      <c r="G747" s="85"/>
      <c r="H747" s="85"/>
      <c r="I747" s="85"/>
      <c r="J747" s="79"/>
      <c r="K747" s="85"/>
    </row>
    <row r="748" ht="15.0" customHeight="1">
      <c r="A748" s="14" t="s">
        <v>8898</v>
      </c>
      <c r="B748" s="85" t="str">
        <f>VLOOKUP(A748,'High School'!A682:BG1545,4,FALSE)</f>
        <v>#N/A</v>
      </c>
      <c r="C748" s="85" t="str">
        <f>VLOOKUP(A748,'High School'!A682:P1545,5,FALSE)</f>
        <v>#N/A</v>
      </c>
      <c r="D748" s="91" t="str">
        <f>VLOOKUP(A748,'High School'!A682:BU1545,12,FALSE)</f>
        <v>#N/A</v>
      </c>
      <c r="E748" s="91" t="s">
        <v>55</v>
      </c>
      <c r="F748" s="14"/>
      <c r="G748" s="14"/>
      <c r="H748" s="14"/>
      <c r="I748" s="14"/>
      <c r="J748" s="14"/>
      <c r="K748" s="14"/>
    </row>
    <row r="749" ht="15.0" customHeight="1">
      <c r="A749" s="14" t="s">
        <v>8899</v>
      </c>
      <c r="B749" s="85" t="str">
        <f>VLOOKUP(A749,'High School'!A683:BG1546,4,FALSE)</f>
        <v>#N/A</v>
      </c>
      <c r="C749" s="85" t="str">
        <f>VLOOKUP(A749,'High School'!A683:P1546,5,FALSE)</f>
        <v>#N/A</v>
      </c>
      <c r="D749" s="91" t="str">
        <f>VLOOKUP(A749,'High School'!A683:BU1546,12,FALSE)</f>
        <v>#N/A</v>
      </c>
      <c r="E749" s="91" t="s">
        <v>55</v>
      </c>
      <c r="F749" s="14"/>
      <c r="G749" s="14"/>
      <c r="H749" s="14"/>
      <c r="I749" s="14"/>
      <c r="J749" s="14"/>
      <c r="K749" s="14"/>
    </row>
    <row r="750" ht="15.0" customHeight="1">
      <c r="A750" s="35" t="s">
        <v>8900</v>
      </c>
      <c r="B750" s="407" t="str">
        <f>VLOOKUP(A750,'High School'!A684:BG1547,4,FALSE)</f>
        <v>#N/A</v>
      </c>
      <c r="C750" s="407" t="str">
        <f>VLOOKUP(A750,'High School'!A684:P1547,5,FALSE)</f>
        <v>#N/A</v>
      </c>
      <c r="D750" s="408" t="str">
        <f>VLOOKUP(A750,'High School'!A684:BU1547,12,FALSE)</f>
        <v>#N/A</v>
      </c>
      <c r="E750" s="408" t="s">
        <v>55</v>
      </c>
      <c r="F750" s="35"/>
      <c r="G750" s="35"/>
      <c r="H750" s="35"/>
      <c r="I750" s="35"/>
      <c r="J750" s="35"/>
      <c r="K750" s="35"/>
      <c r="L750" s="1"/>
    </row>
    <row r="751" ht="15.0" customHeight="1">
      <c r="A751" s="14" t="s">
        <v>8901</v>
      </c>
      <c r="B751" s="85" t="str">
        <f>VLOOKUP(A751,'High School'!A734:BG1598,4,FALSE)</f>
        <v>#N/A</v>
      </c>
      <c r="C751" s="85" t="str">
        <f>VLOOKUP(A751,'High School'!A734:P1598,5,FALSE)</f>
        <v>#N/A</v>
      </c>
      <c r="D751" s="91" t="str">
        <f>VLOOKUP(A751,'High School'!A734:BU1598,12,FALSE)</f>
        <v>#N/A</v>
      </c>
      <c r="E751" s="14" t="s">
        <v>53</v>
      </c>
      <c r="F751" s="14"/>
      <c r="G751" s="14"/>
      <c r="H751" s="14"/>
      <c r="I751" s="14"/>
      <c r="J751" s="14"/>
      <c r="K751" s="14"/>
      <c r="L751" s="14"/>
    </row>
    <row r="752" ht="15.0" customHeight="1">
      <c r="A752" s="14" t="s">
        <v>8902</v>
      </c>
      <c r="B752" s="85" t="str">
        <f>VLOOKUP(A752,'High School'!A735:BG1599,4,FALSE)</f>
        <v>#N/A</v>
      </c>
      <c r="C752" s="85" t="str">
        <f>VLOOKUP(A752,'High School'!A735:P1599,5,FALSE)</f>
        <v>#N/A</v>
      </c>
      <c r="D752" s="91" t="str">
        <f>VLOOKUP(A752,'High School'!A735:BU1599,12,FALSE)</f>
        <v>#N/A</v>
      </c>
      <c r="E752" s="14" t="s">
        <v>53</v>
      </c>
      <c r="F752" s="14"/>
      <c r="G752" s="14"/>
      <c r="H752" s="14"/>
      <c r="I752" s="14"/>
      <c r="J752" s="14"/>
      <c r="K752" s="14"/>
      <c r="L752" s="14"/>
    </row>
    <row r="753" ht="15.0" customHeight="1">
      <c r="A753" s="14" t="s">
        <v>8903</v>
      </c>
      <c r="B753" s="85" t="str">
        <f>VLOOKUP(A753,'High School'!A736:BG1600,4,FALSE)</f>
        <v>#N/A</v>
      </c>
      <c r="C753" s="85" t="str">
        <f>VLOOKUP(A753,'High School'!A736:P1600,5,FALSE)</f>
        <v>#N/A</v>
      </c>
      <c r="D753" s="91" t="str">
        <f>VLOOKUP(A753,'High School'!A736:BU1600,12,FALSE)</f>
        <v>#N/A</v>
      </c>
      <c r="E753" s="14" t="s">
        <v>53</v>
      </c>
      <c r="F753" s="14"/>
      <c r="G753" s="14"/>
      <c r="H753" s="14"/>
      <c r="I753" s="14"/>
      <c r="J753" s="14"/>
      <c r="K753" s="14"/>
      <c r="L753" s="14"/>
    </row>
    <row r="754" ht="15.0" customHeight="1">
      <c r="A754" s="14" t="s">
        <v>8904</v>
      </c>
      <c r="B754" s="85" t="str">
        <f>VLOOKUP(A754,'High School'!A737:BG1601,4,FALSE)</f>
        <v>#N/A</v>
      </c>
      <c r="C754" s="85" t="str">
        <f>VLOOKUP(A754,'High School'!A737:P1601,5,FALSE)</f>
        <v>#N/A</v>
      </c>
      <c r="D754" s="91" t="str">
        <f>VLOOKUP(A754,'High School'!A737:BU1601,12,FALSE)</f>
        <v>#N/A</v>
      </c>
      <c r="E754" s="14" t="s">
        <v>53</v>
      </c>
      <c r="F754" s="14"/>
      <c r="G754" s="14"/>
      <c r="H754" s="14"/>
      <c r="I754" s="14"/>
      <c r="J754" s="14"/>
      <c r="K754" s="14"/>
      <c r="L754" s="14"/>
    </row>
    <row r="755" ht="15.0" customHeight="1">
      <c r="A755" s="14" t="s">
        <v>8905</v>
      </c>
      <c r="B755" s="85" t="str">
        <f>VLOOKUP(A755,'High School'!A738:BG1602,4,FALSE)</f>
        <v>#N/A</v>
      </c>
      <c r="C755" s="85" t="str">
        <f>VLOOKUP(A755,'High School'!A738:P1602,5,FALSE)</f>
        <v>#N/A</v>
      </c>
      <c r="D755" s="91" t="str">
        <f>VLOOKUP(A755,'High School'!A738:BU1602,12,FALSE)</f>
        <v>#N/A</v>
      </c>
      <c r="E755" s="14" t="s">
        <v>53</v>
      </c>
      <c r="F755" s="14"/>
      <c r="G755" s="14"/>
      <c r="H755" s="14"/>
      <c r="I755" s="14"/>
      <c r="J755" s="14"/>
      <c r="K755" s="14"/>
      <c r="L755" s="14"/>
    </row>
    <row r="756" ht="15.0" customHeight="1">
      <c r="A756" s="14" t="s">
        <v>8906</v>
      </c>
      <c r="B756" s="85" t="str">
        <f>VLOOKUP(A756,'High School'!A739:BG1603,4,FALSE)</f>
        <v>#N/A</v>
      </c>
      <c r="C756" s="85" t="str">
        <f>VLOOKUP(A756,'High School'!A739:P1603,5,FALSE)</f>
        <v>#N/A</v>
      </c>
      <c r="D756" s="91" t="str">
        <f>VLOOKUP(A756,'High School'!A739:BU1603,12,FALSE)</f>
        <v>#N/A</v>
      </c>
      <c r="E756" s="14" t="s">
        <v>53</v>
      </c>
      <c r="F756" s="14"/>
      <c r="G756" s="14"/>
      <c r="H756" s="14"/>
      <c r="I756" s="14"/>
      <c r="J756" s="14"/>
      <c r="K756" s="14"/>
      <c r="L756" s="14"/>
    </row>
    <row r="757" ht="15.0" customHeight="1">
      <c r="A757" s="11" t="s">
        <v>8907</v>
      </c>
      <c r="B757" s="140" t="str">
        <f>VLOOKUP(A757,'High School'!A740:BG1604,4,FALSE)</f>
        <v>#N/A</v>
      </c>
      <c r="C757" s="140" t="str">
        <f>VLOOKUP(A757,'High School'!A740:P1604,5,FALSE)</f>
        <v>#N/A</v>
      </c>
      <c r="D757" s="404" t="str">
        <f>VLOOKUP(A757,'High School'!A740:BU1604,12,FALSE)</f>
        <v>#N/A</v>
      </c>
      <c r="E757" s="11" t="s">
        <v>51</v>
      </c>
      <c r="F757" s="11"/>
      <c r="G757" s="11"/>
      <c r="H757" s="11"/>
      <c r="I757" s="11"/>
      <c r="J757" s="11"/>
      <c r="K757" s="11"/>
      <c r="L757" s="1"/>
    </row>
    <row r="758" ht="15.0" customHeight="1">
      <c r="A758" s="14" t="s">
        <v>8908</v>
      </c>
      <c r="B758" s="85" t="str">
        <f>VLOOKUP(A758,'High School'!A741:BG1605,4,FALSE)</f>
        <v>#N/A</v>
      </c>
      <c r="C758" s="85" t="str">
        <f>VLOOKUP(A758,'High School'!A741:P1605,5,FALSE)</f>
        <v>#N/A</v>
      </c>
      <c r="D758" s="91" t="str">
        <f>VLOOKUP(A758,'High School'!A741:BU1605,12,FALSE)</f>
        <v>#N/A</v>
      </c>
      <c r="E758" s="14" t="s">
        <v>51</v>
      </c>
      <c r="F758" s="14"/>
      <c r="G758" s="14"/>
      <c r="H758" s="14"/>
      <c r="I758" s="14"/>
      <c r="J758" s="14"/>
      <c r="K758" s="14"/>
    </row>
    <row r="759" ht="15.0" customHeight="1">
      <c r="A759" s="14" t="s">
        <v>8909</v>
      </c>
      <c r="B759" s="85" t="str">
        <f>VLOOKUP(A759,'High School'!A742:BG1606,4,FALSE)</f>
        <v>#N/A</v>
      </c>
      <c r="C759" s="85" t="str">
        <f>VLOOKUP(A759,'High School'!A742:P1606,5,FALSE)</f>
        <v>#N/A</v>
      </c>
      <c r="D759" s="91" t="str">
        <f>VLOOKUP(A759,'High School'!A742:BU1606,12,FALSE)</f>
        <v>#N/A</v>
      </c>
      <c r="E759" s="14" t="s">
        <v>51</v>
      </c>
      <c r="F759" s="14"/>
      <c r="G759" s="14"/>
      <c r="H759" s="14"/>
      <c r="I759" s="14"/>
      <c r="J759" s="14"/>
      <c r="K759" s="14"/>
    </row>
    <row r="760" ht="15.0" customHeight="1">
      <c r="A760" s="14" t="s">
        <v>8910</v>
      </c>
      <c r="B760" s="85" t="str">
        <f>VLOOKUP(A760,'High School'!A743:BG1607,4,FALSE)</f>
        <v>#N/A</v>
      </c>
      <c r="C760" s="85" t="str">
        <f>VLOOKUP(A760,'High School'!A743:P1607,5,FALSE)</f>
        <v>#N/A</v>
      </c>
      <c r="D760" s="91" t="str">
        <f>VLOOKUP(A760,'High School'!A743:BU1607,12,FALSE)</f>
        <v>#N/A</v>
      </c>
      <c r="E760" s="14" t="s">
        <v>51</v>
      </c>
      <c r="F760" s="14"/>
      <c r="G760" s="14"/>
      <c r="H760" s="14"/>
      <c r="I760" s="14"/>
      <c r="J760" s="14"/>
      <c r="K760" s="14"/>
    </row>
    <row r="761" ht="15.0" customHeight="1">
      <c r="A761" s="14" t="s">
        <v>8911</v>
      </c>
      <c r="B761" s="85" t="str">
        <f>VLOOKUP(A761,'High School'!A744:BG1608,4,FALSE)</f>
        <v>#N/A</v>
      </c>
      <c r="C761" s="85" t="str">
        <f>VLOOKUP(A761,'High School'!A744:P1608,5,FALSE)</f>
        <v>#N/A</v>
      </c>
      <c r="D761" s="91" t="str">
        <f>VLOOKUP(A761,'High School'!A744:BU1608,12,FALSE)</f>
        <v>#N/A</v>
      </c>
      <c r="E761" s="14" t="s">
        <v>51</v>
      </c>
      <c r="F761" s="14"/>
      <c r="G761" s="14"/>
      <c r="H761" s="14"/>
      <c r="I761" s="14"/>
      <c r="J761" s="14"/>
      <c r="K761" s="14"/>
    </row>
    <row r="762" ht="15.0" customHeight="1">
      <c r="A762" s="14" t="s">
        <v>8912</v>
      </c>
      <c r="B762" s="85" t="str">
        <f>VLOOKUP(A762,'High School'!A745:BG1609,4,FALSE)</f>
        <v>#N/A</v>
      </c>
      <c r="C762" s="85" t="str">
        <f>VLOOKUP(A762,'High School'!A745:P1609,5,FALSE)</f>
        <v>#N/A</v>
      </c>
      <c r="D762" s="91" t="str">
        <f>VLOOKUP(A762,'High School'!A745:BU1609,12,FALSE)</f>
        <v>#N/A</v>
      </c>
      <c r="E762" s="14" t="s">
        <v>51</v>
      </c>
      <c r="F762" s="14"/>
      <c r="G762" s="14"/>
      <c r="H762" s="14"/>
      <c r="I762" s="14"/>
      <c r="J762" s="14"/>
      <c r="K762" s="14"/>
    </row>
    <row r="763" ht="15.0" customHeight="1">
      <c r="A763" s="14" t="s">
        <v>8913</v>
      </c>
      <c r="B763" s="85" t="str">
        <f>VLOOKUP(A763,'High School'!A746:BG1610,4,FALSE)</f>
        <v>#N/A</v>
      </c>
      <c r="C763" s="85" t="str">
        <f>VLOOKUP(A763,'High School'!A746:P1610,5,FALSE)</f>
        <v>#N/A</v>
      </c>
      <c r="D763" s="91" t="str">
        <f>VLOOKUP(A763,'High School'!A746:BU1610,12,FALSE)</f>
        <v>#N/A</v>
      </c>
      <c r="E763" s="14" t="s">
        <v>51</v>
      </c>
      <c r="F763" s="14"/>
      <c r="G763" s="14"/>
      <c r="H763" s="14"/>
      <c r="I763" s="14"/>
      <c r="J763" s="14"/>
      <c r="K763" s="14"/>
    </row>
    <row r="764" ht="15.0" customHeight="1">
      <c r="A764" s="14" t="s">
        <v>8914</v>
      </c>
      <c r="B764" s="85" t="str">
        <f>VLOOKUP(A764,'High School'!A747:BG1611,4,FALSE)</f>
        <v>#N/A</v>
      </c>
      <c r="C764" s="85" t="str">
        <f>VLOOKUP(A764,'High School'!A747:P1611,5,FALSE)</f>
        <v>#N/A</v>
      </c>
      <c r="D764" s="91" t="str">
        <f>VLOOKUP(A764,'High School'!A747:BU1611,12,FALSE)</f>
        <v>#N/A</v>
      </c>
      <c r="E764" s="14" t="s">
        <v>51</v>
      </c>
      <c r="F764" s="14"/>
      <c r="G764" s="14"/>
      <c r="H764" s="14"/>
      <c r="I764" s="14"/>
      <c r="J764" s="14"/>
      <c r="K764" s="14"/>
    </row>
    <row r="765" ht="15.0" customHeight="1">
      <c r="A765" s="14" t="s">
        <v>8915</v>
      </c>
      <c r="B765" s="85" t="str">
        <f>VLOOKUP(A765,'High School'!A748:BG1612,4,FALSE)</f>
        <v>#N/A</v>
      </c>
      <c r="C765" s="85" t="str">
        <f>VLOOKUP(A765,'High School'!A748:P1612,5,FALSE)</f>
        <v>#N/A</v>
      </c>
      <c r="D765" s="91" t="str">
        <f>VLOOKUP(A765,'High School'!A748:BU1612,12,FALSE)</f>
        <v>#N/A</v>
      </c>
      <c r="E765" s="14" t="s">
        <v>51</v>
      </c>
      <c r="F765" s="14"/>
      <c r="G765" s="14"/>
      <c r="H765" s="14"/>
      <c r="I765" s="14"/>
      <c r="J765" s="14"/>
      <c r="K765" s="14"/>
    </row>
    <row r="766" ht="15.0" customHeight="1">
      <c r="A766" s="14" t="s">
        <v>8916</v>
      </c>
      <c r="B766" s="85" t="str">
        <f>VLOOKUP(A766,'High School'!A749:BG1613,4,FALSE)</f>
        <v>#N/A</v>
      </c>
      <c r="C766" s="85" t="str">
        <f>VLOOKUP(A766,'High School'!A749:P1613,5,FALSE)</f>
        <v>#N/A</v>
      </c>
      <c r="D766" s="91" t="str">
        <f>VLOOKUP(A766,'High School'!A749:BU1613,12,FALSE)</f>
        <v>#N/A</v>
      </c>
      <c r="E766" s="14" t="s">
        <v>51</v>
      </c>
      <c r="F766" s="14"/>
      <c r="G766" s="14"/>
      <c r="H766" s="14"/>
      <c r="I766" s="14"/>
      <c r="J766" s="14"/>
      <c r="K766" s="14"/>
    </row>
    <row r="767" ht="15.0" customHeight="1">
      <c r="A767" s="14" t="s">
        <v>8917</v>
      </c>
      <c r="B767" s="85" t="str">
        <f>VLOOKUP(A767,'High School'!A685:BG1548,4,FALSE)</f>
        <v>#N/A</v>
      </c>
      <c r="C767" s="85" t="str">
        <f>VLOOKUP(A767,'High School'!A685:P1548,5,FALSE)</f>
        <v>#N/A</v>
      </c>
      <c r="D767" s="91" t="str">
        <f>VLOOKUP(A767,'High School'!A685:BU1548,12,FALSE)</f>
        <v>#N/A</v>
      </c>
      <c r="E767" s="91" t="s">
        <v>55</v>
      </c>
      <c r="F767" s="14"/>
      <c r="G767" s="14"/>
      <c r="H767" s="14"/>
      <c r="I767" s="14"/>
      <c r="J767" s="14"/>
      <c r="K767" s="14"/>
    </row>
    <row r="768" ht="15.0" customHeight="1">
      <c r="A768" s="14" t="s">
        <v>8918</v>
      </c>
      <c r="B768" s="85" t="str">
        <f>VLOOKUP(A768,'High School'!A686:BG1549,4,FALSE)</f>
        <v>#N/A</v>
      </c>
      <c r="C768" s="85" t="str">
        <f>VLOOKUP(A768,'High School'!A686:P1549,5,FALSE)</f>
        <v>#N/A</v>
      </c>
      <c r="D768" s="91" t="str">
        <f>VLOOKUP(A768,'High School'!A686:BU1549,12,FALSE)</f>
        <v>#N/A</v>
      </c>
      <c r="E768" s="91" t="s">
        <v>55</v>
      </c>
      <c r="F768" s="14"/>
      <c r="G768" s="14"/>
      <c r="H768" s="14"/>
      <c r="I768" s="14"/>
      <c r="J768" s="14"/>
      <c r="K768" s="14"/>
    </row>
    <row r="769" ht="15.0" customHeight="1">
      <c r="A769" s="14" t="s">
        <v>8919</v>
      </c>
      <c r="B769" s="85" t="str">
        <f>VLOOKUP(A769,'High School'!A687:BG1550,4,FALSE)</f>
        <v>#N/A</v>
      </c>
      <c r="C769" s="85" t="str">
        <f>VLOOKUP(A769,'High School'!A687:P1550,5,FALSE)</f>
        <v>#N/A</v>
      </c>
      <c r="D769" s="91" t="str">
        <f>VLOOKUP(A769,'High School'!A687:BU1550,12,FALSE)</f>
        <v>#N/A</v>
      </c>
      <c r="E769" s="91" t="s">
        <v>55</v>
      </c>
      <c r="F769" s="14"/>
      <c r="G769" s="14"/>
      <c r="H769" s="14"/>
      <c r="I769" s="14"/>
      <c r="J769" s="14"/>
      <c r="K769" s="14"/>
    </row>
    <row r="770" ht="15.0" customHeight="1">
      <c r="A770" s="14" t="s">
        <v>8920</v>
      </c>
      <c r="B770" s="85" t="str">
        <f>VLOOKUP(A770,'High School'!A688:BG1551,4,FALSE)</f>
        <v>#N/A</v>
      </c>
      <c r="C770" s="85" t="str">
        <f>VLOOKUP(A770,'High School'!A688:P1551,5,FALSE)</f>
        <v>#N/A</v>
      </c>
      <c r="D770" s="91" t="str">
        <f>VLOOKUP(A770,'High School'!A688:BU1551,12,FALSE)</f>
        <v>#N/A</v>
      </c>
      <c r="E770" s="91" t="s">
        <v>55</v>
      </c>
      <c r="F770" s="14"/>
      <c r="G770" s="14"/>
      <c r="H770" s="14"/>
      <c r="I770" s="14"/>
      <c r="J770" s="14"/>
      <c r="K770" s="14"/>
    </row>
    <row r="771" ht="15.0" customHeight="1">
      <c r="A771" s="35" t="s">
        <v>8921</v>
      </c>
      <c r="B771" s="407" t="str">
        <f>VLOOKUP(A771,'High School'!A689:BG1552,4,FALSE)</f>
        <v>#N/A</v>
      </c>
      <c r="C771" s="407" t="str">
        <f>VLOOKUP(A771,'High School'!A689:P1552,5,FALSE)</f>
        <v>#N/A</v>
      </c>
      <c r="D771" s="408" t="str">
        <f>VLOOKUP(A771,'High School'!A689:BU1552,12,FALSE)</f>
        <v>#N/A</v>
      </c>
      <c r="E771" s="408" t="s">
        <v>55</v>
      </c>
      <c r="F771" s="35"/>
      <c r="G771" s="35"/>
      <c r="H771" s="35"/>
      <c r="I771" s="35"/>
      <c r="J771" s="35"/>
      <c r="K771" s="35"/>
      <c r="L771" s="1"/>
    </row>
    <row r="772" ht="15.0" customHeight="1">
      <c r="A772" s="14" t="s">
        <v>8922</v>
      </c>
      <c r="B772" s="85" t="str">
        <f>VLOOKUP(A772,'High School'!A755:BG1619,4,FALSE)</f>
        <v>#N/A</v>
      </c>
      <c r="C772" s="85" t="str">
        <f>VLOOKUP(A772,'High School'!A755:P1619,5,FALSE)</f>
        <v>#N/A</v>
      </c>
      <c r="D772" s="91" t="str">
        <f>VLOOKUP(A772,'High School'!A755:BU1619,12,FALSE)</f>
        <v>#N/A</v>
      </c>
      <c r="E772" s="14" t="s">
        <v>53</v>
      </c>
      <c r="F772" s="14"/>
      <c r="G772" s="14"/>
      <c r="H772" s="14"/>
      <c r="I772" s="14"/>
      <c r="J772" s="14"/>
      <c r="K772" s="14"/>
      <c r="L772" s="14"/>
    </row>
    <row r="773" ht="15.0" customHeight="1">
      <c r="A773" s="14" t="s">
        <v>8923</v>
      </c>
      <c r="B773" s="85" t="str">
        <f>VLOOKUP(A773,'High School'!A756:BG1620,4,FALSE)</f>
        <v>#N/A</v>
      </c>
      <c r="C773" s="85" t="str">
        <f>VLOOKUP(A773,'High School'!A756:P1620,5,FALSE)</f>
        <v>#N/A</v>
      </c>
      <c r="D773" s="91" t="str">
        <f>VLOOKUP(A773,'High School'!A756:BU1620,12,FALSE)</f>
        <v>#N/A</v>
      </c>
      <c r="E773" s="14" t="s">
        <v>53</v>
      </c>
      <c r="F773" s="14"/>
      <c r="G773" s="14"/>
      <c r="H773" s="14"/>
      <c r="I773" s="14"/>
      <c r="J773" s="14"/>
      <c r="K773" s="14"/>
      <c r="L773" s="14"/>
    </row>
    <row r="774" ht="15.0" customHeight="1">
      <c r="A774" s="14" t="s">
        <v>8924</v>
      </c>
      <c r="B774" s="85" t="str">
        <f>VLOOKUP(A774,'High School'!A757:BG1621,4,FALSE)</f>
        <v>#N/A</v>
      </c>
      <c r="C774" s="85" t="str">
        <f>VLOOKUP(A774,'High School'!A757:P1621,5,FALSE)</f>
        <v>#N/A</v>
      </c>
      <c r="D774" s="91" t="str">
        <f>VLOOKUP(A774,'High School'!A757:BU1621,12,FALSE)</f>
        <v>#N/A</v>
      </c>
      <c r="E774" s="14" t="s">
        <v>53</v>
      </c>
      <c r="F774" s="14"/>
      <c r="G774" s="14"/>
      <c r="H774" s="14"/>
      <c r="I774" s="14"/>
      <c r="J774" s="14"/>
      <c r="K774" s="14"/>
      <c r="L774" s="14"/>
    </row>
    <row r="775" ht="15.0" customHeight="1">
      <c r="A775" s="14" t="s">
        <v>8925</v>
      </c>
      <c r="B775" s="85" t="str">
        <f>VLOOKUP(A775,'High School'!A758:BG1622,4,FALSE)</f>
        <v>#N/A</v>
      </c>
      <c r="C775" s="85" t="str">
        <f>VLOOKUP(A775,'High School'!A758:P1622,5,FALSE)</f>
        <v>#N/A</v>
      </c>
      <c r="D775" s="91" t="str">
        <f>VLOOKUP(A775,'High School'!A758:BU1622,12,FALSE)</f>
        <v>#N/A</v>
      </c>
      <c r="E775" s="14" t="s">
        <v>53</v>
      </c>
      <c r="F775" s="14"/>
      <c r="G775" s="14"/>
      <c r="H775" s="14"/>
      <c r="I775" s="14"/>
      <c r="J775" s="14"/>
      <c r="K775" s="14"/>
      <c r="L775" s="14"/>
    </row>
    <row r="776" ht="15.0" customHeight="1">
      <c r="A776" s="14" t="s">
        <v>8926</v>
      </c>
      <c r="B776" s="85" t="str">
        <f>VLOOKUP(A776,'High School'!A759:BG1623,4,FALSE)</f>
        <v>#N/A</v>
      </c>
      <c r="C776" s="85" t="str">
        <f>VLOOKUP(A776,'High School'!A759:P1623,5,FALSE)</f>
        <v>#N/A</v>
      </c>
      <c r="D776" s="91" t="str">
        <f>VLOOKUP(A776,'High School'!A759:BU1623,12,FALSE)</f>
        <v>#N/A</v>
      </c>
      <c r="E776" s="14" t="s">
        <v>53</v>
      </c>
      <c r="F776" s="14"/>
      <c r="G776" s="14"/>
      <c r="H776" s="14"/>
      <c r="I776" s="14"/>
      <c r="J776" s="14"/>
      <c r="K776" s="14"/>
      <c r="L776" s="14"/>
    </row>
    <row r="777" ht="15.0" customHeight="1">
      <c r="A777" s="14" t="s">
        <v>8927</v>
      </c>
      <c r="B777" s="85" t="str">
        <f>VLOOKUP(A777,'High School'!A759:BG1624,4,FALSE)</f>
        <v>#N/A</v>
      </c>
      <c r="C777" s="85" t="str">
        <f>VLOOKUP(A777,'High School'!A759:P1624,5,FALSE)</f>
        <v>#N/A</v>
      </c>
      <c r="D777" s="91" t="str">
        <f>VLOOKUP(A777,'High School'!A759:BU1624,12,FALSE)</f>
        <v>#N/A</v>
      </c>
      <c r="E777" s="14" t="s">
        <v>53</v>
      </c>
      <c r="F777" s="14"/>
      <c r="G777" s="14"/>
      <c r="H777" s="14"/>
      <c r="I777" s="14"/>
      <c r="J777" s="14"/>
      <c r="K777" s="14"/>
      <c r="L777" s="14"/>
    </row>
    <row r="778" ht="15.0" customHeight="1">
      <c r="A778" s="14" t="s">
        <v>8928</v>
      </c>
      <c r="B778" s="85" t="str">
        <f>VLOOKUP(A778,'High School'!A760:BG1625,4,FALSE)</f>
        <v>#N/A</v>
      </c>
      <c r="C778" s="85" t="str">
        <f>VLOOKUP(A778,'High School'!A760:P1625,5,FALSE)</f>
        <v>#N/A</v>
      </c>
      <c r="D778" s="91" t="str">
        <f>VLOOKUP(A778,'High School'!A760:BU1625,12,FALSE)</f>
        <v>#N/A</v>
      </c>
      <c r="E778" s="14" t="s">
        <v>53</v>
      </c>
      <c r="F778" s="14"/>
      <c r="G778" s="14"/>
      <c r="H778" s="14"/>
      <c r="I778" s="14"/>
      <c r="J778" s="14"/>
      <c r="K778" s="14"/>
      <c r="L778" s="14"/>
    </row>
    <row r="779" ht="15.0" customHeight="1">
      <c r="A779" s="14" t="s">
        <v>8929</v>
      </c>
      <c r="B779" s="85" t="str">
        <f>VLOOKUP(A779,'High School'!A761:BG1626,4,FALSE)</f>
        <v>#N/A</v>
      </c>
      <c r="C779" s="85" t="str">
        <f>VLOOKUP(A779,'High School'!A761:P1626,5,FALSE)</f>
        <v>#N/A</v>
      </c>
      <c r="D779" s="91" t="str">
        <f>VLOOKUP(A779,'High School'!A761:BU1626,12,FALSE)</f>
        <v>#N/A</v>
      </c>
      <c r="E779" s="14" t="s">
        <v>53</v>
      </c>
      <c r="F779" s="14"/>
      <c r="G779" s="14"/>
      <c r="H779" s="14"/>
      <c r="I779" s="14"/>
      <c r="J779" s="14"/>
      <c r="K779" s="14"/>
      <c r="L779" s="14"/>
    </row>
    <row r="780" ht="15.0" customHeight="1">
      <c r="A780" s="14" t="s">
        <v>8930</v>
      </c>
      <c r="B780" s="85" t="str">
        <f>VLOOKUP(A780,'High School'!A762:BG1627,4,FALSE)</f>
        <v>#N/A</v>
      </c>
      <c r="C780" s="85" t="str">
        <f>VLOOKUP(A780,'High School'!A762:P1627,5,FALSE)</f>
        <v>#N/A</v>
      </c>
      <c r="D780" s="91" t="str">
        <f>VLOOKUP(A780,'High School'!A762:BU1627,12,FALSE)</f>
        <v>#N/A</v>
      </c>
      <c r="E780" s="14" t="s">
        <v>53</v>
      </c>
      <c r="F780" s="14"/>
      <c r="G780" s="14"/>
      <c r="H780" s="14"/>
      <c r="I780" s="14"/>
      <c r="J780" s="14"/>
      <c r="K780" s="14"/>
      <c r="L780" s="14"/>
    </row>
    <row r="781" ht="15.0" customHeight="1">
      <c r="A781" s="14" t="s">
        <v>8931</v>
      </c>
      <c r="B781" s="85" t="str">
        <f>VLOOKUP(A781,'High School'!A763:BG1628,4,FALSE)</f>
        <v>#N/A</v>
      </c>
      <c r="C781" s="85" t="str">
        <f>VLOOKUP(A781,'High School'!A763:P1628,5,FALSE)</f>
        <v>#N/A</v>
      </c>
      <c r="D781" s="91" t="str">
        <f>VLOOKUP(A781,'High School'!A763:BU1628,12,FALSE)</f>
        <v>#N/A</v>
      </c>
      <c r="E781" s="14" t="s">
        <v>53</v>
      </c>
      <c r="F781" s="14"/>
      <c r="G781" s="14"/>
      <c r="H781" s="14"/>
      <c r="I781" s="14"/>
      <c r="J781" s="14"/>
      <c r="K781" s="14"/>
      <c r="L781" s="14"/>
    </row>
    <row r="782" ht="15.0" customHeight="1">
      <c r="A782" s="14" t="s">
        <v>8932</v>
      </c>
      <c r="B782" s="85" t="str">
        <f>VLOOKUP(A782,'High School'!A764:BG1629,4,FALSE)</f>
        <v>#N/A</v>
      </c>
      <c r="C782" s="85" t="str">
        <f>VLOOKUP(A782,'High School'!A764:P1629,5,FALSE)</f>
        <v>#N/A</v>
      </c>
      <c r="D782" s="91" t="str">
        <f>VLOOKUP(A782,'High School'!A764:BU1629,12,FALSE)</f>
        <v>#N/A</v>
      </c>
      <c r="E782" s="14" t="s">
        <v>53</v>
      </c>
      <c r="F782" s="14"/>
      <c r="G782" s="14"/>
      <c r="H782" s="14"/>
      <c r="I782" s="14"/>
      <c r="J782" s="14"/>
      <c r="K782" s="14"/>
      <c r="L782" s="14"/>
    </row>
    <row r="783" ht="15.0" customHeight="1">
      <c r="A783" s="36" t="s">
        <v>8933</v>
      </c>
      <c r="B783" s="411" t="str">
        <f>VLOOKUP(A783,'High School'!A690:BG1553,4,FALSE)</f>
        <v>#N/A</v>
      </c>
      <c r="C783" s="411" t="str">
        <f>VLOOKUP(A783,'High School'!A690:P1553,5,FALSE)</f>
        <v>#N/A</v>
      </c>
      <c r="D783" s="412" t="str">
        <f>VLOOKUP(A783,'High School'!A690:BU1553,12,FALSE)</f>
        <v>#N/A</v>
      </c>
      <c r="E783" s="412" t="s">
        <v>55</v>
      </c>
      <c r="F783" s="36"/>
      <c r="G783" s="36"/>
      <c r="H783" s="36"/>
      <c r="I783" s="36"/>
      <c r="J783" s="36"/>
      <c r="K783" s="36"/>
      <c r="L783" s="1"/>
    </row>
    <row r="784" ht="15.0" customHeight="1">
      <c r="A784" s="14" t="s">
        <v>8934</v>
      </c>
      <c r="B784" s="85" t="str">
        <f>VLOOKUP(A784,'High School'!A766:BG1631,4,FALSE)</f>
        <v>#N/A</v>
      </c>
      <c r="C784" s="85" t="str">
        <f>VLOOKUP(A784,'High School'!A766:P1631,5,FALSE)</f>
        <v>#N/A</v>
      </c>
      <c r="D784" s="91" t="str">
        <f>VLOOKUP(A784,'High School'!A766:BU1631,12,FALSE)</f>
        <v>#N/A</v>
      </c>
      <c r="E784" s="14" t="s">
        <v>53</v>
      </c>
      <c r="F784" s="14"/>
      <c r="G784" s="14"/>
      <c r="H784" s="14"/>
      <c r="I784" s="14"/>
      <c r="J784" s="14"/>
      <c r="K784" s="14"/>
      <c r="L784" s="14"/>
    </row>
    <row r="785" ht="15.0" customHeight="1">
      <c r="A785" s="14" t="s">
        <v>8935</v>
      </c>
      <c r="B785" s="85" t="str">
        <f>VLOOKUP(A785,'High School'!A767:BG1632,4,FALSE)</f>
        <v>#N/A</v>
      </c>
      <c r="C785" s="85" t="str">
        <f>VLOOKUP(A785,'High School'!A767:P1632,5,FALSE)</f>
        <v>#N/A</v>
      </c>
      <c r="D785" s="91" t="str">
        <f>VLOOKUP(A785,'High School'!A767:BU1632,12,FALSE)</f>
        <v>#N/A</v>
      </c>
      <c r="E785" s="14" t="s">
        <v>53</v>
      </c>
      <c r="F785" s="14"/>
      <c r="G785" s="14"/>
      <c r="H785" s="14"/>
      <c r="I785" s="14"/>
      <c r="J785" s="14"/>
      <c r="K785" s="14"/>
      <c r="L785" s="14"/>
    </row>
    <row r="786" ht="15.0" customHeight="1">
      <c r="A786" s="14" t="s">
        <v>8936</v>
      </c>
      <c r="B786" s="85" t="str">
        <f>VLOOKUP(A786,'High School'!A768:BG1633,4,FALSE)</f>
        <v>#N/A</v>
      </c>
      <c r="C786" s="85" t="str">
        <f>VLOOKUP(A786,'High School'!A768:P1633,5,FALSE)</f>
        <v>#N/A</v>
      </c>
      <c r="D786" s="91" t="str">
        <f>VLOOKUP(A786,'High School'!A768:BU1633,12,FALSE)</f>
        <v>#N/A</v>
      </c>
      <c r="E786" s="14" t="s">
        <v>53</v>
      </c>
      <c r="F786" s="14"/>
      <c r="G786" s="14"/>
      <c r="H786" s="14"/>
      <c r="I786" s="14"/>
      <c r="J786" s="14"/>
      <c r="K786" s="14"/>
      <c r="L786" s="14"/>
    </row>
    <row r="787" ht="15.0" customHeight="1">
      <c r="A787" s="14" t="s">
        <v>8937</v>
      </c>
      <c r="B787" s="85" t="str">
        <f>VLOOKUP(A787,'High School'!A769:BG1634,4,FALSE)</f>
        <v>#N/A</v>
      </c>
      <c r="C787" s="85" t="str">
        <f>VLOOKUP(A787,'High School'!A769:P1634,5,FALSE)</f>
        <v>#N/A</v>
      </c>
      <c r="D787" s="91" t="str">
        <f>VLOOKUP(A787,'High School'!A769:BU1634,12,FALSE)</f>
        <v>#N/A</v>
      </c>
      <c r="E787" s="14" t="s">
        <v>53</v>
      </c>
      <c r="F787" s="14"/>
      <c r="G787" s="14"/>
      <c r="H787" s="14"/>
      <c r="I787" s="14"/>
      <c r="J787" s="14"/>
      <c r="K787" s="14"/>
      <c r="L787" s="14"/>
    </row>
    <row r="788" ht="15.0" customHeight="1">
      <c r="A788" s="14" t="s">
        <v>8938</v>
      </c>
      <c r="B788" s="85" t="str">
        <f>VLOOKUP(A788,'High School'!A770:BG1635,4,FALSE)</f>
        <v>#N/A</v>
      </c>
      <c r="C788" s="85" t="str">
        <f>VLOOKUP(A788,'High School'!A770:P1635,5,FALSE)</f>
        <v>#N/A</v>
      </c>
      <c r="D788" s="91" t="str">
        <f>VLOOKUP(A788,'High School'!A770:BU1635,12,FALSE)</f>
        <v>#N/A</v>
      </c>
      <c r="E788" s="14" t="s">
        <v>53</v>
      </c>
      <c r="F788" s="14"/>
      <c r="G788" s="14"/>
      <c r="H788" s="14"/>
      <c r="I788" s="14"/>
      <c r="J788" s="14"/>
      <c r="K788" s="14"/>
      <c r="L788" s="14"/>
    </row>
    <row r="789" ht="15.0" customHeight="1">
      <c r="A789" s="14" t="s">
        <v>8939</v>
      </c>
      <c r="B789" s="85" t="str">
        <f>VLOOKUP(A789,'High School'!A771:BG1636,4,FALSE)</f>
        <v>#N/A</v>
      </c>
      <c r="C789" s="85" t="str">
        <f>VLOOKUP(A789,'High School'!A771:P1636,5,FALSE)</f>
        <v>#N/A</v>
      </c>
      <c r="D789" s="91" t="str">
        <f>VLOOKUP(A789,'High School'!A771:BU1636,12,FALSE)</f>
        <v>#N/A</v>
      </c>
      <c r="E789" s="14" t="s">
        <v>53</v>
      </c>
      <c r="F789" s="14"/>
      <c r="G789" s="14"/>
      <c r="H789" s="14"/>
      <c r="I789" s="14"/>
      <c r="J789" s="14"/>
      <c r="K789" s="14"/>
      <c r="L789" s="14"/>
    </row>
    <row r="790" ht="15.0" customHeight="1">
      <c r="A790" s="14" t="s">
        <v>8940</v>
      </c>
      <c r="B790" s="85" t="str">
        <f>VLOOKUP(A790,'High School'!A772:BG1637,4,FALSE)</f>
        <v>#N/A</v>
      </c>
      <c r="C790" s="85" t="str">
        <f>VLOOKUP(A790,'High School'!A772:P1637,5,FALSE)</f>
        <v>#N/A</v>
      </c>
      <c r="D790" s="91" t="str">
        <f>VLOOKUP(A790,'High School'!A772:BU1637,12,FALSE)</f>
        <v>#N/A</v>
      </c>
      <c r="E790" s="14" t="s">
        <v>53</v>
      </c>
      <c r="F790" s="14"/>
      <c r="G790" s="14"/>
      <c r="H790" s="14"/>
      <c r="I790" s="14"/>
      <c r="J790" s="14"/>
      <c r="K790" s="14"/>
      <c r="L790" s="14"/>
    </row>
    <row r="791" ht="15.0" customHeight="1">
      <c r="A791" s="36" t="s">
        <v>8941</v>
      </c>
      <c r="B791" s="411" t="str">
        <f>VLOOKUP(A791,'High School'!A691:BG1554,4,FALSE)</f>
        <v>#N/A</v>
      </c>
      <c r="C791" s="411" t="str">
        <f>VLOOKUP(A791,'High School'!A691:P1554,5,FALSE)</f>
        <v>#N/A</v>
      </c>
      <c r="D791" s="412" t="str">
        <f>VLOOKUP(A791,'High School'!A691:BU1554,12,FALSE)</f>
        <v>#N/A</v>
      </c>
      <c r="E791" s="412" t="s">
        <v>55</v>
      </c>
      <c r="F791" s="36"/>
      <c r="G791" s="36"/>
      <c r="H791" s="36"/>
      <c r="I791" s="36"/>
      <c r="J791" s="36"/>
      <c r="K791" s="36"/>
      <c r="L791" s="1"/>
    </row>
    <row r="792" ht="15.0" customHeight="1">
      <c r="A792" s="14" t="s">
        <v>8942</v>
      </c>
      <c r="B792" s="85" t="str">
        <f>VLOOKUP(A792,'High School'!A773:BG1639,4,FALSE)</f>
        <v>#N/A</v>
      </c>
      <c r="C792" s="85" t="str">
        <f>VLOOKUP(A792,'High School'!A773:P1639,5,FALSE)</f>
        <v>#N/A</v>
      </c>
      <c r="D792" s="91" t="str">
        <f>VLOOKUP(A792,'High School'!A773:BU1639,12,FALSE)</f>
        <v>#N/A</v>
      </c>
      <c r="E792" s="14" t="s">
        <v>53</v>
      </c>
      <c r="F792" s="14"/>
      <c r="G792" s="14"/>
      <c r="H792" s="14"/>
      <c r="I792" s="14"/>
      <c r="J792" s="14"/>
      <c r="K792" s="14"/>
      <c r="L792" s="14"/>
    </row>
    <row r="793" ht="15.0" customHeight="1">
      <c r="A793" s="14" t="s">
        <v>8943</v>
      </c>
      <c r="B793" s="85" t="str">
        <f>VLOOKUP(A793,'High School'!A774:BG1640,4,FALSE)</f>
        <v>#N/A</v>
      </c>
      <c r="C793" s="85" t="str">
        <f>VLOOKUP(A793,'High School'!A774:P1640,5,FALSE)</f>
        <v>#N/A</v>
      </c>
      <c r="D793" s="91" t="str">
        <f>VLOOKUP(A793,'High School'!A774:BU1640,12,FALSE)</f>
        <v>#N/A</v>
      </c>
      <c r="E793" s="14" t="s">
        <v>53</v>
      </c>
      <c r="F793" s="14"/>
      <c r="G793" s="14"/>
      <c r="H793" s="14"/>
      <c r="I793" s="14"/>
      <c r="J793" s="14"/>
      <c r="K793" s="14"/>
      <c r="L793" s="14"/>
    </row>
    <row r="794" ht="15.0" customHeight="1">
      <c r="A794" s="14" t="s">
        <v>8944</v>
      </c>
      <c r="B794" s="85" t="str">
        <f>VLOOKUP(A794,'High School'!A775:BG1641,4,FALSE)</f>
        <v>#N/A</v>
      </c>
      <c r="C794" s="85" t="str">
        <f>VLOOKUP(A794,'High School'!A775:P1641,5,FALSE)</f>
        <v>#N/A</v>
      </c>
      <c r="D794" s="91" t="str">
        <f>VLOOKUP(A794,'High School'!A775:BU1641,12,FALSE)</f>
        <v>#N/A</v>
      </c>
      <c r="E794" s="14" t="s">
        <v>53</v>
      </c>
      <c r="F794" s="14"/>
      <c r="G794" s="14"/>
      <c r="H794" s="14"/>
      <c r="I794" s="14"/>
      <c r="J794" s="14"/>
      <c r="K794" s="14"/>
      <c r="L794" s="14"/>
    </row>
    <row r="795" ht="15.0" customHeight="1">
      <c r="A795" s="14" t="s">
        <v>8945</v>
      </c>
      <c r="B795" s="85" t="str">
        <f>VLOOKUP(A795,'High School'!A776:BG1642,4,FALSE)</f>
        <v>#N/A</v>
      </c>
      <c r="C795" s="85" t="str">
        <f>VLOOKUP(A795,'High School'!A776:P1642,5,FALSE)</f>
        <v>#N/A</v>
      </c>
      <c r="D795" s="91" t="str">
        <f>VLOOKUP(A795,'High School'!A776:BU1642,12,FALSE)</f>
        <v>#N/A</v>
      </c>
      <c r="E795" s="14" t="s">
        <v>53</v>
      </c>
      <c r="F795" s="14"/>
      <c r="G795" s="14"/>
      <c r="H795" s="14"/>
      <c r="I795" s="14"/>
      <c r="J795" s="14"/>
      <c r="K795" s="14"/>
      <c r="L795" s="14"/>
    </row>
    <row r="796" ht="15.0" customHeight="1">
      <c r="A796" s="36" t="s">
        <v>8946</v>
      </c>
      <c r="B796" s="411" t="str">
        <f>VLOOKUP(A796,'High School'!A692:BG1555,4,FALSE)</f>
        <v>#N/A</v>
      </c>
      <c r="C796" s="411" t="str">
        <f>VLOOKUP(A796,'High School'!A692:P1555,5,FALSE)</f>
        <v>#N/A</v>
      </c>
      <c r="D796" s="412" t="str">
        <f>VLOOKUP(A796,'High School'!A692:BU1555,12,FALSE)</f>
        <v>#N/A</v>
      </c>
      <c r="E796" s="412" t="s">
        <v>55</v>
      </c>
      <c r="F796" s="36"/>
      <c r="G796" s="36"/>
      <c r="H796" s="36"/>
      <c r="I796" s="36"/>
      <c r="J796" s="36"/>
      <c r="K796" s="36"/>
      <c r="L796" s="1"/>
    </row>
    <row r="797" ht="15.0" customHeight="1">
      <c r="A797" s="14" t="s">
        <v>8947</v>
      </c>
      <c r="B797" s="85" t="str">
        <f>VLOOKUP(A797,'High School'!A778:BG1644,4,FALSE)</f>
        <v>#N/A</v>
      </c>
      <c r="C797" s="85" t="str">
        <f>VLOOKUP(A797,'High School'!A778:P1644,5,FALSE)</f>
        <v>#N/A</v>
      </c>
      <c r="D797" s="91" t="str">
        <f>VLOOKUP(A797,'High School'!A778:BU1644,12,FALSE)</f>
        <v>#N/A</v>
      </c>
      <c r="E797" s="14" t="s">
        <v>53</v>
      </c>
      <c r="F797" s="14"/>
      <c r="G797" s="14"/>
      <c r="H797" s="14"/>
      <c r="I797" s="14"/>
      <c r="J797" s="14"/>
      <c r="K797" s="14"/>
      <c r="L797" s="14"/>
    </row>
    <row r="798" ht="15.0" customHeight="1">
      <c r="A798" s="14" t="s">
        <v>8948</v>
      </c>
      <c r="B798" s="85" t="str">
        <f>VLOOKUP(A798,'High School'!A779:BG1645,4,FALSE)</f>
        <v>#N/A</v>
      </c>
      <c r="C798" s="85" t="str">
        <f>VLOOKUP(A798,'High School'!A779:P1645,5,FALSE)</f>
        <v>#N/A</v>
      </c>
      <c r="D798" s="91" t="str">
        <f>VLOOKUP(A798,'High School'!A779:BU1645,12,FALSE)</f>
        <v>#N/A</v>
      </c>
      <c r="E798" s="14" t="s">
        <v>53</v>
      </c>
      <c r="F798" s="14"/>
      <c r="G798" s="14"/>
      <c r="H798" s="14"/>
      <c r="I798" s="14"/>
      <c r="J798" s="14"/>
      <c r="K798" s="14"/>
      <c r="L798" s="14"/>
    </row>
    <row r="799" ht="15.0" customHeight="1">
      <c r="A799" s="14" t="s">
        <v>8949</v>
      </c>
      <c r="B799" s="85" t="str">
        <f>VLOOKUP(A799,'High School'!A780:BG1646,4,FALSE)</f>
        <v>#N/A</v>
      </c>
      <c r="C799" s="85" t="str">
        <f>VLOOKUP(A799,'High School'!A780:P1646,5,FALSE)</f>
        <v>#N/A</v>
      </c>
      <c r="D799" s="91" t="str">
        <f>VLOOKUP(A799,'High School'!A780:BU1646,12,FALSE)</f>
        <v>#N/A</v>
      </c>
      <c r="E799" s="14" t="s">
        <v>53</v>
      </c>
      <c r="F799" s="14"/>
      <c r="G799" s="14"/>
      <c r="H799" s="14"/>
      <c r="I799" s="14"/>
      <c r="J799" s="14"/>
      <c r="K799" s="14"/>
      <c r="L799" s="14"/>
    </row>
    <row r="800" ht="15.0" customHeight="1">
      <c r="A800" s="11" t="s">
        <v>8950</v>
      </c>
      <c r="B800" s="140" t="str">
        <f>VLOOKUP(A800,'High School'!A781:BG1647,4,FALSE)</f>
        <v>#N/A</v>
      </c>
      <c r="C800" s="140" t="str">
        <f>VLOOKUP(A800,'High School'!A781:P1647,5,FALSE)</f>
        <v>#N/A</v>
      </c>
      <c r="D800" s="404" t="str">
        <f>VLOOKUP(A800,'High School'!A781:BU1647,12,FALSE)</f>
        <v>#N/A</v>
      </c>
      <c r="E800" s="404" t="s">
        <v>57</v>
      </c>
      <c r="F800" s="11"/>
      <c r="G800" s="11"/>
      <c r="H800" s="11"/>
      <c r="I800" s="11"/>
      <c r="J800" s="11"/>
      <c r="K800" s="11"/>
      <c r="L800" s="1"/>
    </row>
    <row r="801" ht="15.0" customHeight="1">
      <c r="A801" s="14" t="s">
        <v>8951</v>
      </c>
      <c r="B801" s="85" t="str">
        <f>VLOOKUP(A801,'High School'!A782:BG1648,4,FALSE)</f>
        <v>#N/A</v>
      </c>
      <c r="C801" s="85" t="str">
        <f>VLOOKUP(A801,'High School'!A782:P1648,5,FALSE)</f>
        <v>#N/A</v>
      </c>
      <c r="D801" s="91" t="str">
        <f>VLOOKUP(A801,'High School'!A782:BU1648,12,FALSE)</f>
        <v>#N/A</v>
      </c>
      <c r="E801" s="91" t="s">
        <v>57</v>
      </c>
      <c r="F801" s="14"/>
      <c r="G801" s="14"/>
      <c r="H801" s="14"/>
      <c r="I801" s="14"/>
      <c r="J801" s="14"/>
      <c r="K801" s="14"/>
    </row>
    <row r="802" ht="15.0" customHeight="1">
      <c r="A802" s="14" t="s">
        <v>8952</v>
      </c>
      <c r="B802" s="85" t="str">
        <f>VLOOKUP(A802,'High School'!A783:BG1649,4,FALSE)</f>
        <v>#N/A</v>
      </c>
      <c r="C802" s="85" t="str">
        <f>VLOOKUP(A802,'High School'!A783:P1649,5,FALSE)</f>
        <v>#N/A</v>
      </c>
      <c r="D802" s="91" t="str">
        <f>VLOOKUP(A802,'High School'!A783:BU1649,12,FALSE)</f>
        <v>#N/A</v>
      </c>
      <c r="E802" s="91" t="s">
        <v>57</v>
      </c>
      <c r="F802" s="14"/>
      <c r="G802" s="14"/>
      <c r="H802" s="14"/>
      <c r="I802" s="14"/>
      <c r="J802" s="14"/>
      <c r="K802" s="14"/>
    </row>
    <row r="803" ht="15.0" customHeight="1">
      <c r="A803" s="35" t="s">
        <v>8953</v>
      </c>
      <c r="B803" s="407" t="str">
        <f>VLOOKUP(A803,'High School'!A693:BG1556,4,FALSE)</f>
        <v>#N/A</v>
      </c>
      <c r="C803" s="407" t="str">
        <f>VLOOKUP(A803,'High School'!A693:P1556,5,FALSE)</f>
        <v>#N/A</v>
      </c>
      <c r="D803" s="408" t="str">
        <f>VLOOKUP(A803,'High School'!A693:BU1556,12,FALSE)</f>
        <v>#N/A</v>
      </c>
      <c r="E803" s="408" t="s">
        <v>55</v>
      </c>
      <c r="F803" s="35"/>
      <c r="G803" s="35"/>
      <c r="H803" s="35"/>
      <c r="I803" s="35"/>
      <c r="J803" s="35"/>
      <c r="K803" s="35"/>
      <c r="L803" s="1"/>
    </row>
    <row r="804" ht="15.0" customHeight="1">
      <c r="A804" s="14" t="s">
        <v>8954</v>
      </c>
      <c r="B804" s="85" t="str">
        <f>VLOOKUP(A804,'High School'!A785:BG1651,4,FALSE)</f>
        <v>#N/A</v>
      </c>
      <c r="C804" s="85" t="str">
        <f>VLOOKUP(A804,'High School'!A785:P1651,5,FALSE)</f>
        <v>#N/A</v>
      </c>
      <c r="D804" s="91" t="str">
        <f>VLOOKUP(A804,'High School'!A785:BU1651,12,FALSE)</f>
        <v>#N/A</v>
      </c>
      <c r="E804" s="14" t="s">
        <v>53</v>
      </c>
      <c r="F804" s="14"/>
      <c r="G804" s="14"/>
      <c r="H804" s="14"/>
      <c r="I804" s="14"/>
      <c r="J804" s="14"/>
      <c r="K804" s="14"/>
      <c r="L804" s="14"/>
    </row>
    <row r="805" ht="15.0" customHeight="1">
      <c r="A805" s="14" t="s">
        <v>8955</v>
      </c>
      <c r="B805" s="85" t="str">
        <f>VLOOKUP(A805,'High School'!A786:BG1652,4,FALSE)</f>
        <v>#N/A</v>
      </c>
      <c r="C805" s="85" t="str">
        <f>VLOOKUP(A805,'High School'!A786:P1652,5,FALSE)</f>
        <v>#N/A</v>
      </c>
      <c r="D805" s="91" t="str">
        <f>VLOOKUP(A805,'High School'!A786:BU1652,12,FALSE)</f>
        <v>#N/A</v>
      </c>
      <c r="E805" s="14" t="s">
        <v>53</v>
      </c>
      <c r="F805" s="14"/>
      <c r="G805" s="14"/>
      <c r="H805" s="14"/>
      <c r="I805" s="14"/>
      <c r="J805" s="14"/>
      <c r="K805" s="14"/>
      <c r="L805" s="14"/>
    </row>
    <row r="806" ht="15.0" customHeight="1">
      <c r="A806" s="14" t="s">
        <v>8956</v>
      </c>
      <c r="B806" s="85" t="str">
        <f>VLOOKUP(A806,'High School'!A787:BG1653,4,FALSE)</f>
        <v>#N/A</v>
      </c>
      <c r="C806" s="85" t="str">
        <f>VLOOKUP(A806,'High School'!A787:P1653,5,FALSE)</f>
        <v>#N/A</v>
      </c>
      <c r="D806" s="91" t="str">
        <f>VLOOKUP(A806,'High School'!A787:BU1653,12,FALSE)</f>
        <v>#N/A</v>
      </c>
      <c r="E806" s="14" t="s">
        <v>53</v>
      </c>
      <c r="F806" s="14"/>
      <c r="G806" s="14"/>
      <c r="H806" s="14"/>
      <c r="I806" s="14"/>
      <c r="J806" s="14"/>
      <c r="K806" s="14"/>
      <c r="L806" s="14"/>
    </row>
    <row r="807" ht="15.0" customHeight="1">
      <c r="A807" s="14" t="s">
        <v>8957</v>
      </c>
      <c r="B807" s="85" t="str">
        <f>VLOOKUP(A807,'High School'!A788:BG1654,4,FALSE)</f>
        <v>#N/A</v>
      </c>
      <c r="C807" s="85" t="str">
        <f>VLOOKUP(A807,'High School'!A788:P1654,5,FALSE)</f>
        <v>#N/A</v>
      </c>
      <c r="D807" s="91" t="str">
        <f>VLOOKUP(A807,'High School'!A788:BU1654,12,FALSE)</f>
        <v>#N/A</v>
      </c>
      <c r="E807" s="14" t="s">
        <v>53</v>
      </c>
      <c r="F807" s="14"/>
      <c r="G807" s="14"/>
      <c r="H807" s="14"/>
      <c r="I807" s="14"/>
      <c r="J807" s="14"/>
      <c r="K807" s="14"/>
      <c r="L807" s="14"/>
    </row>
    <row r="808" ht="15.0" customHeight="1">
      <c r="A808" s="14" t="s">
        <v>8958</v>
      </c>
      <c r="B808" s="85" t="str">
        <f>VLOOKUP(A808,'High School'!A788:BG1655,4,FALSE)</f>
        <v>#N/A</v>
      </c>
      <c r="C808" s="85" t="str">
        <f>VLOOKUP(A808,'High School'!A788:P1655,5,FALSE)</f>
        <v>#N/A</v>
      </c>
      <c r="D808" s="91" t="str">
        <f>VLOOKUP(A808,'High School'!A788:BU1655,12,FALSE)</f>
        <v>#N/A</v>
      </c>
      <c r="E808" s="14" t="s">
        <v>53</v>
      </c>
      <c r="F808" s="14"/>
      <c r="G808" s="14"/>
      <c r="H808" s="14"/>
      <c r="I808" s="14"/>
      <c r="J808" s="14"/>
      <c r="K808" s="14"/>
      <c r="L808" s="14"/>
    </row>
    <row r="809" ht="15.0" customHeight="1">
      <c r="A809" s="14" t="s">
        <v>8959</v>
      </c>
      <c r="B809" s="85" t="str">
        <f>VLOOKUP(A809,'High School'!A789:BG1656,4,FALSE)</f>
        <v>#N/A</v>
      </c>
      <c r="C809" s="85" t="str">
        <f>VLOOKUP(A809,'High School'!A789:P1656,5,FALSE)</f>
        <v>#N/A</v>
      </c>
      <c r="D809" s="91" t="str">
        <f>VLOOKUP(A809,'High School'!A789:BU1656,12,FALSE)</f>
        <v>#N/A</v>
      </c>
      <c r="E809" s="14" t="s">
        <v>53</v>
      </c>
      <c r="F809" s="14"/>
      <c r="G809" s="14"/>
      <c r="H809" s="14"/>
      <c r="I809" s="14"/>
      <c r="J809" s="14"/>
      <c r="K809" s="14"/>
      <c r="L809" s="14"/>
    </row>
    <row r="810" ht="15.0" customHeight="1">
      <c r="A810" s="14" t="s">
        <v>8960</v>
      </c>
      <c r="B810" s="85" t="str">
        <f>VLOOKUP(A810,'High School'!A790:BG1657,4,FALSE)</f>
        <v>#N/A</v>
      </c>
      <c r="C810" s="85" t="str">
        <f>VLOOKUP(A810,'High School'!A790:P1657,5,FALSE)</f>
        <v>#N/A</v>
      </c>
      <c r="D810" s="91" t="str">
        <f>VLOOKUP(A810,'High School'!A790:BU1657,12,FALSE)</f>
        <v>#N/A</v>
      </c>
      <c r="E810" s="14" t="s">
        <v>53</v>
      </c>
      <c r="F810" s="14"/>
      <c r="G810" s="14"/>
      <c r="H810" s="14"/>
      <c r="I810" s="14"/>
      <c r="J810" s="14"/>
      <c r="K810" s="14"/>
      <c r="L810" s="14"/>
    </row>
    <row r="811" ht="15.0" customHeight="1">
      <c r="A811" s="14" t="s">
        <v>8961</v>
      </c>
      <c r="B811" s="85" t="str">
        <f>VLOOKUP(A811,'High School'!A791:BG1658,4,FALSE)</f>
        <v>#N/A</v>
      </c>
      <c r="C811" s="85" t="str">
        <f>VLOOKUP(A811,'High School'!A791:P1658,5,FALSE)</f>
        <v>#N/A</v>
      </c>
      <c r="D811" s="91" t="str">
        <f>VLOOKUP(A811,'High School'!A791:BU1658,12,FALSE)</f>
        <v>#N/A</v>
      </c>
      <c r="E811" s="14" t="s">
        <v>53</v>
      </c>
      <c r="F811" s="14"/>
      <c r="G811" s="14"/>
      <c r="H811" s="14"/>
      <c r="I811" s="14"/>
      <c r="J811" s="14"/>
      <c r="K811" s="14"/>
      <c r="L811" s="14"/>
    </row>
    <row r="812" ht="15.0" customHeight="1">
      <c r="A812" s="14" t="s">
        <v>8962</v>
      </c>
      <c r="B812" s="85" t="str">
        <f>VLOOKUP(A812,'High School'!A792:BG1659,4,FALSE)</f>
        <v>#N/A</v>
      </c>
      <c r="C812" s="85" t="str">
        <f>VLOOKUP(A812,'High School'!A792:P1659,5,FALSE)</f>
        <v>#N/A</v>
      </c>
      <c r="D812" s="91" t="str">
        <f>VLOOKUP(A812,'High School'!A792:BU1659,12,FALSE)</f>
        <v>#N/A</v>
      </c>
      <c r="E812" s="14" t="s">
        <v>53</v>
      </c>
      <c r="F812" s="14"/>
      <c r="G812" s="14"/>
      <c r="H812" s="14"/>
      <c r="I812" s="14"/>
      <c r="J812" s="14"/>
      <c r="K812" s="14"/>
      <c r="L812" s="14"/>
    </row>
    <row r="813" ht="15.0" customHeight="1">
      <c r="A813" s="14" t="s">
        <v>8963</v>
      </c>
      <c r="B813" s="85" t="str">
        <f>VLOOKUP(A813,'High School'!A793:BG1660,4,FALSE)</f>
        <v>#N/A</v>
      </c>
      <c r="C813" s="85" t="str">
        <f>VLOOKUP(A813,'High School'!A793:P1660,5,FALSE)</f>
        <v>#N/A</v>
      </c>
      <c r="D813" s="91" t="str">
        <f>VLOOKUP(A813,'High School'!A793:BU1660,12,FALSE)</f>
        <v>#N/A</v>
      </c>
      <c r="E813" s="14" t="s">
        <v>53</v>
      </c>
      <c r="F813" s="14"/>
      <c r="G813" s="14"/>
      <c r="H813" s="14"/>
      <c r="I813" s="14"/>
      <c r="J813" s="14"/>
      <c r="K813" s="14"/>
      <c r="L813" s="14"/>
    </row>
    <row r="814" ht="15.0" customHeight="1">
      <c r="A814" s="14" t="s">
        <v>8964</v>
      </c>
      <c r="B814" s="85" t="str">
        <f>VLOOKUP(A814,'High School'!A794:BG1661,4,FALSE)</f>
        <v>#N/A</v>
      </c>
      <c r="C814" s="85" t="str">
        <f>VLOOKUP(A814,'High School'!A794:P1661,5,FALSE)</f>
        <v>#N/A</v>
      </c>
      <c r="D814" s="91" t="str">
        <f>VLOOKUP(A814,'High School'!A794:BU1661,12,FALSE)</f>
        <v>#N/A</v>
      </c>
      <c r="E814" s="14" t="s">
        <v>53</v>
      </c>
      <c r="F814" s="14"/>
      <c r="G814" s="14"/>
      <c r="H814" s="14"/>
      <c r="I814" s="14"/>
      <c r="J814" s="14"/>
      <c r="K814" s="14"/>
      <c r="L814" s="14"/>
    </row>
    <row r="815" ht="15.0" customHeight="1">
      <c r="A815" s="14" t="s">
        <v>8965</v>
      </c>
      <c r="B815" s="85" t="str">
        <f>VLOOKUP(A815,'High School'!A795:BG1662,4,FALSE)</f>
        <v>#N/A</v>
      </c>
      <c r="C815" s="85" t="str">
        <f>VLOOKUP(A815,'High School'!A795:P1662,5,FALSE)</f>
        <v>#N/A</v>
      </c>
      <c r="D815" s="91" t="str">
        <f>VLOOKUP(A815,'High School'!A795:BU1662,12,FALSE)</f>
        <v>#N/A</v>
      </c>
      <c r="E815" s="14" t="s">
        <v>53</v>
      </c>
      <c r="F815" s="14"/>
      <c r="G815" s="14"/>
      <c r="H815" s="14"/>
      <c r="I815" s="14"/>
      <c r="J815" s="14"/>
      <c r="K815" s="14"/>
      <c r="L815" s="14"/>
    </row>
    <row r="816" ht="15.0" customHeight="1">
      <c r="A816" s="14" t="s">
        <v>8966</v>
      </c>
      <c r="B816" s="85" t="str">
        <f>VLOOKUP(A816,'High School'!A796:BG1663,4,FALSE)</f>
        <v>#N/A</v>
      </c>
      <c r="C816" s="85" t="str">
        <f>VLOOKUP(A816,'High School'!A796:P1663,5,FALSE)</f>
        <v>#N/A</v>
      </c>
      <c r="D816" s="91" t="str">
        <f>VLOOKUP(A816,'High School'!A796:BU1663,12,FALSE)</f>
        <v>#N/A</v>
      </c>
      <c r="E816" s="14" t="s">
        <v>53</v>
      </c>
      <c r="F816" s="14"/>
      <c r="G816" s="14"/>
      <c r="H816" s="14"/>
      <c r="I816" s="14"/>
      <c r="J816" s="14"/>
      <c r="K816" s="14"/>
      <c r="L816" s="14"/>
    </row>
    <row r="817" ht="15.0" customHeight="1">
      <c r="A817" s="14" t="s">
        <v>8967</v>
      </c>
      <c r="B817" s="85" t="str">
        <f>VLOOKUP(A817,'High School'!A797:BG1664,4,FALSE)</f>
        <v>#N/A</v>
      </c>
      <c r="C817" s="85" t="str">
        <f>VLOOKUP(A817,'High School'!A797:P1664,5,FALSE)</f>
        <v>#N/A</v>
      </c>
      <c r="D817" s="91" t="str">
        <f>VLOOKUP(A817,'High School'!A797:BU1664,12,FALSE)</f>
        <v>#N/A</v>
      </c>
      <c r="E817" s="14" t="s">
        <v>53</v>
      </c>
      <c r="F817" s="14"/>
      <c r="G817" s="14"/>
      <c r="H817" s="14"/>
      <c r="I817" s="14"/>
      <c r="J817" s="14"/>
      <c r="K817" s="14"/>
      <c r="L817" s="14"/>
    </row>
    <row r="818" ht="15.0" customHeight="1">
      <c r="A818" s="14" t="s">
        <v>8968</v>
      </c>
      <c r="B818" s="85" t="str">
        <f>VLOOKUP(A818,'High School'!A798:BG1665,4,FALSE)</f>
        <v>#N/A</v>
      </c>
      <c r="C818" s="85" t="str">
        <f>VLOOKUP(A818,'High School'!A798:P1665,5,FALSE)</f>
        <v>#N/A</v>
      </c>
      <c r="D818" s="91" t="str">
        <f>VLOOKUP(A818,'High School'!A798:BU1665,12,FALSE)</f>
        <v>#N/A</v>
      </c>
      <c r="E818" s="14" t="s">
        <v>53</v>
      </c>
      <c r="F818" s="14"/>
      <c r="G818" s="14"/>
      <c r="H818" s="14"/>
      <c r="I818" s="14"/>
      <c r="J818" s="14"/>
      <c r="K818" s="14"/>
      <c r="L818" s="14"/>
    </row>
    <row r="819" ht="15.0" customHeight="1">
      <c r="A819" s="14" t="s">
        <v>8969</v>
      </c>
      <c r="B819" s="85" t="str">
        <f>VLOOKUP(A819,'High School'!A799:BG1666,4,FALSE)</f>
        <v>#N/A</v>
      </c>
      <c r="C819" s="85" t="str">
        <f>VLOOKUP(A819,'High School'!A799:P1666,5,FALSE)</f>
        <v>#N/A</v>
      </c>
      <c r="D819" s="91" t="str">
        <f>VLOOKUP(A819,'High School'!A799:BU1666,12,FALSE)</f>
        <v>#N/A</v>
      </c>
      <c r="E819" s="14" t="s">
        <v>53</v>
      </c>
      <c r="F819" s="14"/>
      <c r="G819" s="14"/>
      <c r="H819" s="14"/>
      <c r="I819" s="14"/>
      <c r="J819" s="14"/>
      <c r="K819" s="14"/>
      <c r="L819" s="14"/>
    </row>
    <row r="820" ht="15.0" customHeight="1">
      <c r="A820" s="14" t="s">
        <v>8970</v>
      </c>
      <c r="B820" s="85" t="str">
        <f>VLOOKUP(A820,'High School'!A800:BG1667,4,FALSE)</f>
        <v>#N/A</v>
      </c>
      <c r="C820" s="85" t="str">
        <f>VLOOKUP(A820,'High School'!A800:P1667,5,FALSE)</f>
        <v>#N/A</v>
      </c>
      <c r="D820" s="91" t="str">
        <f>VLOOKUP(A820,'High School'!A800:BU1667,12,FALSE)</f>
        <v>#N/A</v>
      </c>
      <c r="E820" s="14" t="s">
        <v>53</v>
      </c>
      <c r="F820" s="14"/>
      <c r="G820" s="14"/>
      <c r="H820" s="14"/>
      <c r="I820" s="14"/>
      <c r="J820" s="14"/>
      <c r="K820" s="14"/>
      <c r="L820" s="14"/>
    </row>
    <row r="821" ht="15.0" customHeight="1">
      <c r="A821" s="14" t="s">
        <v>8971</v>
      </c>
      <c r="B821" s="85" t="str">
        <f>VLOOKUP(A821,'High School'!A801:BG1668,4,FALSE)</f>
        <v>#N/A</v>
      </c>
      <c r="C821" s="85" t="str">
        <f>VLOOKUP(A821,'High School'!A801:P1668,5,FALSE)</f>
        <v>#N/A</v>
      </c>
      <c r="D821" s="91" t="str">
        <f>VLOOKUP(A821,'High School'!A801:BU1668,12,FALSE)</f>
        <v>#N/A</v>
      </c>
      <c r="E821" s="14" t="s">
        <v>53</v>
      </c>
      <c r="F821" s="14"/>
      <c r="G821" s="14"/>
      <c r="H821" s="14"/>
      <c r="I821" s="14"/>
      <c r="J821" s="14"/>
      <c r="K821" s="14"/>
      <c r="L821" s="14"/>
    </row>
    <row r="822" ht="15.0" customHeight="1">
      <c r="A822" s="14" t="s">
        <v>8972</v>
      </c>
      <c r="B822" s="85" t="str">
        <f>VLOOKUP(A822,'High School'!A802:BG1669,4,FALSE)</f>
        <v>#N/A</v>
      </c>
      <c r="C822" s="85" t="str">
        <f>VLOOKUP(A822,'High School'!A802:P1669,5,FALSE)</f>
        <v>#N/A</v>
      </c>
      <c r="D822" s="91" t="str">
        <f>VLOOKUP(A822,'High School'!A802:BU1669,12,FALSE)</f>
        <v>#N/A</v>
      </c>
      <c r="E822" s="14" t="s">
        <v>53</v>
      </c>
      <c r="F822" s="14"/>
      <c r="G822" s="14"/>
      <c r="H822" s="14"/>
      <c r="I822" s="14"/>
      <c r="J822" s="14"/>
      <c r="K822" s="14"/>
      <c r="L822" s="14"/>
    </row>
    <row r="823" ht="15.0" customHeight="1">
      <c r="A823" s="14" t="s">
        <v>8973</v>
      </c>
      <c r="B823" s="85" t="str">
        <f>VLOOKUP(A823,'High School'!A803:BG1670,4,FALSE)</f>
        <v>#N/A</v>
      </c>
      <c r="C823" s="85" t="str">
        <f>VLOOKUP(A823,'High School'!A803:P1670,5,FALSE)</f>
        <v>#N/A</v>
      </c>
      <c r="D823" s="91" t="str">
        <f>VLOOKUP(A823,'High School'!A803:BU1670,12,FALSE)</f>
        <v>#N/A</v>
      </c>
      <c r="E823" s="14" t="s">
        <v>53</v>
      </c>
      <c r="F823" s="14"/>
      <c r="G823" s="14"/>
      <c r="H823" s="14"/>
      <c r="I823" s="14"/>
      <c r="J823" s="14"/>
      <c r="K823" s="14"/>
      <c r="L823" s="14"/>
    </row>
    <row r="824" ht="15.0" customHeight="1">
      <c r="A824" s="14" t="s">
        <v>8974</v>
      </c>
      <c r="B824" s="85" t="str">
        <f>VLOOKUP(A824,'High School'!A804:BG1671,4,FALSE)</f>
        <v>#N/A</v>
      </c>
      <c r="C824" s="85" t="str">
        <f>VLOOKUP(A824,'High School'!A804:P1671,5,FALSE)</f>
        <v>#N/A</v>
      </c>
      <c r="D824" s="91" t="str">
        <f>VLOOKUP(A824,'High School'!A804:BU1671,12,FALSE)</f>
        <v>#N/A</v>
      </c>
      <c r="E824" s="14" t="s">
        <v>53</v>
      </c>
      <c r="F824" s="14"/>
      <c r="G824" s="14"/>
      <c r="H824" s="14"/>
      <c r="I824" s="14"/>
      <c r="J824" s="14"/>
      <c r="K824" s="14"/>
      <c r="L824" s="14"/>
    </row>
    <row r="825" ht="15.0" customHeight="1">
      <c r="A825" s="11" t="s">
        <v>8975</v>
      </c>
      <c r="B825" s="140" t="str">
        <f>VLOOKUP(A825,'High School'!A805:BG1672,4,FALSE)</f>
        <v>#N/A</v>
      </c>
      <c r="C825" s="140" t="str">
        <f>VLOOKUP(A825,'High School'!A805:P1672,5,FALSE)</f>
        <v>#N/A</v>
      </c>
      <c r="D825" s="404" t="str">
        <f>VLOOKUP(A825,'High School'!A805:BU1672,12,FALSE)</f>
        <v>#N/A</v>
      </c>
      <c r="E825" s="11" t="s">
        <v>51</v>
      </c>
      <c r="F825" s="11"/>
      <c r="G825" s="11"/>
      <c r="H825" s="11"/>
      <c r="I825" s="11"/>
      <c r="J825" s="11"/>
      <c r="K825" s="11"/>
      <c r="L825" s="1"/>
    </row>
    <row r="826" ht="15.0" customHeight="1">
      <c r="A826" s="14" t="s">
        <v>8976</v>
      </c>
      <c r="B826" s="85" t="str">
        <f>VLOOKUP(A826,'High School'!A806:BG1673,4,FALSE)</f>
        <v>#N/A</v>
      </c>
      <c r="C826" s="85" t="str">
        <f>VLOOKUP(A826,'High School'!A806:P1673,5,FALSE)</f>
        <v>#N/A</v>
      </c>
      <c r="D826" s="91" t="str">
        <f>VLOOKUP(A826,'High School'!A806:BU1673,12,FALSE)</f>
        <v>#N/A</v>
      </c>
      <c r="E826" s="14" t="s">
        <v>59</v>
      </c>
      <c r="F826" s="14"/>
      <c r="G826" s="14"/>
      <c r="H826" s="14"/>
      <c r="I826" s="14"/>
      <c r="J826" s="14"/>
      <c r="K826" s="14"/>
    </row>
    <row r="827" ht="15.0" customHeight="1">
      <c r="A827" s="35" t="s">
        <v>8977</v>
      </c>
      <c r="B827" s="407" t="str">
        <f>VLOOKUP(A827,'High School'!A806:BG1674,4,FALSE)</f>
        <v>#N/A</v>
      </c>
      <c r="C827" s="407" t="str">
        <f>VLOOKUP(A827,'High School'!A806:P1674,5,FALSE)</f>
        <v>#N/A</v>
      </c>
      <c r="D827" s="408" t="str">
        <f>VLOOKUP(A827,'High School'!A806:BU1674,12,FALSE)</f>
        <v>#N/A</v>
      </c>
      <c r="E827" s="35" t="s">
        <v>59</v>
      </c>
      <c r="F827" s="35"/>
      <c r="G827" s="35"/>
      <c r="H827" s="35"/>
      <c r="I827" s="35"/>
      <c r="J827" s="35"/>
      <c r="K827" s="35"/>
      <c r="L827" s="1"/>
    </row>
    <row r="828" ht="15.0" customHeight="1">
      <c r="A828" s="14" t="s">
        <v>8978</v>
      </c>
      <c r="B828" s="85" t="str">
        <f>VLOOKUP(A828,'High School'!A807:BG1675,4,FALSE)</f>
        <v>#N/A</v>
      </c>
      <c r="C828" s="85" t="str">
        <f>VLOOKUP(A828,'High School'!A807:P1675,5,FALSE)</f>
        <v>#N/A</v>
      </c>
      <c r="D828" s="91" t="str">
        <f>VLOOKUP(A828,'High School'!A807:BU1675,12,FALSE)</f>
        <v>#N/A</v>
      </c>
      <c r="E828" s="14" t="s">
        <v>53</v>
      </c>
      <c r="F828" s="14"/>
      <c r="G828" s="14"/>
      <c r="H828" s="14"/>
      <c r="I828" s="14"/>
      <c r="J828" s="14"/>
      <c r="K828" s="14"/>
      <c r="L828" s="14"/>
    </row>
    <row r="829" ht="15.0" customHeight="1">
      <c r="A829" s="14" t="s">
        <v>8979</v>
      </c>
      <c r="B829" s="85" t="str">
        <f>VLOOKUP(A829,'High School'!A808:BG1676,4,FALSE)</f>
        <v>#N/A</v>
      </c>
      <c r="C829" s="85" t="str">
        <f>VLOOKUP(A829,'High School'!A808:P1676,5,FALSE)</f>
        <v>#N/A</v>
      </c>
      <c r="D829" s="91" t="str">
        <f>VLOOKUP(A829,'High School'!A808:BU1676,12,FALSE)</f>
        <v>#N/A</v>
      </c>
      <c r="E829" s="14" t="s">
        <v>53</v>
      </c>
      <c r="F829" s="14"/>
      <c r="G829" s="14"/>
      <c r="H829" s="14"/>
      <c r="I829" s="14"/>
      <c r="J829" s="14"/>
      <c r="K829" s="14"/>
      <c r="L829" s="14"/>
    </row>
    <row r="830" ht="15.0" customHeight="1">
      <c r="A830" s="14" t="s">
        <v>8980</v>
      </c>
      <c r="B830" s="85" t="str">
        <f>VLOOKUP(A830,'High School'!A809:BG1677,4,FALSE)</f>
        <v>#N/A</v>
      </c>
      <c r="C830" s="85" t="str">
        <f>VLOOKUP(A830,'High School'!A809:P1677,5,FALSE)</f>
        <v>#N/A</v>
      </c>
      <c r="D830" s="91" t="str">
        <f>VLOOKUP(A830,'High School'!A809:BU1677,12,FALSE)</f>
        <v>#N/A</v>
      </c>
      <c r="E830" s="14" t="s">
        <v>53</v>
      </c>
      <c r="F830" s="14"/>
      <c r="G830" s="14"/>
      <c r="H830" s="14"/>
      <c r="I830" s="14"/>
      <c r="J830" s="14"/>
      <c r="K830" s="14"/>
      <c r="L830" s="14"/>
    </row>
    <row r="831" ht="15.0" customHeight="1">
      <c r="A831" s="14" t="s">
        <v>8981</v>
      </c>
      <c r="B831" s="85" t="str">
        <f>VLOOKUP(A831,'High School'!A810:BG1678,4,FALSE)</f>
        <v>#N/A</v>
      </c>
      <c r="C831" s="85" t="str">
        <f>VLOOKUP(A831,'High School'!A810:P1678,5,FALSE)</f>
        <v>#N/A</v>
      </c>
      <c r="D831" s="91" t="str">
        <f>VLOOKUP(A831,'High School'!A810:BU1678,12,FALSE)</f>
        <v>#N/A</v>
      </c>
      <c r="E831" s="14" t="s">
        <v>53</v>
      </c>
      <c r="F831" s="14"/>
      <c r="G831" s="14"/>
      <c r="H831" s="14"/>
      <c r="I831" s="14"/>
      <c r="J831" s="14"/>
      <c r="K831" s="14"/>
      <c r="L831" s="14"/>
    </row>
    <row r="832" ht="15.0" customHeight="1">
      <c r="A832" s="11" t="s">
        <v>8982</v>
      </c>
      <c r="B832" s="140" t="str">
        <f>VLOOKUP(A832,'High School'!A206:BG1060,4,FALSE)</f>
        <v>#N/A</v>
      </c>
      <c r="C832" s="140" t="str">
        <f>VLOOKUP(A832,'High School'!A206:P1060,5,FALSE)</f>
        <v>#N/A</v>
      </c>
      <c r="D832" s="404" t="str">
        <f>VLOOKUP(A832,'High School'!A206:BU1060,12,FALSE)</f>
        <v>#N/A</v>
      </c>
      <c r="E832" s="404" t="s">
        <v>51</v>
      </c>
      <c r="F832" s="140"/>
      <c r="G832" s="140"/>
      <c r="H832" s="140"/>
      <c r="I832" s="140"/>
      <c r="J832" s="140"/>
      <c r="K832" s="140"/>
      <c r="L832" s="1"/>
    </row>
    <row r="833" ht="15.0" customHeight="1">
      <c r="A833" s="14" t="s">
        <v>8983</v>
      </c>
      <c r="B833" s="85" t="str">
        <f>VLOOKUP(A833,'High School'!A207:BG1061,4,FALSE)</f>
        <v>#N/A</v>
      </c>
      <c r="C833" s="85" t="str">
        <f>VLOOKUP(A833,'High School'!A207:P1061,5,FALSE)</f>
        <v>#N/A</v>
      </c>
      <c r="D833" s="91" t="str">
        <f>VLOOKUP(A833,'High School'!A207:BU1061,12,FALSE)</f>
        <v>#N/A</v>
      </c>
      <c r="E833" s="91" t="s">
        <v>51</v>
      </c>
      <c r="F833" s="85"/>
      <c r="G833" s="85"/>
      <c r="H833" s="85"/>
      <c r="I833" s="85"/>
      <c r="J833" s="85"/>
      <c r="K833" s="85"/>
    </row>
    <row r="834" ht="15.0" customHeight="1">
      <c r="A834" s="14" t="s">
        <v>8984</v>
      </c>
      <c r="B834" s="85" t="str">
        <f>VLOOKUP(A834,'High School'!A208:BG1062,4,FALSE)</f>
        <v>#N/A</v>
      </c>
      <c r="C834" s="85" t="str">
        <f>VLOOKUP(A834,'High School'!A208:P1062,5,FALSE)</f>
        <v>#N/A</v>
      </c>
      <c r="D834" s="91" t="str">
        <f>VLOOKUP(A834,'High School'!A208:BU1062,12,FALSE)</f>
        <v>#N/A</v>
      </c>
      <c r="E834" s="91" t="s">
        <v>51</v>
      </c>
      <c r="F834" s="85"/>
      <c r="G834" s="85"/>
      <c r="H834" s="85"/>
      <c r="I834" s="85"/>
      <c r="J834" s="85"/>
      <c r="K834" s="85"/>
    </row>
    <row r="835" ht="15.0" customHeight="1">
      <c r="A835" s="14" t="s">
        <v>8985</v>
      </c>
      <c r="B835" s="85" t="str">
        <f>VLOOKUP(A835,'High School'!A209:BG1063,4,FALSE)</f>
        <v>#N/A</v>
      </c>
      <c r="C835" s="85" t="str">
        <f>VLOOKUP(A835,'High School'!A209:P1063,5,FALSE)</f>
        <v>#N/A</v>
      </c>
      <c r="D835" s="91" t="str">
        <f>VLOOKUP(A835,'High School'!A209:BU1063,12,FALSE)</f>
        <v>#N/A</v>
      </c>
      <c r="E835" s="91" t="s">
        <v>51</v>
      </c>
      <c r="F835" s="85"/>
      <c r="G835" s="85"/>
      <c r="H835" s="85"/>
      <c r="I835" s="85"/>
      <c r="J835" s="85"/>
      <c r="K835" s="85"/>
    </row>
    <row r="836" ht="15.0" customHeight="1">
      <c r="A836" s="14" t="s">
        <v>8986</v>
      </c>
      <c r="B836" s="85" t="str">
        <f>VLOOKUP(A836,'High School'!A210:BG1064,4,FALSE)</f>
        <v>#N/A</v>
      </c>
      <c r="C836" s="85" t="str">
        <f>VLOOKUP(A836,'High School'!A210:P1064,5,FALSE)</f>
        <v>#N/A</v>
      </c>
      <c r="D836" s="91" t="str">
        <f>VLOOKUP(A836,'High School'!A210:BU1064,12,FALSE)</f>
        <v>#N/A</v>
      </c>
      <c r="E836" s="91" t="s">
        <v>51</v>
      </c>
      <c r="F836" s="85"/>
      <c r="G836" s="85"/>
      <c r="H836" s="85"/>
      <c r="I836" s="85"/>
      <c r="J836" s="85"/>
      <c r="K836" s="85"/>
    </row>
    <row r="837" ht="15.0" customHeight="1">
      <c r="A837" s="14" t="s">
        <v>8987</v>
      </c>
      <c r="B837" s="85" t="str">
        <f>VLOOKUP(A837,'High School'!A211:BG1065,4,FALSE)</f>
        <v>#N/A</v>
      </c>
      <c r="C837" s="85" t="str">
        <f>VLOOKUP(A837,'High School'!A211:P1065,5,FALSE)</f>
        <v>#N/A</v>
      </c>
      <c r="D837" s="91" t="str">
        <f>VLOOKUP(A837,'High School'!A211:BU1065,12,FALSE)</f>
        <v>#N/A</v>
      </c>
      <c r="E837" s="91" t="s">
        <v>51</v>
      </c>
      <c r="F837" s="85"/>
      <c r="G837" s="85"/>
      <c r="H837" s="85"/>
      <c r="I837" s="85"/>
      <c r="J837" s="85"/>
      <c r="K837" s="85"/>
    </row>
    <row r="838" ht="15.0" customHeight="1">
      <c r="A838" s="14" t="s">
        <v>8988</v>
      </c>
      <c r="B838" s="85" t="str">
        <f>VLOOKUP(A838,'High School'!A212:BG1066,4,FALSE)</f>
        <v>#N/A</v>
      </c>
      <c r="C838" s="85" t="str">
        <f>VLOOKUP(A838,'High School'!A212:P1066,5,FALSE)</f>
        <v>#N/A</v>
      </c>
      <c r="D838" s="91" t="str">
        <f>VLOOKUP(A838,'High School'!A212:BU1066,12,FALSE)</f>
        <v>#N/A</v>
      </c>
      <c r="E838" s="91" t="s">
        <v>51</v>
      </c>
      <c r="F838" s="85"/>
      <c r="G838" s="85"/>
      <c r="H838" s="85"/>
      <c r="I838" s="85"/>
      <c r="J838" s="85"/>
      <c r="K838" s="85"/>
    </row>
    <row r="839" ht="15.0" customHeight="1">
      <c r="A839" s="14" t="s">
        <v>8989</v>
      </c>
      <c r="B839" s="85" t="str">
        <f>VLOOKUP(A839,'High School'!A203:BG1057,4,FALSE)</f>
        <v>#N/A</v>
      </c>
      <c r="C839" s="85" t="str">
        <f>VLOOKUP(A839,'High School'!A203:P1057,5,FALSE)</f>
        <v>#N/A</v>
      </c>
      <c r="D839" s="91" t="str">
        <f>VLOOKUP(A839,'High School'!A203:BU1057,12,FALSE)</f>
        <v>#N/A</v>
      </c>
      <c r="E839" s="91" t="s">
        <v>51</v>
      </c>
      <c r="F839" s="85"/>
      <c r="G839" s="85"/>
      <c r="H839" s="85"/>
      <c r="I839" s="85"/>
      <c r="J839" s="85"/>
      <c r="K839" s="85"/>
    </row>
    <row r="840" ht="15.0" customHeight="1">
      <c r="A840" s="35" t="s">
        <v>8990</v>
      </c>
      <c r="B840" s="407" t="str">
        <f>VLOOKUP(A840,'High School'!A204:BG1058,4,FALSE)</f>
        <v>#N/A</v>
      </c>
      <c r="C840" s="407" t="str">
        <f>VLOOKUP(A840,'High School'!A204:P1058,5,FALSE)</f>
        <v>#N/A</v>
      </c>
      <c r="D840" s="408" t="str">
        <f>VLOOKUP(A840,'High School'!A204:BU1058,12,FALSE)</f>
        <v>#N/A</v>
      </c>
      <c r="E840" s="408" t="s">
        <v>51</v>
      </c>
      <c r="F840" s="407"/>
      <c r="G840" s="407"/>
      <c r="H840" s="407"/>
      <c r="I840" s="407"/>
      <c r="J840" s="407"/>
      <c r="K840" s="407"/>
      <c r="L840" s="1"/>
    </row>
    <row r="841" ht="15.0" customHeight="1">
      <c r="A841" s="14" t="s">
        <v>8991</v>
      </c>
      <c r="B841" s="85" t="str">
        <f>VLOOKUP(A841,'High School'!A815:BG1684,4,FALSE)</f>
        <v>#N/A</v>
      </c>
      <c r="C841" s="85" t="str">
        <f>VLOOKUP(A841,'High School'!A815:P1684,5,FALSE)</f>
        <v>#N/A</v>
      </c>
      <c r="D841" s="91" t="str">
        <f>VLOOKUP(A841,'High School'!A815:BU1684,12,FALSE)</f>
        <v>#N/A</v>
      </c>
      <c r="E841" s="14" t="s">
        <v>53</v>
      </c>
      <c r="F841" s="14"/>
      <c r="G841" s="14"/>
      <c r="H841" s="14"/>
      <c r="I841" s="14"/>
      <c r="J841" s="14"/>
      <c r="K841" s="14"/>
      <c r="L841" s="14"/>
    </row>
    <row r="842" ht="15.0" customHeight="1">
      <c r="A842" s="14" t="s">
        <v>8992</v>
      </c>
      <c r="B842" s="85" t="str">
        <f>VLOOKUP(A842,'High School'!A819:BG1689,4,FALSE)</f>
        <v>#N/A</v>
      </c>
      <c r="C842" s="85" t="str">
        <f>VLOOKUP(A842,'High School'!A819:P1689,5,FALSE)</f>
        <v>#N/A</v>
      </c>
      <c r="D842" s="91" t="str">
        <f>VLOOKUP(A842,'High School'!A819:BU1689,12,FALSE)</f>
        <v>#N/A</v>
      </c>
      <c r="E842" s="14" t="s">
        <v>53</v>
      </c>
      <c r="F842" s="14"/>
      <c r="G842" s="14"/>
      <c r="H842" s="14"/>
      <c r="I842" s="14"/>
      <c r="J842" s="14"/>
      <c r="K842" s="14"/>
      <c r="L842" s="14"/>
    </row>
    <row r="843" ht="15.0" customHeight="1">
      <c r="A843" s="11" t="s">
        <v>8993</v>
      </c>
      <c r="B843" s="140" t="str">
        <f>VLOOKUP(A843,'High School'!A694:BG1557,4,FALSE)</f>
        <v>#N/A</v>
      </c>
      <c r="C843" s="140" t="str">
        <f>VLOOKUP(A843,'High School'!A694:P1557,5,FALSE)</f>
        <v>#N/A</v>
      </c>
      <c r="D843" s="404" t="str">
        <f>VLOOKUP(A843,'High School'!A694:BU1557,12,FALSE)</f>
        <v>#N/A</v>
      </c>
      <c r="E843" s="404" t="s">
        <v>55</v>
      </c>
      <c r="F843" s="11"/>
      <c r="G843" s="11"/>
      <c r="H843" s="11"/>
      <c r="I843" s="11"/>
      <c r="J843" s="11"/>
      <c r="K843" s="11"/>
      <c r="L843" s="1"/>
    </row>
    <row r="844" ht="15.0" customHeight="1">
      <c r="A844" s="14" t="s">
        <v>8994</v>
      </c>
      <c r="B844" s="85" t="str">
        <f>VLOOKUP(A844,'High School'!A695:BG1558,4,FALSE)</f>
        <v>#N/A</v>
      </c>
      <c r="C844" s="85" t="str">
        <f>VLOOKUP(A844,'High School'!A695:P1558,5,FALSE)</f>
        <v>#N/A</v>
      </c>
      <c r="D844" s="91" t="str">
        <f>VLOOKUP(A844,'High School'!A695:BU1558,12,FALSE)</f>
        <v>#N/A</v>
      </c>
      <c r="E844" s="91" t="s">
        <v>55</v>
      </c>
      <c r="F844" s="14"/>
      <c r="G844" s="14"/>
      <c r="H844" s="14"/>
      <c r="I844" s="14"/>
      <c r="J844" s="14"/>
      <c r="K844" s="14"/>
    </row>
    <row r="845" ht="15.0" customHeight="1">
      <c r="A845" s="14" t="s">
        <v>8995</v>
      </c>
      <c r="B845" s="85" t="str">
        <f>VLOOKUP(A845,'High School'!A696:BG1559,4,FALSE)</f>
        <v>#N/A</v>
      </c>
      <c r="C845" s="85" t="str">
        <f>VLOOKUP(A845,'High School'!A696:P1559,5,FALSE)</f>
        <v>#N/A</v>
      </c>
      <c r="D845" s="91" t="str">
        <f>VLOOKUP(A845,'High School'!A696:BU1559,12,FALSE)</f>
        <v>#N/A</v>
      </c>
      <c r="E845" s="91" t="s">
        <v>55</v>
      </c>
      <c r="F845" s="14"/>
      <c r="G845" s="14"/>
      <c r="H845" s="14"/>
      <c r="I845" s="14"/>
      <c r="J845" s="14"/>
      <c r="K845" s="14"/>
    </row>
    <row r="846" ht="15.0" customHeight="1">
      <c r="A846" s="14" t="s">
        <v>8996</v>
      </c>
      <c r="B846" s="85" t="str">
        <f>VLOOKUP(A846,'High School'!A697:BG1560,4,FALSE)</f>
        <v>#N/A</v>
      </c>
      <c r="C846" s="85" t="str">
        <f>VLOOKUP(A846,'High School'!A697:P1560,5,FALSE)</f>
        <v>#N/A</v>
      </c>
      <c r="D846" s="91" t="str">
        <f>VLOOKUP(A846,'High School'!A697:BU1560,12,FALSE)</f>
        <v>#N/A</v>
      </c>
      <c r="E846" s="91" t="s">
        <v>55</v>
      </c>
      <c r="F846" s="14"/>
      <c r="G846" s="14"/>
      <c r="H846" s="14"/>
      <c r="I846" s="14"/>
      <c r="J846" s="14"/>
      <c r="K846" s="14"/>
    </row>
    <row r="847" ht="15.0" customHeight="1">
      <c r="A847" s="14" t="s">
        <v>8997</v>
      </c>
      <c r="B847" s="85" t="str">
        <f>VLOOKUP(A847,'High School'!A698:BG1561,4,FALSE)</f>
        <v>#N/A</v>
      </c>
      <c r="C847" s="85" t="str">
        <f>VLOOKUP(A847,'High School'!A698:P1561,5,FALSE)</f>
        <v>#N/A</v>
      </c>
      <c r="D847" s="91" t="str">
        <f>VLOOKUP(A847,'High School'!A698:BU1561,12,FALSE)</f>
        <v>#N/A</v>
      </c>
      <c r="E847" s="91" t="s">
        <v>55</v>
      </c>
      <c r="F847" s="14"/>
      <c r="G847" s="14"/>
      <c r="H847" s="14"/>
      <c r="I847" s="14"/>
      <c r="J847" s="14"/>
      <c r="K847" s="14"/>
    </row>
    <row r="848" ht="15.0" customHeight="1">
      <c r="A848" s="14" t="s">
        <v>8998</v>
      </c>
      <c r="B848" s="85" t="str">
        <f>VLOOKUP(A848,'High School'!A119:BG971,4,FALSE)</f>
        <v>#N/A</v>
      </c>
      <c r="C848" s="85" t="str">
        <f>VLOOKUP(A848,'High School'!A119:P971,5,FALSE)</f>
        <v>#N/A</v>
      </c>
      <c r="D848" s="91" t="str">
        <f>VLOOKUP(A848,'High School'!A119:BU971,12,FALSE)</f>
        <v>#N/A</v>
      </c>
      <c r="E848" s="91" t="s">
        <v>55</v>
      </c>
      <c r="F848" s="85"/>
      <c r="G848" s="85"/>
      <c r="H848" s="85"/>
      <c r="I848" s="85"/>
      <c r="J848" s="85"/>
      <c r="K848" s="85"/>
    </row>
    <row r="849" ht="15.0" customHeight="1">
      <c r="A849" s="14" t="s">
        <v>8999</v>
      </c>
      <c r="B849" s="85" t="str">
        <f>VLOOKUP(A849,'High School'!A120:BG972,4,FALSE)</f>
        <v>#N/A</v>
      </c>
      <c r="C849" s="85" t="str">
        <f>VLOOKUP(A849,'High School'!A120:P972,5,FALSE)</f>
        <v>#N/A</v>
      </c>
      <c r="D849" s="91" t="str">
        <f>VLOOKUP(A849,'High School'!A120:BU972,12,FALSE)</f>
        <v>#N/A</v>
      </c>
      <c r="E849" s="91" t="s">
        <v>55</v>
      </c>
      <c r="F849" s="85"/>
      <c r="G849" s="85"/>
      <c r="H849" s="85"/>
      <c r="I849" s="85"/>
      <c r="J849" s="85"/>
      <c r="K849" s="85"/>
    </row>
    <row r="850" ht="15.0" customHeight="1">
      <c r="A850" s="14" t="s">
        <v>9000</v>
      </c>
      <c r="B850" s="85" t="str">
        <f>VLOOKUP(A850,'High School'!A714:BG1577,4,FALSE)</f>
        <v>#N/A</v>
      </c>
      <c r="C850" s="85" t="str">
        <f>VLOOKUP(A850,'High School'!A714:P1577,5,FALSE)</f>
        <v>#N/A</v>
      </c>
      <c r="D850" s="91" t="str">
        <f>VLOOKUP(A850,'High School'!A714:BU1577,12,FALSE)</f>
        <v>#N/A</v>
      </c>
      <c r="E850" s="91" t="s">
        <v>55</v>
      </c>
      <c r="F850" s="14"/>
      <c r="G850" s="14"/>
      <c r="H850" s="14"/>
      <c r="I850" s="14"/>
      <c r="J850" s="14"/>
      <c r="K850" s="14"/>
    </row>
    <row r="851" ht="15.0" customHeight="1">
      <c r="A851" s="14" t="s">
        <v>9001</v>
      </c>
      <c r="B851" s="85" t="str">
        <f>VLOOKUP(A851,'High School'!A715:BG1578,4,FALSE)</f>
        <v>#N/A</v>
      </c>
      <c r="C851" s="85" t="str">
        <f>VLOOKUP(A851,'High School'!A715:P1578,5,FALSE)</f>
        <v>#N/A</v>
      </c>
      <c r="D851" s="91" t="str">
        <f>VLOOKUP(A851,'High School'!A715:BU1578,12,FALSE)</f>
        <v>#N/A</v>
      </c>
      <c r="E851" s="91" t="s">
        <v>55</v>
      </c>
      <c r="F851" s="14"/>
      <c r="G851" s="14"/>
      <c r="H851" s="14"/>
      <c r="I851" s="14"/>
      <c r="J851" s="14"/>
      <c r="K851" s="14"/>
    </row>
    <row r="852" ht="15.0" customHeight="1">
      <c r="A852" s="14" t="s">
        <v>9002</v>
      </c>
      <c r="B852" s="85" t="str">
        <f>VLOOKUP(A852,'High School'!A716:BG1579,4,FALSE)</f>
        <v>#N/A</v>
      </c>
      <c r="C852" s="85" t="str">
        <f>VLOOKUP(A852,'High School'!A716:P1579,5,FALSE)</f>
        <v>#N/A</v>
      </c>
      <c r="D852" s="91" t="str">
        <f>VLOOKUP(A852,'High School'!A716:BU1579,12,FALSE)</f>
        <v>#N/A</v>
      </c>
      <c r="E852" s="91" t="s">
        <v>55</v>
      </c>
      <c r="F852" s="14"/>
      <c r="G852" s="14"/>
      <c r="H852" s="14"/>
      <c r="I852" s="14"/>
      <c r="J852" s="14"/>
      <c r="K852" s="14"/>
    </row>
    <row r="853" ht="15.0" customHeight="1">
      <c r="A853" s="14" t="s">
        <v>9003</v>
      </c>
      <c r="B853" s="85" t="str">
        <f>VLOOKUP(A853,'High School'!A717:BG1580,4,FALSE)</f>
        <v>#N/A</v>
      </c>
      <c r="C853" s="85" t="str">
        <f>VLOOKUP(A853,'High School'!A717:P1580,5,FALSE)</f>
        <v>#N/A</v>
      </c>
      <c r="D853" s="91" t="str">
        <f>VLOOKUP(A853,'High School'!A717:BU1580,12,FALSE)</f>
        <v>#N/A</v>
      </c>
      <c r="E853" s="91" t="s">
        <v>55</v>
      </c>
      <c r="F853" s="14"/>
      <c r="G853" s="14"/>
      <c r="H853" s="14"/>
      <c r="I853" s="14"/>
      <c r="J853" s="14"/>
      <c r="K853" s="14"/>
    </row>
    <row r="854" ht="15.0" customHeight="1">
      <c r="A854" s="14" t="s">
        <v>9004</v>
      </c>
      <c r="B854" s="85" t="str">
        <f>VLOOKUP(A854,'High School'!A718:BG1581,4,FALSE)</f>
        <v>#N/A</v>
      </c>
      <c r="C854" s="85" t="str">
        <f>VLOOKUP(A854,'High School'!A718:P1581,5,FALSE)</f>
        <v>#N/A</v>
      </c>
      <c r="D854" s="91" t="str">
        <f>VLOOKUP(A854,'High School'!A718:BU1581,12,FALSE)</f>
        <v>#N/A</v>
      </c>
      <c r="E854" s="91" t="s">
        <v>55</v>
      </c>
      <c r="F854" s="14"/>
      <c r="G854" s="14"/>
      <c r="H854" s="14"/>
      <c r="I854" s="14"/>
      <c r="J854" s="14"/>
      <c r="K854" s="14"/>
    </row>
    <row r="855" ht="15.0" customHeight="1">
      <c r="A855" s="14" t="s">
        <v>9005</v>
      </c>
      <c r="B855" s="85" t="str">
        <f>VLOOKUP(A855,'High School'!A718:BG1582,4,FALSE)</f>
        <v>#N/A</v>
      </c>
      <c r="C855" s="85" t="str">
        <f>VLOOKUP(A855,'High School'!A718:P1582,5,FALSE)</f>
        <v>#N/A</v>
      </c>
      <c r="D855" s="91" t="str">
        <f>VLOOKUP(A855,'High School'!A718:BU1582,12,FALSE)</f>
        <v>#N/A</v>
      </c>
      <c r="E855" s="91" t="s">
        <v>55</v>
      </c>
      <c r="F855" s="14"/>
      <c r="G855" s="14"/>
      <c r="H855" s="14"/>
      <c r="I855" s="14"/>
      <c r="J855" s="14"/>
      <c r="K855" s="14"/>
    </row>
    <row r="856" ht="15.0" customHeight="1">
      <c r="A856" s="14" t="s">
        <v>9006</v>
      </c>
      <c r="B856" s="85" t="str">
        <f>VLOOKUP(A856,'High School'!A316:BG1173,4,FALSE)</f>
        <v>#N/A</v>
      </c>
      <c r="C856" s="85" t="str">
        <f>VLOOKUP(A856,'High School'!A316:P1173,5,FALSE)</f>
        <v>#N/A</v>
      </c>
      <c r="D856" s="91" t="str">
        <f>VLOOKUP(A856,'High School'!A316:BU1173,12,FALSE)</f>
        <v>#N/A</v>
      </c>
      <c r="E856" s="91"/>
      <c r="F856" s="85"/>
      <c r="G856" s="85"/>
      <c r="H856" s="85"/>
      <c r="I856" s="85"/>
      <c r="J856" s="79"/>
      <c r="K856" s="85"/>
    </row>
    <row r="857" ht="15.0" customHeight="1">
      <c r="A857" s="35" t="s">
        <v>9007</v>
      </c>
      <c r="B857" s="407" t="str">
        <f>VLOOKUP(A857,'High School'!A319:BG1176,4,FALSE)</f>
        <v>#N/A</v>
      </c>
      <c r="C857" s="407" t="str">
        <f>VLOOKUP(A857,'High School'!A319:P1176,5,FALSE)</f>
        <v>#N/A</v>
      </c>
      <c r="D857" s="408" t="str">
        <f>VLOOKUP(A857,'High School'!A319:BU1176,12,FALSE)</f>
        <v>#N/A</v>
      </c>
      <c r="E857" s="408"/>
      <c r="F857" s="407"/>
      <c r="G857" s="407"/>
      <c r="H857" s="407"/>
      <c r="I857" s="407"/>
      <c r="J857" s="407"/>
      <c r="K857" s="407"/>
      <c r="L857" s="1"/>
    </row>
    <row r="858" ht="15.0" customHeight="1">
      <c r="A858" s="14" t="s">
        <v>9008</v>
      </c>
      <c r="B858" s="85" t="str">
        <f>VLOOKUP(A858,'High School'!A812:BG1681,4,FALSE)</f>
        <v>#N/A</v>
      </c>
      <c r="C858" s="85" t="str">
        <f>VLOOKUP(A858,'High School'!A812:P1681,5,FALSE)</f>
        <v>#N/A</v>
      </c>
      <c r="D858" s="91" t="str">
        <f>VLOOKUP(A858,'High School'!A812:BU1681,12,FALSE)</f>
        <v>#N/A</v>
      </c>
      <c r="E858" s="14" t="s">
        <v>53</v>
      </c>
      <c r="F858" s="14"/>
      <c r="G858" s="14"/>
      <c r="H858" s="14"/>
      <c r="I858" s="14"/>
      <c r="J858" s="14"/>
      <c r="K858" s="14"/>
      <c r="L858" s="14"/>
    </row>
    <row r="859" ht="15.0" customHeight="1">
      <c r="A859" s="14" t="s">
        <v>9009</v>
      </c>
      <c r="B859" s="85" t="str">
        <f>VLOOKUP(A859,'High School'!A813:BG1682,4,FALSE)</f>
        <v>#N/A</v>
      </c>
      <c r="C859" s="85" t="str">
        <f>VLOOKUP(A859,'High School'!A813:P1682,5,FALSE)</f>
        <v>#N/A</v>
      </c>
      <c r="D859" s="91" t="str">
        <f>VLOOKUP(A859,'High School'!A813:BU1682,12,FALSE)</f>
        <v>#N/A</v>
      </c>
      <c r="E859" s="14" t="s">
        <v>53</v>
      </c>
      <c r="F859" s="14"/>
      <c r="G859" s="14"/>
      <c r="H859" s="14"/>
      <c r="I859" s="14"/>
      <c r="J859" s="14"/>
      <c r="K859" s="14"/>
      <c r="L859" s="14"/>
    </row>
    <row r="860" ht="15.0" customHeight="1">
      <c r="A860" s="14" t="s">
        <v>9010</v>
      </c>
      <c r="B860" s="85" t="str">
        <f>VLOOKUP(A860,'High School'!A814:BG1683,4,FALSE)</f>
        <v>#N/A</v>
      </c>
      <c r="C860" s="85" t="str">
        <f>VLOOKUP(A860,'High School'!A814:P1683,5,FALSE)</f>
        <v>#N/A</v>
      </c>
      <c r="D860" s="91" t="str">
        <f>VLOOKUP(A860,'High School'!A814:BU1683,12,FALSE)</f>
        <v>#N/A</v>
      </c>
      <c r="E860" s="14" t="s">
        <v>53</v>
      </c>
      <c r="F860" s="14"/>
      <c r="G860" s="14"/>
      <c r="H860" s="14"/>
      <c r="I860" s="14"/>
      <c r="J860" s="14"/>
      <c r="K860" s="14"/>
      <c r="L860" s="14"/>
    </row>
    <row r="861" ht="15.0" customHeight="1">
      <c r="A861" s="14" t="s">
        <v>9011</v>
      </c>
      <c r="B861" s="85" t="str">
        <f>VLOOKUP(A861,'High School'!A816:BG1685,4,FALSE)</f>
        <v>#N/A</v>
      </c>
      <c r="C861" s="85" t="str">
        <f>VLOOKUP(A861,'High School'!A816:P1685,5,FALSE)</f>
        <v>#N/A</v>
      </c>
      <c r="D861" s="91" t="str">
        <f>VLOOKUP(A861,'High School'!A816:BU1685,12,FALSE)</f>
        <v>#N/A</v>
      </c>
      <c r="E861" s="14" t="s">
        <v>53</v>
      </c>
      <c r="F861" s="14"/>
      <c r="G861" s="14"/>
      <c r="H861" s="14"/>
      <c r="I861" s="14"/>
      <c r="J861" s="14"/>
      <c r="K861" s="14"/>
      <c r="L861" s="14"/>
    </row>
    <row r="862" ht="15.0" customHeight="1">
      <c r="A862" s="14" t="s">
        <v>9012</v>
      </c>
      <c r="B862" s="85" t="str">
        <f>VLOOKUP(A862,'High School'!A817:BG1686,4,FALSE)</f>
        <v>#N/A</v>
      </c>
      <c r="C862" s="85" t="str">
        <f>VLOOKUP(A862,'High School'!A817:P1686,5,FALSE)</f>
        <v>#N/A</v>
      </c>
      <c r="D862" s="91" t="str">
        <f>VLOOKUP(A862,'High School'!A817:BU1686,12,FALSE)</f>
        <v>#N/A</v>
      </c>
      <c r="E862" s="14" t="s">
        <v>53</v>
      </c>
      <c r="F862" s="14"/>
      <c r="G862" s="14"/>
      <c r="H862" s="14"/>
      <c r="I862" s="14"/>
      <c r="J862" s="14"/>
      <c r="K862" s="14"/>
      <c r="L862" s="14"/>
    </row>
    <row r="863" ht="15.0" customHeight="1">
      <c r="A863" s="14" t="s">
        <v>9013</v>
      </c>
      <c r="B863" s="85" t="str">
        <f>VLOOKUP(A863,'High School'!A818:BG1687,4,FALSE)</f>
        <v>#N/A</v>
      </c>
      <c r="C863" s="85" t="str">
        <f>VLOOKUP(A863,'High School'!A818:P1687,5,FALSE)</f>
        <v>#N/A</v>
      </c>
      <c r="D863" s="91" t="str">
        <f>VLOOKUP(A863,'High School'!A818:BU1687,12,FALSE)</f>
        <v>#N/A</v>
      </c>
      <c r="E863" s="14" t="s">
        <v>53</v>
      </c>
      <c r="F863" s="14"/>
      <c r="G863" s="14"/>
      <c r="H863" s="14"/>
      <c r="I863" s="14"/>
      <c r="J863" s="14"/>
      <c r="K863" s="14"/>
      <c r="L863" s="14"/>
    </row>
    <row r="864" ht="15.0" customHeight="1">
      <c r="A864" s="14" t="s">
        <v>9014</v>
      </c>
      <c r="B864" s="85" t="str">
        <f>VLOOKUP(A864,'High School'!A818:BG1688,4,FALSE)</f>
        <v>#N/A</v>
      </c>
      <c r="C864" s="85" t="str">
        <f>VLOOKUP(A864,'High School'!A818:P1688,5,FALSE)</f>
        <v>#N/A</v>
      </c>
      <c r="D864" s="91" t="str">
        <f>VLOOKUP(A864,'High School'!A818:BU1688,12,FALSE)</f>
        <v>#N/A</v>
      </c>
      <c r="E864" s="14" t="s">
        <v>53</v>
      </c>
      <c r="F864" s="14"/>
      <c r="G864" s="14"/>
      <c r="H864" s="14"/>
      <c r="I864" s="14"/>
      <c r="J864" s="14"/>
      <c r="K864" s="14"/>
      <c r="L864" s="14"/>
    </row>
    <row r="865" ht="15.0" customHeight="1">
      <c r="A865" s="11" t="s">
        <v>9015</v>
      </c>
      <c r="B865" s="140" t="str">
        <f>VLOOKUP(A865,'High School'!A33:BG884,4,FALSE)</f>
        <v>#N/A</v>
      </c>
      <c r="C865" s="140" t="str">
        <f>VLOOKUP(A865,'High School'!A33:P884,5,FALSE)</f>
        <v>#N/A</v>
      </c>
      <c r="D865" s="404" t="str">
        <f>VLOOKUP(A865,'High School'!A33:BU884,12,FALSE)</f>
        <v>#N/A</v>
      </c>
      <c r="E865" s="404" t="s">
        <v>59</v>
      </c>
      <c r="F865" s="140"/>
      <c r="G865" s="140"/>
      <c r="H865" s="140"/>
      <c r="I865" s="140"/>
      <c r="J865" s="140"/>
      <c r="K865" s="140"/>
      <c r="L865" s="1"/>
    </row>
    <row r="866" ht="15.0" customHeight="1">
      <c r="A866" s="14" t="s">
        <v>9016</v>
      </c>
      <c r="B866" s="85" t="str">
        <f>VLOOKUP(A866,'High School'!A34:BG885,4,FALSE)</f>
        <v>#N/A</v>
      </c>
      <c r="C866" s="85" t="str">
        <f>VLOOKUP(A866,'High School'!A34:P885,5,FALSE)</f>
        <v>#N/A</v>
      </c>
      <c r="D866" s="91" t="str">
        <f>VLOOKUP(A866,'High School'!A34:BU885,12,FALSE)</f>
        <v>#N/A</v>
      </c>
      <c r="E866" s="91" t="s">
        <v>59</v>
      </c>
      <c r="F866" s="85"/>
      <c r="G866" s="85"/>
      <c r="H866" s="85"/>
      <c r="I866" s="85"/>
      <c r="J866" s="85"/>
      <c r="K866" s="85"/>
    </row>
    <row r="867" ht="15.0" customHeight="1">
      <c r="A867" s="14" t="s">
        <v>9017</v>
      </c>
      <c r="B867" s="85" t="str">
        <f>VLOOKUP(A867,'High School'!A35:BG886,4,FALSE)</f>
        <v>#N/A</v>
      </c>
      <c r="C867" s="85" t="str">
        <f>VLOOKUP(A867,'High School'!A35:P886,5,FALSE)</f>
        <v>#N/A</v>
      </c>
      <c r="D867" s="91" t="str">
        <f>VLOOKUP(A867,'High School'!A35:BU886,12,FALSE)</f>
        <v>#N/A</v>
      </c>
      <c r="E867" s="91" t="s">
        <v>59</v>
      </c>
      <c r="F867" s="85"/>
      <c r="G867" s="85"/>
      <c r="H867" s="85"/>
      <c r="I867" s="85"/>
      <c r="J867" s="85"/>
      <c r="K867" s="85"/>
    </row>
    <row r="868" ht="15.0" customHeight="1">
      <c r="A868" s="14" t="s">
        <v>9018</v>
      </c>
      <c r="B868" s="85" t="str">
        <f>VLOOKUP(A868,'High School'!A36:BG887,4,FALSE)</f>
        <v>#N/A</v>
      </c>
      <c r="C868" s="85" t="str">
        <f>VLOOKUP(A868,'High School'!A36:P887,5,FALSE)</f>
        <v>#N/A</v>
      </c>
      <c r="D868" s="91" t="str">
        <f>VLOOKUP(A868,'High School'!A36:BU887,12,FALSE)</f>
        <v>#N/A</v>
      </c>
      <c r="E868" s="91" t="s">
        <v>59</v>
      </c>
      <c r="F868" s="85"/>
      <c r="G868" s="85"/>
      <c r="H868" s="85"/>
      <c r="I868" s="85"/>
      <c r="J868" s="85"/>
      <c r="K868" s="85"/>
    </row>
    <row r="869" ht="15.0" customHeight="1">
      <c r="A869" s="14" t="s">
        <v>9019</v>
      </c>
      <c r="B869" s="85" t="str">
        <f>VLOOKUP(A869,'High School'!A37:BG888,4,FALSE)</f>
        <v>#N/A</v>
      </c>
      <c r="C869" s="85" t="str">
        <f>VLOOKUP(A869,'High School'!A37:P888,5,FALSE)</f>
        <v>#N/A</v>
      </c>
      <c r="D869" s="91" t="str">
        <f>VLOOKUP(A869,'High School'!A37:BU888,12,FALSE)</f>
        <v>#N/A</v>
      </c>
      <c r="E869" s="91" t="s">
        <v>59</v>
      </c>
      <c r="F869" s="85"/>
      <c r="G869" s="85"/>
      <c r="H869" s="85"/>
      <c r="I869" s="85"/>
      <c r="J869" s="85"/>
      <c r="K869" s="85"/>
    </row>
    <row r="870" ht="15.0" customHeight="1">
      <c r="A870" s="14" t="s">
        <v>9020</v>
      </c>
      <c r="B870" s="85" t="str">
        <f>VLOOKUP(A870,'High School'!A38:BG889,4,FALSE)</f>
        <v>#N/A</v>
      </c>
      <c r="C870" s="85" t="str">
        <f>VLOOKUP(A870,'High School'!A38:P889,5,FALSE)</f>
        <v>#N/A</v>
      </c>
      <c r="D870" s="91" t="str">
        <f>VLOOKUP(A870,'High School'!A38:BU889,12,FALSE)</f>
        <v>#N/A</v>
      </c>
      <c r="E870" s="91" t="s">
        <v>59</v>
      </c>
      <c r="F870" s="85"/>
      <c r="G870" s="85"/>
      <c r="H870" s="85"/>
      <c r="I870" s="85"/>
      <c r="J870" s="85"/>
      <c r="K870" s="85"/>
    </row>
    <row r="871" ht="15.0" customHeight="1">
      <c r="A871" s="14" t="s">
        <v>9021</v>
      </c>
      <c r="B871" s="85" t="str">
        <f>VLOOKUP(A871,'High School'!A39:BG890,4,FALSE)</f>
        <v>#N/A</v>
      </c>
      <c r="C871" s="85" t="str">
        <f>VLOOKUP(A871,'High School'!A39:P890,5,FALSE)</f>
        <v>#N/A</v>
      </c>
      <c r="D871" s="91" t="str">
        <f>VLOOKUP(A871,'High School'!A39:BU890,12,FALSE)</f>
        <v>#N/A</v>
      </c>
      <c r="E871" s="91" t="s">
        <v>59</v>
      </c>
      <c r="F871" s="85"/>
      <c r="G871" s="85"/>
      <c r="H871" s="85"/>
      <c r="I871" s="85"/>
      <c r="J871" s="85"/>
      <c r="K871" s="85"/>
    </row>
    <row r="872" ht="15.0" customHeight="1">
      <c r="A872" s="14" t="s">
        <v>9022</v>
      </c>
      <c r="B872" s="85" t="str">
        <f>VLOOKUP(A872,'High School'!A833:BG1703,4,FALSE)</f>
        <v>#N/A</v>
      </c>
      <c r="C872" s="85" t="str">
        <f>VLOOKUP(A872,'High School'!A833:P1703,5,FALSE)</f>
        <v>#N/A</v>
      </c>
      <c r="D872" s="91" t="str">
        <f>VLOOKUP(A872,'High School'!A833:BU1703,12,FALSE)</f>
        <v>#N/A</v>
      </c>
      <c r="E872" s="91" t="s">
        <v>59</v>
      </c>
      <c r="F872" s="14"/>
      <c r="G872" s="14"/>
      <c r="H872" s="14"/>
      <c r="I872" s="14"/>
      <c r="J872" s="14"/>
      <c r="K872" s="14"/>
    </row>
    <row r="873" ht="15.0" customHeight="1">
      <c r="A873" s="14" t="s">
        <v>9023</v>
      </c>
      <c r="B873" s="85" t="str">
        <f>VLOOKUP(A873,'High School'!A324:BG1181,4,FALSE)</f>
        <v>#N/A</v>
      </c>
      <c r="C873" s="85" t="str">
        <f>VLOOKUP(A873,'High School'!A324:P1181,5,FALSE)</f>
        <v>#N/A</v>
      </c>
      <c r="D873" s="91" t="str">
        <f>VLOOKUP(A873,'High School'!A324:BU1181,12,FALSE)</f>
        <v>#N/A</v>
      </c>
      <c r="E873" s="91"/>
      <c r="F873" s="85"/>
      <c r="G873" s="85"/>
      <c r="H873" s="85"/>
      <c r="I873" s="85"/>
      <c r="J873" s="85"/>
      <c r="K873" s="85"/>
    </row>
    <row r="874" ht="15.0" customHeight="1">
      <c r="A874" s="14" t="s">
        <v>9024</v>
      </c>
      <c r="B874" s="85" t="str">
        <f>VLOOKUP(A874,'High School'!A325:BG1182,4,FALSE)</f>
        <v>#N/A</v>
      </c>
      <c r="C874" s="85" t="str">
        <f>VLOOKUP(A874,'High School'!A325:P1182,5,FALSE)</f>
        <v>#N/A</v>
      </c>
      <c r="D874" s="91" t="str">
        <f>VLOOKUP(A874,'High School'!A325:BU1182,12,FALSE)</f>
        <v>#N/A</v>
      </c>
      <c r="E874" s="91"/>
      <c r="F874" s="85"/>
      <c r="G874" s="85"/>
      <c r="H874" s="85"/>
      <c r="I874" s="85"/>
      <c r="J874" s="85"/>
      <c r="K874" s="85"/>
    </row>
  </sheetData>
  <customSheetViews>
    <customSheetView guid="{061B8C3D-B586-47EC-A495-60B132C193F6}" filter="1" showAutoFilter="1">
      <autoFilter ref="$H$631"/>
      <extLst>
        <ext uri="GoogleSheetsCustomDataVersion1">
          <go:sheetsCustomData xmlns:go="http://customooxmlschemas.google.com/" filterViewId="1047939742"/>
        </ext>
      </extLst>
    </customSheetView>
    <customSheetView guid="{078F80D6-BD7D-4BF6-BFA7-981DB5DC7BEE}" filter="1" showAutoFilter="1">
      <autoFilter ref="$H$631"/>
      <extLst>
        <ext uri="GoogleSheetsCustomDataVersion1">
          <go:sheetsCustomData xmlns:go="http://customooxmlschemas.google.com/" filterViewId="1070247142"/>
        </ext>
      </extLst>
    </customSheetView>
    <customSheetView guid="{7CEF7AC3-AA8A-4BE6-87F9-6A4BEBCC2C44}" filter="1" showAutoFilter="1">
      <autoFilter ref="$A$1:$U$626"/>
      <extLst>
        <ext uri="GoogleSheetsCustomDataVersion1">
          <go:sheetsCustomData xmlns:go="http://customooxmlschemas.google.com/" filterViewId="1175077706"/>
        </ext>
      </extLst>
    </customSheetView>
    <customSheetView guid="{E493C62B-FC89-41BF-9528-F60FDA176EBA}" filter="1" showAutoFilter="1">
      <autoFilter ref="$A$1:$U$627"/>
      <extLst>
        <ext uri="GoogleSheetsCustomDataVersion1">
          <go:sheetsCustomData xmlns:go="http://customooxmlschemas.google.com/" filterViewId="1218102821"/>
        </ext>
      </extLst>
    </customSheetView>
    <customSheetView guid="{53A25238-D063-47FE-919C-38CE2B701B01}" filter="1" showAutoFilter="1">
      <autoFilter ref="$A$1:$U$626"/>
      <extLst>
        <ext uri="GoogleSheetsCustomDataVersion1">
          <go:sheetsCustomData xmlns:go="http://customooxmlschemas.google.com/" filterViewId="1617616051"/>
        </ext>
      </extLst>
    </customSheetView>
    <customSheetView guid="{E510B2FA-3644-40C5-9D22-9279251966F3}" filter="1" showAutoFilter="1">
      <autoFilter ref="$A$1:$U$626"/>
      <extLst>
        <ext uri="GoogleSheetsCustomDataVersion1">
          <go:sheetsCustomData xmlns:go="http://customooxmlschemas.google.com/" filterViewId="1655871307"/>
        </ext>
      </extLst>
    </customSheetView>
    <customSheetView guid="{5F740FF0-8E69-44CC-A5BA-5565B8BA1B09}" filter="1" showAutoFilter="1">
      <autoFilter ref="$A$1:$Z$627"/>
      <extLst>
        <ext uri="GoogleSheetsCustomDataVersion1">
          <go:sheetsCustomData xmlns:go="http://customooxmlschemas.google.com/" filterViewId="1678190455"/>
        </ext>
      </extLst>
    </customSheetView>
    <customSheetView guid="{A4A961A7-E949-4930-8369-483752E0A46C}" filter="1" showAutoFilter="1">
      <autoFilter ref="$A$1:$Z$627"/>
      <extLst>
        <ext uri="GoogleSheetsCustomDataVersion1">
          <go:sheetsCustomData xmlns:go="http://customooxmlschemas.google.com/" filterViewId="1920750803"/>
        </ext>
      </extLst>
    </customSheetView>
    <customSheetView guid="{59B0ABB4-1020-42C7-994C-9908BFDAF52A}" filter="1" showAutoFilter="1">
      <autoFilter ref="$A$1:$U$627"/>
      <extLst>
        <ext uri="GoogleSheetsCustomDataVersion1">
          <go:sheetsCustomData xmlns:go="http://customooxmlschemas.google.com/" filterViewId="1949810142"/>
        </ext>
      </extLst>
    </customSheetView>
    <customSheetView guid="{0B6EFBDF-2496-4008-ACE3-FF31BB67B333}" filter="1" showAutoFilter="1">
      <autoFilter ref="$A$1:$U$627"/>
      <extLst>
        <ext uri="GoogleSheetsCustomDataVersion1">
          <go:sheetsCustomData xmlns:go="http://customooxmlschemas.google.com/" filterViewId="359129628"/>
        </ext>
      </extLst>
    </customSheetView>
    <customSheetView guid="{3C89E492-169F-4CE5-9C6F-F3FFEBBDDD82}" filter="1" showAutoFilter="1">
      <autoFilter ref="$A$1:$Z$627"/>
      <extLst>
        <ext uri="GoogleSheetsCustomDataVersion1">
          <go:sheetsCustomData xmlns:go="http://customooxmlschemas.google.com/" filterViewId="410132790"/>
        </ext>
      </extLst>
    </customSheetView>
    <customSheetView guid="{0D4A5E9F-EAE9-4E24-BFE9-DEE47710761C}" filter="1" showAutoFilter="1">
      <autoFilter ref="$A$1:$Z$627"/>
      <extLst>
        <ext uri="GoogleSheetsCustomDataVersion1">
          <go:sheetsCustomData xmlns:go="http://customooxmlschemas.google.com/" filterViewId="414724205"/>
        </ext>
      </extLst>
    </customSheetView>
    <customSheetView guid="{C6E8CD05-4394-4E52-938D-BD03E0205D1F}" filter="1" showAutoFilter="1">
      <autoFilter ref="$A$1:$Z$627"/>
      <extLst>
        <ext uri="GoogleSheetsCustomDataVersion1">
          <go:sheetsCustomData xmlns:go="http://customooxmlschemas.google.com/" filterViewId="52267975"/>
        </ext>
      </extLst>
    </customSheetView>
    <customSheetView guid="{2C5F86F4-F61F-408D-990F-AA09F3F60091}" filter="1" showAutoFilter="1">
      <autoFilter ref="$A$1:$Z$627"/>
      <extLst>
        <ext uri="GoogleSheetsCustomDataVersion1">
          <go:sheetsCustomData xmlns:go="http://customooxmlschemas.google.com/" filterViewId="573864239"/>
        </ext>
      </extLst>
    </customSheetView>
    <customSheetView guid="{77DEA52B-16AF-4261-BDF5-27C35705F3D7}" filter="1" showAutoFilter="1">
      <autoFilter ref="$A$1:$Z$627"/>
      <extLst>
        <ext uri="GoogleSheetsCustomDataVersion1">
          <go:sheetsCustomData xmlns:go="http://customooxmlschemas.google.com/" filterViewId="598390068"/>
        </ext>
      </extLst>
    </customSheetView>
    <customSheetView guid="{0D40BCBB-26AD-49E6-BF19-D42318FEC5CC}" filter="1" showAutoFilter="1">
      <autoFilter ref="$A$1:$Z$627"/>
      <extLst>
        <ext uri="GoogleSheetsCustomDataVersion1">
          <go:sheetsCustomData xmlns:go="http://customooxmlschemas.google.com/" filterViewId="659743069"/>
        </ext>
      </extLst>
    </customSheetView>
    <customSheetView guid="{EA8F5413-B19F-476D-8C81-81B671CF1DF1}" filter="1" showAutoFilter="1">
      <autoFilter ref="$A$1:$U$626"/>
      <extLst>
        <ext uri="GoogleSheetsCustomDataVersion1">
          <go:sheetsCustomData xmlns:go="http://customooxmlschemas.google.com/" filterViewId="702705925"/>
        </ext>
      </extLst>
    </customSheetView>
    <customSheetView guid="{CAAD9B5A-C1F0-45B0-A33B-06A851997B5C}" filter="1" showAutoFilter="1">
      <autoFilter ref="$A$1:$U$627"/>
      <extLst>
        <ext uri="GoogleSheetsCustomDataVersion1">
          <go:sheetsCustomData xmlns:go="http://customooxmlschemas.google.com/" filterViewId="925393825"/>
        </ext>
      </extLst>
    </customSheetView>
  </customSheetViews>
  <dataValidations>
    <dataValidation type="list" allowBlank="1" showErrorMessage="1" sqref="F2:H626 F627">
      <formula1>"Yes,No,N/A"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43"/>
    <col customWidth="1" min="2" max="2" width="21.29"/>
    <col customWidth="1" min="3" max="3" width="24.14"/>
    <col customWidth="1" min="4" max="4" width="26.29"/>
    <col customWidth="1" min="5" max="5" width="16.29"/>
    <col customWidth="1" min="6" max="6" width="8.86"/>
    <col customWidth="1" min="7" max="7" width="13.14"/>
    <col customWidth="1" min="8" max="8" width="10.57"/>
    <col customWidth="1" min="9" max="9" width="14.57"/>
    <col customWidth="1" min="10" max="10" width="12.71"/>
  </cols>
  <sheetData>
    <row r="1">
      <c r="A1" s="416" t="s">
        <v>9025</v>
      </c>
      <c r="B1" s="416" t="s">
        <v>176</v>
      </c>
      <c r="C1" s="416" t="s">
        <v>9026</v>
      </c>
      <c r="D1" s="416" t="s">
        <v>9027</v>
      </c>
      <c r="E1" s="416" t="s">
        <v>9028</v>
      </c>
      <c r="F1" s="416" t="s">
        <v>9029</v>
      </c>
      <c r="G1" s="416" t="s">
        <v>9030</v>
      </c>
      <c r="H1" s="417" t="s">
        <v>69</v>
      </c>
      <c r="I1" s="417" t="s">
        <v>9031</v>
      </c>
      <c r="J1" s="417" t="s">
        <v>9032</v>
      </c>
      <c r="K1" s="418" t="s">
        <v>9033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idden="1">
      <c r="A2" s="419" t="s">
        <v>72</v>
      </c>
      <c r="B2" s="58" t="s">
        <v>405</v>
      </c>
      <c r="C2" s="51" t="s">
        <v>9034</v>
      </c>
      <c r="D2" s="14"/>
      <c r="E2" s="14" t="s">
        <v>9035</v>
      </c>
      <c r="F2" s="14"/>
      <c r="G2" s="420" t="s">
        <v>9036</v>
      </c>
      <c r="H2" s="421" t="s">
        <v>9037</v>
      </c>
      <c r="I2" s="421" t="s">
        <v>73</v>
      </c>
      <c r="J2" s="421" t="s">
        <v>73</v>
      </c>
      <c r="K2" s="14"/>
    </row>
    <row r="3" hidden="1">
      <c r="A3" s="422" t="s">
        <v>75</v>
      </c>
      <c r="B3" s="58" t="s">
        <v>9038</v>
      </c>
      <c r="C3" s="51" t="s">
        <v>9034</v>
      </c>
      <c r="D3" s="14" t="s">
        <v>9039</v>
      </c>
      <c r="E3" s="14" t="s">
        <v>9040</v>
      </c>
      <c r="F3" s="14" t="s">
        <v>3288</v>
      </c>
      <c r="G3" s="423" t="s">
        <v>9041</v>
      </c>
      <c r="H3" s="421" t="s">
        <v>55</v>
      </c>
      <c r="I3" s="421" t="s">
        <v>73</v>
      </c>
      <c r="J3" s="421" t="s">
        <v>73</v>
      </c>
      <c r="K3" s="14" t="s">
        <v>242</v>
      </c>
    </row>
    <row r="4" hidden="1">
      <c r="A4" s="419" t="s">
        <v>74</v>
      </c>
      <c r="B4" s="51" t="s">
        <v>1298</v>
      </c>
      <c r="C4" s="51" t="s">
        <v>9034</v>
      </c>
      <c r="D4" s="14" t="s">
        <v>9042</v>
      </c>
      <c r="E4" s="14" t="s">
        <v>9035</v>
      </c>
      <c r="F4" s="14"/>
      <c r="G4" s="420" t="s">
        <v>9036</v>
      </c>
      <c r="H4" s="421" t="s">
        <v>9037</v>
      </c>
      <c r="I4" s="421" t="s">
        <v>73</v>
      </c>
      <c r="J4" s="421" t="s">
        <v>73</v>
      </c>
      <c r="K4" s="14"/>
    </row>
    <row r="5">
      <c r="A5" s="424" t="s">
        <v>76</v>
      </c>
      <c r="B5" s="51" t="s">
        <v>286</v>
      </c>
      <c r="C5" s="51" t="s">
        <v>9034</v>
      </c>
      <c r="D5" s="14" t="s">
        <v>9043</v>
      </c>
      <c r="E5" s="85" t="s">
        <v>9044</v>
      </c>
      <c r="F5" s="14" t="s">
        <v>3288</v>
      </c>
      <c r="G5" s="119" t="s">
        <v>9045</v>
      </c>
      <c r="H5" s="421" t="s">
        <v>59</v>
      </c>
      <c r="I5" s="421" t="s">
        <v>73</v>
      </c>
      <c r="J5" s="421" t="s">
        <v>73</v>
      </c>
      <c r="K5" s="14" t="s">
        <v>242</v>
      </c>
    </row>
    <row r="6" hidden="1">
      <c r="A6" s="424" t="s">
        <v>77</v>
      </c>
      <c r="B6" s="51" t="s">
        <v>286</v>
      </c>
      <c r="C6" s="51" t="s">
        <v>9034</v>
      </c>
      <c r="D6" s="14" t="s">
        <v>9046</v>
      </c>
      <c r="E6" s="14" t="s">
        <v>9047</v>
      </c>
      <c r="F6" s="14" t="s">
        <v>9048</v>
      </c>
      <c r="G6" s="119" t="s">
        <v>9049</v>
      </c>
      <c r="H6" s="421" t="s">
        <v>55</v>
      </c>
      <c r="I6" s="421" t="s">
        <v>73</v>
      </c>
      <c r="J6" s="421" t="s">
        <v>73</v>
      </c>
      <c r="K6" s="14" t="s">
        <v>242</v>
      </c>
    </row>
    <row r="7" hidden="1">
      <c r="A7" s="422" t="s">
        <v>78</v>
      </c>
      <c r="B7" s="58" t="s">
        <v>919</v>
      </c>
      <c r="C7" s="51" t="s">
        <v>9034</v>
      </c>
      <c r="D7" s="14" t="s">
        <v>9050</v>
      </c>
      <c r="E7" s="14" t="s">
        <v>9051</v>
      </c>
      <c r="F7" s="14" t="s">
        <v>9052</v>
      </c>
      <c r="G7" s="119" t="s">
        <v>9053</v>
      </c>
      <c r="H7" s="421" t="s">
        <v>53</v>
      </c>
      <c r="I7" s="421" t="s">
        <v>73</v>
      </c>
      <c r="J7" s="421" t="s">
        <v>73</v>
      </c>
      <c r="K7" s="16" t="s">
        <v>242</v>
      </c>
    </row>
    <row r="8">
      <c r="A8" s="422" t="s">
        <v>79</v>
      </c>
      <c r="B8" s="58" t="s">
        <v>286</v>
      </c>
      <c r="C8" s="51" t="s">
        <v>9034</v>
      </c>
      <c r="D8" s="14" t="s">
        <v>9054</v>
      </c>
      <c r="E8" s="14" t="s">
        <v>9055</v>
      </c>
      <c r="F8" s="14" t="s">
        <v>3288</v>
      </c>
      <c r="G8" s="119" t="s">
        <v>9056</v>
      </c>
      <c r="H8" s="421" t="s">
        <v>59</v>
      </c>
      <c r="I8" s="421" t="s">
        <v>73</v>
      </c>
      <c r="J8" s="421" t="s">
        <v>73</v>
      </c>
      <c r="K8" s="14" t="s">
        <v>242</v>
      </c>
    </row>
    <row r="9" hidden="1">
      <c r="A9" s="425" t="s">
        <v>80</v>
      </c>
      <c r="B9" s="51" t="s">
        <v>9057</v>
      </c>
      <c r="C9" s="51" t="s">
        <v>9034</v>
      </c>
      <c r="D9" s="14" t="s">
        <v>9058</v>
      </c>
      <c r="E9" s="14" t="s">
        <v>9059</v>
      </c>
      <c r="F9" s="14" t="s">
        <v>3288</v>
      </c>
      <c r="G9" s="119" t="s">
        <v>9060</v>
      </c>
      <c r="H9" s="421" t="s">
        <v>61</v>
      </c>
      <c r="I9" s="421" t="s">
        <v>73</v>
      </c>
      <c r="J9" s="421" t="s">
        <v>73</v>
      </c>
      <c r="K9" s="14" t="s">
        <v>242</v>
      </c>
    </row>
    <row r="10" hidden="1">
      <c r="A10" s="422" t="s">
        <v>81</v>
      </c>
      <c r="B10" s="58" t="s">
        <v>919</v>
      </c>
      <c r="C10" s="58" t="s">
        <v>9034</v>
      </c>
      <c r="D10" s="14" t="s">
        <v>9061</v>
      </c>
      <c r="E10" s="14" t="s">
        <v>9062</v>
      </c>
      <c r="F10" s="14" t="s">
        <v>9063</v>
      </c>
      <c r="G10" s="119" t="s">
        <v>9064</v>
      </c>
      <c r="H10" s="421" t="s">
        <v>53</v>
      </c>
      <c r="I10" s="421" t="s">
        <v>73</v>
      </c>
      <c r="J10" s="421" t="s">
        <v>73</v>
      </c>
      <c r="K10" s="212" t="s">
        <v>242</v>
      </c>
    </row>
    <row r="11" hidden="1">
      <c r="A11" s="425" t="s">
        <v>82</v>
      </c>
      <c r="B11" s="51" t="s">
        <v>286</v>
      </c>
      <c r="C11" s="51" t="s">
        <v>9034</v>
      </c>
      <c r="D11" s="14" t="s">
        <v>9065</v>
      </c>
      <c r="E11" s="14" t="s">
        <v>9066</v>
      </c>
      <c r="F11" s="14" t="s">
        <v>3288</v>
      </c>
      <c r="G11" s="119" t="s">
        <v>9067</v>
      </c>
      <c r="H11" s="421" t="s">
        <v>55</v>
      </c>
      <c r="I11" s="421" t="s">
        <v>73</v>
      </c>
      <c r="J11" s="421" t="s">
        <v>73</v>
      </c>
      <c r="K11" s="14" t="s">
        <v>242</v>
      </c>
    </row>
    <row r="12" hidden="1">
      <c r="A12" s="425" t="s">
        <v>84</v>
      </c>
      <c r="B12" s="51" t="s">
        <v>9057</v>
      </c>
      <c r="C12" s="51" t="s">
        <v>9034</v>
      </c>
      <c r="D12" s="14" t="s">
        <v>9068</v>
      </c>
      <c r="E12" s="14" t="s">
        <v>9069</v>
      </c>
      <c r="F12" s="14" t="s">
        <v>3288</v>
      </c>
      <c r="G12" s="119" t="s">
        <v>9070</v>
      </c>
      <c r="H12" s="421" t="s">
        <v>53</v>
      </c>
      <c r="I12" s="421" t="s">
        <v>73</v>
      </c>
      <c r="J12" s="421" t="s">
        <v>73</v>
      </c>
      <c r="K12" s="136" t="s">
        <v>5689</v>
      </c>
      <c r="L12" s="426"/>
      <c r="M12" s="426"/>
      <c r="N12" s="426"/>
      <c r="O12" s="426"/>
      <c r="P12" s="426"/>
      <c r="Q12" s="426"/>
      <c r="R12" s="426"/>
      <c r="S12" s="426"/>
      <c r="T12" s="426"/>
      <c r="U12" s="426"/>
      <c r="V12" s="426"/>
      <c r="W12" s="426"/>
      <c r="X12" s="426"/>
    </row>
    <row r="13" hidden="1">
      <c r="A13" s="425" t="s">
        <v>85</v>
      </c>
      <c r="B13" s="51" t="s">
        <v>241</v>
      </c>
      <c r="C13" s="51" t="s">
        <v>9034</v>
      </c>
      <c r="D13" s="14" t="s">
        <v>9071</v>
      </c>
      <c r="E13" s="14" t="s">
        <v>9072</v>
      </c>
      <c r="F13" s="14" t="s">
        <v>3288</v>
      </c>
      <c r="G13" s="119" t="s">
        <v>9073</v>
      </c>
      <c r="H13" s="50" t="s">
        <v>51</v>
      </c>
      <c r="I13" s="421" t="s">
        <v>73</v>
      </c>
      <c r="J13" s="421" t="s">
        <v>73</v>
      </c>
      <c r="K13" s="14" t="s">
        <v>242</v>
      </c>
    </row>
    <row r="14" hidden="1">
      <c r="A14" s="425" t="s">
        <v>88</v>
      </c>
      <c r="B14" s="51" t="s">
        <v>490</v>
      </c>
      <c r="C14" s="51" t="s">
        <v>9034</v>
      </c>
      <c r="D14" s="14" t="s">
        <v>9074</v>
      </c>
      <c r="E14" s="14" t="s">
        <v>9075</v>
      </c>
      <c r="F14" s="14" t="s">
        <v>9076</v>
      </c>
      <c r="G14" s="119" t="s">
        <v>9077</v>
      </c>
      <c r="H14" s="421" t="s">
        <v>53</v>
      </c>
      <c r="I14" s="421" t="s">
        <v>73</v>
      </c>
      <c r="J14" s="421" t="s">
        <v>73</v>
      </c>
      <c r="K14" s="136" t="s">
        <v>242</v>
      </c>
    </row>
    <row r="15" hidden="1">
      <c r="A15" s="424" t="s">
        <v>86</v>
      </c>
      <c r="B15" s="51" t="s">
        <v>9078</v>
      </c>
      <c r="C15" s="51" t="s">
        <v>9034</v>
      </c>
      <c r="D15" s="14" t="s">
        <v>9079</v>
      </c>
      <c r="E15" s="14" t="s">
        <v>9080</v>
      </c>
      <c r="F15" s="14" t="s">
        <v>9081</v>
      </c>
      <c r="G15" s="119" t="s">
        <v>9082</v>
      </c>
      <c r="H15" s="50" t="s">
        <v>51</v>
      </c>
      <c r="I15" s="421" t="s">
        <v>73</v>
      </c>
      <c r="J15" s="421" t="s">
        <v>73</v>
      </c>
      <c r="K15" s="14" t="s">
        <v>242</v>
      </c>
    </row>
    <row r="16" ht="15.75" hidden="1" customHeight="1">
      <c r="A16" s="422" t="s">
        <v>87</v>
      </c>
      <c r="B16" s="58" t="s">
        <v>9038</v>
      </c>
      <c r="C16" s="51" t="s">
        <v>9034</v>
      </c>
      <c r="D16" s="14" t="s">
        <v>9083</v>
      </c>
      <c r="E16" s="14" t="s">
        <v>9084</v>
      </c>
      <c r="F16" s="14" t="s">
        <v>9063</v>
      </c>
      <c r="G16" s="119" t="s">
        <v>9085</v>
      </c>
      <c r="H16" s="421" t="s">
        <v>53</v>
      </c>
      <c r="I16" s="421" t="s">
        <v>73</v>
      </c>
      <c r="J16" s="421" t="s">
        <v>73</v>
      </c>
      <c r="K16" s="14" t="s">
        <v>242</v>
      </c>
    </row>
    <row r="17" ht="15.75" hidden="1" customHeight="1">
      <c r="A17" s="425" t="s">
        <v>89</v>
      </c>
      <c r="B17" s="58" t="s">
        <v>490</v>
      </c>
      <c r="C17" s="58" t="s">
        <v>9034</v>
      </c>
      <c r="D17" s="14" t="s">
        <v>9086</v>
      </c>
      <c r="E17" s="14" t="s">
        <v>9087</v>
      </c>
      <c r="F17" s="14" t="s">
        <v>3288</v>
      </c>
      <c r="G17" s="119" t="s">
        <v>9088</v>
      </c>
      <c r="H17" s="50" t="s">
        <v>51</v>
      </c>
      <c r="I17" s="421" t="s">
        <v>73</v>
      </c>
      <c r="J17" s="421" t="s">
        <v>73</v>
      </c>
      <c r="K17" s="14" t="s">
        <v>242</v>
      </c>
    </row>
    <row r="18" ht="15.75" customHeight="1">
      <c r="A18" s="424" t="s">
        <v>90</v>
      </c>
      <c r="B18" s="51" t="s">
        <v>9057</v>
      </c>
      <c r="C18" s="51" t="s">
        <v>9034</v>
      </c>
      <c r="D18" s="14" t="s">
        <v>9089</v>
      </c>
      <c r="E18" s="14" t="s">
        <v>9090</v>
      </c>
      <c r="F18" s="14" t="s">
        <v>3288</v>
      </c>
      <c r="G18" s="119" t="s">
        <v>9091</v>
      </c>
      <c r="H18" s="421" t="s">
        <v>59</v>
      </c>
      <c r="I18" s="421" t="s">
        <v>73</v>
      </c>
      <c r="J18" s="421" t="s">
        <v>73</v>
      </c>
      <c r="K18" s="14" t="s">
        <v>242</v>
      </c>
    </row>
    <row r="19" ht="15.75" hidden="1" customHeight="1">
      <c r="A19" s="422" t="s">
        <v>92</v>
      </c>
      <c r="B19" s="58" t="s">
        <v>9038</v>
      </c>
      <c r="C19" s="51" t="s">
        <v>9034</v>
      </c>
      <c r="D19" s="14" t="s">
        <v>9092</v>
      </c>
      <c r="E19" s="14" t="s">
        <v>9093</v>
      </c>
      <c r="F19" s="14" t="s">
        <v>3288</v>
      </c>
      <c r="G19" s="119" t="s">
        <v>9094</v>
      </c>
      <c r="H19" s="421" t="s">
        <v>53</v>
      </c>
      <c r="I19" s="421" t="s">
        <v>73</v>
      </c>
      <c r="J19" s="421" t="s">
        <v>73</v>
      </c>
      <c r="K19" s="14" t="s">
        <v>242</v>
      </c>
    </row>
    <row r="20" ht="15.75" hidden="1" customHeight="1">
      <c r="A20" s="422" t="s">
        <v>93</v>
      </c>
      <c r="B20" s="58" t="s">
        <v>286</v>
      </c>
      <c r="C20" s="51" t="s">
        <v>9034</v>
      </c>
      <c r="D20" s="14" t="s">
        <v>9095</v>
      </c>
      <c r="E20" s="14" t="s">
        <v>9096</v>
      </c>
      <c r="F20" s="14" t="s">
        <v>3288</v>
      </c>
      <c r="G20" s="119" t="s">
        <v>9097</v>
      </c>
      <c r="H20" s="421" t="s">
        <v>55</v>
      </c>
      <c r="I20" s="421" t="s">
        <v>73</v>
      </c>
      <c r="J20" s="421" t="s">
        <v>73</v>
      </c>
      <c r="K20" s="16" t="s">
        <v>242</v>
      </c>
    </row>
    <row r="21" ht="15.75" hidden="1" customHeight="1">
      <c r="A21" s="425" t="s">
        <v>94</v>
      </c>
      <c r="B21" s="51" t="s">
        <v>286</v>
      </c>
      <c r="C21" s="51" t="s">
        <v>9034</v>
      </c>
      <c r="D21" s="14" t="s">
        <v>9098</v>
      </c>
      <c r="E21" s="14" t="s">
        <v>9099</v>
      </c>
      <c r="F21" s="14" t="s">
        <v>3288</v>
      </c>
      <c r="G21" s="119" t="s">
        <v>9100</v>
      </c>
      <c r="H21" s="421" t="s">
        <v>61</v>
      </c>
      <c r="I21" s="421" t="s">
        <v>73</v>
      </c>
      <c r="J21" s="421" t="s">
        <v>73</v>
      </c>
      <c r="K21" s="14" t="s">
        <v>242</v>
      </c>
    </row>
    <row r="22" ht="15.75" hidden="1" customHeight="1">
      <c r="A22" s="425" t="s">
        <v>95</v>
      </c>
      <c r="B22" s="51" t="s">
        <v>286</v>
      </c>
      <c r="C22" s="51" t="s">
        <v>9034</v>
      </c>
      <c r="D22" s="14" t="s">
        <v>9101</v>
      </c>
      <c r="E22" s="14" t="s">
        <v>9102</v>
      </c>
      <c r="F22" s="14" t="s">
        <v>3288</v>
      </c>
      <c r="G22" s="119" t="s">
        <v>9103</v>
      </c>
      <c r="H22" s="421" t="s">
        <v>55</v>
      </c>
      <c r="I22" s="421" t="s">
        <v>73</v>
      </c>
      <c r="J22" s="421" t="s">
        <v>73</v>
      </c>
      <c r="K22" s="14" t="s">
        <v>242</v>
      </c>
    </row>
    <row r="23" ht="15.75" hidden="1" customHeight="1">
      <c r="A23" s="422" t="s">
        <v>97</v>
      </c>
      <c r="B23" s="58" t="s">
        <v>9038</v>
      </c>
      <c r="C23" s="51" t="s">
        <v>9034</v>
      </c>
      <c r="D23" s="14" t="s">
        <v>9104</v>
      </c>
      <c r="E23" s="14" t="s">
        <v>9105</v>
      </c>
      <c r="F23" s="14" t="s">
        <v>3288</v>
      </c>
      <c r="G23" s="119" t="s">
        <v>9106</v>
      </c>
      <c r="H23" s="421" t="s">
        <v>53</v>
      </c>
      <c r="I23" s="421" t="s">
        <v>73</v>
      </c>
      <c r="J23" s="421" t="s">
        <v>73</v>
      </c>
      <c r="K23" s="14" t="s">
        <v>242</v>
      </c>
    </row>
    <row r="24" ht="15.75" hidden="1" customHeight="1">
      <c r="A24" s="425" t="s">
        <v>98</v>
      </c>
      <c r="B24" s="51" t="s">
        <v>286</v>
      </c>
      <c r="C24" s="51" t="s">
        <v>9034</v>
      </c>
      <c r="D24" s="14" t="s">
        <v>9107</v>
      </c>
      <c r="E24" s="14" t="s">
        <v>9108</v>
      </c>
      <c r="F24" s="14" t="s">
        <v>3288</v>
      </c>
      <c r="G24" s="119" t="s">
        <v>9109</v>
      </c>
      <c r="H24" s="50" t="s">
        <v>51</v>
      </c>
      <c r="I24" s="421" t="s">
        <v>73</v>
      </c>
      <c r="J24" s="421" t="s">
        <v>73</v>
      </c>
      <c r="K24" s="14"/>
    </row>
    <row r="25" ht="15.75" hidden="1" customHeight="1">
      <c r="A25" s="424" t="s">
        <v>96</v>
      </c>
      <c r="B25" s="51" t="s">
        <v>286</v>
      </c>
      <c r="C25" s="51" t="s">
        <v>9034</v>
      </c>
      <c r="D25" s="85" t="s">
        <v>9110</v>
      </c>
      <c r="E25" s="85" t="s">
        <v>9111</v>
      </c>
      <c r="F25" s="85" t="s">
        <v>3288</v>
      </c>
      <c r="G25" s="119" t="s">
        <v>9112</v>
      </c>
      <c r="H25" s="50" t="s">
        <v>51</v>
      </c>
      <c r="I25" s="421" t="s">
        <v>73</v>
      </c>
      <c r="J25" s="421" t="s">
        <v>73</v>
      </c>
      <c r="K25" s="16" t="s">
        <v>242</v>
      </c>
    </row>
    <row r="26" ht="15.75" hidden="1" customHeight="1">
      <c r="A26" s="427" t="s">
        <v>99</v>
      </c>
      <c r="B26" s="58" t="s">
        <v>490</v>
      </c>
      <c r="C26" s="51" t="s">
        <v>9034</v>
      </c>
      <c r="D26" s="14" t="s">
        <v>9113</v>
      </c>
      <c r="E26" s="14" t="s">
        <v>9114</v>
      </c>
      <c r="F26" s="14" t="s">
        <v>3288</v>
      </c>
      <c r="G26" s="119" t="s">
        <v>9115</v>
      </c>
      <c r="H26" s="421" t="s">
        <v>53</v>
      </c>
      <c r="I26" s="421" t="s">
        <v>73</v>
      </c>
      <c r="J26" s="421" t="s">
        <v>73</v>
      </c>
      <c r="K26" s="14" t="s">
        <v>5689</v>
      </c>
    </row>
    <row r="27" ht="15.75" hidden="1" customHeight="1">
      <c r="A27" s="419" t="s">
        <v>100</v>
      </c>
      <c r="B27" s="428" t="s">
        <v>919</v>
      </c>
      <c r="C27" s="429" t="s">
        <v>9034</v>
      </c>
      <c r="D27" s="136" t="s">
        <v>9116</v>
      </c>
      <c r="E27" s="136" t="s">
        <v>9117</v>
      </c>
      <c r="F27" s="136" t="s">
        <v>3288</v>
      </c>
      <c r="G27" s="430" t="s">
        <v>9118</v>
      </c>
      <c r="H27" s="421" t="s">
        <v>55</v>
      </c>
      <c r="I27" s="421" t="s">
        <v>73</v>
      </c>
      <c r="J27" s="421" t="s">
        <v>73</v>
      </c>
      <c r="K27" s="14" t="s">
        <v>242</v>
      </c>
    </row>
    <row r="28" ht="15.75" hidden="1" customHeight="1">
      <c r="A28" s="422" t="s">
        <v>101</v>
      </c>
      <c r="B28" s="58" t="s">
        <v>490</v>
      </c>
      <c r="C28" s="51" t="s">
        <v>9034</v>
      </c>
      <c r="D28" s="14" t="s">
        <v>9119</v>
      </c>
      <c r="E28" s="14" t="s">
        <v>9120</v>
      </c>
      <c r="F28" s="14" t="s">
        <v>3288</v>
      </c>
      <c r="G28" s="423" t="s">
        <v>9121</v>
      </c>
      <c r="H28" s="421" t="s">
        <v>53</v>
      </c>
      <c r="I28" s="421" t="s">
        <v>73</v>
      </c>
      <c r="J28" s="421" t="s">
        <v>73</v>
      </c>
      <c r="K28" s="14" t="s">
        <v>5689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hidden="1" customHeight="1">
      <c r="A29" s="422" t="s">
        <v>103</v>
      </c>
      <c r="B29" s="58" t="s">
        <v>9038</v>
      </c>
      <c r="C29" s="58" t="s">
        <v>9034</v>
      </c>
      <c r="D29" s="14" t="s">
        <v>9122</v>
      </c>
      <c r="E29" s="14" t="s">
        <v>9123</v>
      </c>
      <c r="F29" s="14" t="s">
        <v>3288</v>
      </c>
      <c r="G29" s="50">
        <v>7.93691685E8</v>
      </c>
      <c r="H29" s="421" t="s">
        <v>61</v>
      </c>
      <c r="I29" s="421" t="s">
        <v>73</v>
      </c>
      <c r="J29" s="421" t="s">
        <v>73</v>
      </c>
      <c r="K29" s="14" t="s">
        <v>242</v>
      </c>
    </row>
    <row r="30" ht="15.75" hidden="1" customHeight="1">
      <c r="A30" s="427" t="s">
        <v>106</v>
      </c>
      <c r="B30" s="58" t="s">
        <v>490</v>
      </c>
      <c r="C30" s="51" t="s">
        <v>9034</v>
      </c>
      <c r="D30" s="14" t="s">
        <v>9124</v>
      </c>
      <c r="E30" s="14" t="s">
        <v>9125</v>
      </c>
      <c r="F30" s="14" t="s">
        <v>9081</v>
      </c>
      <c r="G30" s="423" t="s">
        <v>9126</v>
      </c>
      <c r="H30" s="50" t="s">
        <v>51</v>
      </c>
      <c r="I30" s="421" t="s">
        <v>73</v>
      </c>
      <c r="J30" s="421" t="s">
        <v>73</v>
      </c>
      <c r="K30" s="14" t="s">
        <v>242</v>
      </c>
    </row>
    <row r="31" ht="15.75" hidden="1" customHeight="1">
      <c r="A31" s="424" t="s">
        <v>108</v>
      </c>
      <c r="B31" s="51" t="s">
        <v>286</v>
      </c>
      <c r="C31" s="51" t="s">
        <v>9034</v>
      </c>
      <c r="D31" s="14" t="s">
        <v>9110</v>
      </c>
      <c r="E31" s="14" t="s">
        <v>9127</v>
      </c>
      <c r="F31" s="14" t="s">
        <v>3288</v>
      </c>
      <c r="G31" s="119" t="s">
        <v>9128</v>
      </c>
      <c r="H31" s="421" t="s">
        <v>61</v>
      </c>
      <c r="I31" s="421" t="s">
        <v>73</v>
      </c>
      <c r="J31" s="421" t="s">
        <v>73</v>
      </c>
      <c r="K31" s="14" t="s">
        <v>242</v>
      </c>
    </row>
    <row r="32" ht="15.75" hidden="1" customHeight="1">
      <c r="A32" s="422" t="s">
        <v>109</v>
      </c>
      <c r="B32" s="51" t="s">
        <v>9129</v>
      </c>
      <c r="C32" s="51" t="s">
        <v>9034</v>
      </c>
      <c r="D32" s="14" t="s">
        <v>9130</v>
      </c>
      <c r="E32" s="14" t="s">
        <v>9131</v>
      </c>
      <c r="F32" s="14" t="s">
        <v>9076</v>
      </c>
      <c r="G32" s="119" t="s">
        <v>9132</v>
      </c>
      <c r="H32" s="50" t="s">
        <v>51</v>
      </c>
      <c r="I32" s="421" t="s">
        <v>73</v>
      </c>
      <c r="J32" s="421" t="s">
        <v>73</v>
      </c>
      <c r="K32" s="14" t="s">
        <v>5689</v>
      </c>
    </row>
    <row r="33" ht="15.75" hidden="1" customHeight="1">
      <c r="A33" s="422" t="s">
        <v>110</v>
      </c>
      <c r="B33" s="58" t="s">
        <v>9133</v>
      </c>
      <c r="C33" s="51" t="s">
        <v>9034</v>
      </c>
      <c r="D33" s="14" t="s">
        <v>9134</v>
      </c>
      <c r="E33" s="14" t="s">
        <v>9135</v>
      </c>
      <c r="F33" s="14" t="s">
        <v>9076</v>
      </c>
      <c r="G33" s="119" t="s">
        <v>9136</v>
      </c>
      <c r="H33" s="50" t="s">
        <v>51</v>
      </c>
      <c r="I33" s="421" t="s">
        <v>73</v>
      </c>
      <c r="J33" s="421" t="s">
        <v>73</v>
      </c>
      <c r="K33" s="14" t="s">
        <v>242</v>
      </c>
    </row>
    <row r="34" ht="15.75" customHeight="1">
      <c r="A34" s="424" t="s">
        <v>111</v>
      </c>
      <c r="B34" s="51" t="s">
        <v>4327</v>
      </c>
      <c r="C34" s="51" t="s">
        <v>9034</v>
      </c>
      <c r="D34" s="14"/>
      <c r="E34" s="14" t="s">
        <v>9137</v>
      </c>
      <c r="F34" s="14" t="s">
        <v>3288</v>
      </c>
      <c r="G34" s="119" t="s">
        <v>9138</v>
      </c>
      <c r="H34" s="421" t="s">
        <v>59</v>
      </c>
      <c r="I34" s="421" t="s">
        <v>73</v>
      </c>
      <c r="J34" s="421" t="s">
        <v>73</v>
      </c>
      <c r="K34" s="14" t="s">
        <v>242</v>
      </c>
    </row>
    <row r="35" ht="15.75" customHeight="1">
      <c r="A35" s="425" t="s">
        <v>113</v>
      </c>
      <c r="B35" s="51" t="s">
        <v>286</v>
      </c>
      <c r="C35" s="51" t="s">
        <v>9034</v>
      </c>
      <c r="D35" s="14" t="s">
        <v>9139</v>
      </c>
      <c r="E35" s="14" t="s">
        <v>9140</v>
      </c>
      <c r="F35" s="14" t="s">
        <v>9076</v>
      </c>
      <c r="G35" s="119" t="s">
        <v>9141</v>
      </c>
      <c r="H35" s="421" t="s">
        <v>59</v>
      </c>
      <c r="I35" s="421" t="s">
        <v>73</v>
      </c>
      <c r="J35" s="421" t="s">
        <v>73</v>
      </c>
      <c r="K35" s="14" t="s">
        <v>242</v>
      </c>
    </row>
    <row r="36" ht="15.75" hidden="1" customHeight="1">
      <c r="A36" s="427" t="s">
        <v>114</v>
      </c>
      <c r="B36" s="58" t="s">
        <v>476</v>
      </c>
      <c r="C36" s="51" t="s">
        <v>9034</v>
      </c>
      <c r="D36" s="431" t="s">
        <v>9142</v>
      </c>
      <c r="E36" s="431" t="s">
        <v>9143</v>
      </c>
      <c r="F36" s="431" t="s">
        <v>9081</v>
      </c>
      <c r="G36" s="432" t="s">
        <v>9144</v>
      </c>
      <c r="H36" s="50" t="s">
        <v>57</v>
      </c>
      <c r="I36" s="421" t="s">
        <v>73</v>
      </c>
      <c r="J36" s="421" t="s">
        <v>73</v>
      </c>
      <c r="K36" s="14" t="s">
        <v>242</v>
      </c>
    </row>
    <row r="37" ht="15.75" hidden="1" customHeight="1">
      <c r="A37" s="422" t="s">
        <v>9145</v>
      </c>
      <c r="B37" s="49" t="s">
        <v>300</v>
      </c>
      <c r="C37" s="49" t="s">
        <v>5</v>
      </c>
      <c r="D37" s="14"/>
      <c r="E37" s="14" t="s">
        <v>9146</v>
      </c>
      <c r="F37" s="14" t="s">
        <v>9081</v>
      </c>
      <c r="G37" s="119" t="s">
        <v>9147</v>
      </c>
      <c r="H37" s="50" t="s">
        <v>57</v>
      </c>
      <c r="I37" s="421" t="s">
        <v>73</v>
      </c>
      <c r="J37" s="421" t="s">
        <v>73</v>
      </c>
      <c r="K37" s="14"/>
    </row>
    <row r="38" ht="15.75" hidden="1" customHeight="1">
      <c r="A38" s="425" t="s">
        <v>119</v>
      </c>
      <c r="B38" s="49" t="s">
        <v>351</v>
      </c>
      <c r="C38" s="49" t="s">
        <v>5</v>
      </c>
      <c r="D38" s="14" t="s">
        <v>9148</v>
      </c>
      <c r="E38" s="14" t="s">
        <v>9149</v>
      </c>
      <c r="F38" s="14" t="s">
        <v>9081</v>
      </c>
      <c r="G38" s="119" t="s">
        <v>9150</v>
      </c>
      <c r="H38" s="50" t="s">
        <v>53</v>
      </c>
      <c r="I38" s="421" t="s">
        <v>73</v>
      </c>
      <c r="J38" s="421" t="s">
        <v>73</v>
      </c>
      <c r="K38" s="14" t="s">
        <v>5689</v>
      </c>
    </row>
    <row r="39" ht="15.75" hidden="1" customHeight="1">
      <c r="A39" s="425" t="s">
        <v>83</v>
      </c>
      <c r="B39" s="49" t="s">
        <v>9151</v>
      </c>
      <c r="C39" s="49" t="s">
        <v>5</v>
      </c>
      <c r="D39" s="14" t="s">
        <v>9152</v>
      </c>
      <c r="E39" s="14" t="s">
        <v>9153</v>
      </c>
      <c r="F39" s="14" t="s">
        <v>3288</v>
      </c>
      <c r="G39" s="119" t="s">
        <v>9154</v>
      </c>
      <c r="H39" s="50" t="s">
        <v>57</v>
      </c>
      <c r="I39" s="421" t="s">
        <v>73</v>
      </c>
      <c r="J39" s="421" t="s">
        <v>73</v>
      </c>
      <c r="K39" s="14" t="s">
        <v>242</v>
      </c>
    </row>
    <row r="40" ht="15.75" hidden="1" customHeight="1">
      <c r="A40" s="425" t="s">
        <v>91</v>
      </c>
      <c r="B40" s="49" t="s">
        <v>300</v>
      </c>
      <c r="C40" s="49" t="s">
        <v>5</v>
      </c>
      <c r="D40" s="14" t="s">
        <v>9155</v>
      </c>
      <c r="E40" s="14" t="s">
        <v>9156</v>
      </c>
      <c r="F40" s="14" t="s">
        <v>3288</v>
      </c>
      <c r="G40" s="119" t="s">
        <v>9157</v>
      </c>
      <c r="H40" s="50" t="s">
        <v>57</v>
      </c>
      <c r="I40" s="421" t="s">
        <v>73</v>
      </c>
      <c r="J40" s="421" t="s">
        <v>73</v>
      </c>
      <c r="K40" s="14" t="s">
        <v>242</v>
      </c>
    </row>
    <row r="41" ht="15.75" hidden="1" customHeight="1">
      <c r="A41" s="424" t="s">
        <v>9158</v>
      </c>
      <c r="B41" s="51" t="s">
        <v>9159</v>
      </c>
      <c r="C41" s="49" t="s">
        <v>5</v>
      </c>
      <c r="D41" s="14"/>
      <c r="E41" s="14"/>
      <c r="F41" s="14"/>
      <c r="G41" s="50"/>
      <c r="H41" s="50" t="s">
        <v>53</v>
      </c>
      <c r="I41" s="421" t="s">
        <v>73</v>
      </c>
      <c r="J41" s="421" t="s">
        <v>225</v>
      </c>
      <c r="K41" s="14" t="s">
        <v>5689</v>
      </c>
    </row>
    <row r="42" ht="15.75" hidden="1" customHeight="1">
      <c r="A42" s="425" t="s">
        <v>104</v>
      </c>
      <c r="B42" s="49" t="s">
        <v>4018</v>
      </c>
      <c r="C42" s="49" t="s">
        <v>5</v>
      </c>
      <c r="D42" s="14" t="s">
        <v>9160</v>
      </c>
      <c r="E42" s="14" t="s">
        <v>9161</v>
      </c>
      <c r="F42" s="14" t="s">
        <v>9052</v>
      </c>
      <c r="G42" s="119" t="s">
        <v>9162</v>
      </c>
      <c r="H42" s="50" t="s">
        <v>57</v>
      </c>
      <c r="I42" s="421" t="s">
        <v>73</v>
      </c>
      <c r="J42" s="421" t="s">
        <v>73</v>
      </c>
      <c r="K42" s="14"/>
    </row>
    <row r="43" ht="15.75" hidden="1" customHeight="1">
      <c r="A43" s="425" t="s">
        <v>105</v>
      </c>
      <c r="B43" s="49" t="s">
        <v>2212</v>
      </c>
      <c r="C43" s="49" t="s">
        <v>5</v>
      </c>
      <c r="D43" s="14" t="s">
        <v>9163</v>
      </c>
      <c r="E43" s="14" t="s">
        <v>9164</v>
      </c>
      <c r="F43" s="14" t="s">
        <v>3288</v>
      </c>
      <c r="G43" s="119" t="s">
        <v>9165</v>
      </c>
      <c r="H43" s="421" t="s">
        <v>53</v>
      </c>
      <c r="I43" s="421" t="s">
        <v>73</v>
      </c>
      <c r="J43" s="421" t="s">
        <v>73</v>
      </c>
      <c r="K43" s="14" t="s">
        <v>5689</v>
      </c>
    </row>
    <row r="44" ht="15.75" hidden="1" customHeight="1">
      <c r="A44" s="424" t="s">
        <v>9166</v>
      </c>
      <c r="B44" s="58" t="s">
        <v>3891</v>
      </c>
      <c r="C44" s="51" t="s">
        <v>5</v>
      </c>
      <c r="D44" s="14"/>
      <c r="E44" s="14"/>
      <c r="F44" s="14"/>
      <c r="G44" s="50"/>
      <c r="H44" s="50" t="s">
        <v>53</v>
      </c>
      <c r="I44" s="421" t="s">
        <v>73</v>
      </c>
      <c r="J44" s="421" t="s">
        <v>73</v>
      </c>
      <c r="K44" s="14" t="s">
        <v>242</v>
      </c>
    </row>
    <row r="45" ht="15.75" hidden="1" customHeight="1">
      <c r="A45" s="425" t="s">
        <v>116</v>
      </c>
      <c r="B45" s="49" t="s">
        <v>6939</v>
      </c>
      <c r="C45" s="49" t="s">
        <v>5</v>
      </c>
      <c r="D45" s="14" t="s">
        <v>9167</v>
      </c>
      <c r="E45" s="14" t="s">
        <v>9168</v>
      </c>
      <c r="F45" s="14" t="s">
        <v>3288</v>
      </c>
      <c r="G45" s="119" t="s">
        <v>9169</v>
      </c>
      <c r="H45" s="421" t="s">
        <v>53</v>
      </c>
      <c r="I45" s="421" t="s">
        <v>73</v>
      </c>
      <c r="J45" s="421" t="s">
        <v>73</v>
      </c>
      <c r="K45" s="14" t="s">
        <v>5689</v>
      </c>
    </row>
    <row r="46" ht="15.75" customHeight="1">
      <c r="G46" s="93"/>
      <c r="H46" s="93"/>
      <c r="I46" s="93"/>
    </row>
    <row r="47" ht="15.75" customHeight="1">
      <c r="G47" s="93"/>
      <c r="H47" s="93"/>
      <c r="I47" s="93"/>
    </row>
    <row r="48" ht="15.75" customHeight="1">
      <c r="G48" s="93"/>
      <c r="H48" s="93"/>
      <c r="I48" s="93"/>
    </row>
    <row r="49" ht="15.75" customHeight="1">
      <c r="G49" s="93"/>
      <c r="H49" s="93"/>
      <c r="I49" s="93"/>
    </row>
    <row r="50" ht="15.75" customHeight="1">
      <c r="A50" s="416" t="s">
        <v>9170</v>
      </c>
      <c r="G50" s="93"/>
      <c r="H50" s="93"/>
      <c r="I50" s="93"/>
    </row>
    <row r="51" ht="15.75" customHeight="1">
      <c r="A51" s="416" t="s">
        <v>9171</v>
      </c>
      <c r="B51" s="416" t="s">
        <v>9172</v>
      </c>
      <c r="C51" s="416" t="s">
        <v>9173</v>
      </c>
      <c r="D51" s="416"/>
      <c r="E51" s="416"/>
      <c r="F51" s="416"/>
      <c r="G51" s="416"/>
      <c r="H51" s="416"/>
      <c r="I51" s="416"/>
      <c r="J51" s="416"/>
    </row>
    <row r="52" ht="15.75" customHeight="1">
      <c r="A52" s="14" t="s">
        <v>23</v>
      </c>
      <c r="B52" s="14" t="s">
        <v>9174</v>
      </c>
      <c r="C52" s="78" t="s">
        <v>9175</v>
      </c>
      <c r="D52" s="14"/>
      <c r="E52" s="14"/>
      <c r="F52" s="14"/>
      <c r="G52" s="50"/>
      <c r="H52" s="50"/>
      <c r="I52" s="50"/>
      <c r="J52" s="14"/>
    </row>
    <row r="53" ht="15.75" customHeight="1">
      <c r="A53" s="14" t="s">
        <v>1467</v>
      </c>
      <c r="B53" s="14" t="s">
        <v>9176</v>
      </c>
      <c r="C53" s="78" t="s">
        <v>9177</v>
      </c>
      <c r="D53" s="14"/>
      <c r="E53" s="14"/>
      <c r="F53" s="14"/>
      <c r="G53" s="50"/>
      <c r="H53" s="50"/>
      <c r="I53" s="50"/>
      <c r="J53" s="14"/>
    </row>
    <row r="54" ht="15.75" customHeight="1">
      <c r="A54" s="14" t="s">
        <v>9178</v>
      </c>
      <c r="B54" s="14" t="s">
        <v>9179</v>
      </c>
      <c r="C54" s="78" t="s">
        <v>9180</v>
      </c>
      <c r="D54" s="14"/>
      <c r="E54" s="14"/>
      <c r="F54" s="14"/>
      <c r="G54" s="50"/>
      <c r="H54" s="50"/>
      <c r="I54" s="50"/>
      <c r="J54" s="14"/>
    </row>
    <row r="55" ht="15.75" customHeight="1">
      <c r="A55" s="14"/>
      <c r="B55" s="14"/>
      <c r="C55" s="14"/>
      <c r="D55" s="14"/>
      <c r="E55" s="14"/>
      <c r="F55" s="14"/>
      <c r="G55" s="50"/>
      <c r="H55" s="50"/>
      <c r="I55" s="50"/>
      <c r="J55" s="14"/>
    </row>
    <row r="56" ht="15.75" customHeight="1">
      <c r="G56" s="93"/>
      <c r="H56" s="93"/>
      <c r="I56" s="93"/>
    </row>
    <row r="57" ht="15.75" customHeight="1">
      <c r="G57" s="93"/>
      <c r="H57" s="93"/>
      <c r="I57" s="93"/>
    </row>
    <row r="58" ht="15.75" customHeight="1">
      <c r="G58" s="93"/>
      <c r="H58" s="93"/>
      <c r="I58" s="93"/>
    </row>
    <row r="59" ht="15.75" customHeight="1">
      <c r="G59" s="93"/>
      <c r="H59" s="93"/>
      <c r="I59" s="93"/>
    </row>
    <row r="60" ht="15.75" customHeight="1">
      <c r="G60" s="93"/>
      <c r="H60" s="93"/>
      <c r="I60" s="93"/>
    </row>
    <row r="61" ht="15.75" customHeight="1">
      <c r="G61" s="93"/>
      <c r="H61" s="93"/>
      <c r="I61" s="93"/>
    </row>
    <row r="62" ht="15.75" customHeight="1">
      <c r="G62" s="93"/>
      <c r="H62" s="93"/>
      <c r="I62" s="93"/>
    </row>
    <row r="63" ht="15.75" customHeight="1">
      <c r="G63" s="93"/>
      <c r="H63" s="93"/>
      <c r="I63" s="93"/>
    </row>
    <row r="64" ht="15.75" customHeight="1">
      <c r="G64" s="93"/>
      <c r="H64" s="93"/>
      <c r="I64" s="93"/>
    </row>
    <row r="65" ht="15.75" customHeight="1">
      <c r="G65" s="93"/>
      <c r="H65" s="93"/>
      <c r="I65" s="93"/>
    </row>
    <row r="66" ht="15.75" customHeight="1">
      <c r="G66" s="93"/>
      <c r="H66" s="93"/>
      <c r="I66" s="93"/>
    </row>
    <row r="67" ht="15.75" customHeight="1">
      <c r="G67" s="93"/>
      <c r="H67" s="93"/>
      <c r="I67" s="93"/>
    </row>
    <row r="68" ht="15.75" customHeight="1">
      <c r="G68" s="93"/>
      <c r="H68" s="93"/>
      <c r="I68" s="93"/>
    </row>
    <row r="69" ht="15.75" customHeight="1">
      <c r="G69" s="93"/>
      <c r="H69" s="93"/>
      <c r="I69" s="93"/>
    </row>
    <row r="70" ht="15.75" customHeight="1">
      <c r="G70" s="93"/>
      <c r="H70" s="93"/>
      <c r="I70" s="93"/>
    </row>
    <row r="71" ht="15.75" customHeight="1">
      <c r="G71" s="93"/>
      <c r="H71" s="93"/>
      <c r="I71" s="93"/>
    </row>
    <row r="72" ht="15.75" customHeight="1">
      <c r="G72" s="93"/>
      <c r="H72" s="93"/>
      <c r="I72" s="93"/>
    </row>
    <row r="73" ht="15.75" customHeight="1">
      <c r="G73" s="93"/>
      <c r="H73" s="93"/>
      <c r="I73" s="93"/>
    </row>
    <row r="74" ht="15.75" customHeight="1">
      <c r="G74" s="93"/>
      <c r="H74" s="93"/>
      <c r="I74" s="93"/>
    </row>
    <row r="75" ht="15.75" customHeight="1">
      <c r="G75" s="93"/>
      <c r="H75" s="93"/>
      <c r="I75" s="93"/>
    </row>
    <row r="76" ht="15.75" customHeight="1">
      <c r="G76" s="93"/>
      <c r="H76" s="93"/>
      <c r="I76" s="93"/>
    </row>
    <row r="77" ht="15.75" customHeight="1">
      <c r="G77" s="93"/>
      <c r="H77" s="93"/>
      <c r="I77" s="93"/>
    </row>
    <row r="78" ht="15.75" customHeight="1">
      <c r="G78" s="93"/>
      <c r="H78" s="93"/>
      <c r="I78" s="93"/>
    </row>
    <row r="79" ht="15.75" customHeight="1">
      <c r="G79" s="93"/>
      <c r="H79" s="93"/>
      <c r="I79" s="93"/>
    </row>
    <row r="80" ht="15.75" customHeight="1">
      <c r="G80" s="93"/>
      <c r="H80" s="93"/>
      <c r="I80" s="93"/>
    </row>
    <row r="81" ht="15.75" customHeight="1">
      <c r="G81" s="93"/>
      <c r="H81" s="93"/>
      <c r="I81" s="93"/>
    </row>
    <row r="82" ht="15.75" customHeight="1">
      <c r="G82" s="93"/>
      <c r="H82" s="93"/>
      <c r="I82" s="93"/>
    </row>
    <row r="83" ht="15.75" customHeight="1">
      <c r="G83" s="93"/>
      <c r="H83" s="93"/>
      <c r="I83" s="93"/>
    </row>
    <row r="84" ht="15.75" customHeight="1">
      <c r="G84" s="93"/>
      <c r="H84" s="93"/>
      <c r="I84" s="93"/>
    </row>
    <row r="85" ht="15.75" customHeight="1">
      <c r="G85" s="93"/>
      <c r="H85" s="93"/>
      <c r="I85" s="93"/>
    </row>
    <row r="86" ht="15.75" customHeight="1">
      <c r="G86" s="93"/>
      <c r="H86" s="93"/>
      <c r="I86" s="93"/>
    </row>
    <row r="87" ht="15.75" customHeight="1">
      <c r="G87" s="93"/>
      <c r="H87" s="93"/>
      <c r="I87" s="93"/>
    </row>
    <row r="88" ht="15.75" customHeight="1">
      <c r="G88" s="93"/>
      <c r="H88" s="93"/>
      <c r="I88" s="93"/>
    </row>
    <row r="89" ht="15.75" customHeight="1">
      <c r="G89" s="93"/>
      <c r="H89" s="93"/>
      <c r="I89" s="93"/>
    </row>
    <row r="90" ht="15.75" customHeight="1">
      <c r="G90" s="93"/>
      <c r="H90" s="93"/>
      <c r="I90" s="93"/>
    </row>
    <row r="91" ht="15.75" customHeight="1">
      <c r="G91" s="93"/>
      <c r="H91" s="93"/>
      <c r="I91" s="93"/>
    </row>
    <row r="92" ht="15.75" customHeight="1">
      <c r="G92" s="93"/>
      <c r="H92" s="93"/>
      <c r="I92" s="93"/>
    </row>
    <row r="93" ht="15.75" customHeight="1">
      <c r="G93" s="93"/>
      <c r="H93" s="93"/>
      <c r="I93" s="93"/>
    </row>
    <row r="94" ht="15.75" customHeight="1">
      <c r="G94" s="93"/>
      <c r="H94" s="93"/>
      <c r="I94" s="93"/>
    </row>
    <row r="95" ht="15.75" customHeight="1">
      <c r="G95" s="93"/>
      <c r="H95" s="93"/>
      <c r="I95" s="93"/>
    </row>
    <row r="96" ht="15.75" customHeight="1">
      <c r="G96" s="93"/>
      <c r="H96" s="93"/>
      <c r="I96" s="93"/>
    </row>
    <row r="97" ht="15.75" customHeight="1">
      <c r="G97" s="93"/>
      <c r="H97" s="93"/>
      <c r="I97" s="93"/>
    </row>
    <row r="98" ht="15.75" customHeight="1">
      <c r="G98" s="93"/>
      <c r="H98" s="93"/>
      <c r="I98" s="93"/>
    </row>
    <row r="99" ht="15.75" customHeight="1">
      <c r="G99" s="93"/>
      <c r="H99" s="93"/>
      <c r="I99" s="93"/>
    </row>
    <row r="100" ht="15.75" customHeight="1">
      <c r="G100" s="93"/>
      <c r="H100" s="93"/>
      <c r="I100" s="93"/>
    </row>
    <row r="101" ht="15.75" customHeight="1">
      <c r="G101" s="93"/>
      <c r="H101" s="93"/>
      <c r="I101" s="93"/>
    </row>
    <row r="102" ht="15.75" customHeight="1">
      <c r="G102" s="93"/>
      <c r="H102" s="93"/>
      <c r="I102" s="93"/>
    </row>
    <row r="103" ht="15.75" customHeight="1">
      <c r="G103" s="93"/>
      <c r="H103" s="93"/>
      <c r="I103" s="93"/>
    </row>
    <row r="104" ht="15.75" customHeight="1">
      <c r="G104" s="93"/>
      <c r="H104" s="93"/>
      <c r="I104" s="93"/>
    </row>
    <row r="105" ht="15.75" customHeight="1">
      <c r="G105" s="93"/>
      <c r="H105" s="93"/>
      <c r="I105" s="93"/>
    </row>
    <row r="106" ht="15.75" customHeight="1">
      <c r="G106" s="93"/>
      <c r="H106" s="93"/>
      <c r="I106" s="93"/>
    </row>
    <row r="107" ht="15.75" customHeight="1">
      <c r="G107" s="93"/>
      <c r="H107" s="93"/>
      <c r="I107" s="93"/>
    </row>
    <row r="108" ht="15.75" customHeight="1">
      <c r="G108" s="93"/>
      <c r="H108" s="93"/>
      <c r="I108" s="93"/>
    </row>
    <row r="109" ht="15.75" customHeight="1">
      <c r="G109" s="93"/>
      <c r="H109" s="93"/>
      <c r="I109" s="93"/>
    </row>
    <row r="110" ht="15.75" customHeight="1">
      <c r="G110" s="93"/>
      <c r="H110" s="93"/>
      <c r="I110" s="93"/>
    </row>
    <row r="111" ht="15.75" customHeight="1">
      <c r="G111" s="93"/>
      <c r="H111" s="93"/>
      <c r="I111" s="93"/>
    </row>
    <row r="112" ht="15.75" customHeight="1">
      <c r="G112" s="93"/>
      <c r="H112" s="93"/>
      <c r="I112" s="93"/>
    </row>
    <row r="113" ht="15.75" customHeight="1">
      <c r="G113" s="93"/>
      <c r="H113" s="93"/>
      <c r="I113" s="93"/>
    </row>
    <row r="114" ht="15.75" customHeight="1">
      <c r="G114" s="93"/>
      <c r="H114" s="93"/>
      <c r="I114" s="93"/>
    </row>
    <row r="115" ht="15.75" customHeight="1">
      <c r="G115" s="93"/>
      <c r="H115" s="93"/>
      <c r="I115" s="93"/>
    </row>
    <row r="116" ht="15.75" customHeight="1">
      <c r="G116" s="93"/>
      <c r="H116" s="93"/>
      <c r="I116" s="93"/>
    </row>
    <row r="117" ht="15.75" customHeight="1">
      <c r="G117" s="93"/>
      <c r="H117" s="93"/>
      <c r="I117" s="93"/>
    </row>
    <row r="118" ht="15.75" customHeight="1">
      <c r="G118" s="93"/>
      <c r="H118" s="93"/>
      <c r="I118" s="93"/>
    </row>
    <row r="119" ht="15.75" customHeight="1">
      <c r="G119" s="93"/>
      <c r="H119" s="93"/>
      <c r="I119" s="93"/>
    </row>
    <row r="120" ht="15.75" customHeight="1">
      <c r="G120" s="93"/>
      <c r="H120" s="93"/>
      <c r="I120" s="93"/>
    </row>
    <row r="121" ht="15.75" customHeight="1">
      <c r="G121" s="93"/>
      <c r="H121" s="93"/>
      <c r="I121" s="93"/>
    </row>
    <row r="122" ht="15.75" customHeight="1">
      <c r="G122" s="93"/>
      <c r="H122" s="93"/>
      <c r="I122" s="93"/>
    </row>
    <row r="123" ht="15.75" customHeight="1">
      <c r="G123" s="93"/>
      <c r="H123" s="93"/>
      <c r="I123" s="93"/>
    </row>
    <row r="124" ht="15.75" customHeight="1">
      <c r="G124" s="93"/>
      <c r="H124" s="93"/>
      <c r="I124" s="93"/>
    </row>
    <row r="125" ht="15.75" customHeight="1">
      <c r="G125" s="93"/>
      <c r="H125" s="93"/>
      <c r="I125" s="93"/>
    </row>
    <row r="126" ht="15.75" customHeight="1">
      <c r="G126" s="93"/>
      <c r="H126" s="93"/>
      <c r="I126" s="93"/>
    </row>
    <row r="127" ht="15.75" customHeight="1">
      <c r="G127" s="93"/>
      <c r="H127" s="93"/>
      <c r="I127" s="93"/>
    </row>
    <row r="128" ht="15.75" customHeight="1">
      <c r="G128" s="93"/>
      <c r="H128" s="93"/>
      <c r="I128" s="93"/>
    </row>
    <row r="129" ht="15.75" customHeight="1">
      <c r="G129" s="93"/>
      <c r="H129" s="93"/>
      <c r="I129" s="93"/>
    </row>
    <row r="130" ht="15.75" customHeight="1">
      <c r="G130" s="93"/>
      <c r="H130" s="93"/>
      <c r="I130" s="93"/>
    </row>
    <row r="131" ht="15.75" customHeight="1">
      <c r="G131" s="93"/>
      <c r="H131" s="93"/>
      <c r="I131" s="93"/>
    </row>
    <row r="132" ht="15.75" customHeight="1">
      <c r="G132" s="93"/>
      <c r="H132" s="93"/>
      <c r="I132" s="93"/>
    </row>
    <row r="133" ht="15.75" customHeight="1">
      <c r="G133" s="93"/>
      <c r="H133" s="93"/>
      <c r="I133" s="93"/>
    </row>
    <row r="134" ht="15.75" customHeight="1">
      <c r="G134" s="93"/>
      <c r="H134" s="93"/>
      <c r="I134" s="93"/>
    </row>
    <row r="135" ht="15.75" customHeight="1">
      <c r="G135" s="93"/>
      <c r="H135" s="93"/>
      <c r="I135" s="93"/>
    </row>
    <row r="136" ht="15.75" customHeight="1">
      <c r="G136" s="93"/>
      <c r="H136" s="93"/>
      <c r="I136" s="93"/>
    </row>
    <row r="137" ht="15.75" customHeight="1">
      <c r="G137" s="93"/>
      <c r="H137" s="93"/>
      <c r="I137" s="93"/>
    </row>
    <row r="138" ht="15.75" customHeight="1">
      <c r="G138" s="93"/>
      <c r="H138" s="93"/>
      <c r="I138" s="93"/>
    </row>
    <row r="139" ht="15.75" customHeight="1">
      <c r="G139" s="93"/>
      <c r="H139" s="93"/>
      <c r="I139" s="93"/>
    </row>
    <row r="140" ht="15.75" customHeight="1">
      <c r="G140" s="93"/>
      <c r="H140" s="93"/>
      <c r="I140" s="93"/>
    </row>
    <row r="141" ht="15.75" customHeight="1">
      <c r="G141" s="93"/>
      <c r="H141" s="93"/>
      <c r="I141" s="93"/>
    </row>
    <row r="142" ht="15.75" customHeight="1">
      <c r="G142" s="93"/>
      <c r="H142" s="93"/>
      <c r="I142" s="93"/>
    </row>
    <row r="143" ht="15.75" customHeight="1">
      <c r="G143" s="93"/>
      <c r="H143" s="93"/>
      <c r="I143" s="93"/>
    </row>
    <row r="144" ht="15.75" customHeight="1">
      <c r="G144" s="93"/>
      <c r="H144" s="93"/>
      <c r="I144" s="93"/>
    </row>
    <row r="145" ht="15.75" customHeight="1">
      <c r="G145" s="93"/>
      <c r="H145" s="93"/>
      <c r="I145" s="93"/>
    </row>
    <row r="146" ht="15.75" customHeight="1">
      <c r="G146" s="93"/>
      <c r="H146" s="93"/>
      <c r="I146" s="93"/>
    </row>
    <row r="147" ht="15.75" customHeight="1">
      <c r="G147" s="93"/>
      <c r="H147" s="93"/>
      <c r="I147" s="93"/>
    </row>
    <row r="148" ht="15.75" customHeight="1">
      <c r="G148" s="93"/>
      <c r="H148" s="93"/>
      <c r="I148" s="93"/>
    </row>
    <row r="149" ht="15.75" customHeight="1">
      <c r="G149" s="93"/>
      <c r="H149" s="93"/>
      <c r="I149" s="93"/>
    </row>
    <row r="150" ht="15.75" customHeight="1">
      <c r="G150" s="93"/>
      <c r="H150" s="93"/>
      <c r="I150" s="93"/>
    </row>
    <row r="151" ht="15.75" customHeight="1">
      <c r="G151" s="93"/>
      <c r="H151" s="93"/>
      <c r="I151" s="93"/>
    </row>
    <row r="152" ht="15.75" customHeight="1">
      <c r="G152" s="93"/>
      <c r="H152" s="93"/>
      <c r="I152" s="93"/>
    </row>
    <row r="153" ht="15.75" customHeight="1">
      <c r="G153" s="93"/>
      <c r="H153" s="93"/>
      <c r="I153" s="93"/>
    </row>
    <row r="154" ht="15.75" customHeight="1">
      <c r="G154" s="93"/>
      <c r="H154" s="93"/>
      <c r="I154" s="93"/>
    </row>
    <row r="155" ht="15.75" customHeight="1">
      <c r="G155" s="93"/>
      <c r="H155" s="93"/>
      <c r="I155" s="93"/>
    </row>
    <row r="156" ht="15.75" customHeight="1">
      <c r="G156" s="93"/>
      <c r="H156" s="93"/>
      <c r="I156" s="93"/>
    </row>
    <row r="157" ht="15.75" customHeight="1">
      <c r="G157" s="93"/>
      <c r="H157" s="93"/>
      <c r="I157" s="93"/>
    </row>
    <row r="158" ht="15.75" customHeight="1">
      <c r="G158" s="93"/>
      <c r="H158" s="93"/>
      <c r="I158" s="93"/>
    </row>
    <row r="159" ht="15.75" customHeight="1">
      <c r="G159" s="93"/>
      <c r="H159" s="93"/>
      <c r="I159" s="93"/>
    </row>
    <row r="160" ht="15.75" customHeight="1">
      <c r="G160" s="93"/>
      <c r="H160" s="93"/>
      <c r="I160" s="93"/>
    </row>
    <row r="161" ht="15.75" customHeight="1">
      <c r="G161" s="93"/>
      <c r="H161" s="93"/>
      <c r="I161" s="93"/>
    </row>
    <row r="162" ht="15.75" customHeight="1">
      <c r="G162" s="93"/>
      <c r="H162" s="93"/>
      <c r="I162" s="93"/>
    </row>
    <row r="163" ht="15.75" customHeight="1">
      <c r="G163" s="93"/>
      <c r="H163" s="93"/>
      <c r="I163" s="93"/>
    </row>
    <row r="164" ht="15.75" customHeight="1">
      <c r="G164" s="93"/>
      <c r="H164" s="93"/>
      <c r="I164" s="93"/>
    </row>
    <row r="165" ht="15.75" customHeight="1">
      <c r="G165" s="93"/>
      <c r="H165" s="93"/>
      <c r="I165" s="93"/>
    </row>
    <row r="166" ht="15.75" customHeight="1">
      <c r="G166" s="93"/>
      <c r="H166" s="93"/>
      <c r="I166" s="93"/>
    </row>
    <row r="167" ht="15.75" customHeight="1">
      <c r="G167" s="93"/>
      <c r="H167" s="93"/>
      <c r="I167" s="93"/>
    </row>
    <row r="168" ht="15.75" customHeight="1">
      <c r="G168" s="93"/>
      <c r="H168" s="93"/>
      <c r="I168" s="93"/>
    </row>
    <row r="169" ht="15.75" customHeight="1">
      <c r="G169" s="93"/>
      <c r="H169" s="93"/>
      <c r="I169" s="93"/>
    </row>
    <row r="170" ht="15.75" customHeight="1">
      <c r="G170" s="93"/>
      <c r="H170" s="93"/>
      <c r="I170" s="93"/>
    </row>
    <row r="171" ht="15.75" customHeight="1">
      <c r="G171" s="93"/>
      <c r="H171" s="93"/>
      <c r="I171" s="93"/>
    </row>
    <row r="172" ht="15.75" customHeight="1">
      <c r="G172" s="93"/>
      <c r="H172" s="93"/>
      <c r="I172" s="93"/>
    </row>
    <row r="173" ht="15.75" customHeight="1">
      <c r="G173" s="93"/>
      <c r="H173" s="93"/>
      <c r="I173" s="93"/>
    </row>
    <row r="174" ht="15.75" customHeight="1">
      <c r="G174" s="93"/>
      <c r="H174" s="93"/>
      <c r="I174" s="93"/>
    </row>
    <row r="175" ht="15.75" customHeight="1">
      <c r="G175" s="93"/>
      <c r="H175" s="93"/>
      <c r="I175" s="93"/>
    </row>
    <row r="176" ht="15.75" customHeight="1">
      <c r="G176" s="93"/>
      <c r="H176" s="93"/>
      <c r="I176" s="93"/>
    </row>
    <row r="177" ht="15.75" customHeight="1">
      <c r="G177" s="93"/>
      <c r="H177" s="93"/>
      <c r="I177" s="93"/>
    </row>
    <row r="178" ht="15.75" customHeight="1">
      <c r="G178" s="93"/>
      <c r="H178" s="93"/>
      <c r="I178" s="93"/>
    </row>
    <row r="179" ht="15.75" customHeight="1">
      <c r="G179" s="93"/>
      <c r="H179" s="93"/>
      <c r="I179" s="93"/>
    </row>
    <row r="180" ht="15.75" customHeight="1">
      <c r="G180" s="93"/>
      <c r="H180" s="93"/>
      <c r="I180" s="93"/>
    </row>
    <row r="181" ht="15.75" customHeight="1">
      <c r="G181" s="93"/>
      <c r="H181" s="93"/>
      <c r="I181" s="93"/>
    </row>
    <row r="182" ht="15.75" customHeight="1">
      <c r="G182" s="93"/>
      <c r="H182" s="93"/>
      <c r="I182" s="93"/>
    </row>
    <row r="183" ht="15.75" customHeight="1">
      <c r="G183" s="93"/>
      <c r="H183" s="93"/>
      <c r="I183" s="93"/>
    </row>
    <row r="184" ht="15.75" customHeight="1">
      <c r="G184" s="93"/>
      <c r="H184" s="93"/>
      <c r="I184" s="93"/>
    </row>
    <row r="185" ht="15.75" customHeight="1">
      <c r="G185" s="93"/>
      <c r="H185" s="93"/>
      <c r="I185" s="93"/>
    </row>
    <row r="186" ht="15.75" customHeight="1">
      <c r="G186" s="93"/>
      <c r="H186" s="93"/>
      <c r="I186" s="93"/>
    </row>
    <row r="187" ht="15.75" customHeight="1">
      <c r="G187" s="93"/>
      <c r="H187" s="93"/>
      <c r="I187" s="93"/>
    </row>
    <row r="188" ht="15.75" customHeight="1">
      <c r="G188" s="93"/>
      <c r="H188" s="93"/>
      <c r="I188" s="93"/>
    </row>
    <row r="189" ht="15.75" customHeight="1">
      <c r="G189" s="93"/>
      <c r="H189" s="93"/>
      <c r="I189" s="93"/>
    </row>
    <row r="190" ht="15.75" customHeight="1">
      <c r="G190" s="93"/>
      <c r="H190" s="93"/>
      <c r="I190" s="93"/>
    </row>
    <row r="191" ht="15.75" customHeight="1">
      <c r="G191" s="93"/>
      <c r="H191" s="93"/>
      <c r="I191" s="93"/>
    </row>
    <row r="192" ht="15.75" customHeight="1">
      <c r="G192" s="93"/>
      <c r="H192" s="93"/>
      <c r="I192" s="93"/>
    </row>
    <row r="193" ht="15.75" customHeight="1">
      <c r="G193" s="93"/>
      <c r="H193" s="93"/>
      <c r="I193" s="93"/>
    </row>
    <row r="194" ht="15.75" customHeight="1">
      <c r="G194" s="93"/>
      <c r="H194" s="93"/>
      <c r="I194" s="93"/>
    </row>
    <row r="195" ht="15.75" customHeight="1">
      <c r="G195" s="93"/>
      <c r="H195" s="93"/>
      <c r="I195" s="93"/>
    </row>
    <row r="196" ht="15.75" customHeight="1">
      <c r="G196" s="93"/>
      <c r="H196" s="93"/>
      <c r="I196" s="93"/>
    </row>
    <row r="197" ht="15.75" customHeight="1">
      <c r="G197" s="93"/>
      <c r="H197" s="93"/>
      <c r="I197" s="93"/>
    </row>
    <row r="198" ht="15.75" customHeight="1">
      <c r="G198" s="93"/>
      <c r="H198" s="93"/>
      <c r="I198" s="93"/>
    </row>
    <row r="199" ht="15.75" customHeight="1">
      <c r="G199" s="93"/>
      <c r="H199" s="93"/>
      <c r="I199" s="93"/>
    </row>
    <row r="200" ht="15.75" customHeight="1">
      <c r="G200" s="93"/>
      <c r="H200" s="93"/>
      <c r="I200" s="93"/>
    </row>
    <row r="201" ht="15.75" customHeight="1">
      <c r="G201" s="93"/>
      <c r="H201" s="93"/>
      <c r="I201" s="93"/>
    </row>
    <row r="202" ht="15.75" customHeight="1">
      <c r="G202" s="93"/>
      <c r="H202" s="93"/>
      <c r="I202" s="93"/>
    </row>
    <row r="203" ht="15.75" customHeight="1">
      <c r="G203" s="93"/>
      <c r="H203" s="93"/>
      <c r="I203" s="93"/>
    </row>
    <row r="204" ht="15.75" customHeight="1">
      <c r="G204" s="93"/>
      <c r="H204" s="93"/>
      <c r="I204" s="93"/>
    </row>
    <row r="205" ht="15.75" customHeight="1">
      <c r="G205" s="93"/>
      <c r="H205" s="93"/>
      <c r="I205" s="93"/>
    </row>
    <row r="206" ht="15.75" customHeight="1">
      <c r="G206" s="93"/>
      <c r="H206" s="93"/>
      <c r="I206" s="93"/>
    </row>
    <row r="207" ht="15.75" customHeight="1">
      <c r="G207" s="93"/>
      <c r="H207" s="93"/>
      <c r="I207" s="93"/>
    </row>
    <row r="208" ht="15.75" customHeight="1">
      <c r="G208" s="93"/>
      <c r="H208" s="93"/>
      <c r="I208" s="93"/>
    </row>
    <row r="209" ht="15.75" customHeight="1">
      <c r="G209" s="93"/>
      <c r="H209" s="93"/>
      <c r="I209" s="93"/>
    </row>
    <row r="210" ht="15.75" customHeight="1">
      <c r="G210" s="93"/>
      <c r="H210" s="93"/>
      <c r="I210" s="93"/>
    </row>
    <row r="211" ht="15.75" customHeight="1">
      <c r="G211" s="93"/>
      <c r="H211" s="93"/>
      <c r="I211" s="93"/>
    </row>
    <row r="212" ht="15.75" customHeight="1">
      <c r="G212" s="93"/>
      <c r="H212" s="93"/>
      <c r="I212" s="93"/>
    </row>
    <row r="213" ht="15.75" customHeight="1">
      <c r="G213" s="93"/>
      <c r="H213" s="93"/>
      <c r="I213" s="93"/>
    </row>
    <row r="214" ht="15.75" customHeight="1">
      <c r="G214" s="93"/>
      <c r="H214" s="93"/>
      <c r="I214" s="93"/>
    </row>
    <row r="215" ht="15.75" customHeight="1">
      <c r="G215" s="93"/>
      <c r="H215" s="93"/>
      <c r="I215" s="93"/>
    </row>
    <row r="216" ht="15.75" customHeight="1">
      <c r="G216" s="93"/>
      <c r="H216" s="93"/>
      <c r="I216" s="93"/>
    </row>
    <row r="217" ht="15.75" customHeight="1">
      <c r="G217" s="93"/>
      <c r="H217" s="93"/>
      <c r="I217" s="93"/>
    </row>
    <row r="218" ht="15.75" customHeight="1">
      <c r="G218" s="93"/>
      <c r="H218" s="93"/>
      <c r="I218" s="93"/>
    </row>
    <row r="219" ht="15.75" customHeight="1">
      <c r="G219" s="93"/>
      <c r="H219" s="93"/>
      <c r="I219" s="93"/>
    </row>
    <row r="220" ht="15.75" customHeight="1">
      <c r="G220" s="93"/>
      <c r="H220" s="93"/>
      <c r="I220" s="93"/>
    </row>
    <row r="221" ht="15.75" customHeight="1">
      <c r="G221" s="93"/>
      <c r="H221" s="93"/>
      <c r="I221" s="93"/>
    </row>
    <row r="222" ht="15.75" customHeight="1">
      <c r="G222" s="93"/>
      <c r="H222" s="93"/>
      <c r="I222" s="93"/>
    </row>
    <row r="223" ht="15.75" customHeight="1">
      <c r="G223" s="93"/>
      <c r="H223" s="93"/>
      <c r="I223" s="93"/>
    </row>
    <row r="224" ht="15.75" customHeight="1">
      <c r="G224" s="93"/>
      <c r="H224" s="93"/>
      <c r="I224" s="93"/>
    </row>
    <row r="225" ht="15.75" customHeight="1">
      <c r="G225" s="93"/>
      <c r="H225" s="93"/>
      <c r="I225" s="93"/>
    </row>
    <row r="226" ht="15.75" customHeight="1">
      <c r="G226" s="93"/>
      <c r="H226" s="93"/>
      <c r="I226" s="93"/>
    </row>
    <row r="227" ht="15.75" customHeight="1">
      <c r="G227" s="93"/>
      <c r="H227" s="93"/>
      <c r="I227" s="93"/>
    </row>
    <row r="228" ht="15.75" customHeight="1">
      <c r="G228" s="93"/>
      <c r="H228" s="93"/>
      <c r="I228" s="93"/>
    </row>
    <row r="229" ht="15.75" customHeight="1">
      <c r="G229" s="93"/>
      <c r="H229" s="93"/>
      <c r="I229" s="93"/>
    </row>
    <row r="230" ht="15.75" customHeight="1">
      <c r="G230" s="93"/>
      <c r="H230" s="93"/>
      <c r="I230" s="93"/>
    </row>
    <row r="231" ht="15.75" customHeight="1">
      <c r="G231" s="93"/>
      <c r="H231" s="93"/>
      <c r="I231" s="93"/>
    </row>
    <row r="232" ht="15.75" customHeight="1">
      <c r="G232" s="93"/>
      <c r="H232" s="93"/>
      <c r="I232" s="93"/>
    </row>
    <row r="233" ht="15.75" customHeight="1">
      <c r="G233" s="93"/>
      <c r="H233" s="93"/>
      <c r="I233" s="93"/>
    </row>
    <row r="234" ht="15.75" customHeight="1">
      <c r="G234" s="93"/>
      <c r="H234" s="93"/>
      <c r="I234" s="93"/>
    </row>
    <row r="235" ht="15.75" customHeight="1">
      <c r="G235" s="93"/>
      <c r="H235" s="93"/>
      <c r="I235" s="93"/>
    </row>
    <row r="236" ht="15.75" customHeight="1">
      <c r="G236" s="93"/>
      <c r="H236" s="93"/>
      <c r="I236" s="93"/>
    </row>
    <row r="237" ht="15.75" customHeight="1">
      <c r="G237" s="93"/>
      <c r="H237" s="93"/>
      <c r="I237" s="93"/>
    </row>
    <row r="238" ht="15.75" customHeight="1">
      <c r="G238" s="93"/>
      <c r="H238" s="93"/>
      <c r="I238" s="93"/>
    </row>
    <row r="239" ht="15.75" customHeight="1">
      <c r="G239" s="93"/>
      <c r="H239" s="93"/>
      <c r="I239" s="93"/>
    </row>
    <row r="240" ht="15.75" customHeight="1">
      <c r="G240" s="93"/>
      <c r="H240" s="93"/>
      <c r="I240" s="93"/>
    </row>
    <row r="241" ht="15.75" customHeight="1">
      <c r="G241" s="93"/>
      <c r="H241" s="93"/>
      <c r="I241" s="93"/>
    </row>
    <row r="242" ht="15.75" customHeight="1">
      <c r="G242" s="93"/>
      <c r="H242" s="93"/>
      <c r="I242" s="93"/>
    </row>
    <row r="243" ht="15.75" customHeight="1">
      <c r="G243" s="93"/>
      <c r="H243" s="93"/>
      <c r="I243" s="93"/>
    </row>
    <row r="244" ht="15.75" customHeight="1">
      <c r="G244" s="93"/>
      <c r="H244" s="93"/>
      <c r="I244" s="93"/>
    </row>
    <row r="245" ht="15.75" customHeight="1">
      <c r="G245" s="93"/>
      <c r="H245" s="93"/>
      <c r="I245" s="93"/>
    </row>
    <row r="246" ht="15.75" customHeight="1">
      <c r="G246" s="93"/>
      <c r="H246" s="93"/>
      <c r="I246" s="93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45">
    <filterColumn colId="7">
      <filters>
        <filter val="Nontlantla"/>
      </filters>
    </filterColumn>
  </autoFilter>
  <customSheetViews>
    <customSheetView guid="{E493C62B-FC89-41BF-9528-F60FDA176EBA}" filter="1" showAutoFilter="1">
      <autoFilter ref="$A$1:$N$46"/>
      <extLst>
        <ext uri="GoogleSheetsCustomDataVersion1">
          <go:sheetsCustomData xmlns:go="http://customooxmlschemas.google.com/" filterViewId="1040824015"/>
        </ext>
      </extLst>
    </customSheetView>
    <customSheetView guid="{0D4A5E9F-EAE9-4E24-BFE9-DEE47710761C}" filter="1" showAutoFilter="1">
      <autoFilter ref="$A$1:$AB$46"/>
      <extLst>
        <ext uri="GoogleSheetsCustomDataVersion1">
          <go:sheetsCustomData xmlns:go="http://customooxmlschemas.google.com/" filterViewId="1307338584"/>
        </ext>
      </extLst>
    </customSheetView>
    <customSheetView guid="{E510B2FA-3644-40C5-9D22-9279251966F3}" filter="1" showAutoFilter="1">
      <autoFilter ref="$A$1:$AB$46">
        <filterColumn colId="7">
          <filters>
            <filter val="Nontlantla"/>
            <filter val="Okuhle"/>
            <filter val="Nosisa"/>
            <filter val="Anelisa"/>
          </filters>
        </filterColumn>
      </autoFilter>
      <extLst>
        <ext uri="GoogleSheetsCustomDataVersion1">
          <go:sheetsCustomData xmlns:go="http://customooxmlschemas.google.com/" filterViewId="1482757205"/>
        </ext>
      </extLst>
    </customSheetView>
    <customSheetView guid="{2C5F86F4-F61F-408D-990F-AA09F3F60091}" filter="1" showAutoFilter="1">
      <autoFilter ref="$A$1:$AB$46">
        <filterColumn colId="7">
          <filters>
            <filter val="Nontlantla"/>
            <filter val="Okuhle"/>
            <filter val="Nosisa"/>
            <filter val="Anelisa"/>
          </filters>
        </filterColumn>
      </autoFilter>
      <extLst>
        <ext uri="GoogleSheetsCustomDataVersion1">
          <go:sheetsCustomData xmlns:go="http://customooxmlschemas.google.com/" filterViewId="1857100401"/>
        </ext>
      </extLst>
    </customSheetView>
    <customSheetView guid="{0D40BCBB-26AD-49E6-BF19-D42318FEC5CC}" filter="1" showAutoFilter="1">
      <autoFilter ref="$A$1:$AB$46">
        <filterColumn colId="7">
          <filters>
            <filter val="Nontlantla"/>
            <filter val="Okuhle"/>
            <filter val="Nosisa"/>
            <filter val="Anelisa"/>
          </filters>
        </filterColumn>
      </autoFilter>
      <extLst>
        <ext uri="GoogleSheetsCustomDataVersion1">
          <go:sheetsCustomData xmlns:go="http://customooxmlschemas.google.com/" filterViewId="309578007"/>
        </ext>
      </extLst>
    </customSheetView>
    <customSheetView guid="{CAAD9B5A-C1F0-45B0-A33B-06A851997B5C}" filter="1" showAutoFilter="1">
      <autoFilter ref="$A$1:$AB$46"/>
      <extLst>
        <ext uri="GoogleSheetsCustomDataVersion1">
          <go:sheetsCustomData xmlns:go="http://customooxmlschemas.google.com/" filterViewId="333125422"/>
        </ext>
      </extLst>
    </customSheetView>
    <customSheetView guid="{EA8F5413-B19F-476D-8C81-81B671CF1DF1}" filter="1" showAutoFilter="1">
      <autoFilter ref="$G$49"/>
      <extLst>
        <ext uri="GoogleSheetsCustomDataVersion1">
          <go:sheetsCustomData xmlns:go="http://customooxmlschemas.google.com/" filterViewId="362060798"/>
        </ext>
      </extLst>
    </customSheetView>
    <customSheetView guid="{7CEF7AC3-AA8A-4BE6-87F9-6A4BEBCC2C44}" filter="1" showAutoFilter="1">
      <autoFilter ref="$H$1:$H$250"/>
      <extLst>
        <ext uri="GoogleSheetsCustomDataVersion1">
          <go:sheetsCustomData xmlns:go="http://customooxmlschemas.google.com/" filterViewId="632481878"/>
        </ext>
      </extLst>
    </customSheetView>
    <customSheetView guid="{A4A961A7-E949-4930-8369-483752E0A46C}" filter="1" showAutoFilter="1">
      <autoFilter ref="$A$1:$AB$46"/>
      <extLst>
        <ext uri="GoogleSheetsCustomDataVersion1">
          <go:sheetsCustomData xmlns:go="http://customooxmlschemas.google.com/" filterViewId="808021103"/>
        </ext>
      </extLst>
    </customSheetView>
    <customSheetView guid="{078F80D6-BD7D-4BF6-BFA7-981DB5DC7BEE}" filter="1" showAutoFilter="1">
      <autoFilter ref="$A$1:$AB$46">
        <filterColumn colId="7">
          <filters>
            <filter val="Nontlantla"/>
            <filter val="Okuhle"/>
            <filter val="Nosisa"/>
            <filter val="Anelisa"/>
          </filters>
        </filterColumn>
      </autoFilter>
      <extLst>
        <ext uri="GoogleSheetsCustomDataVersion1">
          <go:sheetsCustomData xmlns:go="http://customooxmlschemas.google.com/" filterViewId="92463051"/>
        </ext>
      </extLst>
    </customSheetView>
    <customSheetView guid="{53A25238-D063-47FE-919C-38CE2B701B01}" filter="1" showAutoFilter="1">
      <autoFilter ref="$A$1:$AB$46"/>
      <extLst>
        <ext uri="GoogleSheetsCustomDataVersion1">
          <go:sheetsCustomData xmlns:go="http://customooxmlschemas.google.com/" filterViewId="937175791"/>
        </ext>
      </extLst>
    </customSheetView>
  </customSheetViews>
  <dataValidations>
    <dataValidation type="list" allowBlank="1" showErrorMessage="1" sqref="K2:K45">
      <formula1>"YES,NO"</formula1>
    </dataValidation>
    <dataValidation type="list" allowBlank="1" showErrorMessage="1" sqref="I2:J45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3.0"/>
    <col customWidth="1" min="3" max="3" width="19.0"/>
    <col customWidth="1" min="5" max="6" width="17.29"/>
    <col customWidth="1" min="7" max="7" width="66.29"/>
    <col customWidth="1" min="8" max="8" width="22.43"/>
  </cols>
  <sheetData>
    <row r="1">
      <c r="A1" s="433" t="s">
        <v>167</v>
      </c>
      <c r="B1" s="433" t="s">
        <v>173</v>
      </c>
      <c r="C1" s="433" t="s">
        <v>9181</v>
      </c>
      <c r="E1" s="434" t="s">
        <v>167</v>
      </c>
      <c r="F1" s="434" t="s">
        <v>173</v>
      </c>
      <c r="G1" s="435" t="s">
        <v>9182</v>
      </c>
      <c r="H1" s="434" t="s">
        <v>210</v>
      </c>
    </row>
    <row r="2">
      <c r="A2" s="14" t="s">
        <v>9183</v>
      </c>
      <c r="B2" s="90" t="s">
        <v>75</v>
      </c>
      <c r="C2" s="14">
        <v>4.0</v>
      </c>
      <c r="E2" s="14" t="s">
        <v>9183</v>
      </c>
      <c r="F2" s="90" t="s">
        <v>75</v>
      </c>
      <c r="G2" s="14" t="s">
        <v>2361</v>
      </c>
      <c r="H2" s="14" t="s">
        <v>9184</v>
      </c>
    </row>
    <row r="3">
      <c r="A3" s="14" t="s">
        <v>9185</v>
      </c>
      <c r="B3" s="14" t="s">
        <v>76</v>
      </c>
      <c r="C3" s="14"/>
      <c r="E3" s="14" t="s">
        <v>9185</v>
      </c>
      <c r="F3" s="14" t="s">
        <v>76</v>
      </c>
      <c r="G3" s="14" t="s">
        <v>2526</v>
      </c>
      <c r="H3" s="14" t="s">
        <v>9184</v>
      </c>
    </row>
    <row r="4" ht="14.25" customHeight="1">
      <c r="A4" s="14" t="s">
        <v>9186</v>
      </c>
      <c r="B4" s="79" t="s">
        <v>9187</v>
      </c>
      <c r="C4" s="14"/>
      <c r="E4" s="14" t="s">
        <v>9188</v>
      </c>
      <c r="F4" s="79" t="s">
        <v>79</v>
      </c>
      <c r="G4" s="14" t="s">
        <v>9189</v>
      </c>
      <c r="H4" s="79" t="s">
        <v>9190</v>
      </c>
    </row>
    <row r="5">
      <c r="A5" s="14" t="s">
        <v>9191</v>
      </c>
      <c r="B5" s="79" t="s">
        <v>79</v>
      </c>
      <c r="C5" s="14">
        <v>7.0</v>
      </c>
      <c r="E5" s="14" t="s">
        <v>9192</v>
      </c>
      <c r="F5" s="79" t="s">
        <v>79</v>
      </c>
      <c r="G5" s="79" t="s">
        <v>9193</v>
      </c>
      <c r="H5" s="14" t="s">
        <v>9184</v>
      </c>
    </row>
    <row r="6">
      <c r="A6" s="14" t="s">
        <v>9188</v>
      </c>
      <c r="B6" s="79" t="s">
        <v>79</v>
      </c>
      <c r="C6" s="14"/>
      <c r="E6" s="14" t="s">
        <v>9194</v>
      </c>
      <c r="F6" s="79" t="s">
        <v>79</v>
      </c>
      <c r="G6" s="79" t="s">
        <v>2361</v>
      </c>
      <c r="H6" s="14" t="s">
        <v>9184</v>
      </c>
    </row>
    <row r="7">
      <c r="A7" s="14" t="s">
        <v>9195</v>
      </c>
      <c r="B7" s="79" t="s">
        <v>79</v>
      </c>
      <c r="C7" s="14">
        <v>6.0</v>
      </c>
      <c r="E7" s="14" t="s">
        <v>9196</v>
      </c>
      <c r="F7" s="79" t="s">
        <v>79</v>
      </c>
      <c r="G7" s="79" t="s">
        <v>9197</v>
      </c>
      <c r="H7" s="14" t="s">
        <v>9184</v>
      </c>
    </row>
    <row r="8">
      <c r="A8" s="14" t="s">
        <v>9198</v>
      </c>
      <c r="B8" s="79" t="s">
        <v>79</v>
      </c>
      <c r="C8" s="14">
        <v>6.0</v>
      </c>
    </row>
    <row r="9">
      <c r="A9" s="14" t="s">
        <v>9192</v>
      </c>
      <c r="B9" s="79" t="s">
        <v>79</v>
      </c>
      <c r="C9" s="14"/>
      <c r="E9" s="436" t="s">
        <v>167</v>
      </c>
      <c r="F9" s="436" t="s">
        <v>7669</v>
      </c>
      <c r="G9" s="437" t="s">
        <v>9199</v>
      </c>
      <c r="H9" s="437" t="s">
        <v>7678</v>
      </c>
    </row>
    <row r="10">
      <c r="A10" s="14" t="s">
        <v>9194</v>
      </c>
      <c r="B10" s="79" t="s">
        <v>79</v>
      </c>
      <c r="C10" s="14"/>
      <c r="E10" s="14" t="s">
        <v>9185</v>
      </c>
      <c r="F10" s="14" t="s">
        <v>76</v>
      </c>
      <c r="G10" s="135" t="s">
        <v>9200</v>
      </c>
      <c r="H10" s="14" t="s">
        <v>9201</v>
      </c>
    </row>
    <row r="11">
      <c r="A11" s="14" t="s">
        <v>9196</v>
      </c>
      <c r="B11" s="79" t="s">
        <v>79</v>
      </c>
      <c r="C11" s="14">
        <v>7.0</v>
      </c>
      <c r="E11" s="79" t="s">
        <v>9188</v>
      </c>
      <c r="F11" s="79" t="s">
        <v>9202</v>
      </c>
      <c r="G11" s="438" t="s">
        <v>9203</v>
      </c>
      <c r="H11" s="79" t="s">
        <v>9201</v>
      </c>
    </row>
    <row r="12">
      <c r="A12" s="14" t="s">
        <v>9204</v>
      </c>
      <c r="B12" s="79" t="s">
        <v>79</v>
      </c>
      <c r="C12" s="14">
        <v>6.0</v>
      </c>
      <c r="E12" s="79" t="s">
        <v>9198</v>
      </c>
      <c r="F12" s="79" t="s">
        <v>9202</v>
      </c>
      <c r="G12" s="79" t="s">
        <v>9205</v>
      </c>
      <c r="H12" s="79" t="s">
        <v>9201</v>
      </c>
    </row>
    <row r="13">
      <c r="A13" s="14" t="s">
        <v>9206</v>
      </c>
      <c r="B13" s="79" t="s">
        <v>79</v>
      </c>
      <c r="C13" s="14">
        <v>5.0</v>
      </c>
      <c r="E13" s="79" t="s">
        <v>9192</v>
      </c>
      <c r="F13" s="79" t="s">
        <v>9202</v>
      </c>
      <c r="G13" s="79" t="s">
        <v>9203</v>
      </c>
      <c r="H13" s="79" t="s">
        <v>9201</v>
      </c>
    </row>
    <row r="14">
      <c r="A14" s="14" t="s">
        <v>9207</v>
      </c>
      <c r="B14" s="79" t="s">
        <v>79</v>
      </c>
      <c r="C14" s="14">
        <v>6.0</v>
      </c>
      <c r="E14" s="79" t="s">
        <v>9194</v>
      </c>
      <c r="F14" s="79" t="s">
        <v>9202</v>
      </c>
      <c r="G14" s="79" t="s">
        <v>9208</v>
      </c>
      <c r="H14" s="79" t="s">
        <v>9201</v>
      </c>
    </row>
    <row r="15">
      <c r="A15" s="14" t="s">
        <v>9209</v>
      </c>
      <c r="B15" s="79" t="s">
        <v>79</v>
      </c>
      <c r="C15" s="14">
        <v>6.0</v>
      </c>
      <c r="E15" s="79" t="s">
        <v>9204</v>
      </c>
      <c r="F15" s="79" t="s">
        <v>9202</v>
      </c>
      <c r="G15" s="79" t="s">
        <v>9210</v>
      </c>
      <c r="H15" s="79" t="s">
        <v>9201</v>
      </c>
    </row>
    <row r="16">
      <c r="A16" s="397" t="s">
        <v>9211</v>
      </c>
      <c r="B16" s="397" t="s">
        <v>9212</v>
      </c>
      <c r="C16" s="14"/>
      <c r="E16" s="79" t="s">
        <v>9213</v>
      </c>
      <c r="F16" s="79" t="s">
        <v>9202</v>
      </c>
      <c r="G16" s="79" t="s">
        <v>9214</v>
      </c>
      <c r="H16" s="79" t="s">
        <v>9201</v>
      </c>
    </row>
    <row r="17">
      <c r="A17" s="397" t="s">
        <v>9215</v>
      </c>
      <c r="B17" s="397" t="s">
        <v>9212</v>
      </c>
      <c r="C17" s="14"/>
      <c r="E17" s="14" t="s">
        <v>9216</v>
      </c>
      <c r="F17" s="14" t="s">
        <v>9217</v>
      </c>
      <c r="G17" s="14" t="s">
        <v>9218</v>
      </c>
      <c r="H17" s="14" t="s">
        <v>9201</v>
      </c>
    </row>
    <row r="18">
      <c r="A18" s="397" t="s">
        <v>9219</v>
      </c>
      <c r="B18" s="439" t="s">
        <v>94</v>
      </c>
      <c r="C18" s="14"/>
    </row>
    <row r="19">
      <c r="A19" s="397" t="s">
        <v>9220</v>
      </c>
      <c r="B19" s="439" t="s">
        <v>94</v>
      </c>
      <c r="C19" s="14"/>
    </row>
    <row r="20">
      <c r="A20" s="397" t="s">
        <v>9221</v>
      </c>
      <c r="B20" s="397" t="s">
        <v>9222</v>
      </c>
      <c r="C20" s="14">
        <v>6.0</v>
      </c>
    </row>
    <row r="21">
      <c r="A21" s="397" t="s">
        <v>9223</v>
      </c>
      <c r="B21" s="397" t="s">
        <v>9222</v>
      </c>
      <c r="C21" s="14">
        <v>7.0</v>
      </c>
    </row>
    <row r="22">
      <c r="A22" s="397" t="s">
        <v>9224</v>
      </c>
      <c r="B22" s="397" t="s">
        <v>9222</v>
      </c>
      <c r="C22" s="14">
        <v>6.0</v>
      </c>
    </row>
    <row r="23">
      <c r="A23" s="397" t="s">
        <v>9225</v>
      </c>
      <c r="B23" s="439" t="s">
        <v>96</v>
      </c>
      <c r="C23" s="14">
        <v>7.0</v>
      </c>
    </row>
    <row r="24">
      <c r="A24" s="397" t="s">
        <v>9226</v>
      </c>
      <c r="B24" s="439" t="s">
        <v>96</v>
      </c>
      <c r="C24" s="14">
        <v>5.0</v>
      </c>
    </row>
    <row r="25">
      <c r="A25" s="397" t="s">
        <v>9227</v>
      </c>
      <c r="B25" s="439" t="s">
        <v>96</v>
      </c>
      <c r="C25" s="14">
        <v>6.0</v>
      </c>
    </row>
    <row r="26">
      <c r="A26" s="397" t="s">
        <v>9228</v>
      </c>
      <c r="B26" s="439" t="s">
        <v>96</v>
      </c>
      <c r="C26" s="14">
        <v>6.0</v>
      </c>
    </row>
    <row r="27">
      <c r="A27" s="397" t="s">
        <v>9229</v>
      </c>
      <c r="B27" s="439" t="s">
        <v>96</v>
      </c>
      <c r="C27" s="14">
        <v>6.0</v>
      </c>
    </row>
    <row r="28">
      <c r="A28" s="397" t="s">
        <v>9230</v>
      </c>
      <c r="B28" s="439" t="s">
        <v>96</v>
      </c>
      <c r="C28" s="14">
        <v>5.0</v>
      </c>
    </row>
    <row r="29">
      <c r="A29" s="397" t="s">
        <v>9231</v>
      </c>
      <c r="B29" s="439" t="s">
        <v>108</v>
      </c>
      <c r="C29" s="14"/>
    </row>
    <row r="30">
      <c r="A30" s="397" t="s">
        <v>9232</v>
      </c>
      <c r="B30" s="439" t="s">
        <v>108</v>
      </c>
      <c r="C30" s="14"/>
    </row>
    <row r="31">
      <c r="A31" s="397" t="s">
        <v>9233</v>
      </c>
      <c r="B31" s="439" t="s">
        <v>108</v>
      </c>
      <c r="C31" s="14"/>
    </row>
    <row r="32">
      <c r="A32" s="397" t="s">
        <v>9234</v>
      </c>
      <c r="B32" s="397" t="s">
        <v>108</v>
      </c>
      <c r="C32" s="14"/>
    </row>
    <row r="33">
      <c r="A33" s="397" t="s">
        <v>9235</v>
      </c>
      <c r="B33" s="439" t="s">
        <v>108</v>
      </c>
      <c r="C33" s="14"/>
    </row>
    <row r="34">
      <c r="A34" s="397" t="s">
        <v>9236</v>
      </c>
      <c r="B34" s="439" t="s">
        <v>108</v>
      </c>
      <c r="C34" s="14"/>
    </row>
    <row r="35">
      <c r="A35" s="397" t="s">
        <v>9237</v>
      </c>
      <c r="B35" s="439" t="s">
        <v>108</v>
      </c>
      <c r="C35" s="14"/>
    </row>
    <row r="36">
      <c r="A36" s="397" t="s">
        <v>9238</v>
      </c>
      <c r="B36" s="439" t="s">
        <v>108</v>
      </c>
      <c r="C36" s="14"/>
    </row>
    <row r="37">
      <c r="A37" s="397" t="s">
        <v>9239</v>
      </c>
      <c r="B37" s="439" t="s">
        <v>108</v>
      </c>
      <c r="C37" s="14"/>
    </row>
    <row r="38">
      <c r="A38" s="397" t="s">
        <v>9240</v>
      </c>
      <c r="B38" s="439" t="s">
        <v>108</v>
      </c>
      <c r="C38" s="14"/>
    </row>
    <row r="39">
      <c r="A39" s="397" t="s">
        <v>9241</v>
      </c>
      <c r="B39" s="439" t="s">
        <v>108</v>
      </c>
      <c r="C39" s="14"/>
    </row>
    <row r="40">
      <c r="A40" s="397" t="s">
        <v>3868</v>
      </c>
      <c r="B40" s="439" t="s">
        <v>108</v>
      </c>
      <c r="C40" s="14"/>
    </row>
    <row r="41">
      <c r="A41" s="397" t="s">
        <v>9242</v>
      </c>
      <c r="B41" s="439" t="s">
        <v>108</v>
      </c>
      <c r="C41" s="14"/>
    </row>
    <row r="42">
      <c r="A42" s="397" t="s">
        <v>9243</v>
      </c>
      <c r="B42" s="439" t="s">
        <v>108</v>
      </c>
      <c r="C42" s="14"/>
    </row>
    <row r="43">
      <c r="A43" s="397" t="s">
        <v>9244</v>
      </c>
      <c r="B43" s="439" t="s">
        <v>108</v>
      </c>
      <c r="C43" s="14"/>
    </row>
    <row r="44">
      <c r="A44" s="397" t="s">
        <v>9245</v>
      </c>
      <c r="B44" s="439" t="s">
        <v>108</v>
      </c>
      <c r="C44" s="14"/>
    </row>
    <row r="45">
      <c r="A45" s="397" t="s">
        <v>9246</v>
      </c>
      <c r="B45" s="439" t="s">
        <v>108</v>
      </c>
      <c r="C45" s="14"/>
    </row>
    <row r="46">
      <c r="A46" s="397" t="s">
        <v>9247</v>
      </c>
      <c r="B46" s="439" t="s">
        <v>108</v>
      </c>
      <c r="C46" s="14"/>
    </row>
    <row r="47">
      <c r="A47" s="397" t="s">
        <v>9248</v>
      </c>
      <c r="B47" s="439" t="s">
        <v>108</v>
      </c>
      <c r="C47" s="14"/>
    </row>
    <row r="48">
      <c r="A48" s="397" t="s">
        <v>9249</v>
      </c>
      <c r="B48" s="439" t="s">
        <v>108</v>
      </c>
      <c r="C48" s="14"/>
    </row>
    <row r="49">
      <c r="A49" s="397" t="s">
        <v>9250</v>
      </c>
      <c r="B49" s="439" t="s">
        <v>108</v>
      </c>
      <c r="C49" s="14"/>
    </row>
    <row r="50">
      <c r="A50" s="397" t="s">
        <v>9251</v>
      </c>
      <c r="B50" s="439" t="s">
        <v>108</v>
      </c>
      <c r="C50" s="14"/>
    </row>
    <row r="51">
      <c r="A51" s="440" t="s">
        <v>9252</v>
      </c>
      <c r="B51" s="439" t="s">
        <v>108</v>
      </c>
      <c r="C51" s="14"/>
    </row>
    <row r="52">
      <c r="A52" s="397" t="s">
        <v>9253</v>
      </c>
      <c r="B52" s="439" t="s">
        <v>108</v>
      </c>
      <c r="C52" s="14"/>
    </row>
    <row r="53">
      <c r="A53" s="397" t="s">
        <v>9254</v>
      </c>
      <c r="B53" s="439" t="s">
        <v>108</v>
      </c>
      <c r="C53" s="14"/>
    </row>
    <row r="54">
      <c r="A54" s="397" t="s">
        <v>9255</v>
      </c>
      <c r="B54" s="439" t="s">
        <v>108</v>
      </c>
      <c r="C54" s="14"/>
    </row>
    <row r="55">
      <c r="A55" s="397" t="s">
        <v>9256</v>
      </c>
      <c r="B55" s="439" t="s">
        <v>108</v>
      </c>
      <c r="C55" s="14"/>
    </row>
    <row r="56">
      <c r="A56" s="397" t="s">
        <v>9257</v>
      </c>
      <c r="B56" s="439" t="s">
        <v>108</v>
      </c>
      <c r="C56" s="14"/>
    </row>
    <row r="57">
      <c r="A57" s="397" t="s">
        <v>9258</v>
      </c>
      <c r="B57" s="439" t="s">
        <v>108</v>
      </c>
      <c r="C57" s="14"/>
    </row>
    <row r="58">
      <c r="A58" s="397" t="s">
        <v>9259</v>
      </c>
      <c r="B58" s="439" t="s">
        <v>108</v>
      </c>
      <c r="C58" s="14"/>
    </row>
    <row r="59">
      <c r="A59" s="397" t="s">
        <v>9260</v>
      </c>
      <c r="B59" s="439" t="s">
        <v>108</v>
      </c>
      <c r="C59" s="14"/>
    </row>
    <row r="60">
      <c r="A60" s="397" t="s">
        <v>9261</v>
      </c>
      <c r="B60" s="439" t="s">
        <v>108</v>
      </c>
      <c r="C60" s="14"/>
    </row>
    <row r="61">
      <c r="A61" s="397" t="s">
        <v>9262</v>
      </c>
      <c r="B61" s="439" t="s">
        <v>108</v>
      </c>
      <c r="C61" s="14"/>
    </row>
    <row r="62">
      <c r="A62" s="397" t="s">
        <v>9263</v>
      </c>
      <c r="B62" s="439" t="s">
        <v>108</v>
      </c>
      <c r="C62" s="14"/>
    </row>
    <row r="63">
      <c r="A63" s="397" t="s">
        <v>9264</v>
      </c>
      <c r="B63" s="439" t="s">
        <v>9265</v>
      </c>
      <c r="C63" s="14">
        <v>7.0</v>
      </c>
    </row>
    <row r="64">
      <c r="A64" s="397" t="s">
        <v>9266</v>
      </c>
      <c r="B64" s="397" t="s">
        <v>108</v>
      </c>
      <c r="C64" s="14"/>
    </row>
    <row r="65">
      <c r="A65" s="14" t="s">
        <v>9267</v>
      </c>
      <c r="B65" s="14" t="s">
        <v>9202</v>
      </c>
      <c r="C65" s="14"/>
    </row>
    <row r="66">
      <c r="A66" s="14" t="s">
        <v>9268</v>
      </c>
      <c r="B66" s="14" t="s">
        <v>9202</v>
      </c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</sheetData>
  <conditionalFormatting sqref="B1:B2 C1">
    <cfRule type="colorScale" priority="1">
      <colorScale>
        <cfvo type="min"/>
        <cfvo type="max"/>
        <color rgb="FF57BB8A"/>
        <color rgb="FFFFFFFF"/>
      </colorScale>
    </cfRule>
  </conditionalFormatting>
  <conditionalFormatting sqref="B3">
    <cfRule type="colorScale" priority="2">
      <colorScale>
        <cfvo type="min"/>
        <cfvo type="max"/>
        <color rgb="FF57BB8A"/>
        <color rgb="FFFFFFFF"/>
      </colorScale>
    </cfRule>
  </conditionalFormatting>
  <conditionalFormatting sqref="B4">
    <cfRule type="colorScale" priority="3">
      <colorScale>
        <cfvo type="min"/>
        <cfvo type="max"/>
        <color rgb="FF57BB8A"/>
        <color rgb="FFFFFFFF"/>
      </colorScale>
    </cfRule>
  </conditionalFormatting>
  <conditionalFormatting sqref="B5:B7">
    <cfRule type="colorScale" priority="4">
      <colorScale>
        <cfvo type="min"/>
        <cfvo type="max"/>
        <color rgb="FF57BB8A"/>
        <color rgb="FFFFFFFF"/>
      </colorScale>
    </cfRule>
  </conditionalFormatting>
  <conditionalFormatting sqref="B8:B10">
    <cfRule type="colorScale" priority="5">
      <colorScale>
        <cfvo type="min"/>
        <cfvo type="max"/>
        <color rgb="FF57BB8A"/>
        <color rgb="FFFFFFFF"/>
      </colorScale>
    </cfRule>
  </conditionalFormatting>
  <conditionalFormatting sqref="B11:B12">
    <cfRule type="colorScale" priority="6">
      <colorScale>
        <cfvo type="min"/>
        <cfvo type="max"/>
        <color rgb="FF57BB8A"/>
        <color rgb="FFFFFFFF"/>
      </colorScale>
    </cfRule>
  </conditionalFormatting>
  <conditionalFormatting sqref="B13">
    <cfRule type="colorScale" priority="7">
      <colorScale>
        <cfvo type="min"/>
        <cfvo type="max"/>
        <color rgb="FF57BB8A"/>
        <color rgb="FFFFFFFF"/>
      </colorScale>
    </cfRule>
  </conditionalFormatting>
  <conditionalFormatting sqref="B14">
    <cfRule type="colorScale" priority="8">
      <colorScale>
        <cfvo type="min"/>
        <cfvo type="max"/>
        <color rgb="FF57BB8A"/>
        <color rgb="FFFFFFFF"/>
      </colorScale>
    </cfRule>
  </conditionalFormatting>
  <conditionalFormatting sqref="B15">
    <cfRule type="colorScale" priority="9">
      <colorScale>
        <cfvo type="min"/>
        <cfvo type="max"/>
        <color rgb="FF57BB8A"/>
        <color rgb="FFFFFFFF"/>
      </colorScale>
    </cfRule>
  </conditionalFormatting>
  <conditionalFormatting sqref="B16:B17">
    <cfRule type="colorScale" priority="10">
      <colorScale>
        <cfvo type="min"/>
        <cfvo type="max"/>
        <color rgb="FF57BB8A"/>
        <color rgb="FFFFFFFF"/>
      </colorScale>
    </cfRule>
  </conditionalFormatting>
  <conditionalFormatting sqref="B18:B19">
    <cfRule type="colorScale" priority="11">
      <colorScale>
        <cfvo type="min"/>
        <cfvo type="max"/>
        <color rgb="FF57BB8A"/>
        <color rgb="FFFFFFFF"/>
      </colorScale>
    </cfRule>
  </conditionalFormatting>
  <conditionalFormatting sqref="B20">
    <cfRule type="colorScale" priority="12">
      <colorScale>
        <cfvo type="min"/>
        <cfvo type="max"/>
        <color rgb="FF57BB8A"/>
        <color rgb="FFFFFFFF"/>
      </colorScale>
    </cfRule>
  </conditionalFormatting>
  <conditionalFormatting sqref="B21">
    <cfRule type="colorScale" priority="13">
      <colorScale>
        <cfvo type="min"/>
        <cfvo type="max"/>
        <color rgb="FF57BB8A"/>
        <color rgb="FFFFFFFF"/>
      </colorScale>
    </cfRule>
  </conditionalFormatting>
  <conditionalFormatting sqref="B22">
    <cfRule type="colorScale" priority="14">
      <colorScale>
        <cfvo type="min"/>
        <cfvo type="max"/>
        <color rgb="FF57BB8A"/>
        <color rgb="FFFFFFFF"/>
      </colorScale>
    </cfRule>
  </conditionalFormatting>
  <conditionalFormatting sqref="B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B24">
    <cfRule type="colorScale" priority="16">
      <colorScale>
        <cfvo type="min"/>
        <cfvo type="max"/>
        <color rgb="FF57BB8A"/>
        <color rgb="FFFFFFFF"/>
      </colorScale>
    </cfRule>
  </conditionalFormatting>
  <conditionalFormatting sqref="B25">
    <cfRule type="colorScale" priority="17">
      <colorScale>
        <cfvo type="min"/>
        <cfvo type="max"/>
        <color rgb="FF57BB8A"/>
        <color rgb="FFFFFFFF"/>
      </colorScale>
    </cfRule>
  </conditionalFormatting>
  <conditionalFormatting sqref="B26:B28">
    <cfRule type="colorScale" priority="18">
      <colorScale>
        <cfvo type="min"/>
        <cfvo type="max"/>
        <color rgb="FF57BB8A"/>
        <color rgb="FFFFFFFF"/>
      </colorScale>
    </cfRule>
  </conditionalFormatting>
  <conditionalFormatting sqref="B29:B30">
    <cfRule type="colorScale" priority="19">
      <colorScale>
        <cfvo type="min"/>
        <cfvo type="max"/>
        <color rgb="FF57BB8A"/>
        <color rgb="FFFFFFFF"/>
      </colorScale>
    </cfRule>
  </conditionalFormatting>
  <conditionalFormatting sqref="B31">
    <cfRule type="colorScale" priority="20">
      <colorScale>
        <cfvo type="min"/>
        <cfvo type="max"/>
        <color rgb="FF57BB8A"/>
        <color rgb="FFFFFFFF"/>
      </colorScale>
    </cfRule>
  </conditionalFormatting>
  <conditionalFormatting sqref="B32">
    <cfRule type="colorScale" priority="21">
      <colorScale>
        <cfvo type="min"/>
        <cfvo type="max"/>
        <color rgb="FF57BB8A"/>
        <color rgb="FFFFFFFF"/>
      </colorScale>
    </cfRule>
  </conditionalFormatting>
  <conditionalFormatting sqref="B33">
    <cfRule type="colorScale" priority="22">
      <colorScale>
        <cfvo type="min"/>
        <cfvo type="max"/>
        <color rgb="FF57BB8A"/>
        <color rgb="FFFFFFFF"/>
      </colorScale>
    </cfRule>
  </conditionalFormatting>
  <conditionalFormatting sqref="B34">
    <cfRule type="colorScale" priority="23">
      <colorScale>
        <cfvo type="min"/>
        <cfvo type="max"/>
        <color rgb="FF57BB8A"/>
        <color rgb="FFFFFFFF"/>
      </colorScale>
    </cfRule>
  </conditionalFormatting>
  <conditionalFormatting sqref="B35">
    <cfRule type="colorScale" priority="24">
      <colorScale>
        <cfvo type="min"/>
        <cfvo type="max"/>
        <color rgb="FF57BB8A"/>
        <color rgb="FFFFFFFF"/>
      </colorScale>
    </cfRule>
  </conditionalFormatting>
  <conditionalFormatting sqref="B36">
    <cfRule type="colorScale" priority="25">
      <colorScale>
        <cfvo type="min"/>
        <cfvo type="max"/>
        <color rgb="FF57BB8A"/>
        <color rgb="FFFFFFFF"/>
      </colorScale>
    </cfRule>
  </conditionalFormatting>
  <conditionalFormatting sqref="B37:B39">
    <cfRule type="colorScale" priority="26">
      <colorScale>
        <cfvo type="min"/>
        <cfvo type="max"/>
        <color rgb="FF57BB8A"/>
        <color rgb="FFFFFFFF"/>
      </colorScale>
    </cfRule>
  </conditionalFormatting>
  <conditionalFormatting sqref="B40">
    <cfRule type="colorScale" priority="27">
      <colorScale>
        <cfvo type="min"/>
        <cfvo type="max"/>
        <color rgb="FF57BB8A"/>
        <color rgb="FFFFFFFF"/>
      </colorScale>
    </cfRule>
  </conditionalFormatting>
  <conditionalFormatting sqref="B41:B42">
    <cfRule type="colorScale" priority="28">
      <colorScale>
        <cfvo type="min"/>
        <cfvo type="max"/>
        <color rgb="FF57BB8A"/>
        <color rgb="FFFFFFFF"/>
      </colorScale>
    </cfRule>
  </conditionalFormatting>
  <conditionalFormatting sqref="B43">
    <cfRule type="colorScale" priority="29">
      <colorScale>
        <cfvo type="min"/>
        <cfvo type="max"/>
        <color rgb="FF57BB8A"/>
        <color rgb="FFFFFFFF"/>
      </colorScale>
    </cfRule>
  </conditionalFormatting>
  <conditionalFormatting sqref="B44:B45">
    <cfRule type="colorScale" priority="30">
      <colorScale>
        <cfvo type="min"/>
        <cfvo type="max"/>
        <color rgb="FF57BB8A"/>
        <color rgb="FFFFFFFF"/>
      </colorScale>
    </cfRule>
  </conditionalFormatting>
  <conditionalFormatting sqref="B46">
    <cfRule type="colorScale" priority="31">
      <colorScale>
        <cfvo type="min"/>
        <cfvo type="max"/>
        <color rgb="FF57BB8A"/>
        <color rgb="FFFFFFFF"/>
      </colorScale>
    </cfRule>
  </conditionalFormatting>
  <conditionalFormatting sqref="B47">
    <cfRule type="colorScale" priority="32">
      <colorScale>
        <cfvo type="min"/>
        <cfvo type="max"/>
        <color rgb="FF57BB8A"/>
        <color rgb="FFFFFFFF"/>
      </colorScale>
    </cfRule>
  </conditionalFormatting>
  <conditionalFormatting sqref="B48">
    <cfRule type="colorScale" priority="33">
      <colorScale>
        <cfvo type="min"/>
        <cfvo type="max"/>
        <color rgb="FF57BB8A"/>
        <color rgb="FFFFFFFF"/>
      </colorScale>
    </cfRule>
  </conditionalFormatting>
  <conditionalFormatting sqref="B49">
    <cfRule type="colorScale" priority="34">
      <colorScale>
        <cfvo type="min"/>
        <cfvo type="max"/>
        <color rgb="FF57BB8A"/>
        <color rgb="FFFFFFFF"/>
      </colorScale>
    </cfRule>
  </conditionalFormatting>
  <conditionalFormatting sqref="B50">
    <cfRule type="colorScale" priority="35">
      <colorScale>
        <cfvo type="min"/>
        <cfvo type="max"/>
        <color rgb="FF57BB8A"/>
        <color rgb="FFFFFFFF"/>
      </colorScale>
    </cfRule>
  </conditionalFormatting>
  <conditionalFormatting sqref="B51:B52">
    <cfRule type="colorScale" priority="36">
      <colorScale>
        <cfvo type="min"/>
        <cfvo type="max"/>
        <color rgb="FF57BB8A"/>
        <color rgb="FFFFFFFF"/>
      </colorScale>
    </cfRule>
  </conditionalFormatting>
  <conditionalFormatting sqref="B53">
    <cfRule type="colorScale" priority="37">
      <colorScale>
        <cfvo type="min"/>
        <cfvo type="max"/>
        <color rgb="FF57BB8A"/>
        <color rgb="FFFFFFFF"/>
      </colorScale>
    </cfRule>
  </conditionalFormatting>
  <conditionalFormatting sqref="B54">
    <cfRule type="colorScale" priority="38">
      <colorScale>
        <cfvo type="min"/>
        <cfvo type="max"/>
        <color rgb="FF57BB8A"/>
        <color rgb="FFFFFFFF"/>
      </colorScale>
    </cfRule>
  </conditionalFormatting>
  <conditionalFormatting sqref="B55">
    <cfRule type="colorScale" priority="39">
      <colorScale>
        <cfvo type="min"/>
        <cfvo type="max"/>
        <color rgb="FF57BB8A"/>
        <color rgb="FFFFFFFF"/>
      </colorScale>
    </cfRule>
  </conditionalFormatting>
  <conditionalFormatting sqref="B56:B57">
    <cfRule type="colorScale" priority="40">
      <colorScale>
        <cfvo type="min"/>
        <cfvo type="max"/>
        <color rgb="FF57BB8A"/>
        <color rgb="FFFFFFFF"/>
      </colorScale>
    </cfRule>
  </conditionalFormatting>
  <conditionalFormatting sqref="B58:B62">
    <cfRule type="colorScale" priority="41">
      <colorScale>
        <cfvo type="min"/>
        <cfvo type="max"/>
        <color rgb="FF57BB8A"/>
        <color rgb="FFFFFFFF"/>
      </colorScale>
    </cfRule>
  </conditionalFormatting>
  <conditionalFormatting sqref="B63">
    <cfRule type="colorScale" priority="42">
      <colorScale>
        <cfvo type="min"/>
        <cfvo type="max"/>
        <color rgb="FF57BB8A"/>
        <color rgb="FFFFFFFF"/>
      </colorScale>
    </cfRule>
  </conditionalFormatting>
  <conditionalFormatting sqref="B64">
    <cfRule type="colorScale" priority="43">
      <colorScale>
        <cfvo type="min"/>
        <cfvo type="max"/>
        <color rgb="FF57BB8A"/>
        <color rgb="FFFFFFFF"/>
      </colorScale>
    </cfRule>
  </conditionalFormatting>
  <conditionalFormatting sqref="B65">
    <cfRule type="colorScale" priority="44">
      <colorScale>
        <cfvo type="min"/>
        <cfvo type="max"/>
        <color rgb="FF57BB8A"/>
        <color rgb="FFFFFFFF"/>
      </colorScale>
    </cfRule>
  </conditionalFormatting>
  <conditionalFormatting sqref="B66">
    <cfRule type="colorScale" priority="45">
      <colorScale>
        <cfvo type="min"/>
        <cfvo type="max"/>
        <color rgb="FF57BB8A"/>
        <color rgb="FFFFFFFF"/>
      </colorScale>
    </cfRule>
  </conditionalFormatting>
  <conditionalFormatting sqref="B67:B89 F7">
    <cfRule type="colorScale" priority="46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H10:H17">
      <formula1>"Admitted,Not Admitted,Outstanding documents,Waiting list,Application in progress,Provisionally Selected,Programme full,Space Constraint"</formula1>
    </dataValidation>
    <dataValidation type="list" allowBlank="1" showDropDown="1" showErrorMessage="1" sqref="F1:F7">
      <formula1>"Chubekile SSS,Cingani HS,Coselelani HS,Cowan HS,Douglas Mbopa,Ithembelihle CS,James Jolobe SSS,Jeffrey's Bay CHS,Khanyisa,Khumbulani HS,Khwezi Lomso CS,Kwa Magxaki HS,KwaZakhele HS,Loyiso SS,Lungisa HS,Lungiso HS,Masiphathisane SS,Mfesane SSS,Motherwell H"&amp;"S,Ncedo SSS,Ndyebo SS,Ndzondelelo,Newell HS,Phakamisa SSS,Qaphelani HS,Qhayiyalethu FET,Rocklands IS,Sakhisizwe SS,Soqhayisa SS,St James HS,St Thomas SS,V.M Kwinana SS,Vulumzi SS,Walmer SS,Zanolwazi SS,EZ Kabane,School name,Masibambane HS,Tyhilulwazi SS"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3.86"/>
    <col customWidth="1" min="2" max="2" width="27.14"/>
    <col customWidth="1" min="3" max="3" width="10.43"/>
    <col customWidth="1" min="4" max="4" width="27.57"/>
    <col customWidth="1" min="5" max="5" width="33.0"/>
    <col customWidth="1" min="6" max="7" width="15.71"/>
    <col customWidth="1" min="8" max="9" width="28.0"/>
    <col customWidth="1" min="10" max="10" width="29.43"/>
    <col customWidth="1" min="11" max="11" width="31.71"/>
    <col customWidth="1" min="12" max="12" width="26.14"/>
    <col customWidth="1" min="13" max="13" width="38.71"/>
    <col customWidth="1" min="14" max="14" width="24.86"/>
    <col customWidth="1" min="15" max="15" width="14.14"/>
    <col customWidth="1" min="16" max="16" width="42.57"/>
    <col customWidth="1" min="17" max="18" width="22.57"/>
    <col customWidth="1" min="19" max="20" width="18.43"/>
    <col customWidth="1" min="22" max="22" width="9.43"/>
    <col customWidth="1" min="23" max="24" width="19.86"/>
    <col customWidth="1" min="27" max="28" width="17.43"/>
  </cols>
  <sheetData>
    <row r="1" ht="21.0" customHeight="1">
      <c r="A1" s="434" t="s">
        <v>9269</v>
      </c>
      <c r="B1" s="433" t="s">
        <v>167</v>
      </c>
      <c r="C1" s="434" t="s">
        <v>170</v>
      </c>
      <c r="D1" s="434" t="s">
        <v>172</v>
      </c>
      <c r="E1" s="434" t="s">
        <v>173</v>
      </c>
      <c r="F1" s="434" t="s">
        <v>174</v>
      </c>
      <c r="G1" s="434" t="s">
        <v>9270</v>
      </c>
      <c r="H1" s="441" t="s">
        <v>52</v>
      </c>
      <c r="I1" s="441" t="s">
        <v>22</v>
      </c>
      <c r="J1" s="441" t="s">
        <v>9271</v>
      </c>
      <c r="K1" s="441" t="s">
        <v>9272</v>
      </c>
      <c r="L1" s="441" t="s">
        <v>9273</v>
      </c>
      <c r="M1" s="441" t="s">
        <v>9274</v>
      </c>
      <c r="N1" s="213" t="s">
        <v>54</v>
      </c>
      <c r="O1" s="213" t="s">
        <v>9275</v>
      </c>
      <c r="P1" s="213" t="s">
        <v>9272</v>
      </c>
      <c r="Q1" s="213" t="s">
        <v>9273</v>
      </c>
      <c r="R1" s="213" t="s">
        <v>9274</v>
      </c>
      <c r="S1" s="442" t="s">
        <v>58</v>
      </c>
      <c r="T1" s="443" t="s">
        <v>9272</v>
      </c>
      <c r="U1" s="443" t="s">
        <v>9273</v>
      </c>
      <c r="V1" s="443" t="s">
        <v>9274</v>
      </c>
      <c r="W1" s="444" t="s">
        <v>56</v>
      </c>
      <c r="X1" s="222" t="s">
        <v>9272</v>
      </c>
      <c r="Y1" s="222" t="s">
        <v>9276</v>
      </c>
      <c r="Z1" s="222" t="s">
        <v>9274</v>
      </c>
      <c r="AA1" s="445" t="s">
        <v>60</v>
      </c>
      <c r="AB1" s="446" t="s">
        <v>9272</v>
      </c>
      <c r="AC1" s="446" t="s">
        <v>9273</v>
      </c>
      <c r="AD1" s="446" t="s">
        <v>9274</v>
      </c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>
      <c r="A2" s="14"/>
      <c r="B2" s="14"/>
      <c r="C2" s="14"/>
      <c r="D2" s="14"/>
      <c r="E2" s="14"/>
      <c r="F2" s="14"/>
      <c r="G2" s="14"/>
      <c r="H2" s="441"/>
      <c r="I2" s="75"/>
      <c r="J2" s="85"/>
      <c r="K2" s="79"/>
      <c r="L2" s="85"/>
      <c r="M2" s="14"/>
      <c r="N2" s="213"/>
      <c r="O2" s="14"/>
      <c r="P2" s="14"/>
      <c r="Q2" s="14"/>
      <c r="R2" s="14"/>
      <c r="S2" s="443"/>
      <c r="T2" s="14"/>
      <c r="U2" s="14"/>
      <c r="V2" s="14"/>
      <c r="W2" s="222"/>
      <c r="X2" s="14"/>
      <c r="Y2" s="14"/>
      <c r="Z2" s="14"/>
      <c r="AA2" s="446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>
      <c r="A3" s="75"/>
      <c r="B3" s="14"/>
      <c r="C3" s="14"/>
      <c r="D3" s="14"/>
      <c r="E3" s="90"/>
      <c r="F3" s="14"/>
      <c r="G3" s="11"/>
      <c r="H3" s="441"/>
      <c r="I3" s="75"/>
      <c r="J3" s="85"/>
      <c r="K3" s="79"/>
      <c r="L3" s="85"/>
      <c r="M3" s="14"/>
      <c r="N3" s="213"/>
      <c r="O3" s="14"/>
      <c r="P3" s="14"/>
      <c r="Q3" s="14"/>
      <c r="R3" s="14"/>
      <c r="S3" s="443"/>
      <c r="T3" s="14"/>
      <c r="U3" s="14"/>
      <c r="V3" s="14"/>
      <c r="W3" s="222"/>
      <c r="X3" s="14"/>
      <c r="Y3" s="14"/>
      <c r="Z3" s="14"/>
      <c r="AA3" s="446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>
      <c r="A4" s="75"/>
      <c r="B4" s="14"/>
      <c r="C4" s="14"/>
      <c r="D4" s="14"/>
      <c r="E4" s="90"/>
      <c r="F4" s="14"/>
      <c r="G4" s="11"/>
      <c r="H4" s="441"/>
      <c r="I4" s="75"/>
      <c r="J4" s="85"/>
      <c r="K4" s="79"/>
      <c r="L4" s="85"/>
      <c r="M4" s="14"/>
      <c r="N4" s="213"/>
      <c r="O4" s="14"/>
      <c r="P4" s="14"/>
      <c r="Q4" s="14"/>
      <c r="R4" s="14"/>
      <c r="S4" s="443"/>
      <c r="T4" s="14"/>
      <c r="U4" s="14"/>
      <c r="V4" s="14"/>
      <c r="W4" s="222"/>
      <c r="X4" s="14"/>
      <c r="Y4" s="14"/>
      <c r="Z4" s="14"/>
      <c r="AA4" s="446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>
      <c r="A5" s="75"/>
      <c r="B5" s="14"/>
      <c r="C5" s="14"/>
      <c r="D5" s="14"/>
      <c r="E5" s="90"/>
      <c r="F5" s="14"/>
      <c r="G5" s="11"/>
      <c r="H5" s="441"/>
      <c r="I5" s="75"/>
      <c r="J5" s="85"/>
      <c r="K5" s="79"/>
      <c r="L5" s="85"/>
      <c r="M5" s="14"/>
      <c r="N5" s="213"/>
      <c r="O5" s="14"/>
      <c r="P5" s="14"/>
      <c r="Q5" s="14"/>
      <c r="R5" s="14"/>
      <c r="S5" s="443"/>
      <c r="T5" s="14"/>
      <c r="U5" s="14"/>
      <c r="V5" s="14"/>
      <c r="W5" s="222"/>
      <c r="X5" s="14"/>
      <c r="Y5" s="14"/>
      <c r="Z5" s="14"/>
      <c r="AA5" s="446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>
      <c r="A6" s="75"/>
      <c r="B6" s="14"/>
      <c r="C6" s="14"/>
      <c r="D6" s="14"/>
      <c r="E6" s="90"/>
      <c r="F6" s="14"/>
      <c r="G6" s="11"/>
      <c r="H6" s="441"/>
      <c r="I6" s="75"/>
      <c r="J6" s="85"/>
      <c r="K6" s="79"/>
      <c r="L6" s="85"/>
      <c r="M6" s="14"/>
      <c r="N6" s="213"/>
      <c r="O6" s="14"/>
      <c r="P6" s="14"/>
      <c r="Q6" s="14"/>
      <c r="R6" s="14"/>
      <c r="S6" s="443"/>
      <c r="T6" s="14"/>
      <c r="U6" s="14"/>
      <c r="V6" s="14"/>
      <c r="W6" s="222"/>
      <c r="X6" s="14"/>
      <c r="Y6" s="14"/>
      <c r="Z6" s="14"/>
      <c r="AA6" s="446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>
      <c r="A7" s="75"/>
      <c r="B7" s="14"/>
      <c r="C7" s="14"/>
      <c r="D7" s="14"/>
      <c r="E7" s="14"/>
      <c r="F7" s="14"/>
      <c r="G7" s="11"/>
      <c r="H7" s="441"/>
      <c r="I7" s="75"/>
      <c r="J7" s="14"/>
      <c r="K7" s="14"/>
      <c r="L7" s="14"/>
      <c r="M7" s="14"/>
      <c r="N7" s="213"/>
      <c r="O7" s="14"/>
      <c r="P7" s="14"/>
      <c r="Q7" s="14"/>
      <c r="R7" s="14"/>
      <c r="S7" s="443"/>
      <c r="T7" s="14"/>
      <c r="U7" s="14"/>
      <c r="V7" s="14"/>
      <c r="W7" s="222"/>
      <c r="X7" s="14"/>
      <c r="Y7" s="14"/>
      <c r="Z7" s="14"/>
      <c r="AA7" s="446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>
      <c r="A8" s="75"/>
      <c r="B8" s="14"/>
      <c r="C8" s="14"/>
      <c r="D8" s="14"/>
      <c r="E8" s="75"/>
      <c r="F8" s="14"/>
      <c r="G8" s="11"/>
      <c r="H8" s="441"/>
      <c r="I8" s="75"/>
      <c r="J8" s="14"/>
      <c r="K8" s="14"/>
      <c r="L8" s="14"/>
      <c r="M8" s="14"/>
      <c r="N8" s="213"/>
      <c r="O8" s="14"/>
      <c r="P8" s="14"/>
      <c r="Q8" s="14"/>
      <c r="R8" s="14"/>
      <c r="S8" s="443"/>
      <c r="T8" s="14"/>
      <c r="U8" s="14"/>
      <c r="V8" s="14"/>
      <c r="W8" s="222"/>
      <c r="X8" s="14"/>
      <c r="Y8" s="14"/>
      <c r="Z8" s="14"/>
      <c r="AA8" s="446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>
      <c r="A9" s="75"/>
      <c r="B9" s="14"/>
      <c r="C9" s="14"/>
      <c r="D9" s="14"/>
      <c r="E9" s="75"/>
      <c r="F9" s="14"/>
      <c r="G9" s="11"/>
      <c r="H9" s="441"/>
      <c r="I9" s="75"/>
      <c r="J9" s="14"/>
      <c r="K9" s="14"/>
      <c r="L9" s="14"/>
      <c r="M9" s="14"/>
      <c r="N9" s="213"/>
      <c r="O9" s="14"/>
      <c r="P9" s="14"/>
      <c r="Q9" s="14"/>
      <c r="R9" s="14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</row>
    <row r="10">
      <c r="A10" s="75"/>
      <c r="B10" s="14"/>
      <c r="C10" s="14"/>
      <c r="D10" s="14"/>
      <c r="E10" s="75"/>
      <c r="F10" s="14"/>
      <c r="G10" s="11"/>
      <c r="H10" s="441"/>
      <c r="I10" s="75"/>
      <c r="J10" s="91"/>
      <c r="K10" s="91"/>
      <c r="L10" s="91"/>
      <c r="M10" s="14"/>
      <c r="N10" s="213"/>
      <c r="O10" s="14"/>
      <c r="P10" s="14"/>
      <c r="Q10" s="14"/>
      <c r="R10" s="14"/>
      <c r="S10" s="443"/>
      <c r="T10" s="14"/>
      <c r="U10" s="14"/>
      <c r="V10" s="14"/>
      <c r="W10" s="222"/>
      <c r="X10" s="14"/>
      <c r="Y10" s="14"/>
      <c r="Z10" s="14"/>
      <c r="AA10" s="446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>
      <c r="A11" s="75"/>
      <c r="B11" s="14"/>
      <c r="C11" s="14"/>
      <c r="D11" s="14"/>
      <c r="E11" s="75"/>
      <c r="F11" s="14"/>
      <c r="G11" s="11"/>
      <c r="H11" s="441"/>
      <c r="I11" s="75"/>
      <c r="J11" s="14"/>
      <c r="K11" s="14"/>
      <c r="L11" s="14"/>
      <c r="M11" s="14"/>
      <c r="N11" s="213"/>
      <c r="O11" s="1"/>
      <c r="P11" s="14"/>
      <c r="Q11" s="14"/>
      <c r="R11" s="14"/>
      <c r="S11" s="443"/>
      <c r="T11" s="14"/>
      <c r="U11" s="14"/>
      <c r="V11" s="14"/>
      <c r="W11" s="222"/>
      <c r="X11" s="14"/>
      <c r="Y11" s="14"/>
      <c r="Z11" s="14"/>
      <c r="AA11" s="446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>
      <c r="A12" s="75"/>
      <c r="B12" s="14"/>
      <c r="C12" s="14"/>
      <c r="D12" s="14"/>
      <c r="E12" s="75"/>
      <c r="F12" s="14"/>
      <c r="G12" s="11"/>
      <c r="H12" s="441"/>
      <c r="I12" s="75"/>
      <c r="J12" s="14"/>
      <c r="K12" s="14"/>
      <c r="L12" s="14"/>
      <c r="M12" s="14"/>
      <c r="N12" s="213"/>
      <c r="O12" s="14"/>
      <c r="P12" s="14"/>
      <c r="Q12" s="14"/>
      <c r="R12" s="14"/>
      <c r="S12" s="443"/>
      <c r="T12" s="14"/>
      <c r="U12" s="14"/>
      <c r="V12" s="14"/>
      <c r="W12" s="222"/>
      <c r="X12" s="14"/>
      <c r="Y12" s="14"/>
      <c r="Z12" s="14"/>
      <c r="AA12" s="446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>
      <c r="A13" s="75"/>
      <c r="B13" s="14"/>
      <c r="C13" s="14"/>
      <c r="D13" s="14"/>
      <c r="E13" s="75"/>
      <c r="F13" s="14"/>
      <c r="G13" s="11"/>
      <c r="H13" s="441"/>
      <c r="I13" s="75"/>
      <c r="J13" s="14"/>
      <c r="K13" s="14"/>
      <c r="L13" s="14"/>
      <c r="M13" s="14"/>
      <c r="N13" s="213"/>
      <c r="O13" s="1"/>
      <c r="P13" s="14"/>
      <c r="Q13" s="14"/>
      <c r="R13" s="14"/>
      <c r="S13" s="75"/>
      <c r="T13" s="75"/>
      <c r="U13" s="75"/>
      <c r="V13" s="75"/>
      <c r="W13" s="75"/>
      <c r="X13" s="75"/>
      <c r="Y13" s="75"/>
      <c r="Z13" s="75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</row>
    <row r="14">
      <c r="A14" s="75"/>
      <c r="B14" s="14"/>
      <c r="C14" s="14"/>
      <c r="D14" s="14"/>
      <c r="E14" s="75"/>
      <c r="F14" s="14"/>
      <c r="G14" s="11"/>
      <c r="H14" s="441"/>
      <c r="I14" s="75"/>
      <c r="J14" s="14"/>
      <c r="K14" s="14"/>
      <c r="L14" s="14"/>
      <c r="M14" s="14"/>
      <c r="N14" s="213"/>
      <c r="O14" s="14"/>
      <c r="P14" s="14"/>
      <c r="Q14" s="14"/>
      <c r="R14" s="14"/>
      <c r="S14" s="75"/>
      <c r="T14" s="75"/>
      <c r="U14" s="75"/>
      <c r="V14" s="75"/>
      <c r="W14" s="75"/>
      <c r="X14" s="75"/>
      <c r="Y14" s="75"/>
      <c r="Z14" s="75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221"/>
      <c r="AL14" s="221"/>
      <c r="AM14" s="221"/>
      <c r="AN14" s="221"/>
    </row>
    <row r="15">
      <c r="A15" s="75"/>
      <c r="B15" s="14"/>
      <c r="C15" s="14"/>
      <c r="D15" s="14"/>
      <c r="E15" s="75"/>
      <c r="F15" s="14"/>
      <c r="G15" s="11"/>
      <c r="H15" s="441"/>
      <c r="I15" s="75"/>
      <c r="J15" s="14"/>
      <c r="K15" s="14"/>
      <c r="L15" s="14"/>
      <c r="M15" s="14"/>
      <c r="N15" s="213"/>
      <c r="O15" s="14"/>
      <c r="P15" s="14"/>
      <c r="Q15" s="14"/>
      <c r="R15" s="14"/>
      <c r="S15" s="443"/>
      <c r="T15" s="14"/>
      <c r="U15" s="14"/>
      <c r="V15" s="14"/>
      <c r="W15" s="222"/>
      <c r="X15" s="14"/>
      <c r="Y15" s="14"/>
      <c r="Z15" s="14"/>
      <c r="AA15" s="446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>
      <c r="A16" s="75"/>
      <c r="B16" s="14"/>
      <c r="C16" s="14"/>
      <c r="D16" s="14"/>
      <c r="E16" s="75"/>
      <c r="F16" s="14"/>
      <c r="G16" s="11"/>
      <c r="H16" s="441"/>
      <c r="I16" s="75"/>
      <c r="J16" s="14"/>
      <c r="K16" s="14"/>
      <c r="L16" s="14"/>
      <c r="M16" s="14"/>
      <c r="N16" s="213"/>
      <c r="O16" s="14"/>
      <c r="P16" s="14"/>
      <c r="Q16" s="14"/>
      <c r="R16" s="14"/>
      <c r="S16" s="443"/>
      <c r="T16" s="14"/>
      <c r="U16" s="14"/>
      <c r="V16" s="14"/>
      <c r="W16" s="222"/>
      <c r="X16" s="14"/>
      <c r="Y16" s="14"/>
      <c r="Z16" s="14"/>
      <c r="AA16" s="44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>
      <c r="A17" s="75"/>
      <c r="B17" s="14"/>
      <c r="C17" s="14"/>
      <c r="D17" s="14"/>
      <c r="E17" s="75"/>
      <c r="F17" s="14"/>
      <c r="G17" s="11"/>
      <c r="H17" s="441"/>
      <c r="I17" s="75"/>
      <c r="J17" s="14"/>
      <c r="K17" s="14"/>
      <c r="L17" s="14"/>
      <c r="M17" s="14"/>
      <c r="N17" s="213"/>
      <c r="O17" s="14"/>
      <c r="P17" s="14"/>
      <c r="Q17" s="14"/>
      <c r="R17" s="14"/>
      <c r="S17" s="443"/>
      <c r="T17" s="14"/>
      <c r="U17" s="14"/>
      <c r="V17" s="14"/>
      <c r="W17" s="222"/>
      <c r="X17" s="14"/>
      <c r="Y17" s="14"/>
      <c r="Z17" s="14"/>
      <c r="AA17" s="446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>
      <c r="A18" s="75"/>
      <c r="B18" s="14"/>
      <c r="C18" s="14"/>
      <c r="D18" s="14"/>
      <c r="E18" s="90"/>
      <c r="F18" s="14"/>
      <c r="G18" s="11"/>
      <c r="H18" s="441"/>
      <c r="I18" s="75"/>
      <c r="J18" s="85"/>
      <c r="K18" s="79"/>
      <c r="L18" s="85"/>
      <c r="M18" s="14"/>
      <c r="N18" s="213"/>
      <c r="O18" s="14"/>
      <c r="P18" s="14"/>
      <c r="Q18" s="14"/>
      <c r="R18" s="14"/>
      <c r="S18" s="443"/>
      <c r="T18" s="14"/>
      <c r="U18" s="14"/>
      <c r="V18" s="14"/>
      <c r="W18" s="222"/>
      <c r="X18" s="14"/>
      <c r="Y18" s="14"/>
      <c r="Z18" s="14"/>
      <c r="AA18" s="446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>
      <c r="A19" s="75"/>
      <c r="B19" s="14"/>
      <c r="C19" s="14"/>
      <c r="D19" s="14"/>
      <c r="E19" s="90"/>
      <c r="F19" s="14"/>
      <c r="G19" s="11"/>
      <c r="H19" s="441"/>
      <c r="I19" s="75"/>
      <c r="J19" s="85"/>
      <c r="K19" s="79"/>
      <c r="L19" s="85"/>
      <c r="M19" s="14"/>
      <c r="N19" s="213"/>
      <c r="O19" s="14"/>
      <c r="P19" s="14"/>
      <c r="Q19" s="14"/>
      <c r="R19" s="14"/>
      <c r="S19" s="443"/>
      <c r="T19" s="14"/>
      <c r="U19" s="14"/>
      <c r="V19" s="14"/>
      <c r="W19" s="222"/>
      <c r="X19" s="14"/>
      <c r="Y19" s="14"/>
      <c r="Z19" s="14"/>
      <c r="AA19" s="446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>
      <c r="A20" s="75"/>
      <c r="B20" s="14"/>
      <c r="C20" s="14"/>
      <c r="D20" s="14"/>
      <c r="E20" s="90"/>
      <c r="F20" s="14"/>
      <c r="G20" s="11"/>
      <c r="H20" s="441"/>
      <c r="I20" s="75"/>
      <c r="J20" s="85"/>
      <c r="K20" s="79"/>
      <c r="L20" s="85"/>
      <c r="M20" s="14"/>
      <c r="N20" s="213"/>
      <c r="O20" s="14"/>
      <c r="P20" s="14"/>
      <c r="Q20" s="14"/>
      <c r="R20" s="14"/>
      <c r="S20" s="443"/>
      <c r="T20" s="14"/>
      <c r="U20" s="14"/>
      <c r="V20" s="14"/>
      <c r="W20" s="222"/>
      <c r="X20" s="14"/>
      <c r="Y20" s="14"/>
      <c r="Z20" s="14"/>
      <c r="AA20" s="446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>
      <c r="A21" s="75"/>
      <c r="B21" s="14"/>
      <c r="C21" s="14"/>
      <c r="D21" s="14"/>
      <c r="E21" s="90"/>
      <c r="F21" s="14"/>
      <c r="G21" s="11"/>
      <c r="H21" s="441"/>
      <c r="I21" s="75"/>
      <c r="J21" s="14"/>
      <c r="K21" s="79"/>
      <c r="L21" s="14"/>
      <c r="M21" s="14"/>
      <c r="N21" s="213"/>
      <c r="O21" s="14"/>
      <c r="P21" s="14"/>
      <c r="Q21" s="14"/>
      <c r="R21" s="14"/>
      <c r="S21" s="443"/>
      <c r="T21" s="14"/>
      <c r="U21" s="14"/>
      <c r="V21" s="14"/>
      <c r="W21" s="222"/>
      <c r="X21" s="14"/>
      <c r="Y21" s="14"/>
      <c r="Z21" s="14"/>
      <c r="AA21" s="446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>
      <c r="A22" s="75"/>
      <c r="B22" s="14"/>
      <c r="C22" s="14"/>
      <c r="D22" s="14"/>
      <c r="E22" s="90"/>
      <c r="F22" s="14"/>
      <c r="G22" s="11"/>
      <c r="H22" s="441"/>
      <c r="I22" s="75"/>
      <c r="J22" s="14"/>
      <c r="K22" s="14"/>
      <c r="L22" s="14"/>
      <c r="M22" s="14"/>
      <c r="N22" s="213"/>
      <c r="O22" s="14"/>
      <c r="P22" s="14"/>
      <c r="Q22" s="14"/>
      <c r="R22" s="14"/>
      <c r="S22" s="443"/>
      <c r="T22" s="14"/>
      <c r="U22" s="14"/>
      <c r="V22" s="14"/>
      <c r="W22" s="222"/>
      <c r="X22" s="14"/>
      <c r="Y22" s="14"/>
      <c r="Z22" s="14"/>
      <c r="AA22" s="446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>
      <c r="A23" s="75"/>
      <c r="B23" s="14"/>
      <c r="C23" s="14"/>
      <c r="D23" s="14"/>
      <c r="E23" s="90"/>
      <c r="F23" s="14"/>
      <c r="G23" s="11"/>
      <c r="H23" s="441"/>
      <c r="I23" s="75"/>
      <c r="J23" s="14"/>
      <c r="K23" s="14"/>
      <c r="L23" s="14"/>
      <c r="M23" s="14"/>
      <c r="N23" s="213"/>
      <c r="O23" s="14"/>
      <c r="P23" s="14"/>
      <c r="Q23" s="14"/>
      <c r="R23" s="14"/>
      <c r="S23" s="443"/>
      <c r="T23" s="14"/>
      <c r="U23" s="14"/>
      <c r="V23" s="14"/>
      <c r="W23" s="222"/>
      <c r="X23" s="14"/>
      <c r="Y23" s="14"/>
      <c r="Z23" s="14"/>
      <c r="AA23" s="446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>
      <c r="A24" s="75"/>
      <c r="B24" s="14"/>
      <c r="C24" s="14"/>
      <c r="D24" s="14"/>
      <c r="E24" s="90"/>
      <c r="F24" s="14"/>
      <c r="G24" s="11"/>
      <c r="H24" s="441"/>
      <c r="I24" s="75"/>
      <c r="J24" s="14"/>
      <c r="K24" s="14"/>
      <c r="L24" s="14"/>
      <c r="M24" s="14"/>
      <c r="N24" s="213"/>
      <c r="O24" s="14"/>
      <c r="P24" s="14"/>
      <c r="Q24" s="14"/>
      <c r="R24" s="14"/>
      <c r="S24" s="443"/>
      <c r="T24" s="14"/>
      <c r="U24" s="14"/>
      <c r="V24" s="14"/>
      <c r="W24" s="222"/>
      <c r="X24" s="14"/>
      <c r="Y24" s="14"/>
      <c r="Z24" s="14"/>
      <c r="AA24" s="446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>
      <c r="A25" s="75"/>
      <c r="B25" s="14"/>
      <c r="C25" s="14"/>
      <c r="D25" s="14"/>
      <c r="E25" s="90"/>
      <c r="F25" s="14"/>
      <c r="G25" s="11"/>
      <c r="H25" s="441"/>
      <c r="I25" s="75"/>
      <c r="J25" s="14"/>
      <c r="K25" s="14"/>
      <c r="L25" s="14"/>
      <c r="M25" s="14"/>
      <c r="N25" s="213"/>
      <c r="O25" s="14"/>
      <c r="P25" s="14"/>
      <c r="Q25" s="14"/>
      <c r="R25" s="14"/>
      <c r="S25" s="443"/>
      <c r="T25" s="14"/>
      <c r="U25" s="14"/>
      <c r="V25" s="14"/>
      <c r="W25" s="222"/>
      <c r="X25" s="14"/>
      <c r="Y25" s="14"/>
      <c r="Z25" s="14"/>
      <c r="AA25" s="446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>
      <c r="A26" s="75"/>
      <c r="B26" s="14"/>
      <c r="C26" s="14"/>
      <c r="D26" s="14"/>
      <c r="E26" s="90"/>
      <c r="F26" s="14"/>
      <c r="G26" s="11"/>
      <c r="H26" s="441"/>
      <c r="I26" s="75"/>
      <c r="J26" s="14"/>
      <c r="K26" s="14"/>
      <c r="L26" s="14"/>
      <c r="M26" s="14"/>
      <c r="N26" s="213"/>
      <c r="O26" s="14"/>
      <c r="P26" s="14"/>
      <c r="Q26" s="14"/>
      <c r="R26" s="14"/>
      <c r="S26" s="443"/>
      <c r="T26" s="14"/>
      <c r="U26" s="14"/>
      <c r="V26" s="14"/>
      <c r="W26" s="222"/>
      <c r="X26" s="14"/>
      <c r="Y26" s="14"/>
      <c r="Z26" s="14"/>
      <c r="AA26" s="446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>
      <c r="A27" s="75"/>
      <c r="B27" s="14"/>
      <c r="C27" s="14"/>
      <c r="D27" s="14"/>
      <c r="E27" s="90"/>
      <c r="F27" s="14"/>
      <c r="G27" s="11"/>
      <c r="H27" s="441"/>
      <c r="I27" s="75"/>
      <c r="J27" s="14"/>
      <c r="K27" s="14"/>
      <c r="L27" s="14"/>
      <c r="M27" s="14"/>
      <c r="N27" s="213"/>
      <c r="O27" s="14"/>
      <c r="P27" s="14"/>
      <c r="Q27" s="14"/>
      <c r="R27" s="14"/>
      <c r="S27" s="443"/>
      <c r="T27" s="14"/>
      <c r="U27" s="14"/>
      <c r="V27" s="14"/>
      <c r="W27" s="222"/>
      <c r="X27" s="14"/>
      <c r="Y27" s="14"/>
      <c r="Z27" s="14"/>
      <c r="AA27" s="446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>
      <c r="A28" s="75"/>
      <c r="B28" s="14"/>
      <c r="C28" s="14"/>
      <c r="D28" s="14"/>
      <c r="E28" s="90"/>
      <c r="F28" s="75"/>
      <c r="G28" s="124"/>
      <c r="H28" s="441"/>
      <c r="I28" s="75"/>
      <c r="J28" s="75"/>
      <c r="K28" s="75"/>
      <c r="L28" s="75"/>
      <c r="M28" s="75"/>
      <c r="N28" s="213"/>
      <c r="O28" s="75"/>
      <c r="P28" s="75"/>
      <c r="Q28" s="75"/>
      <c r="R28" s="75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/>
      <c r="AJ28" s="221"/>
      <c r="AK28" s="221"/>
      <c r="AL28" s="221"/>
      <c r="AM28" s="221"/>
      <c r="AN28" s="221"/>
    </row>
    <row r="29">
      <c r="A29" s="14"/>
      <c r="B29" s="14"/>
      <c r="C29" s="14"/>
      <c r="D29" s="14"/>
      <c r="E29" s="79"/>
      <c r="F29" s="14"/>
      <c r="G29" s="11"/>
      <c r="H29" s="441"/>
      <c r="I29" s="75"/>
      <c r="J29" s="75"/>
      <c r="K29" s="75"/>
      <c r="L29" s="75"/>
      <c r="M29" s="75"/>
      <c r="N29" s="213"/>
      <c r="O29" s="75"/>
      <c r="P29" s="75"/>
      <c r="Q29" s="75"/>
      <c r="R29" s="75"/>
      <c r="S29" s="443"/>
      <c r="T29" s="14"/>
      <c r="U29" s="14"/>
      <c r="V29" s="14"/>
      <c r="W29" s="222"/>
      <c r="X29" s="14"/>
      <c r="Y29" s="14"/>
      <c r="Z29" s="14"/>
      <c r="AA29" s="446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>
      <c r="A30" s="14"/>
      <c r="B30" s="14"/>
      <c r="C30" s="14"/>
      <c r="D30" s="14"/>
      <c r="E30" s="79"/>
      <c r="F30" s="14"/>
      <c r="G30" s="11"/>
      <c r="H30" s="441"/>
      <c r="I30" s="75"/>
      <c r="J30" s="75"/>
      <c r="K30" s="75"/>
      <c r="L30" s="75"/>
      <c r="M30" s="75"/>
      <c r="N30" s="213"/>
      <c r="O30" s="75"/>
      <c r="P30" s="75"/>
      <c r="Q30" s="75"/>
      <c r="R30" s="75"/>
      <c r="S30" s="443"/>
      <c r="T30" s="14"/>
      <c r="U30" s="14"/>
      <c r="V30" s="14"/>
      <c r="W30" s="222"/>
      <c r="X30" s="14"/>
      <c r="Y30" s="14"/>
      <c r="Z30" s="14"/>
      <c r="AA30" s="446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>
      <c r="A31" s="14"/>
      <c r="B31" s="14"/>
      <c r="C31" s="14"/>
      <c r="D31" s="14"/>
      <c r="E31" s="79"/>
      <c r="F31" s="14"/>
      <c r="G31" s="11"/>
      <c r="H31" s="441"/>
      <c r="I31" s="75"/>
      <c r="J31" s="75"/>
      <c r="K31" s="75"/>
      <c r="L31" s="75"/>
      <c r="M31" s="75"/>
      <c r="N31" s="213"/>
      <c r="O31" s="75"/>
      <c r="P31" s="75"/>
      <c r="Q31" s="75"/>
      <c r="R31" s="75"/>
      <c r="S31" s="443"/>
      <c r="T31" s="14"/>
      <c r="U31" s="14"/>
      <c r="V31" s="14"/>
      <c r="W31" s="222"/>
      <c r="X31" s="14"/>
      <c r="Y31" s="14"/>
      <c r="Z31" s="14"/>
      <c r="AA31" s="446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>
      <c r="A32" s="75"/>
      <c r="B32" s="14"/>
      <c r="C32" s="14"/>
      <c r="D32" s="14"/>
      <c r="E32" s="79"/>
      <c r="F32" s="14"/>
      <c r="G32" s="11"/>
      <c r="H32" s="441"/>
      <c r="I32" s="75"/>
      <c r="J32" s="75"/>
      <c r="K32" s="75"/>
      <c r="L32" s="75"/>
      <c r="M32" s="75"/>
      <c r="N32" s="213"/>
      <c r="O32" s="75"/>
      <c r="P32" s="75"/>
      <c r="Q32" s="75"/>
      <c r="R32" s="75"/>
      <c r="S32" s="443"/>
      <c r="T32" s="14"/>
      <c r="U32" s="14"/>
      <c r="V32" s="14"/>
      <c r="W32" s="222"/>
      <c r="X32" s="14"/>
      <c r="Y32" s="14"/>
      <c r="Z32" s="14"/>
      <c r="AA32" s="446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>
      <c r="A33" s="14"/>
      <c r="B33" s="14"/>
      <c r="C33" s="14"/>
      <c r="D33" s="14"/>
      <c r="E33" s="79"/>
      <c r="F33" s="14"/>
      <c r="G33" s="11"/>
      <c r="H33" s="441"/>
      <c r="I33" s="75"/>
      <c r="J33" s="75"/>
      <c r="K33" s="75"/>
      <c r="L33" s="75"/>
      <c r="M33" s="75"/>
      <c r="N33" s="213"/>
      <c r="O33" s="75"/>
      <c r="P33" s="75"/>
      <c r="Q33" s="75"/>
      <c r="R33" s="75"/>
      <c r="S33" s="443"/>
      <c r="T33" s="14"/>
      <c r="U33" s="14"/>
      <c r="V33" s="14"/>
      <c r="W33" s="222"/>
      <c r="X33" s="14"/>
      <c r="Y33" s="14"/>
      <c r="Z33" s="14"/>
      <c r="AA33" s="446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>
      <c r="A34" s="14"/>
      <c r="B34" s="14"/>
      <c r="C34" s="14"/>
      <c r="D34" s="79"/>
      <c r="E34" s="79"/>
      <c r="F34" s="14"/>
      <c r="G34" s="11"/>
      <c r="H34" s="441"/>
      <c r="I34" s="75"/>
      <c r="J34" s="75"/>
      <c r="K34" s="75"/>
      <c r="L34" s="75"/>
      <c r="M34" s="75"/>
      <c r="N34" s="213"/>
      <c r="O34" s="75"/>
      <c r="P34" s="75"/>
      <c r="Q34" s="75"/>
      <c r="R34" s="75"/>
      <c r="S34" s="443"/>
      <c r="T34" s="14"/>
      <c r="U34" s="14"/>
      <c r="V34" s="14"/>
      <c r="W34" s="222"/>
      <c r="X34" s="14"/>
      <c r="Y34" s="14"/>
      <c r="Z34" s="14"/>
      <c r="AA34" s="446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>
      <c r="A35" s="14"/>
      <c r="B35" s="14"/>
      <c r="C35" s="14"/>
      <c r="D35" s="79"/>
      <c r="E35" s="79"/>
      <c r="F35" s="14"/>
      <c r="G35" s="11"/>
      <c r="H35" s="441"/>
      <c r="I35" s="75"/>
      <c r="J35" s="75"/>
      <c r="K35" s="75"/>
      <c r="L35" s="75"/>
      <c r="M35" s="75"/>
      <c r="N35" s="213"/>
      <c r="O35" s="75"/>
      <c r="P35" s="75"/>
      <c r="Q35" s="75"/>
      <c r="R35" s="75"/>
      <c r="S35" s="443"/>
      <c r="T35" s="14"/>
      <c r="U35" s="14"/>
      <c r="V35" s="14"/>
      <c r="W35" s="222"/>
      <c r="X35" s="14"/>
      <c r="Y35" s="14"/>
      <c r="Z35" s="14"/>
      <c r="AA35" s="446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>
      <c r="A36" s="14"/>
      <c r="B36" s="14"/>
      <c r="C36" s="14"/>
      <c r="D36" s="79"/>
      <c r="E36" s="79"/>
      <c r="F36" s="14"/>
      <c r="G36" s="11"/>
      <c r="H36" s="441"/>
      <c r="I36" s="75"/>
      <c r="J36" s="75"/>
      <c r="K36" s="75"/>
      <c r="L36" s="75"/>
      <c r="M36" s="75"/>
      <c r="N36" s="213"/>
      <c r="O36" s="75"/>
      <c r="P36" s="75"/>
      <c r="Q36" s="75"/>
      <c r="R36" s="75"/>
      <c r="S36" s="443"/>
      <c r="T36" s="14"/>
      <c r="U36" s="14"/>
      <c r="V36" s="14"/>
      <c r="W36" s="222"/>
      <c r="X36" s="14"/>
      <c r="Y36" s="14"/>
      <c r="Z36" s="14"/>
      <c r="AA36" s="446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>
      <c r="A37" s="14"/>
      <c r="B37" s="14"/>
      <c r="C37" s="14"/>
      <c r="D37" s="79"/>
      <c r="E37" s="79"/>
      <c r="F37" s="14"/>
      <c r="G37" s="11"/>
      <c r="H37" s="441"/>
      <c r="I37" s="75"/>
      <c r="J37" s="75"/>
      <c r="K37" s="75"/>
      <c r="L37" s="75"/>
      <c r="M37" s="75"/>
      <c r="N37" s="213"/>
      <c r="O37" s="75"/>
      <c r="P37" s="75"/>
      <c r="Q37" s="75"/>
      <c r="R37" s="75"/>
      <c r="S37" s="443"/>
      <c r="T37" s="14"/>
      <c r="U37" s="14"/>
      <c r="V37" s="14"/>
      <c r="W37" s="222"/>
      <c r="X37" s="14"/>
      <c r="Y37" s="14"/>
      <c r="Z37" s="14"/>
      <c r="AA37" s="446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>
      <c r="A38" s="14"/>
      <c r="B38" s="14"/>
      <c r="C38" s="14"/>
      <c r="D38" s="79"/>
      <c r="E38" s="79"/>
      <c r="F38" s="14"/>
      <c r="G38" s="11"/>
      <c r="H38" s="441"/>
      <c r="I38" s="75"/>
      <c r="J38" s="75"/>
      <c r="K38" s="75"/>
      <c r="L38" s="75"/>
      <c r="M38" s="75"/>
      <c r="N38" s="213"/>
      <c r="O38" s="75"/>
      <c r="P38" s="75"/>
      <c r="Q38" s="75"/>
      <c r="R38" s="75"/>
      <c r="S38" s="443"/>
      <c r="T38" s="14"/>
      <c r="U38" s="14"/>
      <c r="V38" s="14"/>
      <c r="W38" s="222"/>
      <c r="X38" s="14"/>
      <c r="Y38" s="14"/>
      <c r="Z38" s="14"/>
      <c r="AA38" s="446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>
      <c r="A39" s="75"/>
      <c r="B39" s="14"/>
      <c r="C39" s="14"/>
      <c r="D39" s="79"/>
      <c r="E39" s="79"/>
      <c r="F39" s="14"/>
      <c r="G39" s="11"/>
      <c r="H39" s="441"/>
      <c r="I39" s="75"/>
      <c r="J39" s="75"/>
      <c r="K39" s="75"/>
      <c r="L39" s="75"/>
      <c r="M39" s="75"/>
      <c r="N39" s="213"/>
      <c r="O39" s="75"/>
      <c r="P39" s="75"/>
      <c r="Q39" s="75"/>
      <c r="R39" s="75"/>
      <c r="S39" s="443"/>
      <c r="T39" s="14"/>
      <c r="U39" s="14"/>
      <c r="V39" s="14"/>
      <c r="W39" s="222"/>
      <c r="X39" s="14"/>
      <c r="Y39" s="14"/>
      <c r="Z39" s="14"/>
      <c r="AA39" s="446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>
      <c r="A40" s="14"/>
      <c r="B40" s="14"/>
      <c r="C40" s="14"/>
      <c r="D40" s="79"/>
      <c r="E40" s="79"/>
      <c r="F40" s="14"/>
      <c r="G40" s="11"/>
      <c r="H40" s="441"/>
      <c r="I40" s="75"/>
      <c r="J40" s="75"/>
      <c r="K40" s="75"/>
      <c r="L40" s="75"/>
      <c r="M40" s="75"/>
      <c r="N40" s="213"/>
      <c r="O40" s="75"/>
      <c r="P40" s="75"/>
      <c r="Q40" s="75"/>
      <c r="R40" s="75"/>
      <c r="S40" s="443"/>
      <c r="T40" s="14"/>
      <c r="U40" s="14"/>
      <c r="V40" s="14"/>
      <c r="W40" s="222"/>
      <c r="X40" s="14"/>
      <c r="Y40" s="14"/>
      <c r="Z40" s="14"/>
      <c r="AA40" s="446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>
      <c r="A41" s="14"/>
      <c r="B41" s="14"/>
      <c r="C41" s="14"/>
      <c r="D41" s="79"/>
      <c r="E41" s="79"/>
      <c r="F41" s="14"/>
      <c r="G41" s="11"/>
      <c r="H41" s="441"/>
      <c r="I41" s="75"/>
      <c r="J41" s="75"/>
      <c r="K41" s="75"/>
      <c r="L41" s="75"/>
      <c r="M41" s="75"/>
      <c r="N41" s="213"/>
      <c r="O41" s="75"/>
      <c r="P41" s="75"/>
      <c r="Q41" s="75"/>
      <c r="R41" s="75"/>
      <c r="S41" s="443"/>
      <c r="T41" s="14"/>
      <c r="U41" s="14"/>
      <c r="V41" s="14"/>
      <c r="W41" s="222"/>
      <c r="X41" s="14"/>
      <c r="Y41" s="14"/>
      <c r="Z41" s="14"/>
      <c r="AA41" s="446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>
      <c r="A42" s="14"/>
      <c r="B42" s="14"/>
      <c r="C42" s="75"/>
      <c r="D42" s="90"/>
      <c r="E42" s="90"/>
      <c r="F42" s="75"/>
      <c r="G42" s="124"/>
      <c r="H42" s="221"/>
      <c r="I42" s="75"/>
      <c r="J42" s="75"/>
      <c r="K42" s="75"/>
      <c r="L42" s="75"/>
      <c r="M42" s="75"/>
      <c r="N42" s="213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</row>
    <row r="43">
      <c r="A43" s="14"/>
      <c r="B43" s="14"/>
      <c r="C43" s="76"/>
      <c r="D43" s="96"/>
      <c r="E43" s="96"/>
      <c r="F43" s="75"/>
      <c r="G43" s="124"/>
      <c r="H43" s="441"/>
      <c r="I43" s="75"/>
      <c r="J43" s="14"/>
      <c r="K43" s="14"/>
      <c r="L43" s="14"/>
      <c r="M43" s="14"/>
      <c r="N43" s="213"/>
      <c r="O43" s="75"/>
      <c r="P43" s="75"/>
      <c r="Q43" s="75"/>
      <c r="R43" s="75"/>
      <c r="S43" s="443"/>
      <c r="T43" s="14"/>
      <c r="U43" s="14"/>
      <c r="V43" s="14"/>
      <c r="W43" s="222"/>
      <c r="X43" s="14"/>
      <c r="Y43" s="14"/>
      <c r="Z43" s="14"/>
      <c r="AA43" s="446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>
      <c r="A44" s="14"/>
      <c r="B44" s="14"/>
      <c r="C44" s="75"/>
      <c r="D44" s="90"/>
      <c r="E44" s="90"/>
      <c r="F44" s="75"/>
      <c r="G44" s="124"/>
      <c r="H44" s="441"/>
      <c r="I44" s="75"/>
      <c r="J44" s="14"/>
      <c r="K44" s="14"/>
      <c r="L44" s="14"/>
      <c r="M44" s="14"/>
      <c r="N44" s="213"/>
      <c r="O44" s="14"/>
      <c r="P44" s="14"/>
      <c r="Q44" s="14"/>
      <c r="R44" s="14"/>
      <c r="S44" s="443"/>
      <c r="T44" s="14"/>
      <c r="U44" s="14"/>
      <c r="V44" s="14"/>
      <c r="W44" s="222"/>
      <c r="X44" s="14"/>
      <c r="Y44" s="14"/>
      <c r="Z44" s="14"/>
      <c r="AA44" s="446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>
      <c r="A45" s="14"/>
      <c r="B45" s="14"/>
      <c r="C45" s="14"/>
      <c r="D45" s="79"/>
      <c r="E45" s="79"/>
      <c r="F45" s="14"/>
      <c r="G45" s="11"/>
      <c r="H45" s="441"/>
      <c r="I45" s="75"/>
      <c r="J45" s="14"/>
      <c r="K45" s="14"/>
      <c r="L45" s="14"/>
      <c r="M45" s="14"/>
      <c r="N45" s="213"/>
      <c r="O45" s="14"/>
      <c r="P45" s="14"/>
      <c r="Q45" s="14"/>
      <c r="R45" s="14"/>
      <c r="S45" s="443"/>
      <c r="T45" s="14"/>
      <c r="U45" s="14"/>
      <c r="V45" s="14"/>
      <c r="W45" s="222"/>
      <c r="X45" s="14"/>
      <c r="Y45" s="14"/>
      <c r="Z45" s="14"/>
      <c r="AA45" s="446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>
      <c r="A46" s="14"/>
      <c r="B46" s="14"/>
      <c r="C46" s="14"/>
      <c r="D46" s="79"/>
      <c r="E46" s="79"/>
      <c r="F46" s="14"/>
      <c r="G46" s="11"/>
      <c r="H46" s="441"/>
      <c r="I46" s="75"/>
      <c r="J46" s="14"/>
      <c r="K46" s="14"/>
      <c r="L46" s="14"/>
      <c r="M46" s="14"/>
      <c r="N46" s="213"/>
      <c r="O46" s="14"/>
      <c r="P46" s="14"/>
      <c r="Q46" s="14"/>
      <c r="R46" s="14"/>
      <c r="S46" s="443"/>
      <c r="T46" s="14"/>
      <c r="U46" s="14"/>
      <c r="V46" s="14"/>
      <c r="W46" s="222"/>
      <c r="X46" s="14"/>
      <c r="Y46" s="14"/>
      <c r="Z46" s="14"/>
      <c r="AA46" s="446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>
      <c r="A47" s="14"/>
      <c r="B47" s="14"/>
      <c r="C47" s="14"/>
      <c r="D47" s="79"/>
      <c r="E47" s="79"/>
      <c r="F47" s="14"/>
      <c r="G47" s="11"/>
      <c r="H47" s="441"/>
      <c r="I47" s="75"/>
      <c r="J47" s="14"/>
      <c r="K47" s="14"/>
      <c r="L47" s="14"/>
      <c r="M47" s="14"/>
      <c r="N47" s="213"/>
      <c r="O47" s="14"/>
      <c r="P47" s="14"/>
      <c r="Q47" s="14"/>
      <c r="R47" s="14"/>
      <c r="S47" s="443"/>
      <c r="T47" s="14"/>
      <c r="U47" s="14"/>
      <c r="V47" s="14"/>
      <c r="W47" s="222"/>
      <c r="X47" s="14"/>
      <c r="Y47" s="14"/>
      <c r="Z47" s="14"/>
      <c r="AA47" s="446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>
      <c r="A48" s="14"/>
      <c r="B48" s="14"/>
      <c r="C48" s="14"/>
      <c r="D48" s="79"/>
      <c r="E48" s="79"/>
      <c r="F48" s="14"/>
      <c r="G48" s="11"/>
      <c r="H48" s="441"/>
      <c r="I48" s="75"/>
      <c r="J48" s="14"/>
      <c r="K48" s="14"/>
      <c r="L48" s="14"/>
      <c r="M48" s="14"/>
      <c r="N48" s="213"/>
      <c r="O48" s="14"/>
      <c r="P48" s="14"/>
      <c r="Q48" s="14"/>
      <c r="R48" s="14"/>
      <c r="S48" s="443"/>
      <c r="T48" s="14"/>
      <c r="U48" s="14"/>
      <c r="V48" s="14"/>
      <c r="W48" s="222"/>
      <c r="X48" s="14"/>
      <c r="Y48" s="14"/>
      <c r="Z48" s="14"/>
      <c r="AA48" s="446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>
      <c r="A49" s="14"/>
      <c r="B49" s="14"/>
      <c r="C49" s="14"/>
      <c r="D49" s="79"/>
      <c r="E49" s="79"/>
      <c r="F49" s="14"/>
      <c r="G49" s="11"/>
      <c r="H49" s="441"/>
      <c r="I49" s="75"/>
      <c r="J49" s="14"/>
      <c r="K49" s="14"/>
      <c r="L49" s="14"/>
      <c r="M49" s="14"/>
      <c r="N49" s="213"/>
      <c r="O49" s="14"/>
      <c r="P49" s="14"/>
      <c r="Q49" s="14"/>
      <c r="R49" s="14"/>
      <c r="S49" s="443"/>
      <c r="T49" s="14"/>
      <c r="U49" s="14"/>
      <c r="V49" s="14"/>
      <c r="W49" s="222"/>
      <c r="X49" s="14"/>
      <c r="Y49" s="14"/>
      <c r="Z49" s="14"/>
      <c r="AA49" s="446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>
      <c r="A50" s="14"/>
      <c r="B50" s="14"/>
      <c r="C50" s="14"/>
      <c r="D50" s="79"/>
      <c r="E50" s="79"/>
      <c r="F50" s="14"/>
      <c r="G50" s="11"/>
      <c r="H50" s="441"/>
      <c r="I50" s="75"/>
      <c r="J50" s="14"/>
      <c r="K50" s="14"/>
      <c r="L50" s="14"/>
      <c r="M50" s="14"/>
      <c r="N50" s="213"/>
      <c r="O50" s="14"/>
      <c r="P50" s="14"/>
      <c r="Q50" s="14"/>
      <c r="R50" s="14"/>
      <c r="S50" s="443"/>
      <c r="T50" s="14"/>
      <c r="U50" s="14"/>
      <c r="V50" s="14"/>
      <c r="W50" s="222"/>
      <c r="X50" s="14"/>
      <c r="Y50" s="14"/>
      <c r="Z50" s="14"/>
      <c r="AA50" s="446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>
      <c r="A51" s="14"/>
      <c r="B51" s="14"/>
      <c r="C51" s="14"/>
      <c r="D51" s="79"/>
      <c r="E51" s="79"/>
      <c r="F51" s="14"/>
      <c r="G51" s="11"/>
      <c r="H51" s="441"/>
      <c r="I51" s="75"/>
      <c r="J51" s="14"/>
      <c r="K51" s="14"/>
      <c r="L51" s="14"/>
      <c r="M51" s="14"/>
      <c r="N51" s="213"/>
      <c r="O51" s="14"/>
      <c r="P51" s="14"/>
      <c r="Q51" s="14"/>
      <c r="R51" s="14"/>
      <c r="S51" s="443"/>
      <c r="T51" s="14"/>
      <c r="U51" s="14"/>
      <c r="V51" s="14"/>
      <c r="W51" s="222"/>
      <c r="X51" s="14"/>
      <c r="Y51" s="14"/>
      <c r="Z51" s="14"/>
      <c r="AA51" s="446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>
      <c r="A52" s="14"/>
      <c r="B52" s="14"/>
      <c r="C52" s="14"/>
      <c r="D52" s="79"/>
      <c r="E52" s="79"/>
      <c r="F52" s="14"/>
      <c r="G52" s="11"/>
      <c r="H52" s="441"/>
      <c r="I52" s="75"/>
      <c r="J52" s="14"/>
      <c r="K52" s="14"/>
      <c r="L52" s="14"/>
      <c r="M52" s="14"/>
      <c r="N52" s="213"/>
      <c r="O52" s="14"/>
      <c r="P52" s="14"/>
      <c r="Q52" s="14"/>
      <c r="R52" s="14"/>
      <c r="S52" s="443"/>
      <c r="T52" s="14"/>
      <c r="U52" s="14"/>
      <c r="V52" s="14"/>
      <c r="W52" s="222"/>
      <c r="X52" s="14"/>
      <c r="Y52" s="14"/>
      <c r="Z52" s="14"/>
      <c r="AA52" s="446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>
      <c r="A53" s="14"/>
      <c r="B53" s="14"/>
      <c r="C53" s="14"/>
      <c r="D53" s="79"/>
      <c r="E53" s="79"/>
      <c r="F53" s="14"/>
      <c r="G53" s="11"/>
      <c r="H53" s="441"/>
      <c r="I53" s="75"/>
      <c r="J53" s="447"/>
      <c r="K53" s="79"/>
      <c r="L53" s="14"/>
      <c r="M53" s="14"/>
      <c r="N53" s="213"/>
      <c r="O53" s="14"/>
      <c r="P53" s="14"/>
      <c r="Q53" s="14"/>
      <c r="R53" s="14"/>
      <c r="S53" s="443"/>
      <c r="T53" s="14"/>
      <c r="U53" s="14"/>
      <c r="V53" s="14"/>
      <c r="W53" s="222"/>
      <c r="X53" s="14"/>
      <c r="Y53" s="14"/>
      <c r="Z53" s="14"/>
      <c r="AA53" s="446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>
      <c r="A54" s="14"/>
      <c r="B54" s="14"/>
      <c r="C54" s="14"/>
      <c r="D54" s="79"/>
      <c r="E54" s="79"/>
      <c r="F54" s="14"/>
      <c r="G54" s="11"/>
      <c r="H54" s="441"/>
      <c r="I54" s="75"/>
      <c r="J54" s="447"/>
      <c r="K54" s="79"/>
      <c r="L54" s="14"/>
      <c r="M54" s="14"/>
      <c r="N54" s="213"/>
      <c r="O54" s="14"/>
      <c r="P54" s="14"/>
      <c r="Q54" s="14"/>
      <c r="R54" s="14"/>
      <c r="S54" s="443"/>
      <c r="T54" s="14"/>
      <c r="U54" s="14"/>
      <c r="V54" s="14"/>
      <c r="W54" s="222"/>
      <c r="X54" s="14"/>
      <c r="Y54" s="14"/>
      <c r="Z54" s="14"/>
      <c r="AA54" s="446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>
      <c r="A55" s="14"/>
      <c r="B55" s="14"/>
      <c r="C55" s="14"/>
      <c r="D55" s="79"/>
      <c r="E55" s="79"/>
      <c r="F55" s="14"/>
      <c r="G55" s="11"/>
      <c r="H55" s="441"/>
      <c r="I55" s="75"/>
      <c r="J55" s="14"/>
      <c r="K55" s="14"/>
      <c r="L55" s="14"/>
      <c r="M55" s="14"/>
      <c r="N55" s="213"/>
      <c r="O55" s="14"/>
      <c r="P55" s="14"/>
      <c r="Q55" s="14"/>
      <c r="R55" s="14"/>
      <c r="S55" s="443"/>
      <c r="T55" s="14"/>
      <c r="U55" s="14"/>
      <c r="V55" s="14"/>
      <c r="W55" s="222"/>
      <c r="X55" s="14"/>
      <c r="Y55" s="14"/>
      <c r="Z55" s="14"/>
      <c r="AA55" s="446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>
      <c r="A56" s="14"/>
      <c r="B56" s="14"/>
      <c r="C56" s="14"/>
      <c r="D56" s="79"/>
      <c r="E56" s="79"/>
      <c r="F56" s="14"/>
      <c r="G56" s="11"/>
      <c r="H56" s="441"/>
      <c r="I56" s="75"/>
      <c r="J56" s="14"/>
      <c r="K56" s="14"/>
      <c r="L56" s="14"/>
      <c r="M56" s="14"/>
      <c r="N56" s="213"/>
      <c r="O56" s="14"/>
      <c r="P56" s="14"/>
      <c r="Q56" s="14"/>
      <c r="R56" s="14"/>
      <c r="S56" s="443"/>
      <c r="T56" s="14"/>
      <c r="U56" s="14"/>
      <c r="V56" s="14"/>
      <c r="W56" s="222"/>
      <c r="X56" s="14"/>
      <c r="Y56" s="14"/>
      <c r="Z56" s="14"/>
      <c r="AA56" s="446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>
      <c r="A57" s="14"/>
      <c r="B57" s="14"/>
      <c r="C57" s="14"/>
      <c r="D57" s="79"/>
      <c r="E57" s="79"/>
      <c r="F57" s="14"/>
      <c r="G57" s="11"/>
      <c r="H57" s="441"/>
      <c r="I57" s="55"/>
      <c r="J57" s="448"/>
      <c r="K57" s="79"/>
      <c r="L57" s="14"/>
      <c r="M57" s="448"/>
      <c r="N57" s="213"/>
      <c r="O57" s="14"/>
      <c r="P57" s="14"/>
      <c r="Q57" s="14"/>
      <c r="R57" s="14"/>
      <c r="S57" s="443"/>
      <c r="T57" s="14"/>
      <c r="U57" s="14"/>
      <c r="V57" s="14"/>
      <c r="W57" s="222"/>
      <c r="X57" s="14"/>
      <c r="Y57" s="14"/>
      <c r="Z57" s="14"/>
      <c r="AA57" s="446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>
      <c r="A58" s="14"/>
      <c r="B58" s="14"/>
      <c r="C58" s="14"/>
      <c r="D58" s="79"/>
      <c r="E58" s="79"/>
      <c r="F58" s="14"/>
      <c r="G58" s="11"/>
      <c r="H58" s="441"/>
      <c r="I58" s="55"/>
      <c r="J58" s="449"/>
      <c r="K58" s="79"/>
      <c r="L58" s="14"/>
      <c r="M58" s="449"/>
      <c r="N58" s="213"/>
      <c r="O58" s="14"/>
      <c r="P58" s="14"/>
      <c r="Q58" s="14"/>
      <c r="R58" s="14"/>
      <c r="S58" s="443"/>
      <c r="T58" s="14"/>
      <c r="U58" s="14"/>
      <c r="V58" s="14"/>
      <c r="W58" s="222"/>
      <c r="X58" s="14"/>
      <c r="Y58" s="14"/>
      <c r="Z58" s="14"/>
      <c r="AA58" s="446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>
      <c r="A59" s="14"/>
      <c r="B59" s="14"/>
      <c r="C59" s="14"/>
      <c r="D59" s="79"/>
      <c r="E59" s="79"/>
      <c r="F59" s="14"/>
      <c r="G59" s="11"/>
      <c r="H59" s="441"/>
      <c r="I59" s="75"/>
      <c r="J59" s="14"/>
      <c r="K59" s="14"/>
      <c r="L59" s="14"/>
      <c r="M59" s="14"/>
      <c r="N59" s="213"/>
      <c r="O59" s="14"/>
      <c r="P59" s="14"/>
      <c r="Q59" s="14"/>
      <c r="R59" s="14"/>
      <c r="S59" s="443"/>
      <c r="T59" s="14"/>
      <c r="U59" s="14"/>
      <c r="V59" s="14"/>
      <c r="W59" s="222"/>
      <c r="X59" s="14"/>
      <c r="Y59" s="14"/>
      <c r="Z59" s="14"/>
      <c r="AA59" s="446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>
      <c r="A60" s="14"/>
      <c r="B60" s="14"/>
      <c r="C60" s="14"/>
      <c r="D60" s="79"/>
      <c r="E60" s="14"/>
      <c r="F60" s="14"/>
      <c r="G60" s="11"/>
      <c r="H60" s="441"/>
      <c r="I60" s="75"/>
      <c r="J60" s="14"/>
      <c r="K60" s="14"/>
      <c r="L60" s="14"/>
      <c r="M60" s="14"/>
      <c r="N60" s="213"/>
      <c r="O60" s="14"/>
      <c r="P60" s="14"/>
      <c r="Q60" s="14"/>
      <c r="R60" s="14"/>
      <c r="S60" s="443"/>
      <c r="T60" s="14"/>
      <c r="U60" s="14"/>
      <c r="V60" s="14"/>
      <c r="W60" s="222"/>
      <c r="X60" s="14"/>
      <c r="Y60" s="14"/>
      <c r="Z60" s="14"/>
      <c r="AA60" s="446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>
      <c r="A61" s="14"/>
      <c r="B61" s="14"/>
      <c r="C61" s="14"/>
      <c r="D61" s="79"/>
      <c r="E61" s="14"/>
      <c r="F61" s="14"/>
      <c r="G61" s="11"/>
      <c r="H61" s="441"/>
      <c r="I61" s="75"/>
      <c r="J61" s="14"/>
      <c r="K61" s="79"/>
      <c r="L61" s="14"/>
      <c r="M61" s="14"/>
      <c r="N61" s="213"/>
      <c r="O61" s="14"/>
      <c r="P61" s="14"/>
      <c r="Q61" s="14"/>
      <c r="R61" s="14"/>
      <c r="S61" s="443"/>
      <c r="T61" s="14"/>
      <c r="U61" s="14"/>
      <c r="V61" s="14"/>
      <c r="W61" s="222"/>
      <c r="X61" s="14"/>
      <c r="Y61" s="14"/>
      <c r="Z61" s="14"/>
      <c r="AA61" s="446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>
      <c r="A62" s="14"/>
      <c r="B62" s="14"/>
      <c r="C62" s="14"/>
      <c r="D62" s="79"/>
      <c r="E62" s="14"/>
      <c r="F62" s="14"/>
      <c r="G62" s="11"/>
      <c r="H62" s="441"/>
      <c r="I62" s="75"/>
      <c r="J62" s="14"/>
      <c r="K62" s="79"/>
      <c r="L62" s="14"/>
      <c r="M62" s="14"/>
      <c r="N62" s="213"/>
      <c r="O62" s="14"/>
      <c r="P62" s="14"/>
      <c r="Q62" s="14"/>
      <c r="R62" s="14"/>
      <c r="S62" s="443"/>
      <c r="T62" s="14"/>
      <c r="U62" s="14"/>
      <c r="V62" s="14"/>
      <c r="W62" s="222"/>
      <c r="X62" s="14"/>
      <c r="Y62" s="14"/>
      <c r="Z62" s="14"/>
      <c r="AA62" s="446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>
      <c r="A63" s="14"/>
      <c r="B63" s="14"/>
      <c r="C63" s="14"/>
      <c r="D63" s="79"/>
      <c r="E63" s="14"/>
      <c r="F63" s="14"/>
      <c r="G63" s="11"/>
      <c r="H63" s="441"/>
      <c r="I63" s="75"/>
      <c r="J63" s="14"/>
      <c r="K63" s="79"/>
      <c r="L63" s="14"/>
      <c r="M63" s="14"/>
      <c r="N63" s="213"/>
      <c r="O63" s="14"/>
      <c r="P63" s="14"/>
      <c r="Q63" s="14"/>
      <c r="R63" s="14"/>
      <c r="S63" s="443"/>
      <c r="T63" s="14"/>
      <c r="U63" s="14"/>
      <c r="V63" s="14"/>
      <c r="W63" s="222"/>
      <c r="X63" s="14"/>
      <c r="Y63" s="14"/>
      <c r="Z63" s="14"/>
      <c r="AA63" s="446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>
      <c r="A64" s="14"/>
      <c r="B64" s="14"/>
      <c r="C64" s="14"/>
      <c r="D64" s="79"/>
      <c r="E64" s="14"/>
      <c r="F64" s="14"/>
      <c r="G64" s="11"/>
      <c r="H64" s="441"/>
      <c r="I64" s="75"/>
      <c r="J64" s="14"/>
      <c r="K64" s="14"/>
      <c r="L64" s="14"/>
      <c r="M64" s="14"/>
      <c r="N64" s="213"/>
      <c r="O64" s="14"/>
      <c r="P64" s="14"/>
      <c r="Q64" s="14"/>
      <c r="R64" s="14"/>
      <c r="S64" s="443"/>
      <c r="T64" s="14"/>
      <c r="U64" s="14"/>
      <c r="V64" s="14"/>
      <c r="W64" s="222"/>
      <c r="X64" s="14"/>
      <c r="Y64" s="14"/>
      <c r="Z64" s="14"/>
      <c r="AA64" s="446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>
      <c r="A65" s="91"/>
      <c r="B65" s="14"/>
      <c r="C65" s="14"/>
      <c r="D65" s="79"/>
      <c r="E65" s="14"/>
      <c r="F65" s="14"/>
      <c r="G65" s="11"/>
      <c r="H65" s="441"/>
      <c r="I65" s="75"/>
      <c r="J65" s="14"/>
      <c r="K65" s="14"/>
      <c r="L65" s="14"/>
      <c r="M65" s="14"/>
      <c r="N65" s="213"/>
      <c r="O65" s="14"/>
      <c r="P65" s="14"/>
      <c r="Q65" s="14"/>
      <c r="R65" s="14"/>
      <c r="S65" s="443"/>
      <c r="T65" s="14"/>
      <c r="U65" s="14"/>
      <c r="V65" s="14"/>
      <c r="W65" s="222"/>
      <c r="X65" s="14"/>
      <c r="Y65" s="14"/>
      <c r="Z65" s="14"/>
      <c r="AA65" s="446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>
      <c r="A66" s="91"/>
      <c r="B66" s="14"/>
      <c r="C66" s="14"/>
      <c r="D66" s="79"/>
      <c r="E66" s="79"/>
      <c r="F66" s="14"/>
      <c r="G66" s="11"/>
      <c r="H66" s="441"/>
      <c r="I66" s="75"/>
      <c r="J66" s="14"/>
      <c r="K66" s="14"/>
      <c r="L66" s="14"/>
      <c r="M66" s="14"/>
      <c r="N66" s="213"/>
      <c r="O66" s="14"/>
      <c r="P66" s="14"/>
      <c r="Q66" s="14"/>
      <c r="R66" s="14"/>
      <c r="S66" s="443"/>
      <c r="T66" s="14"/>
      <c r="U66" s="14"/>
      <c r="V66" s="14"/>
      <c r="W66" s="222"/>
      <c r="X66" s="14"/>
      <c r="Y66" s="14"/>
      <c r="Z66" s="14"/>
      <c r="AA66" s="446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>
      <c r="A67" s="91"/>
      <c r="B67" s="14"/>
      <c r="C67" s="14"/>
      <c r="D67" s="79"/>
      <c r="E67" s="79"/>
      <c r="F67" s="14"/>
      <c r="G67" s="11"/>
      <c r="H67" s="441"/>
      <c r="I67" s="75"/>
      <c r="J67" s="14"/>
      <c r="K67" s="14"/>
      <c r="L67" s="14"/>
      <c r="M67" s="14"/>
      <c r="N67" s="213"/>
      <c r="O67" s="14"/>
      <c r="P67" s="14"/>
      <c r="Q67" s="14"/>
      <c r="R67" s="14"/>
      <c r="S67" s="443"/>
      <c r="T67" s="14"/>
      <c r="U67" s="14"/>
      <c r="V67" s="14"/>
      <c r="W67" s="222"/>
      <c r="X67" s="14"/>
      <c r="Y67" s="14"/>
      <c r="Z67" s="14"/>
      <c r="AA67" s="446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>
      <c r="A68" s="91"/>
      <c r="B68" s="14"/>
      <c r="C68" s="14"/>
      <c r="D68" s="79"/>
      <c r="E68" s="14"/>
      <c r="F68" s="14"/>
      <c r="G68" s="11"/>
      <c r="H68" s="441"/>
      <c r="I68" s="75"/>
      <c r="J68" s="14"/>
      <c r="K68" s="14"/>
      <c r="L68" s="14"/>
      <c r="M68" s="14"/>
      <c r="N68" s="213"/>
      <c r="O68" s="14"/>
      <c r="P68" s="14"/>
      <c r="Q68" s="14"/>
      <c r="R68" s="14"/>
      <c r="S68" s="443"/>
      <c r="T68" s="14"/>
      <c r="U68" s="14"/>
      <c r="V68" s="14"/>
      <c r="W68" s="222"/>
      <c r="X68" s="14"/>
      <c r="Y68" s="14"/>
      <c r="Z68" s="14"/>
      <c r="AA68" s="446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>
      <c r="A69" s="91"/>
      <c r="B69" s="14"/>
      <c r="C69" s="14"/>
      <c r="D69" s="79"/>
      <c r="E69" s="14"/>
      <c r="F69" s="14"/>
      <c r="G69" s="11"/>
      <c r="H69" s="441"/>
      <c r="I69" s="75"/>
      <c r="J69" s="449"/>
      <c r="K69" s="14"/>
      <c r="L69" s="14"/>
      <c r="M69" s="449"/>
      <c r="N69" s="213"/>
      <c r="O69" s="14"/>
      <c r="P69" s="14"/>
      <c r="Q69" s="14"/>
      <c r="R69" s="14"/>
      <c r="S69" s="443"/>
      <c r="T69" s="14"/>
      <c r="U69" s="14"/>
      <c r="V69" s="14"/>
      <c r="W69" s="222"/>
      <c r="X69" s="14"/>
      <c r="Y69" s="14"/>
      <c r="Z69" s="14"/>
      <c r="AA69" s="446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>
      <c r="A70" s="91"/>
      <c r="B70" s="14"/>
      <c r="C70" s="14"/>
      <c r="D70" s="79"/>
      <c r="E70" s="14"/>
      <c r="F70" s="14"/>
      <c r="G70" s="11"/>
      <c r="H70" s="441"/>
      <c r="I70" s="55"/>
      <c r="J70" s="449"/>
      <c r="K70" s="14"/>
      <c r="L70" s="14"/>
      <c r="M70" s="14"/>
      <c r="N70" s="213"/>
      <c r="O70" s="14"/>
      <c r="P70" s="14"/>
      <c r="Q70" s="14"/>
      <c r="R70" s="14"/>
      <c r="S70" s="443"/>
      <c r="T70" s="14"/>
      <c r="U70" s="14"/>
      <c r="V70" s="14"/>
      <c r="W70" s="222"/>
      <c r="X70" s="14"/>
      <c r="Y70" s="14"/>
      <c r="Z70" s="14"/>
      <c r="AA70" s="446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>
      <c r="A71" s="91"/>
      <c r="B71" s="14"/>
      <c r="C71" s="14"/>
      <c r="D71" s="79"/>
      <c r="E71" s="14"/>
      <c r="F71" s="14"/>
      <c r="G71" s="11"/>
      <c r="H71" s="441"/>
      <c r="I71" s="75"/>
      <c r="J71" s="14"/>
      <c r="K71" s="14"/>
      <c r="L71" s="14"/>
      <c r="M71" s="14"/>
      <c r="N71" s="213"/>
      <c r="O71" s="14"/>
      <c r="P71" s="14"/>
      <c r="Q71" s="14"/>
      <c r="R71" s="14"/>
      <c r="S71" s="443"/>
      <c r="T71" s="14"/>
      <c r="U71" s="14"/>
      <c r="V71" s="14"/>
      <c r="W71" s="222"/>
      <c r="X71" s="14"/>
      <c r="Y71" s="14"/>
      <c r="Z71" s="14"/>
      <c r="AA71" s="446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>
      <c r="A72" s="91"/>
      <c r="B72" s="14"/>
      <c r="C72" s="14"/>
      <c r="D72" s="79"/>
      <c r="E72" s="79"/>
      <c r="F72" s="14"/>
      <c r="G72" s="11"/>
      <c r="H72" s="441"/>
      <c r="I72" s="75"/>
      <c r="J72" s="14"/>
      <c r="K72" s="14"/>
      <c r="L72" s="14"/>
      <c r="M72" s="14"/>
      <c r="N72" s="213"/>
      <c r="O72" s="14"/>
      <c r="P72" s="14"/>
      <c r="Q72" s="14"/>
      <c r="R72" s="14"/>
      <c r="S72" s="443"/>
      <c r="T72" s="14"/>
      <c r="U72" s="14"/>
      <c r="V72" s="14"/>
      <c r="W72" s="222"/>
      <c r="X72" s="14"/>
      <c r="Y72" s="14"/>
      <c r="Z72" s="14"/>
      <c r="AA72" s="446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>
      <c r="A73" s="91"/>
      <c r="B73" s="14"/>
      <c r="C73" s="14"/>
      <c r="D73" s="79"/>
      <c r="E73" s="79"/>
      <c r="F73" s="14"/>
      <c r="G73" s="11"/>
      <c r="H73" s="441"/>
      <c r="I73" s="75"/>
      <c r="J73" s="14"/>
      <c r="K73" s="14"/>
      <c r="L73" s="14"/>
      <c r="M73" s="14"/>
      <c r="N73" s="213"/>
      <c r="O73" s="14"/>
      <c r="P73" s="14"/>
      <c r="Q73" s="14"/>
      <c r="R73" s="14"/>
      <c r="S73" s="443"/>
      <c r="T73" s="14"/>
      <c r="U73" s="14"/>
      <c r="V73" s="14"/>
      <c r="W73" s="222"/>
      <c r="X73" s="14"/>
      <c r="Y73" s="14"/>
      <c r="Z73" s="14"/>
      <c r="AA73" s="446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>
      <c r="A74" s="91"/>
      <c r="B74" s="14"/>
      <c r="C74" s="14"/>
      <c r="D74" s="79"/>
      <c r="E74" s="79"/>
      <c r="F74" s="14"/>
      <c r="G74" s="11"/>
      <c r="H74" s="441"/>
      <c r="I74" s="75"/>
      <c r="J74" s="14"/>
      <c r="K74" s="14"/>
      <c r="L74" s="14"/>
      <c r="M74" s="14"/>
      <c r="N74" s="213"/>
      <c r="O74" s="14"/>
      <c r="P74" s="14"/>
      <c r="Q74" s="14"/>
      <c r="R74" s="14"/>
      <c r="S74" s="443"/>
      <c r="T74" s="14"/>
      <c r="U74" s="14"/>
      <c r="V74" s="14"/>
      <c r="W74" s="222"/>
      <c r="X74" s="14"/>
      <c r="Y74" s="14"/>
      <c r="Z74" s="14"/>
      <c r="AA74" s="446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>
      <c r="A75" s="91"/>
      <c r="B75" s="14"/>
      <c r="C75" s="14"/>
      <c r="D75" s="79"/>
      <c r="E75" s="79"/>
      <c r="F75" s="14"/>
      <c r="G75" s="11"/>
      <c r="H75" s="441"/>
      <c r="I75" s="75"/>
      <c r="J75" s="14"/>
      <c r="K75" s="14"/>
      <c r="L75" s="14"/>
      <c r="M75" s="14"/>
      <c r="N75" s="213"/>
      <c r="O75" s="14"/>
      <c r="P75" s="14"/>
      <c r="Q75" s="14"/>
      <c r="R75" s="14"/>
      <c r="S75" s="443"/>
      <c r="T75" s="14"/>
      <c r="U75" s="14"/>
      <c r="V75" s="14"/>
      <c r="W75" s="222"/>
      <c r="X75" s="14"/>
      <c r="Y75" s="14"/>
      <c r="Z75" s="14"/>
      <c r="AA75" s="446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>
      <c r="A76" s="91"/>
      <c r="B76" s="14"/>
      <c r="C76" s="14"/>
      <c r="D76" s="79"/>
      <c r="E76" s="14"/>
      <c r="F76" s="14"/>
      <c r="G76" s="11"/>
      <c r="H76" s="441"/>
      <c r="I76" s="75"/>
      <c r="J76" s="14"/>
      <c r="K76" s="14"/>
      <c r="L76" s="14"/>
      <c r="M76" s="14"/>
      <c r="N76" s="213"/>
      <c r="O76" s="14"/>
      <c r="P76" s="14"/>
      <c r="Q76" s="14"/>
      <c r="R76" s="14"/>
      <c r="S76" s="443"/>
      <c r="T76" s="14"/>
      <c r="U76" s="14"/>
      <c r="V76" s="14"/>
      <c r="W76" s="222"/>
      <c r="X76" s="14"/>
      <c r="Y76" s="14"/>
      <c r="Z76" s="14"/>
      <c r="AA76" s="446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>
      <c r="A77" s="91"/>
      <c r="B77" s="14"/>
      <c r="C77" s="14"/>
      <c r="D77" s="79"/>
      <c r="E77" s="79"/>
      <c r="F77" s="14"/>
      <c r="G77" s="11"/>
      <c r="H77" s="441"/>
      <c r="I77" s="75"/>
      <c r="J77" s="14"/>
      <c r="K77" s="14"/>
      <c r="L77" s="14"/>
      <c r="M77" s="14"/>
      <c r="N77" s="213"/>
      <c r="O77" s="14"/>
      <c r="P77" s="14"/>
      <c r="Q77" s="14"/>
      <c r="R77" s="14"/>
      <c r="S77" s="443"/>
      <c r="T77" s="14"/>
      <c r="U77" s="14"/>
      <c r="V77" s="14"/>
      <c r="W77" s="222"/>
      <c r="X77" s="14"/>
      <c r="Y77" s="14"/>
      <c r="Z77" s="14"/>
      <c r="AA77" s="446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>
      <c r="A78" s="91"/>
      <c r="B78" s="14"/>
      <c r="C78" s="14"/>
      <c r="D78" s="79"/>
      <c r="E78" s="79"/>
      <c r="F78" s="14"/>
      <c r="G78" s="11"/>
      <c r="H78" s="441"/>
      <c r="I78" s="75"/>
      <c r="J78" s="14"/>
      <c r="K78" s="14"/>
      <c r="L78" s="14"/>
      <c r="M78" s="14"/>
      <c r="N78" s="213"/>
      <c r="O78" s="14"/>
      <c r="P78" s="14"/>
      <c r="Q78" s="14"/>
      <c r="R78" s="14"/>
      <c r="S78" s="443"/>
      <c r="T78" s="14"/>
      <c r="U78" s="14"/>
      <c r="V78" s="14"/>
      <c r="W78" s="222"/>
      <c r="X78" s="14"/>
      <c r="Y78" s="14"/>
      <c r="Z78" s="14"/>
      <c r="AA78" s="44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>
      <c r="A79" s="91"/>
      <c r="B79" s="14"/>
      <c r="C79" s="14"/>
      <c r="D79" s="79"/>
      <c r="E79" s="14"/>
      <c r="F79" s="14"/>
      <c r="G79" s="11"/>
      <c r="H79" s="441"/>
      <c r="I79" s="75"/>
      <c r="J79" s="75"/>
      <c r="K79" s="79"/>
      <c r="L79" s="14"/>
      <c r="M79" s="14"/>
      <c r="N79" s="213"/>
      <c r="O79" s="14"/>
      <c r="P79" s="14"/>
      <c r="Q79" s="14"/>
      <c r="R79" s="14"/>
      <c r="S79" s="443"/>
      <c r="T79" s="14"/>
      <c r="U79" s="14"/>
      <c r="V79" s="14"/>
      <c r="W79" s="222"/>
      <c r="X79" s="14"/>
      <c r="Y79" s="14"/>
      <c r="Z79" s="14"/>
      <c r="AA79" s="446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>
      <c r="A80" s="91"/>
      <c r="B80" s="14"/>
      <c r="C80" s="14"/>
      <c r="D80" s="79"/>
      <c r="E80" s="14"/>
      <c r="F80" s="14"/>
      <c r="G80" s="11"/>
      <c r="H80" s="441"/>
      <c r="I80" s="75"/>
      <c r="J80" s="14"/>
      <c r="K80" s="79"/>
      <c r="L80" s="14"/>
      <c r="M80" s="14"/>
      <c r="N80" s="213"/>
      <c r="O80" s="14"/>
      <c r="P80" s="14"/>
      <c r="Q80" s="14"/>
      <c r="R80" s="14"/>
      <c r="S80" s="443"/>
      <c r="T80" s="14"/>
      <c r="U80" s="14"/>
      <c r="V80" s="14"/>
      <c r="W80" s="222"/>
      <c r="X80" s="14"/>
      <c r="Y80" s="14"/>
      <c r="Z80" s="14"/>
      <c r="AA80" s="446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>
      <c r="A81" s="91"/>
      <c r="B81" s="14"/>
      <c r="C81" s="14"/>
      <c r="D81" s="79"/>
      <c r="E81" s="14"/>
      <c r="F81" s="14"/>
      <c r="G81" s="11"/>
      <c r="H81" s="441"/>
      <c r="I81" s="75"/>
      <c r="J81" s="14"/>
      <c r="K81" s="14"/>
      <c r="L81" s="14"/>
      <c r="M81" s="14"/>
      <c r="N81" s="213"/>
      <c r="O81" s="14"/>
      <c r="P81" s="14"/>
      <c r="Q81" s="14"/>
      <c r="R81" s="14"/>
      <c r="S81" s="443"/>
      <c r="T81" s="14"/>
      <c r="U81" s="14"/>
      <c r="V81" s="14"/>
      <c r="W81" s="222"/>
      <c r="X81" s="14"/>
      <c r="Y81" s="14"/>
      <c r="Z81" s="14"/>
      <c r="AA81" s="446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>
      <c r="A82" s="450"/>
      <c r="B82" s="136"/>
      <c r="C82" s="136"/>
      <c r="D82" s="211"/>
      <c r="E82" s="136"/>
      <c r="F82" s="136"/>
      <c r="G82" s="451"/>
      <c r="H82" s="441"/>
      <c r="I82" s="136"/>
      <c r="J82" s="136"/>
      <c r="K82" s="136"/>
      <c r="L82" s="136"/>
      <c r="M82" s="136"/>
      <c r="N82" s="213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</row>
    <row r="83">
      <c r="A83" s="91"/>
      <c r="B83" s="14"/>
      <c r="C83" s="14"/>
      <c r="D83" s="79"/>
      <c r="E83" s="14"/>
      <c r="F83" s="14"/>
      <c r="G83" s="11"/>
      <c r="H83" s="441"/>
      <c r="I83" s="75"/>
      <c r="J83" s="14"/>
      <c r="K83" s="14"/>
      <c r="L83" s="14"/>
      <c r="M83" s="14"/>
      <c r="N83" s="213"/>
      <c r="O83" s="14"/>
      <c r="P83" s="14"/>
      <c r="Q83" s="14"/>
      <c r="R83" s="14"/>
      <c r="S83" s="443"/>
      <c r="T83" s="14"/>
      <c r="U83" s="14"/>
      <c r="V83" s="14"/>
      <c r="W83" s="222"/>
      <c r="X83" s="14"/>
      <c r="Y83" s="14"/>
      <c r="Z83" s="14"/>
      <c r="AA83" s="446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>
      <c r="A84" s="91"/>
      <c r="B84" s="14"/>
      <c r="C84" s="14"/>
      <c r="D84" s="79"/>
      <c r="E84" s="14"/>
      <c r="F84" s="14"/>
      <c r="G84" s="11"/>
      <c r="H84" s="441"/>
      <c r="I84" s="75"/>
      <c r="J84" s="14"/>
      <c r="K84" s="79"/>
      <c r="L84" s="14"/>
      <c r="M84" s="14"/>
      <c r="N84" s="213"/>
      <c r="O84" s="14"/>
      <c r="P84" s="14"/>
      <c r="Q84" s="14"/>
      <c r="R84" s="14"/>
      <c r="S84" s="443"/>
      <c r="T84" s="14"/>
      <c r="U84" s="14"/>
      <c r="V84" s="14"/>
      <c r="W84" s="222"/>
      <c r="X84" s="14"/>
      <c r="Y84" s="14"/>
      <c r="Z84" s="14"/>
      <c r="AA84" s="446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>
      <c r="A85" s="91"/>
      <c r="B85" s="14"/>
      <c r="C85" s="14"/>
      <c r="D85" s="79"/>
      <c r="E85" s="79"/>
      <c r="F85" s="14"/>
      <c r="G85" s="11"/>
      <c r="H85" s="441"/>
      <c r="I85" s="75"/>
      <c r="J85" s="449"/>
      <c r="K85" s="14"/>
      <c r="L85" s="14"/>
      <c r="M85" s="14"/>
      <c r="N85" s="213"/>
      <c r="O85" s="14"/>
      <c r="P85" s="14"/>
      <c r="Q85" s="14"/>
      <c r="R85" s="14"/>
      <c r="S85" s="443"/>
      <c r="T85" s="14"/>
      <c r="U85" s="14"/>
      <c r="V85" s="14"/>
      <c r="W85" s="222"/>
      <c r="X85" s="14"/>
      <c r="Y85" s="14"/>
      <c r="Z85" s="14"/>
      <c r="AA85" s="446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>
      <c r="A86" s="91"/>
      <c r="B86" s="14"/>
      <c r="C86" s="14"/>
      <c r="D86" s="79"/>
      <c r="E86" s="79"/>
      <c r="F86" s="14"/>
      <c r="G86" s="11"/>
      <c r="H86" s="441"/>
      <c r="I86" s="75"/>
      <c r="J86" s="14"/>
      <c r="K86" s="14"/>
      <c r="L86" s="14"/>
      <c r="M86" s="14"/>
      <c r="N86" s="213"/>
      <c r="O86" s="14"/>
      <c r="P86" s="14"/>
      <c r="Q86" s="14"/>
      <c r="R86" s="14"/>
      <c r="S86" s="443"/>
      <c r="T86" s="14"/>
      <c r="U86" s="14"/>
      <c r="V86" s="14"/>
      <c r="W86" s="222"/>
      <c r="X86" s="14"/>
      <c r="Y86" s="14"/>
      <c r="Z86" s="14"/>
      <c r="AA86" s="446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>
      <c r="A87" s="91"/>
      <c r="B87" s="14"/>
      <c r="C87" s="14"/>
      <c r="D87" s="79"/>
      <c r="E87" s="14"/>
      <c r="F87" s="14"/>
      <c r="G87" s="11"/>
      <c r="H87" s="441"/>
      <c r="I87" s="75"/>
      <c r="J87" s="14"/>
      <c r="K87" s="14"/>
      <c r="L87" s="14"/>
      <c r="M87" s="14"/>
      <c r="N87" s="213"/>
      <c r="O87" s="14"/>
      <c r="P87" s="14"/>
      <c r="Q87" s="14"/>
      <c r="R87" s="14"/>
      <c r="S87" s="443"/>
      <c r="T87" s="14"/>
      <c r="U87" s="14"/>
      <c r="V87" s="14"/>
      <c r="W87" s="222"/>
      <c r="X87" s="14"/>
      <c r="Y87" s="14"/>
      <c r="Z87" s="14"/>
      <c r="AA87" s="446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>
      <c r="A88" s="91"/>
      <c r="B88" s="14"/>
      <c r="C88" s="14"/>
      <c r="D88" s="79"/>
      <c r="E88" s="14"/>
      <c r="F88" s="14"/>
      <c r="G88" s="11"/>
      <c r="H88" s="441"/>
      <c r="I88" s="75"/>
      <c r="J88" s="14"/>
      <c r="K88" s="14"/>
      <c r="L88" s="14"/>
      <c r="M88" s="14"/>
      <c r="N88" s="213"/>
      <c r="O88" s="14"/>
      <c r="P88" s="14"/>
      <c r="Q88" s="14"/>
      <c r="R88" s="14"/>
      <c r="S88" s="443"/>
      <c r="T88" s="14"/>
      <c r="U88" s="14"/>
      <c r="V88" s="14"/>
      <c r="W88" s="222"/>
      <c r="X88" s="14"/>
      <c r="Y88" s="14"/>
      <c r="Z88" s="14"/>
      <c r="AA88" s="446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>
      <c r="A89" s="91"/>
      <c r="B89" s="14"/>
      <c r="C89" s="14"/>
      <c r="D89" s="79"/>
      <c r="E89" s="14"/>
      <c r="F89" s="14"/>
      <c r="G89" s="11"/>
      <c r="H89" s="441"/>
      <c r="I89" s="75"/>
      <c r="J89" s="14"/>
      <c r="K89" s="14"/>
      <c r="L89" s="14"/>
      <c r="M89" s="14"/>
      <c r="N89" s="213"/>
      <c r="O89" s="14"/>
      <c r="P89" s="14"/>
      <c r="Q89" s="14"/>
      <c r="R89" s="14"/>
      <c r="S89" s="443"/>
      <c r="T89" s="14"/>
      <c r="U89" s="14"/>
      <c r="V89" s="14"/>
      <c r="W89" s="222"/>
      <c r="X89" s="14"/>
      <c r="Y89" s="14"/>
      <c r="Z89" s="14"/>
      <c r="AA89" s="446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>
      <c r="A90" s="91"/>
      <c r="B90" s="14"/>
      <c r="C90" s="14"/>
      <c r="D90" s="79"/>
      <c r="E90" s="14"/>
      <c r="F90" s="14"/>
      <c r="G90" s="11"/>
      <c r="H90" s="441"/>
      <c r="I90" s="75"/>
      <c r="J90" s="14"/>
      <c r="K90" s="14"/>
      <c r="L90" s="14"/>
      <c r="M90" s="14"/>
      <c r="N90" s="213"/>
      <c r="O90" s="14"/>
      <c r="P90" s="14"/>
      <c r="Q90" s="14"/>
      <c r="R90" s="14"/>
      <c r="S90" s="443"/>
      <c r="T90" s="14"/>
      <c r="U90" s="14"/>
      <c r="V90" s="14"/>
      <c r="W90" s="222"/>
      <c r="X90" s="14"/>
      <c r="Y90" s="14"/>
      <c r="Z90" s="14"/>
      <c r="AA90" s="446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>
      <c r="A91" s="91"/>
      <c r="B91" s="14"/>
      <c r="C91" s="14"/>
      <c r="D91" s="79"/>
      <c r="E91" s="79"/>
      <c r="F91" s="14"/>
      <c r="G91" s="11"/>
      <c r="H91" s="441"/>
      <c r="I91" s="75"/>
      <c r="J91" s="79"/>
      <c r="K91" s="79"/>
      <c r="L91" s="14"/>
      <c r="M91" s="14"/>
      <c r="N91" s="213"/>
      <c r="O91" s="14"/>
      <c r="P91" s="14"/>
      <c r="Q91" s="14"/>
      <c r="R91" s="14"/>
      <c r="S91" s="443"/>
      <c r="T91" s="14"/>
      <c r="U91" s="14"/>
      <c r="V91" s="14"/>
      <c r="W91" s="222"/>
      <c r="X91" s="14"/>
      <c r="Y91" s="14"/>
      <c r="Z91" s="14"/>
      <c r="AA91" s="446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>
      <c r="A92" s="91"/>
      <c r="B92" s="85"/>
      <c r="C92" s="85"/>
      <c r="D92" s="91"/>
      <c r="E92" s="79"/>
      <c r="F92" s="14"/>
      <c r="G92" s="11"/>
      <c r="H92" s="441"/>
      <c r="I92" s="75"/>
      <c r="J92" s="14"/>
      <c r="K92" s="14"/>
      <c r="L92" s="14"/>
      <c r="M92" s="14"/>
      <c r="N92" s="213"/>
      <c r="O92" s="14"/>
      <c r="P92" s="14"/>
      <c r="Q92" s="14"/>
      <c r="R92" s="14"/>
      <c r="S92" s="443"/>
      <c r="T92" s="14"/>
      <c r="U92" s="14"/>
      <c r="V92" s="14"/>
      <c r="W92" s="222"/>
      <c r="X92" s="14"/>
      <c r="Y92" s="14"/>
      <c r="Z92" s="14"/>
      <c r="AA92" s="446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>
      <c r="A93" s="91"/>
      <c r="B93" s="14"/>
      <c r="C93" s="14"/>
      <c r="D93" s="79"/>
      <c r="E93" s="79"/>
      <c r="F93" s="14"/>
      <c r="G93" s="11"/>
      <c r="H93" s="441"/>
      <c r="I93" s="75"/>
      <c r="J93" s="79"/>
      <c r="K93" s="79"/>
      <c r="L93" s="14"/>
      <c r="M93" s="14"/>
      <c r="N93" s="213"/>
      <c r="O93" s="14"/>
      <c r="P93" s="14"/>
      <c r="Q93" s="14"/>
      <c r="R93" s="14"/>
      <c r="S93" s="443"/>
      <c r="T93" s="14"/>
      <c r="U93" s="14"/>
      <c r="V93" s="14"/>
      <c r="W93" s="222"/>
      <c r="X93" s="14"/>
      <c r="Y93" s="14"/>
      <c r="Z93" s="14"/>
      <c r="AA93" s="446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>
      <c r="A94" s="91"/>
      <c r="B94" s="14"/>
      <c r="C94" s="14"/>
      <c r="D94" s="79"/>
      <c r="E94" s="79"/>
      <c r="F94" s="14"/>
      <c r="G94" s="11"/>
      <c r="H94" s="441"/>
      <c r="I94" s="75"/>
      <c r="J94" s="79"/>
      <c r="K94" s="79"/>
      <c r="L94" s="14"/>
      <c r="M94" s="14"/>
      <c r="N94" s="213"/>
      <c r="O94" s="14"/>
      <c r="P94" s="14"/>
      <c r="Q94" s="14"/>
      <c r="R94" s="14"/>
      <c r="S94" s="443"/>
      <c r="T94" s="14"/>
      <c r="U94" s="14"/>
      <c r="V94" s="14"/>
      <c r="W94" s="222"/>
      <c r="X94" s="14"/>
      <c r="Y94" s="14"/>
      <c r="Z94" s="14"/>
      <c r="AA94" s="446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>
      <c r="A95" s="91"/>
      <c r="B95" s="14"/>
      <c r="C95" s="14"/>
      <c r="D95" s="79"/>
      <c r="E95" s="79"/>
      <c r="F95" s="14"/>
      <c r="G95" s="11"/>
      <c r="H95" s="441"/>
      <c r="I95" s="75"/>
      <c r="J95" s="79"/>
      <c r="K95" s="79"/>
      <c r="L95" s="14"/>
      <c r="M95" s="14"/>
      <c r="N95" s="213"/>
      <c r="O95" s="14"/>
      <c r="P95" s="14"/>
      <c r="Q95" s="14"/>
      <c r="R95" s="14"/>
      <c r="S95" s="443"/>
      <c r="T95" s="14"/>
      <c r="U95" s="14"/>
      <c r="V95" s="14"/>
      <c r="W95" s="222"/>
      <c r="X95" s="14"/>
      <c r="Y95" s="14"/>
      <c r="Z95" s="14"/>
      <c r="AA95" s="446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>
      <c r="A96" s="91"/>
      <c r="B96" s="14"/>
      <c r="C96" s="14"/>
      <c r="D96" s="79"/>
      <c r="E96" s="79"/>
      <c r="F96" s="14"/>
      <c r="G96" s="11"/>
      <c r="H96" s="441"/>
      <c r="I96" s="75"/>
      <c r="J96" s="79"/>
      <c r="K96" s="79"/>
      <c r="L96" s="14"/>
      <c r="M96" s="14"/>
      <c r="N96" s="213"/>
      <c r="O96" s="14"/>
      <c r="P96" s="14"/>
      <c r="Q96" s="14"/>
      <c r="R96" s="14"/>
      <c r="S96" s="443"/>
      <c r="T96" s="14"/>
      <c r="U96" s="14"/>
      <c r="V96" s="14"/>
      <c r="W96" s="222"/>
      <c r="X96" s="14"/>
      <c r="Y96" s="14"/>
      <c r="Z96" s="14"/>
      <c r="AA96" s="446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>
      <c r="A97" s="91"/>
      <c r="B97" s="14"/>
      <c r="C97" s="14"/>
      <c r="D97" s="79"/>
      <c r="E97" s="79"/>
      <c r="F97" s="14"/>
      <c r="G97" s="11"/>
      <c r="H97" s="441"/>
      <c r="I97" s="75"/>
      <c r="J97" s="14"/>
      <c r="K97" s="14"/>
      <c r="L97" s="14"/>
      <c r="M97" s="14"/>
      <c r="N97" s="213"/>
      <c r="O97" s="14"/>
      <c r="P97" s="14"/>
      <c r="Q97" s="14"/>
      <c r="R97" s="14"/>
      <c r="S97" s="443"/>
      <c r="T97" s="14"/>
      <c r="U97" s="14"/>
      <c r="V97" s="14"/>
      <c r="W97" s="222"/>
      <c r="X97" s="14"/>
      <c r="Y97" s="14"/>
      <c r="Z97" s="14"/>
      <c r="AA97" s="446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>
      <c r="A98" s="91"/>
      <c r="B98" s="14"/>
      <c r="C98" s="14"/>
      <c r="D98" s="79"/>
      <c r="E98" s="79"/>
      <c r="F98" s="14"/>
      <c r="G98" s="11"/>
      <c r="H98" s="441"/>
      <c r="I98" s="75"/>
      <c r="J98" s="79"/>
      <c r="K98" s="79"/>
      <c r="L98" s="14"/>
      <c r="M98" s="14"/>
      <c r="N98" s="213"/>
      <c r="O98" s="14"/>
      <c r="P98" s="14"/>
      <c r="Q98" s="14"/>
      <c r="R98" s="14"/>
      <c r="S98" s="443"/>
      <c r="T98" s="14"/>
      <c r="U98" s="14"/>
      <c r="V98" s="14"/>
      <c r="W98" s="222"/>
      <c r="X98" s="14"/>
      <c r="Y98" s="14"/>
      <c r="Z98" s="14"/>
      <c r="AA98" s="446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>
      <c r="A99" s="91"/>
      <c r="B99" s="14"/>
      <c r="C99" s="14"/>
      <c r="D99" s="79"/>
      <c r="E99" s="79"/>
      <c r="F99" s="14"/>
      <c r="G99" s="11"/>
      <c r="H99" s="441"/>
      <c r="I99" s="75"/>
      <c r="J99" s="85"/>
      <c r="K99" s="79"/>
      <c r="L99" s="14"/>
      <c r="M99" s="14"/>
      <c r="N99" s="213"/>
      <c r="O99" s="14"/>
      <c r="P99" s="14"/>
      <c r="Q99" s="14"/>
      <c r="R99" s="14"/>
      <c r="S99" s="443"/>
      <c r="T99" s="14"/>
      <c r="U99" s="14"/>
      <c r="V99" s="14"/>
      <c r="W99" s="222"/>
      <c r="X99" s="14"/>
      <c r="Y99" s="14"/>
      <c r="Z99" s="14"/>
      <c r="AA99" s="446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>
      <c r="A100" s="91"/>
      <c r="B100" s="14"/>
      <c r="C100" s="14"/>
      <c r="D100" s="79"/>
      <c r="E100" s="79"/>
      <c r="F100" s="14"/>
      <c r="G100" s="11"/>
      <c r="H100" s="441"/>
      <c r="I100" s="75"/>
      <c r="J100" s="85"/>
      <c r="K100" s="79"/>
      <c r="L100" s="14"/>
      <c r="M100" s="14"/>
      <c r="N100" s="213"/>
      <c r="O100" s="14"/>
      <c r="P100" s="14"/>
      <c r="Q100" s="14"/>
      <c r="R100" s="14"/>
      <c r="S100" s="443"/>
      <c r="T100" s="14"/>
      <c r="U100" s="14"/>
      <c r="V100" s="14"/>
      <c r="W100" s="222"/>
      <c r="X100" s="14"/>
      <c r="Y100" s="14"/>
      <c r="Z100" s="14"/>
      <c r="AA100" s="446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>
      <c r="A101" s="91"/>
      <c r="B101" s="14"/>
      <c r="C101" s="14"/>
      <c r="D101" s="79"/>
      <c r="E101" s="79"/>
      <c r="F101" s="14"/>
      <c r="G101" s="11"/>
      <c r="H101" s="441"/>
      <c r="I101" s="75"/>
      <c r="J101" s="85"/>
      <c r="K101" s="85"/>
      <c r="L101" s="85"/>
      <c r="M101" s="14"/>
      <c r="N101" s="213"/>
      <c r="O101" s="14"/>
      <c r="P101" s="14"/>
      <c r="Q101" s="14"/>
      <c r="R101" s="14"/>
      <c r="S101" s="443"/>
      <c r="T101" s="14"/>
      <c r="U101" s="14"/>
      <c r="V101" s="14"/>
      <c r="W101" s="222"/>
      <c r="X101" s="14"/>
      <c r="Y101" s="14"/>
      <c r="Z101" s="14"/>
      <c r="AA101" s="446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>
      <c r="A102" s="91"/>
      <c r="B102" s="14"/>
      <c r="C102" s="14"/>
      <c r="D102" s="79"/>
      <c r="E102" s="79"/>
      <c r="F102" s="14"/>
      <c r="G102" s="11"/>
      <c r="H102" s="441"/>
      <c r="I102" s="75"/>
      <c r="J102" s="85"/>
      <c r="K102" s="79"/>
      <c r="L102" s="14"/>
      <c r="M102" s="14"/>
      <c r="N102" s="213"/>
      <c r="O102" s="14"/>
      <c r="P102" s="14"/>
      <c r="Q102" s="14"/>
      <c r="R102" s="14"/>
      <c r="S102" s="443"/>
      <c r="T102" s="14"/>
      <c r="U102" s="14"/>
      <c r="V102" s="14"/>
      <c r="W102" s="222"/>
      <c r="X102" s="14"/>
      <c r="Y102" s="14"/>
      <c r="Z102" s="14"/>
      <c r="AA102" s="446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>
      <c r="A103" s="91"/>
      <c r="B103" s="14"/>
      <c r="C103" s="14"/>
      <c r="D103" s="79"/>
      <c r="E103" s="79"/>
      <c r="F103" s="14"/>
      <c r="G103" s="11"/>
      <c r="H103" s="441"/>
      <c r="I103" s="75"/>
      <c r="J103" s="85"/>
      <c r="K103" s="79"/>
      <c r="L103" s="14"/>
      <c r="M103" s="14"/>
      <c r="N103" s="213"/>
      <c r="O103" s="14"/>
      <c r="P103" s="14"/>
      <c r="Q103" s="14"/>
      <c r="R103" s="14"/>
      <c r="S103" s="443"/>
      <c r="T103" s="14"/>
      <c r="U103" s="14"/>
      <c r="V103" s="14"/>
      <c r="W103" s="222"/>
      <c r="X103" s="14"/>
      <c r="Y103" s="14"/>
      <c r="Z103" s="14"/>
      <c r="AA103" s="446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>
      <c r="A104" s="91"/>
      <c r="B104" s="14"/>
      <c r="C104" s="14"/>
      <c r="D104" s="79"/>
      <c r="E104" s="79"/>
      <c r="F104" s="14"/>
      <c r="G104" s="11"/>
      <c r="H104" s="441"/>
      <c r="I104" s="75"/>
      <c r="J104" s="85"/>
      <c r="K104" s="79"/>
      <c r="L104" s="14"/>
      <c r="M104" s="14"/>
      <c r="N104" s="213"/>
      <c r="O104" s="14"/>
      <c r="P104" s="14"/>
      <c r="Q104" s="14"/>
      <c r="R104" s="14"/>
      <c r="S104" s="443"/>
      <c r="T104" s="14"/>
      <c r="U104" s="14"/>
      <c r="V104" s="14"/>
      <c r="W104" s="222"/>
      <c r="X104" s="14"/>
      <c r="Y104" s="14"/>
      <c r="Z104" s="14"/>
      <c r="AA104" s="446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>
      <c r="A105" s="91"/>
      <c r="B105" s="14"/>
      <c r="C105" s="14"/>
      <c r="D105" s="79"/>
      <c r="E105" s="79"/>
      <c r="F105" s="14"/>
      <c r="G105" s="11"/>
      <c r="H105" s="441"/>
      <c r="I105" s="75"/>
      <c r="J105" s="85"/>
      <c r="K105" s="79"/>
      <c r="L105" s="14"/>
      <c r="M105" s="14"/>
      <c r="N105" s="213"/>
      <c r="O105" s="14"/>
      <c r="P105" s="14"/>
      <c r="Q105" s="14"/>
      <c r="R105" s="14"/>
      <c r="S105" s="443"/>
      <c r="T105" s="14"/>
      <c r="U105" s="14"/>
      <c r="V105" s="14"/>
      <c r="W105" s="222"/>
      <c r="X105" s="14"/>
      <c r="Y105" s="14"/>
      <c r="Z105" s="14"/>
      <c r="AA105" s="446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>
      <c r="A106" s="91"/>
      <c r="B106" s="14"/>
      <c r="C106" s="14"/>
      <c r="D106" s="79"/>
      <c r="E106" s="79"/>
      <c r="F106" s="14"/>
      <c r="G106" s="11"/>
      <c r="H106" s="441"/>
      <c r="I106" s="75"/>
      <c r="J106" s="85"/>
      <c r="K106" s="79"/>
      <c r="L106" s="14"/>
      <c r="M106" s="14"/>
      <c r="N106" s="213"/>
      <c r="O106" s="14"/>
      <c r="P106" s="14"/>
      <c r="Q106" s="14"/>
      <c r="R106" s="14"/>
      <c r="S106" s="443"/>
      <c r="T106" s="14"/>
      <c r="U106" s="14"/>
      <c r="V106" s="14"/>
      <c r="W106" s="222"/>
      <c r="X106" s="14"/>
      <c r="Y106" s="14"/>
      <c r="Z106" s="14"/>
      <c r="AA106" s="446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>
      <c r="A107" s="91"/>
      <c r="B107" s="85"/>
      <c r="C107" s="85"/>
      <c r="D107" s="91"/>
      <c r="E107" s="91"/>
      <c r="F107" s="14"/>
      <c r="G107" s="11"/>
      <c r="H107" s="441"/>
      <c r="I107" s="75"/>
      <c r="J107" s="85"/>
      <c r="K107" s="91"/>
      <c r="L107" s="14"/>
      <c r="M107" s="14"/>
      <c r="N107" s="213"/>
      <c r="O107" s="14"/>
      <c r="P107" s="14"/>
      <c r="Q107" s="14"/>
      <c r="R107" s="14"/>
      <c r="S107" s="443"/>
      <c r="T107" s="14"/>
      <c r="U107" s="14"/>
      <c r="V107" s="14"/>
      <c r="W107" s="222"/>
      <c r="X107" s="14"/>
      <c r="Y107" s="14"/>
      <c r="Z107" s="14"/>
      <c r="AA107" s="446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>
      <c r="A108" s="91"/>
      <c r="B108" s="14"/>
      <c r="C108" s="14"/>
      <c r="D108" s="79"/>
      <c r="E108" s="79"/>
      <c r="F108" s="14"/>
      <c r="G108" s="11"/>
      <c r="H108" s="441"/>
      <c r="I108" s="75"/>
      <c r="J108" s="14"/>
      <c r="K108" s="14"/>
      <c r="L108" s="14"/>
      <c r="M108" s="14"/>
      <c r="N108" s="213"/>
      <c r="O108" s="14"/>
      <c r="P108" s="14"/>
      <c r="Q108" s="14"/>
      <c r="R108" s="14"/>
      <c r="S108" s="443"/>
      <c r="T108" s="14"/>
      <c r="U108" s="14"/>
      <c r="V108" s="14"/>
      <c r="W108" s="222"/>
      <c r="X108" s="14"/>
      <c r="Y108" s="14"/>
      <c r="Z108" s="14"/>
      <c r="AA108" s="446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>
      <c r="A109" s="91"/>
      <c r="B109" s="14"/>
      <c r="C109" s="14"/>
      <c r="D109" s="79"/>
      <c r="E109" s="79"/>
      <c r="F109" s="14"/>
      <c r="G109" s="11"/>
      <c r="H109" s="441"/>
      <c r="I109" s="75"/>
      <c r="J109" s="14"/>
      <c r="K109" s="14"/>
      <c r="L109" s="14"/>
      <c r="M109" s="14"/>
      <c r="N109" s="213"/>
      <c r="O109" s="14"/>
      <c r="P109" s="14"/>
      <c r="Q109" s="14"/>
      <c r="R109" s="14"/>
      <c r="S109" s="443"/>
      <c r="T109" s="14"/>
      <c r="U109" s="14"/>
      <c r="V109" s="14"/>
      <c r="W109" s="222"/>
      <c r="X109" s="14"/>
      <c r="Y109" s="14"/>
      <c r="Z109" s="14"/>
      <c r="AA109" s="446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>
      <c r="A110" s="91"/>
      <c r="B110" s="14"/>
      <c r="C110" s="14"/>
      <c r="D110" s="79"/>
      <c r="E110" s="79"/>
      <c r="F110" s="14"/>
      <c r="G110" s="11"/>
      <c r="H110" s="441"/>
      <c r="I110" s="75"/>
      <c r="J110" s="14"/>
      <c r="K110" s="14"/>
      <c r="L110" s="14"/>
      <c r="M110" s="14"/>
      <c r="N110" s="213"/>
      <c r="O110" s="14"/>
      <c r="P110" s="14"/>
      <c r="Q110" s="14"/>
      <c r="R110" s="14"/>
      <c r="S110" s="443"/>
      <c r="T110" s="14"/>
      <c r="U110" s="14"/>
      <c r="V110" s="14"/>
      <c r="W110" s="222"/>
      <c r="X110" s="14"/>
      <c r="Y110" s="14"/>
      <c r="Z110" s="14"/>
      <c r="AA110" s="446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>
      <c r="A111" s="91"/>
      <c r="B111" s="14"/>
      <c r="C111" s="14"/>
      <c r="D111" s="79"/>
      <c r="E111" s="79"/>
      <c r="F111" s="14"/>
      <c r="G111" s="11"/>
      <c r="H111" s="441"/>
      <c r="I111" s="75"/>
      <c r="J111" s="14"/>
      <c r="K111" s="14"/>
      <c r="L111" s="14"/>
      <c r="M111" s="14"/>
      <c r="N111" s="213"/>
      <c r="O111" s="14"/>
      <c r="P111" s="14"/>
      <c r="Q111" s="14"/>
      <c r="R111" s="14"/>
      <c r="S111" s="443"/>
      <c r="T111" s="14"/>
      <c r="U111" s="14"/>
      <c r="V111" s="14"/>
      <c r="W111" s="222"/>
      <c r="X111" s="14"/>
      <c r="Y111" s="14"/>
      <c r="Z111" s="14"/>
      <c r="AA111" s="446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>
      <c r="A112" s="91"/>
      <c r="B112" s="14"/>
      <c r="C112" s="14"/>
      <c r="D112" s="79"/>
      <c r="E112" s="14"/>
      <c r="F112" s="14"/>
      <c r="G112" s="11"/>
      <c r="H112" s="441"/>
      <c r="I112" s="75"/>
      <c r="J112" s="85"/>
      <c r="K112" s="79"/>
      <c r="L112" s="85"/>
      <c r="M112" s="14"/>
      <c r="N112" s="213"/>
      <c r="O112" s="14"/>
      <c r="P112" s="14"/>
      <c r="Q112" s="14"/>
      <c r="R112" s="14"/>
      <c r="S112" s="443"/>
      <c r="T112" s="14"/>
      <c r="U112" s="14"/>
      <c r="V112" s="14"/>
      <c r="W112" s="222"/>
      <c r="X112" s="14"/>
      <c r="Y112" s="14"/>
      <c r="Z112" s="14"/>
      <c r="AA112" s="446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>
      <c r="A113" s="91"/>
      <c r="B113" s="14"/>
      <c r="C113" s="14"/>
      <c r="D113" s="79"/>
      <c r="E113" s="14"/>
      <c r="F113" s="14"/>
      <c r="G113" s="11"/>
      <c r="H113" s="441"/>
      <c r="I113" s="75"/>
      <c r="J113" s="85"/>
      <c r="K113" s="79"/>
      <c r="L113" s="85"/>
      <c r="M113" s="14"/>
      <c r="N113" s="213"/>
      <c r="O113" s="14"/>
      <c r="P113" s="14"/>
      <c r="Q113" s="14"/>
      <c r="R113" s="14"/>
      <c r="S113" s="443"/>
      <c r="T113" s="14"/>
      <c r="U113" s="14"/>
      <c r="V113" s="14"/>
      <c r="W113" s="222"/>
      <c r="X113" s="14"/>
      <c r="Y113" s="14"/>
      <c r="Z113" s="14"/>
      <c r="AA113" s="446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>
      <c r="A114" s="91"/>
      <c r="B114" s="14"/>
      <c r="C114" s="14"/>
      <c r="D114" s="79"/>
      <c r="E114" s="14"/>
      <c r="F114" s="14"/>
      <c r="G114" s="11"/>
      <c r="H114" s="441"/>
      <c r="I114" s="75"/>
      <c r="J114" s="85"/>
      <c r="K114" s="79"/>
      <c r="L114" s="85"/>
      <c r="M114" s="14"/>
      <c r="N114" s="213"/>
      <c r="O114" s="14"/>
      <c r="P114" s="14"/>
      <c r="Q114" s="14"/>
      <c r="R114" s="14"/>
      <c r="S114" s="443"/>
      <c r="T114" s="14"/>
      <c r="U114" s="14"/>
      <c r="V114" s="14"/>
      <c r="W114" s="222"/>
      <c r="X114" s="14"/>
      <c r="Y114" s="14"/>
      <c r="Z114" s="14"/>
      <c r="AA114" s="446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>
      <c r="A115" s="91"/>
      <c r="B115" s="14"/>
      <c r="C115" s="14"/>
      <c r="D115" s="79"/>
      <c r="E115" s="14"/>
      <c r="F115" s="14"/>
      <c r="G115" s="11"/>
      <c r="H115" s="441"/>
      <c r="I115" s="75"/>
      <c r="J115" s="85"/>
      <c r="K115" s="79"/>
      <c r="L115" s="85"/>
      <c r="M115" s="14"/>
      <c r="N115" s="213"/>
      <c r="O115" s="14"/>
      <c r="P115" s="14"/>
      <c r="Q115" s="14"/>
      <c r="R115" s="14"/>
      <c r="S115" s="443"/>
      <c r="T115" s="14"/>
      <c r="U115" s="14"/>
      <c r="V115" s="14"/>
      <c r="W115" s="222"/>
      <c r="X115" s="14"/>
      <c r="Y115" s="14"/>
      <c r="Z115" s="14"/>
      <c r="AA115" s="446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>
      <c r="A116" s="91"/>
      <c r="B116" s="14"/>
      <c r="C116" s="14"/>
      <c r="D116" s="79"/>
      <c r="E116" s="14"/>
      <c r="F116" s="14"/>
      <c r="G116" s="11"/>
      <c r="H116" s="441"/>
      <c r="I116" s="75"/>
      <c r="J116" s="85"/>
      <c r="K116" s="14"/>
      <c r="L116" s="85"/>
      <c r="M116" s="14"/>
      <c r="N116" s="213"/>
      <c r="O116" s="14"/>
      <c r="P116" s="14"/>
      <c r="Q116" s="14"/>
      <c r="R116" s="14"/>
      <c r="S116" s="443"/>
      <c r="T116" s="14"/>
      <c r="U116" s="14"/>
      <c r="V116" s="14"/>
      <c r="W116" s="222"/>
      <c r="X116" s="14"/>
      <c r="Y116" s="14"/>
      <c r="Z116" s="14"/>
      <c r="AA116" s="446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>
      <c r="A117" s="91"/>
      <c r="B117" s="14"/>
      <c r="C117" s="14"/>
      <c r="D117" s="79"/>
      <c r="E117" s="14"/>
      <c r="F117" s="14"/>
      <c r="G117" s="11"/>
      <c r="H117" s="441"/>
      <c r="I117" s="75"/>
      <c r="J117" s="85"/>
      <c r="K117" s="14"/>
      <c r="L117" s="85"/>
      <c r="M117" s="14"/>
      <c r="N117" s="213"/>
      <c r="O117" s="14"/>
      <c r="P117" s="14"/>
      <c r="Q117" s="14"/>
      <c r="R117" s="14"/>
      <c r="S117" s="443"/>
      <c r="T117" s="14"/>
      <c r="U117" s="14"/>
      <c r="V117" s="14"/>
      <c r="W117" s="222"/>
      <c r="X117" s="14"/>
      <c r="Y117" s="14"/>
      <c r="Z117" s="14"/>
      <c r="AA117" s="446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>
      <c r="A118" s="91"/>
      <c r="B118" s="14"/>
      <c r="C118" s="14"/>
      <c r="D118" s="79"/>
      <c r="E118" s="14"/>
      <c r="F118" s="14"/>
      <c r="G118" s="11"/>
      <c r="H118" s="441"/>
      <c r="I118" s="75"/>
      <c r="J118" s="85"/>
      <c r="K118" s="79"/>
      <c r="L118" s="85"/>
      <c r="M118" s="14"/>
      <c r="N118" s="213"/>
      <c r="O118" s="14"/>
      <c r="P118" s="14"/>
      <c r="Q118" s="14"/>
      <c r="R118" s="14"/>
      <c r="S118" s="443"/>
      <c r="T118" s="14"/>
      <c r="U118" s="14"/>
      <c r="V118" s="14"/>
      <c r="W118" s="222"/>
      <c r="X118" s="14"/>
      <c r="Y118" s="14"/>
      <c r="Z118" s="14"/>
      <c r="AA118" s="446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>
      <c r="A119" s="91"/>
      <c r="B119" s="14"/>
      <c r="C119" s="14"/>
      <c r="D119" s="79"/>
      <c r="E119" s="14"/>
      <c r="F119" s="14"/>
      <c r="G119" s="11"/>
      <c r="H119" s="441"/>
      <c r="I119" s="75"/>
      <c r="J119" s="85"/>
      <c r="K119" s="79"/>
      <c r="L119" s="85"/>
      <c r="M119" s="14"/>
      <c r="N119" s="213"/>
      <c r="O119" s="14"/>
      <c r="P119" s="14"/>
      <c r="Q119" s="14"/>
      <c r="R119" s="14"/>
      <c r="S119" s="443"/>
      <c r="T119" s="14"/>
      <c r="U119" s="14"/>
      <c r="V119" s="14"/>
      <c r="W119" s="222"/>
      <c r="X119" s="14"/>
      <c r="Y119" s="14"/>
      <c r="Z119" s="14"/>
      <c r="AA119" s="446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>
      <c r="A120" s="91"/>
      <c r="B120" s="14"/>
      <c r="C120" s="14"/>
      <c r="D120" s="79"/>
      <c r="E120" s="14"/>
      <c r="F120" s="14"/>
      <c r="G120" s="11"/>
      <c r="H120" s="441"/>
      <c r="I120" s="75"/>
      <c r="J120" s="85"/>
      <c r="K120" s="79"/>
      <c r="L120" s="85"/>
      <c r="M120" s="14"/>
      <c r="N120" s="213"/>
      <c r="O120" s="14"/>
      <c r="P120" s="14"/>
      <c r="Q120" s="14"/>
      <c r="R120" s="14"/>
      <c r="S120" s="443"/>
      <c r="T120" s="14"/>
      <c r="U120" s="14"/>
      <c r="V120" s="14"/>
      <c r="W120" s="222"/>
      <c r="X120" s="14"/>
      <c r="Y120" s="14"/>
      <c r="Z120" s="14"/>
      <c r="AA120" s="446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>
      <c r="A121" s="91"/>
      <c r="B121" s="14"/>
      <c r="C121" s="14"/>
      <c r="D121" s="79"/>
      <c r="E121" s="14"/>
      <c r="F121" s="14"/>
      <c r="G121" s="11"/>
      <c r="H121" s="441"/>
      <c r="I121" s="75"/>
      <c r="J121" s="85"/>
      <c r="K121" s="79"/>
      <c r="L121" s="85"/>
      <c r="M121" s="14"/>
      <c r="N121" s="213"/>
      <c r="O121" s="14"/>
      <c r="P121" s="14"/>
      <c r="Q121" s="14"/>
      <c r="R121" s="14"/>
      <c r="S121" s="443"/>
      <c r="T121" s="14"/>
      <c r="U121" s="14"/>
      <c r="V121" s="14"/>
      <c r="W121" s="222"/>
      <c r="X121" s="14"/>
      <c r="Y121" s="14"/>
      <c r="Z121" s="14"/>
      <c r="AA121" s="446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>
      <c r="A122" s="96"/>
      <c r="B122" s="75"/>
      <c r="C122" s="75"/>
      <c r="D122" s="90"/>
      <c r="E122" s="75"/>
      <c r="F122" s="75"/>
      <c r="G122" s="11"/>
      <c r="H122" s="221"/>
      <c r="I122" s="75"/>
      <c r="J122" s="452"/>
      <c r="K122" s="221"/>
      <c r="L122" s="452"/>
      <c r="M122" s="221"/>
      <c r="N122" s="221"/>
      <c r="O122" s="221"/>
      <c r="P122" s="221"/>
      <c r="Q122" s="221"/>
      <c r="R122" s="221"/>
      <c r="S122" s="221"/>
      <c r="T122" s="221"/>
      <c r="U122" s="221"/>
      <c r="V122" s="221"/>
      <c r="W122" s="221"/>
      <c r="X122" s="221"/>
      <c r="Y122" s="221"/>
      <c r="Z122" s="221"/>
      <c r="AA122" s="221"/>
      <c r="AB122" s="221"/>
      <c r="AC122" s="221"/>
      <c r="AD122" s="221"/>
      <c r="AE122" s="221"/>
      <c r="AF122" s="221"/>
      <c r="AG122" s="221"/>
      <c r="AH122" s="221"/>
      <c r="AI122" s="221"/>
      <c r="AJ122" s="221"/>
      <c r="AK122" s="221"/>
      <c r="AL122" s="221"/>
      <c r="AM122" s="221"/>
      <c r="AN122" s="221"/>
    </row>
    <row r="123">
      <c r="A123" s="96"/>
      <c r="B123" s="75"/>
      <c r="C123" s="75"/>
      <c r="D123" s="90"/>
      <c r="E123" s="75"/>
      <c r="F123" s="75"/>
      <c r="G123" s="11"/>
      <c r="H123" s="441"/>
      <c r="I123" s="75"/>
      <c r="J123" s="85"/>
      <c r="K123" s="79"/>
      <c r="L123" s="85"/>
      <c r="M123" s="14"/>
      <c r="N123" s="213"/>
      <c r="O123" s="14"/>
      <c r="P123" s="14"/>
      <c r="Q123" s="14"/>
      <c r="R123" s="14"/>
      <c r="S123" s="443"/>
      <c r="T123" s="14"/>
      <c r="U123" s="14"/>
      <c r="V123" s="14"/>
      <c r="W123" s="222"/>
      <c r="X123" s="14"/>
      <c r="Y123" s="14"/>
      <c r="Z123" s="14"/>
      <c r="AA123" s="446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>
      <c r="A124" s="91"/>
      <c r="B124" s="14"/>
      <c r="C124" s="14"/>
      <c r="D124" s="79"/>
      <c r="E124" s="14"/>
      <c r="F124" s="14"/>
      <c r="G124" s="11"/>
      <c r="H124" s="441"/>
      <c r="I124" s="75"/>
      <c r="J124" s="85"/>
      <c r="K124" s="79"/>
      <c r="L124" s="453"/>
      <c r="M124" s="14"/>
      <c r="N124" s="213"/>
      <c r="O124" s="14"/>
      <c r="P124" s="14"/>
      <c r="Q124" s="14"/>
      <c r="R124" s="14"/>
      <c r="S124" s="443"/>
      <c r="T124" s="14"/>
      <c r="U124" s="14"/>
      <c r="V124" s="14"/>
      <c r="W124" s="222"/>
      <c r="X124" s="14"/>
      <c r="Y124" s="14"/>
      <c r="Z124" s="14"/>
      <c r="AA124" s="446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>
      <c r="A125" s="91"/>
      <c r="B125" s="14"/>
      <c r="C125" s="14"/>
      <c r="D125" s="79"/>
      <c r="E125" s="14"/>
      <c r="F125" s="14"/>
      <c r="G125" s="11"/>
      <c r="H125" s="441"/>
      <c r="I125" s="75"/>
      <c r="J125" s="85"/>
      <c r="K125" s="79"/>
      <c r="L125" s="85"/>
      <c r="M125" s="14"/>
      <c r="N125" s="213"/>
      <c r="O125" s="14"/>
      <c r="P125" s="14"/>
      <c r="Q125" s="14"/>
      <c r="R125" s="14"/>
      <c r="S125" s="443"/>
      <c r="T125" s="14"/>
      <c r="U125" s="14"/>
      <c r="V125" s="14"/>
      <c r="W125" s="222"/>
      <c r="X125" s="14"/>
      <c r="Y125" s="14"/>
      <c r="Z125" s="14"/>
      <c r="AA125" s="446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>
      <c r="A126" s="91"/>
      <c r="B126" s="14"/>
      <c r="C126" s="14"/>
      <c r="D126" s="79"/>
      <c r="E126" s="14"/>
      <c r="F126" s="14"/>
      <c r="G126" s="11"/>
      <c r="H126" s="441"/>
      <c r="I126" s="75"/>
      <c r="J126" s="85"/>
      <c r="K126" s="79"/>
      <c r="L126" s="85"/>
      <c r="M126" s="14"/>
      <c r="N126" s="213"/>
      <c r="O126" s="14"/>
      <c r="P126" s="14"/>
      <c r="Q126" s="14"/>
      <c r="R126" s="14"/>
      <c r="S126" s="443"/>
      <c r="T126" s="14"/>
      <c r="U126" s="14"/>
      <c r="V126" s="14"/>
      <c r="W126" s="222"/>
      <c r="X126" s="14"/>
      <c r="Y126" s="14"/>
      <c r="Z126" s="14"/>
      <c r="AA126" s="446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>
      <c r="A127" s="91"/>
      <c r="B127" s="14"/>
      <c r="C127" s="14"/>
      <c r="D127" s="79"/>
      <c r="E127" s="14"/>
      <c r="F127" s="14"/>
      <c r="G127" s="11"/>
      <c r="H127" s="441"/>
      <c r="I127" s="75"/>
      <c r="J127" s="85"/>
      <c r="K127" s="14"/>
      <c r="L127" s="85"/>
      <c r="M127" s="14"/>
      <c r="N127" s="213"/>
      <c r="O127" s="14"/>
      <c r="P127" s="14"/>
      <c r="Q127" s="14"/>
      <c r="R127" s="14"/>
      <c r="S127" s="443"/>
      <c r="T127" s="14"/>
      <c r="U127" s="14"/>
      <c r="V127" s="14"/>
      <c r="W127" s="222"/>
      <c r="X127" s="14"/>
      <c r="Y127" s="14"/>
      <c r="Z127" s="14"/>
      <c r="AA127" s="446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>
      <c r="A128" s="91"/>
      <c r="B128" s="14"/>
      <c r="C128" s="14"/>
      <c r="D128" s="79"/>
      <c r="E128" s="14"/>
      <c r="F128" s="14"/>
      <c r="G128" s="11"/>
      <c r="H128" s="441"/>
      <c r="I128" s="75"/>
      <c r="J128" s="85"/>
      <c r="K128" s="14"/>
      <c r="L128" s="85"/>
      <c r="M128" s="14"/>
      <c r="N128" s="213"/>
      <c r="O128" s="14"/>
      <c r="P128" s="14"/>
      <c r="Q128" s="14"/>
      <c r="R128" s="14"/>
      <c r="S128" s="443"/>
      <c r="T128" s="14"/>
      <c r="U128" s="14"/>
      <c r="V128" s="14"/>
      <c r="W128" s="222"/>
      <c r="X128" s="14"/>
      <c r="Y128" s="14"/>
      <c r="Z128" s="14"/>
      <c r="AA128" s="446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>
      <c r="A129" s="91"/>
      <c r="B129" s="14"/>
      <c r="C129" s="14"/>
      <c r="D129" s="79"/>
      <c r="E129" s="14"/>
      <c r="F129" s="14"/>
      <c r="G129" s="11"/>
      <c r="H129" s="441"/>
      <c r="I129" s="75"/>
      <c r="J129" s="85"/>
      <c r="K129" s="79"/>
      <c r="L129" s="85"/>
      <c r="M129" s="14"/>
      <c r="N129" s="213"/>
      <c r="O129" s="14"/>
      <c r="P129" s="14"/>
      <c r="Q129" s="14"/>
      <c r="R129" s="14"/>
      <c r="S129" s="443"/>
      <c r="T129" s="14"/>
      <c r="U129" s="14"/>
      <c r="V129" s="14"/>
      <c r="W129" s="222"/>
      <c r="X129" s="14"/>
      <c r="Y129" s="14"/>
      <c r="Z129" s="14"/>
      <c r="AA129" s="446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>
      <c r="A130" s="91"/>
      <c r="B130" s="14"/>
      <c r="C130" s="14"/>
      <c r="D130" s="79"/>
      <c r="E130" s="14"/>
      <c r="F130" s="14"/>
      <c r="G130" s="11"/>
      <c r="H130" s="441"/>
      <c r="I130" s="75"/>
      <c r="J130" s="85"/>
      <c r="K130" s="14"/>
      <c r="L130" s="85"/>
      <c r="M130" s="14"/>
      <c r="N130" s="213"/>
      <c r="O130" s="14"/>
      <c r="P130" s="14"/>
      <c r="Q130" s="14"/>
      <c r="R130" s="14"/>
      <c r="S130" s="443"/>
      <c r="T130" s="14"/>
      <c r="U130" s="14"/>
      <c r="V130" s="14"/>
      <c r="W130" s="222"/>
      <c r="X130" s="14"/>
      <c r="Y130" s="14"/>
      <c r="Z130" s="14"/>
      <c r="AA130" s="446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>
      <c r="A131" s="91"/>
      <c r="B131" s="14"/>
      <c r="C131" s="14"/>
      <c r="D131" s="79"/>
      <c r="E131" s="14"/>
      <c r="F131" s="14"/>
      <c r="G131" s="11"/>
      <c r="H131" s="441"/>
      <c r="I131" s="75"/>
      <c r="J131" s="85"/>
      <c r="K131" s="14"/>
      <c r="L131" s="85"/>
      <c r="M131" s="14"/>
      <c r="N131" s="213"/>
      <c r="O131" s="14"/>
      <c r="P131" s="14"/>
      <c r="Q131" s="14"/>
      <c r="R131" s="14"/>
      <c r="S131" s="443"/>
      <c r="T131" s="14"/>
      <c r="U131" s="14"/>
      <c r="V131" s="14"/>
      <c r="W131" s="222"/>
      <c r="X131" s="14"/>
      <c r="Y131" s="14"/>
      <c r="Z131" s="14"/>
      <c r="AA131" s="446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>
      <c r="A132" s="91"/>
      <c r="B132" s="14"/>
      <c r="C132" s="14"/>
      <c r="D132" s="79"/>
      <c r="E132" s="14"/>
      <c r="F132" s="14"/>
      <c r="G132" s="11"/>
      <c r="H132" s="441"/>
      <c r="I132" s="75"/>
      <c r="J132" s="85"/>
      <c r="K132" s="79"/>
      <c r="L132" s="85"/>
      <c r="M132" s="14"/>
      <c r="N132" s="213"/>
      <c r="O132" s="14"/>
      <c r="P132" s="14"/>
      <c r="Q132" s="14"/>
      <c r="R132" s="14"/>
      <c r="S132" s="443"/>
      <c r="T132" s="14"/>
      <c r="U132" s="14"/>
      <c r="V132" s="14"/>
      <c r="W132" s="222"/>
      <c r="X132" s="14"/>
      <c r="Y132" s="14"/>
      <c r="Z132" s="14"/>
      <c r="AA132" s="446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>
      <c r="A133" s="91"/>
      <c r="B133" s="14"/>
      <c r="C133" s="14"/>
      <c r="D133" s="79"/>
      <c r="E133" s="14"/>
      <c r="F133" s="14"/>
      <c r="G133" s="11"/>
      <c r="H133" s="441"/>
      <c r="I133" s="75"/>
      <c r="J133" s="85"/>
      <c r="K133" s="14"/>
      <c r="L133" s="85"/>
      <c r="M133" s="14"/>
      <c r="N133" s="213"/>
      <c r="O133" s="14"/>
      <c r="P133" s="14"/>
      <c r="Q133" s="14"/>
      <c r="R133" s="14"/>
      <c r="S133" s="443"/>
      <c r="T133" s="14"/>
      <c r="U133" s="14"/>
      <c r="V133" s="14"/>
      <c r="W133" s="222"/>
      <c r="X133" s="14"/>
      <c r="Y133" s="14"/>
      <c r="Z133" s="14"/>
      <c r="AA133" s="446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>
      <c r="A134" s="91"/>
      <c r="B134" s="14"/>
      <c r="C134" s="14"/>
      <c r="D134" s="79"/>
      <c r="E134" s="79"/>
      <c r="F134" s="14"/>
      <c r="G134" s="11"/>
      <c r="H134" s="441"/>
      <c r="I134" s="75"/>
      <c r="J134" s="14"/>
      <c r="K134" s="14"/>
      <c r="L134" s="14"/>
      <c r="M134" s="14"/>
      <c r="N134" s="213"/>
      <c r="O134" s="14"/>
      <c r="P134" s="14"/>
      <c r="Q134" s="14"/>
      <c r="R134" s="14"/>
      <c r="S134" s="443"/>
      <c r="T134" s="14"/>
      <c r="U134" s="14"/>
      <c r="V134" s="14"/>
      <c r="W134" s="222"/>
      <c r="X134" s="14"/>
      <c r="Y134" s="14"/>
      <c r="Z134" s="14"/>
      <c r="AA134" s="446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>
      <c r="A135" s="91"/>
      <c r="B135" s="14"/>
      <c r="C135" s="14"/>
      <c r="D135" s="79"/>
      <c r="E135" s="79"/>
      <c r="F135" s="14"/>
      <c r="G135" s="11"/>
      <c r="H135" s="441"/>
      <c r="I135" s="75"/>
      <c r="J135" s="14"/>
      <c r="K135" s="14"/>
      <c r="L135" s="14"/>
      <c r="M135" s="14"/>
      <c r="N135" s="213"/>
      <c r="O135" s="14"/>
      <c r="P135" s="14"/>
      <c r="Q135" s="14"/>
      <c r="R135" s="14"/>
      <c r="S135" s="443"/>
      <c r="T135" s="14"/>
      <c r="U135" s="14"/>
      <c r="V135" s="14"/>
      <c r="W135" s="222"/>
      <c r="X135" s="14"/>
      <c r="Y135" s="14"/>
      <c r="Z135" s="14"/>
      <c r="AA135" s="446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>
      <c r="A136" s="91"/>
      <c r="B136" s="14"/>
      <c r="C136" s="14"/>
      <c r="D136" s="79"/>
      <c r="E136" s="79"/>
      <c r="F136" s="14"/>
      <c r="G136" s="11"/>
      <c r="H136" s="441"/>
      <c r="I136" s="75"/>
      <c r="J136" s="14"/>
      <c r="K136" s="14"/>
      <c r="L136" s="14"/>
      <c r="M136" s="14"/>
      <c r="N136" s="213"/>
      <c r="O136" s="14"/>
      <c r="P136" s="14"/>
      <c r="Q136" s="14"/>
      <c r="R136" s="14"/>
      <c r="S136" s="443"/>
      <c r="T136" s="14"/>
      <c r="U136" s="14"/>
      <c r="V136" s="14"/>
      <c r="W136" s="222"/>
      <c r="X136" s="14"/>
      <c r="Y136" s="14"/>
      <c r="Z136" s="14"/>
      <c r="AA136" s="446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>
      <c r="A137" s="91"/>
      <c r="B137" s="14"/>
      <c r="C137" s="14"/>
      <c r="D137" s="79"/>
      <c r="E137" s="79"/>
      <c r="F137" s="14"/>
      <c r="G137" s="11"/>
      <c r="H137" s="441"/>
      <c r="I137" s="75"/>
      <c r="J137" s="14"/>
      <c r="K137" s="14"/>
      <c r="L137" s="14"/>
      <c r="M137" s="14"/>
      <c r="N137" s="213"/>
      <c r="O137" s="14"/>
      <c r="P137" s="14"/>
      <c r="Q137" s="14"/>
      <c r="R137" s="14"/>
      <c r="S137" s="443"/>
      <c r="T137" s="14"/>
      <c r="U137" s="14"/>
      <c r="V137" s="14"/>
      <c r="W137" s="222"/>
      <c r="X137" s="14"/>
      <c r="Y137" s="14"/>
      <c r="Z137" s="14"/>
      <c r="AA137" s="446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>
      <c r="A138" s="91"/>
      <c r="B138" s="14"/>
      <c r="C138" s="14"/>
      <c r="D138" s="79"/>
      <c r="E138" s="79"/>
      <c r="F138" s="14"/>
      <c r="G138" s="11"/>
      <c r="H138" s="441"/>
      <c r="I138" s="75"/>
      <c r="J138" s="14"/>
      <c r="K138" s="14"/>
      <c r="L138" s="14"/>
      <c r="M138" s="14"/>
      <c r="N138" s="213"/>
      <c r="O138" s="14"/>
      <c r="P138" s="14"/>
      <c r="Q138" s="14"/>
      <c r="R138" s="14"/>
      <c r="S138" s="443"/>
      <c r="T138" s="14"/>
      <c r="U138" s="14"/>
      <c r="V138" s="14"/>
      <c r="W138" s="222"/>
      <c r="X138" s="14"/>
      <c r="Y138" s="14"/>
      <c r="Z138" s="14"/>
      <c r="AA138" s="446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>
      <c r="A139" s="96"/>
      <c r="B139" s="75"/>
      <c r="C139" s="75"/>
      <c r="D139" s="90"/>
      <c r="E139" s="90"/>
      <c r="F139" s="75"/>
      <c r="G139" s="11"/>
      <c r="H139" s="221"/>
      <c r="I139" s="75"/>
      <c r="J139" s="221"/>
      <c r="K139" s="221"/>
      <c r="L139" s="221"/>
      <c r="M139" s="221"/>
      <c r="N139" s="221"/>
      <c r="O139" s="221"/>
      <c r="P139" s="221"/>
      <c r="Q139" s="221"/>
      <c r="R139" s="221"/>
      <c r="S139" s="221"/>
      <c r="T139" s="221"/>
      <c r="U139" s="221"/>
      <c r="V139" s="221"/>
      <c r="W139" s="221"/>
      <c r="X139" s="221"/>
      <c r="Y139" s="221"/>
      <c r="Z139" s="221"/>
      <c r="AA139" s="221"/>
      <c r="AB139" s="221"/>
      <c r="AC139" s="221"/>
      <c r="AD139" s="221"/>
      <c r="AE139" s="221"/>
      <c r="AF139" s="221"/>
      <c r="AG139" s="221"/>
      <c r="AH139" s="221"/>
      <c r="AI139" s="221"/>
      <c r="AJ139" s="221"/>
      <c r="AK139" s="221"/>
      <c r="AL139" s="221"/>
      <c r="AM139" s="221"/>
      <c r="AN139" s="221"/>
    </row>
    <row r="140">
      <c r="A140" s="91"/>
      <c r="B140" s="14"/>
      <c r="C140" s="14"/>
      <c r="D140" s="79"/>
      <c r="E140" s="79"/>
      <c r="F140" s="14"/>
      <c r="G140" s="11"/>
      <c r="H140" s="441"/>
      <c r="I140" s="75"/>
      <c r="J140" s="14"/>
      <c r="K140" s="14"/>
      <c r="L140" s="14"/>
      <c r="M140" s="14"/>
      <c r="N140" s="213"/>
      <c r="O140" s="14"/>
      <c r="P140" s="14"/>
      <c r="Q140" s="14"/>
      <c r="R140" s="14"/>
      <c r="S140" s="443"/>
      <c r="T140" s="14"/>
      <c r="U140" s="14"/>
      <c r="V140" s="14"/>
      <c r="W140" s="222"/>
      <c r="X140" s="14"/>
      <c r="Y140" s="14"/>
      <c r="Z140" s="14"/>
      <c r="AA140" s="446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>
      <c r="A141" s="91"/>
      <c r="B141" s="14"/>
      <c r="C141" s="14"/>
      <c r="D141" s="79"/>
      <c r="E141" s="79"/>
      <c r="F141" s="14"/>
      <c r="G141" s="11"/>
      <c r="H141" s="441"/>
      <c r="I141" s="75"/>
      <c r="J141" s="14"/>
      <c r="K141" s="14"/>
      <c r="L141" s="14"/>
      <c r="M141" s="14"/>
      <c r="N141" s="213"/>
      <c r="O141" s="14"/>
      <c r="P141" s="14"/>
      <c r="Q141" s="14"/>
      <c r="R141" s="14"/>
      <c r="S141" s="443"/>
      <c r="T141" s="14"/>
      <c r="U141" s="14"/>
      <c r="V141" s="14"/>
      <c r="W141" s="222"/>
      <c r="X141" s="14"/>
      <c r="Y141" s="14"/>
      <c r="Z141" s="14"/>
      <c r="AA141" s="446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>
      <c r="A142" s="91"/>
      <c r="B142" s="14"/>
      <c r="C142" s="14"/>
      <c r="D142" s="79"/>
      <c r="E142" s="79"/>
      <c r="F142" s="14"/>
      <c r="G142" s="11"/>
      <c r="H142" s="441"/>
      <c r="I142" s="75"/>
      <c r="J142" s="14"/>
      <c r="K142" s="14"/>
      <c r="L142" s="14"/>
      <c r="M142" s="14"/>
      <c r="N142" s="213"/>
      <c r="O142" s="14"/>
      <c r="P142" s="14"/>
      <c r="Q142" s="14"/>
      <c r="R142" s="14"/>
      <c r="S142" s="443"/>
      <c r="T142" s="14"/>
      <c r="U142" s="14"/>
      <c r="V142" s="14"/>
      <c r="W142" s="222"/>
      <c r="X142" s="14"/>
      <c r="Y142" s="14"/>
      <c r="Z142" s="14"/>
      <c r="AA142" s="446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>
      <c r="A143" s="91"/>
      <c r="B143" s="14"/>
      <c r="C143" s="14"/>
      <c r="D143" s="79"/>
      <c r="E143" s="79"/>
      <c r="F143" s="14"/>
      <c r="G143" s="11"/>
      <c r="H143" s="441"/>
      <c r="I143" s="75"/>
      <c r="J143" s="14"/>
      <c r="K143" s="14"/>
      <c r="L143" s="14"/>
      <c r="M143" s="14"/>
      <c r="N143" s="213"/>
      <c r="O143" s="14"/>
      <c r="P143" s="14"/>
      <c r="Q143" s="14"/>
      <c r="R143" s="14"/>
      <c r="S143" s="443"/>
      <c r="T143" s="14"/>
      <c r="U143" s="14"/>
      <c r="V143" s="14"/>
      <c r="W143" s="222"/>
      <c r="X143" s="14"/>
      <c r="Y143" s="14"/>
      <c r="Z143" s="14"/>
      <c r="AA143" s="446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>
      <c r="A144" s="91"/>
      <c r="B144" s="14"/>
      <c r="C144" s="14"/>
      <c r="D144" s="79"/>
      <c r="E144" s="79"/>
      <c r="F144" s="14"/>
      <c r="G144" s="11"/>
      <c r="H144" s="441"/>
      <c r="I144" s="75"/>
      <c r="J144" s="14"/>
      <c r="K144" s="14"/>
      <c r="L144" s="14"/>
      <c r="M144" s="14"/>
      <c r="N144" s="213"/>
      <c r="O144" s="14"/>
      <c r="P144" s="14"/>
      <c r="Q144" s="14"/>
      <c r="R144" s="14"/>
      <c r="S144" s="443"/>
      <c r="T144" s="14"/>
      <c r="U144" s="14"/>
      <c r="V144" s="14"/>
      <c r="W144" s="222"/>
      <c r="X144" s="14"/>
      <c r="Y144" s="14"/>
      <c r="Z144" s="14"/>
      <c r="AA144" s="446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>
      <c r="A145" s="91"/>
      <c r="B145" s="14"/>
      <c r="C145" s="14"/>
      <c r="D145" s="79"/>
      <c r="E145" s="79"/>
      <c r="F145" s="14"/>
      <c r="G145" s="11"/>
      <c r="H145" s="441"/>
      <c r="I145" s="75"/>
      <c r="J145" s="14"/>
      <c r="K145" s="14"/>
      <c r="L145" s="14"/>
      <c r="M145" s="14"/>
      <c r="N145" s="213"/>
      <c r="O145" s="14"/>
      <c r="P145" s="14"/>
      <c r="Q145" s="14"/>
      <c r="R145" s="14"/>
      <c r="S145" s="443"/>
      <c r="T145" s="14"/>
      <c r="U145" s="14"/>
      <c r="V145" s="14"/>
      <c r="W145" s="222"/>
      <c r="X145" s="14"/>
      <c r="Y145" s="14"/>
      <c r="Z145" s="14"/>
      <c r="AA145" s="446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>
      <c r="A146" s="91"/>
      <c r="B146" s="14"/>
      <c r="C146" s="14"/>
      <c r="D146" s="79"/>
      <c r="E146" s="14"/>
      <c r="F146" s="14"/>
      <c r="G146" s="11"/>
      <c r="H146" s="441"/>
      <c r="I146" s="75"/>
      <c r="J146" s="14"/>
      <c r="K146" s="14"/>
      <c r="L146" s="14"/>
      <c r="M146" s="14"/>
      <c r="N146" s="213"/>
      <c r="O146" s="14"/>
      <c r="P146" s="14"/>
      <c r="Q146" s="14"/>
      <c r="R146" s="14"/>
      <c r="S146" s="443"/>
      <c r="T146" s="14"/>
      <c r="U146" s="14"/>
      <c r="V146" s="14"/>
      <c r="W146" s="222"/>
      <c r="X146" s="14"/>
      <c r="Y146" s="14"/>
      <c r="Z146" s="14"/>
      <c r="AA146" s="446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>
      <c r="A147" s="91"/>
      <c r="B147" s="14"/>
      <c r="C147" s="14"/>
      <c r="D147" s="79"/>
      <c r="E147" s="79"/>
      <c r="F147" s="14"/>
      <c r="G147" s="11"/>
      <c r="H147" s="441"/>
      <c r="I147" s="75"/>
      <c r="J147" s="447"/>
      <c r="K147" s="79"/>
      <c r="L147" s="14"/>
      <c r="M147" s="14"/>
      <c r="N147" s="213"/>
      <c r="O147" s="14"/>
      <c r="P147" s="14"/>
      <c r="Q147" s="14"/>
      <c r="R147" s="14"/>
      <c r="S147" s="443"/>
      <c r="T147" s="14"/>
      <c r="U147" s="14"/>
      <c r="V147" s="14"/>
      <c r="W147" s="222"/>
      <c r="X147" s="14"/>
      <c r="Y147" s="14"/>
      <c r="Z147" s="14"/>
      <c r="AA147" s="446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>
      <c r="A148" s="91"/>
      <c r="B148" s="14"/>
      <c r="C148" s="14"/>
      <c r="D148" s="79"/>
      <c r="E148" s="79"/>
      <c r="F148" s="14"/>
      <c r="G148" s="11"/>
      <c r="H148" s="441"/>
      <c r="I148" s="75"/>
      <c r="J148" s="14"/>
      <c r="K148" s="14"/>
      <c r="L148" s="14"/>
      <c r="M148" s="14"/>
      <c r="N148" s="213"/>
      <c r="O148" s="14"/>
      <c r="P148" s="14"/>
      <c r="Q148" s="14"/>
      <c r="R148" s="14"/>
      <c r="S148" s="443"/>
      <c r="T148" s="14"/>
      <c r="U148" s="14"/>
      <c r="V148" s="14"/>
      <c r="W148" s="222"/>
      <c r="X148" s="14"/>
      <c r="Y148" s="14"/>
      <c r="Z148" s="14"/>
      <c r="AA148" s="446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>
      <c r="A149" s="91"/>
      <c r="B149" s="14"/>
      <c r="C149" s="14"/>
      <c r="D149" s="79"/>
      <c r="E149" s="79"/>
      <c r="F149" s="14"/>
      <c r="G149" s="11"/>
      <c r="H149" s="441"/>
      <c r="I149" s="55"/>
      <c r="J149" s="449"/>
      <c r="K149" s="14"/>
      <c r="L149" s="14"/>
      <c r="M149" s="14"/>
      <c r="N149" s="213"/>
      <c r="O149" s="14"/>
      <c r="P149" s="14"/>
      <c r="Q149" s="14"/>
      <c r="R149" s="14"/>
      <c r="S149" s="443"/>
      <c r="T149" s="14"/>
      <c r="U149" s="14"/>
      <c r="V149" s="14"/>
      <c r="W149" s="222"/>
      <c r="X149" s="14"/>
      <c r="Y149" s="14"/>
      <c r="Z149" s="14"/>
      <c r="AA149" s="446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>
      <c r="A150" s="91"/>
      <c r="B150" s="14"/>
      <c r="C150" s="14"/>
      <c r="D150" s="79"/>
      <c r="E150" s="14"/>
      <c r="F150" s="14"/>
      <c r="G150" s="11"/>
      <c r="H150" s="441"/>
      <c r="I150" s="75"/>
      <c r="J150" s="447"/>
      <c r="K150" s="79"/>
      <c r="L150" s="14"/>
      <c r="M150" s="14"/>
      <c r="N150" s="213"/>
      <c r="O150" s="14"/>
      <c r="P150" s="14"/>
      <c r="Q150" s="14"/>
      <c r="R150" s="14"/>
      <c r="S150" s="443"/>
      <c r="T150" s="14"/>
      <c r="U150" s="14"/>
      <c r="V150" s="14"/>
      <c r="W150" s="222"/>
      <c r="X150" s="14"/>
      <c r="Y150" s="14"/>
      <c r="Z150" s="14"/>
      <c r="AA150" s="446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>
      <c r="A151" s="91"/>
      <c r="B151" s="14"/>
      <c r="C151" s="14"/>
      <c r="D151" s="79"/>
      <c r="E151" s="79"/>
      <c r="F151" s="14"/>
      <c r="G151" s="11"/>
      <c r="H151" s="441"/>
      <c r="I151" s="75"/>
      <c r="J151" s="14"/>
      <c r="K151" s="79"/>
      <c r="L151" s="14"/>
      <c r="M151" s="14"/>
      <c r="N151" s="213"/>
      <c r="O151" s="14"/>
      <c r="P151" s="14"/>
      <c r="Q151" s="14"/>
      <c r="R151" s="14"/>
      <c r="S151" s="443"/>
      <c r="T151" s="14"/>
      <c r="U151" s="14"/>
      <c r="V151" s="14"/>
      <c r="W151" s="222"/>
      <c r="X151" s="14"/>
      <c r="Y151" s="14"/>
      <c r="Z151" s="14"/>
      <c r="AA151" s="446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>
      <c r="A152" s="91"/>
      <c r="B152" s="14"/>
      <c r="C152" s="14"/>
      <c r="D152" s="79"/>
      <c r="E152" s="79"/>
      <c r="F152" s="14"/>
      <c r="G152" s="11"/>
      <c r="H152" s="441"/>
      <c r="I152" s="75"/>
      <c r="J152" s="454"/>
      <c r="K152" s="79"/>
      <c r="L152" s="14"/>
      <c r="M152" s="14"/>
      <c r="N152" s="213"/>
      <c r="O152" s="14"/>
      <c r="P152" s="14"/>
      <c r="Q152" s="14"/>
      <c r="R152" s="14"/>
      <c r="S152" s="443"/>
      <c r="T152" s="14"/>
      <c r="U152" s="14"/>
      <c r="V152" s="14"/>
      <c r="W152" s="222"/>
      <c r="X152" s="14"/>
      <c r="Y152" s="14"/>
      <c r="Z152" s="14"/>
      <c r="AA152" s="446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>
      <c r="A153" s="91"/>
      <c r="B153" s="14"/>
      <c r="C153" s="14"/>
      <c r="D153" s="79"/>
      <c r="E153" s="79"/>
      <c r="F153" s="14"/>
      <c r="G153" s="11"/>
      <c r="H153" s="441"/>
      <c r="I153" s="75"/>
      <c r="J153" s="454"/>
      <c r="K153" s="14"/>
      <c r="L153" s="14"/>
      <c r="M153" s="14"/>
      <c r="N153" s="213"/>
      <c r="O153" s="14"/>
      <c r="P153" s="14"/>
      <c r="Q153" s="14"/>
      <c r="R153" s="14"/>
      <c r="S153" s="443"/>
      <c r="T153" s="14"/>
      <c r="U153" s="14"/>
      <c r="V153" s="14"/>
      <c r="W153" s="222"/>
      <c r="X153" s="14"/>
      <c r="Y153" s="14"/>
      <c r="Z153" s="14"/>
      <c r="AA153" s="446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>
      <c r="A154" s="91"/>
      <c r="B154" s="14"/>
      <c r="C154" s="14"/>
      <c r="D154" s="79"/>
      <c r="E154" s="79"/>
      <c r="F154" s="14"/>
      <c r="G154" s="11"/>
      <c r="H154" s="441"/>
      <c r="I154" s="75"/>
      <c r="J154" s="449"/>
      <c r="K154" s="14"/>
      <c r="L154" s="14"/>
      <c r="M154" s="449"/>
      <c r="N154" s="213"/>
      <c r="O154" s="14"/>
      <c r="P154" s="14"/>
      <c r="Q154" s="14"/>
      <c r="R154" s="14"/>
      <c r="S154" s="443"/>
      <c r="T154" s="14"/>
      <c r="U154" s="14"/>
      <c r="V154" s="14"/>
      <c r="W154" s="222"/>
      <c r="X154" s="14"/>
      <c r="Y154" s="14"/>
      <c r="Z154" s="14"/>
      <c r="AA154" s="446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>
      <c r="A155" s="91"/>
      <c r="B155" s="14"/>
      <c r="C155" s="14"/>
      <c r="D155" s="79"/>
      <c r="E155" s="79"/>
      <c r="F155" s="14"/>
      <c r="G155" s="11"/>
      <c r="H155" s="441"/>
      <c r="I155" s="75"/>
      <c r="J155" s="447"/>
      <c r="K155" s="79"/>
      <c r="L155" s="14"/>
      <c r="M155" s="14"/>
      <c r="N155" s="213"/>
      <c r="O155" s="14"/>
      <c r="P155" s="14"/>
      <c r="Q155" s="14"/>
      <c r="R155" s="14"/>
      <c r="S155" s="443"/>
      <c r="T155" s="14"/>
      <c r="U155" s="14"/>
      <c r="V155" s="14"/>
      <c r="W155" s="222"/>
      <c r="X155" s="14"/>
      <c r="Y155" s="14"/>
      <c r="Z155" s="14"/>
      <c r="AA155" s="446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>
      <c r="A156" s="91"/>
      <c r="B156" s="14"/>
      <c r="C156" s="14"/>
      <c r="D156" s="79"/>
      <c r="E156" s="79"/>
      <c r="F156" s="14"/>
      <c r="G156" s="11"/>
      <c r="H156" s="441"/>
      <c r="I156" s="75"/>
      <c r="J156" s="447"/>
      <c r="K156" s="79"/>
      <c r="L156" s="14"/>
      <c r="M156" s="14"/>
      <c r="N156" s="213"/>
      <c r="O156" s="14"/>
      <c r="P156" s="14"/>
      <c r="Q156" s="14"/>
      <c r="R156" s="14"/>
      <c r="S156" s="443"/>
      <c r="T156" s="14"/>
      <c r="U156" s="14"/>
      <c r="V156" s="14"/>
      <c r="W156" s="222"/>
      <c r="X156" s="14"/>
      <c r="Y156" s="14"/>
      <c r="Z156" s="14"/>
      <c r="AA156" s="446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>
      <c r="A157" s="91"/>
      <c r="B157" s="14"/>
      <c r="C157" s="14"/>
      <c r="D157" s="79"/>
      <c r="E157" s="79"/>
      <c r="F157" s="14"/>
      <c r="G157" s="11"/>
      <c r="H157" s="441"/>
      <c r="I157" s="75"/>
      <c r="J157" s="447"/>
      <c r="K157" s="79"/>
      <c r="L157" s="14"/>
      <c r="M157" s="14"/>
      <c r="N157" s="213"/>
      <c r="O157" s="14"/>
      <c r="P157" s="14"/>
      <c r="Q157" s="14"/>
      <c r="R157" s="14"/>
      <c r="S157" s="443"/>
      <c r="T157" s="14"/>
      <c r="U157" s="14"/>
      <c r="V157" s="14"/>
      <c r="W157" s="222"/>
      <c r="X157" s="14"/>
      <c r="Y157" s="14"/>
      <c r="Z157" s="14"/>
      <c r="AA157" s="446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>
      <c r="A158" s="91"/>
      <c r="B158" s="14"/>
      <c r="C158" s="14"/>
      <c r="D158" s="79"/>
      <c r="E158" s="79"/>
      <c r="F158" s="14"/>
      <c r="G158" s="11"/>
      <c r="H158" s="441"/>
      <c r="I158" s="75"/>
      <c r="J158" s="14"/>
      <c r="K158" s="14"/>
      <c r="L158" s="14"/>
      <c r="M158" s="14"/>
      <c r="N158" s="213"/>
      <c r="O158" s="14"/>
      <c r="P158" s="14"/>
      <c r="Q158" s="14"/>
      <c r="R158" s="14"/>
      <c r="S158" s="443"/>
      <c r="T158" s="14"/>
      <c r="U158" s="14"/>
      <c r="V158" s="14"/>
      <c r="W158" s="222"/>
      <c r="X158" s="14"/>
      <c r="Y158" s="14"/>
      <c r="Z158" s="14"/>
      <c r="AA158" s="446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>
      <c r="A159" s="91"/>
      <c r="B159" s="14"/>
      <c r="C159" s="14"/>
      <c r="D159" s="79"/>
      <c r="E159" s="79"/>
      <c r="F159" s="14"/>
      <c r="G159" s="11"/>
      <c r="H159" s="441"/>
      <c r="I159" s="75"/>
      <c r="J159" s="447"/>
      <c r="K159" s="79"/>
      <c r="L159" s="14"/>
      <c r="M159" s="14"/>
      <c r="N159" s="213"/>
      <c r="O159" s="14"/>
      <c r="P159" s="14"/>
      <c r="Q159" s="14"/>
      <c r="R159" s="14"/>
      <c r="S159" s="443"/>
      <c r="T159" s="14"/>
      <c r="U159" s="14"/>
      <c r="V159" s="14"/>
      <c r="W159" s="222"/>
      <c r="X159" s="14"/>
      <c r="Y159" s="14"/>
      <c r="Z159" s="14"/>
      <c r="AA159" s="446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>
      <c r="A160" s="91"/>
      <c r="B160" s="85"/>
      <c r="C160" s="85"/>
      <c r="D160" s="91"/>
      <c r="E160" s="91"/>
      <c r="F160" s="14"/>
      <c r="G160" s="11"/>
      <c r="H160" s="441"/>
      <c r="I160" s="75"/>
      <c r="J160" s="447"/>
      <c r="K160" s="91"/>
      <c r="L160" s="14"/>
      <c r="M160" s="14"/>
      <c r="N160" s="213"/>
      <c r="O160" s="14"/>
      <c r="P160" s="14"/>
      <c r="Q160" s="14"/>
      <c r="R160" s="14"/>
      <c r="S160" s="443"/>
      <c r="T160" s="14"/>
      <c r="U160" s="14"/>
      <c r="V160" s="14"/>
      <c r="W160" s="222"/>
      <c r="X160" s="14"/>
      <c r="Y160" s="14"/>
      <c r="Z160" s="14"/>
      <c r="AA160" s="446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>
      <c r="A161" s="91"/>
      <c r="B161" s="14"/>
      <c r="C161" s="14"/>
      <c r="D161" s="79"/>
      <c r="E161" s="79"/>
      <c r="F161" s="14"/>
      <c r="G161" s="11"/>
      <c r="H161" s="441"/>
      <c r="I161" s="75"/>
      <c r="J161" s="14"/>
      <c r="K161" s="14"/>
      <c r="L161" s="14"/>
      <c r="M161" s="14"/>
      <c r="N161" s="213"/>
      <c r="O161" s="14"/>
      <c r="P161" s="14"/>
      <c r="Q161" s="14"/>
      <c r="R161" s="14"/>
      <c r="S161" s="443"/>
      <c r="T161" s="14"/>
      <c r="U161" s="14"/>
      <c r="V161" s="14"/>
      <c r="W161" s="222"/>
      <c r="X161" s="14"/>
      <c r="Y161" s="14"/>
      <c r="Z161" s="14"/>
      <c r="AA161" s="446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>
      <c r="A162" s="91"/>
      <c r="B162" s="14"/>
      <c r="C162" s="14"/>
      <c r="D162" s="79"/>
      <c r="E162" s="79"/>
      <c r="F162" s="14"/>
      <c r="G162" s="11"/>
      <c r="H162" s="441"/>
      <c r="I162" s="75"/>
      <c r="J162" s="14"/>
      <c r="K162" s="14"/>
      <c r="L162" s="14"/>
      <c r="M162" s="14"/>
      <c r="N162" s="213"/>
      <c r="O162" s="14"/>
      <c r="P162" s="14"/>
      <c r="Q162" s="14"/>
      <c r="R162" s="14"/>
      <c r="S162" s="443"/>
      <c r="T162" s="14"/>
      <c r="U162" s="14"/>
      <c r="V162" s="14"/>
      <c r="W162" s="222"/>
      <c r="X162" s="14"/>
      <c r="Y162" s="14"/>
      <c r="Z162" s="14"/>
      <c r="AA162" s="446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>
      <c r="A163" s="91"/>
      <c r="B163" s="14"/>
      <c r="C163" s="14"/>
      <c r="D163" s="79"/>
      <c r="E163" s="79"/>
      <c r="F163" s="14"/>
      <c r="G163" s="11"/>
      <c r="H163" s="441"/>
      <c r="I163" s="75"/>
      <c r="J163" s="447"/>
      <c r="K163" s="79"/>
      <c r="L163" s="14"/>
      <c r="M163" s="14"/>
      <c r="N163" s="213"/>
      <c r="O163" s="14"/>
      <c r="P163" s="14"/>
      <c r="Q163" s="14"/>
      <c r="R163" s="14"/>
      <c r="S163" s="443"/>
      <c r="T163" s="14"/>
      <c r="U163" s="14"/>
      <c r="V163" s="14"/>
      <c r="W163" s="222"/>
      <c r="X163" s="14"/>
      <c r="Y163" s="14"/>
      <c r="Z163" s="14"/>
      <c r="AA163" s="446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>
      <c r="A164" s="91"/>
      <c r="B164" s="14"/>
      <c r="C164" s="14"/>
      <c r="D164" s="79"/>
      <c r="E164" s="79"/>
      <c r="F164" s="14"/>
      <c r="G164" s="11"/>
      <c r="H164" s="441"/>
      <c r="I164" s="75"/>
      <c r="J164" s="447"/>
      <c r="K164" s="79"/>
      <c r="L164" s="14"/>
      <c r="M164" s="14"/>
      <c r="N164" s="213"/>
      <c r="O164" s="14"/>
      <c r="P164" s="14"/>
      <c r="Q164" s="14"/>
      <c r="R164" s="14"/>
      <c r="S164" s="443"/>
      <c r="T164" s="14"/>
      <c r="U164" s="14"/>
      <c r="V164" s="14"/>
      <c r="W164" s="222"/>
      <c r="X164" s="14"/>
      <c r="Y164" s="14"/>
      <c r="Z164" s="14"/>
      <c r="AA164" s="446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>
      <c r="A165" s="91"/>
      <c r="B165" s="14"/>
      <c r="C165" s="14"/>
      <c r="D165" s="79"/>
      <c r="E165" s="79"/>
      <c r="F165" s="14"/>
      <c r="G165" s="11"/>
      <c r="H165" s="441"/>
      <c r="I165" s="75"/>
      <c r="J165" s="454"/>
      <c r="K165" s="79"/>
      <c r="L165" s="14"/>
      <c r="M165" s="14"/>
      <c r="N165" s="213"/>
      <c r="O165" s="14"/>
      <c r="P165" s="14"/>
      <c r="Q165" s="14"/>
      <c r="R165" s="14"/>
      <c r="S165" s="443"/>
      <c r="T165" s="14"/>
      <c r="U165" s="14"/>
      <c r="V165" s="14"/>
      <c r="W165" s="222"/>
      <c r="X165" s="14"/>
      <c r="Y165" s="14"/>
      <c r="Z165" s="14"/>
      <c r="AA165" s="446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>
      <c r="A166" s="91"/>
      <c r="B166" s="14"/>
      <c r="C166" s="14"/>
      <c r="D166" s="79"/>
      <c r="E166" s="79"/>
      <c r="F166" s="14"/>
      <c r="G166" s="11"/>
      <c r="H166" s="441"/>
      <c r="I166" s="75"/>
      <c r="J166" s="454"/>
      <c r="K166" s="14"/>
      <c r="L166" s="14"/>
      <c r="M166" s="14"/>
      <c r="N166" s="213"/>
      <c r="O166" s="14"/>
      <c r="P166" s="14"/>
      <c r="Q166" s="14"/>
      <c r="R166" s="14"/>
      <c r="S166" s="443"/>
      <c r="T166" s="14"/>
      <c r="U166" s="14"/>
      <c r="V166" s="14"/>
      <c r="W166" s="222"/>
      <c r="X166" s="14"/>
      <c r="Y166" s="14"/>
      <c r="Z166" s="14"/>
      <c r="AA166" s="446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>
      <c r="A167" s="91"/>
      <c r="B167" s="14"/>
      <c r="C167" s="14"/>
      <c r="D167" s="79"/>
      <c r="E167" s="79"/>
      <c r="F167" s="14"/>
      <c r="G167" s="11"/>
      <c r="H167" s="441"/>
      <c r="I167" s="75"/>
      <c r="J167" s="14"/>
      <c r="K167" s="14"/>
      <c r="L167" s="14"/>
      <c r="M167" s="14"/>
      <c r="N167" s="213"/>
      <c r="O167" s="14"/>
      <c r="P167" s="14"/>
      <c r="Q167" s="14"/>
      <c r="R167" s="14"/>
      <c r="S167" s="443"/>
      <c r="T167" s="14"/>
      <c r="U167" s="14"/>
      <c r="V167" s="14"/>
      <c r="W167" s="222"/>
      <c r="X167" s="14"/>
      <c r="Y167" s="14"/>
      <c r="Z167" s="14"/>
      <c r="AA167" s="446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>
      <c r="A168" s="91"/>
      <c r="B168" s="14"/>
      <c r="C168" s="14"/>
      <c r="D168" s="79"/>
      <c r="E168" s="79"/>
      <c r="F168" s="14"/>
      <c r="G168" s="11"/>
      <c r="H168" s="441"/>
      <c r="I168" s="75"/>
      <c r="J168" s="14"/>
      <c r="K168" s="14"/>
      <c r="L168" s="14"/>
      <c r="M168" s="14"/>
      <c r="N168" s="213"/>
      <c r="O168" s="14"/>
      <c r="P168" s="14"/>
      <c r="Q168" s="14"/>
      <c r="R168" s="14"/>
      <c r="S168" s="443"/>
      <c r="T168" s="14"/>
      <c r="U168" s="14"/>
      <c r="V168" s="14"/>
      <c r="W168" s="222"/>
      <c r="X168" s="14"/>
      <c r="Y168" s="14"/>
      <c r="Z168" s="14"/>
      <c r="AA168" s="446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>
      <c r="A169" s="91"/>
      <c r="B169" s="14"/>
      <c r="C169" s="14"/>
      <c r="D169" s="79"/>
      <c r="E169" s="14"/>
      <c r="F169" s="14"/>
      <c r="G169" s="11"/>
      <c r="H169" s="441"/>
      <c r="I169" s="75"/>
      <c r="J169" s="85"/>
      <c r="K169" s="79"/>
      <c r="L169" s="85"/>
      <c r="M169" s="14"/>
      <c r="N169" s="213"/>
      <c r="O169" s="14"/>
      <c r="P169" s="14"/>
      <c r="Q169" s="14"/>
      <c r="R169" s="14"/>
      <c r="S169" s="443"/>
      <c r="T169" s="14"/>
      <c r="U169" s="14"/>
      <c r="V169" s="14"/>
      <c r="W169" s="222"/>
      <c r="X169" s="14"/>
      <c r="Y169" s="14"/>
      <c r="Z169" s="14"/>
      <c r="AA169" s="446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>
      <c r="A170" s="91"/>
      <c r="B170" s="14"/>
      <c r="C170" s="14"/>
      <c r="D170" s="79"/>
      <c r="E170" s="14"/>
      <c r="F170" s="14"/>
      <c r="G170" s="11"/>
      <c r="H170" s="441"/>
      <c r="I170" s="75"/>
      <c r="J170" s="85"/>
      <c r="K170" s="79"/>
      <c r="L170" s="85"/>
      <c r="M170" s="14"/>
      <c r="N170" s="213"/>
      <c r="O170" s="14"/>
      <c r="P170" s="14"/>
      <c r="Q170" s="14"/>
      <c r="R170" s="14"/>
      <c r="S170" s="443"/>
      <c r="T170" s="14"/>
      <c r="U170" s="14"/>
      <c r="V170" s="14"/>
      <c r="W170" s="222"/>
      <c r="X170" s="14"/>
      <c r="Y170" s="14"/>
      <c r="Z170" s="14"/>
      <c r="AA170" s="446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>
      <c r="A171" s="91"/>
      <c r="B171" s="14"/>
      <c r="C171" s="14"/>
      <c r="D171" s="79"/>
      <c r="E171" s="14"/>
      <c r="F171" s="14"/>
      <c r="G171" s="11"/>
      <c r="H171" s="441"/>
      <c r="I171" s="75"/>
      <c r="J171" s="85"/>
      <c r="K171" s="79"/>
      <c r="L171" s="85"/>
      <c r="M171" s="14"/>
      <c r="N171" s="213"/>
      <c r="O171" s="14"/>
      <c r="P171" s="14"/>
      <c r="Q171" s="14"/>
      <c r="R171" s="14"/>
      <c r="S171" s="443"/>
      <c r="T171" s="14"/>
      <c r="U171" s="14"/>
      <c r="V171" s="14"/>
      <c r="W171" s="222"/>
      <c r="X171" s="14"/>
      <c r="Y171" s="14"/>
      <c r="Z171" s="14"/>
      <c r="AA171" s="446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>
      <c r="A172" s="91"/>
      <c r="B172" s="14"/>
      <c r="C172" s="14"/>
      <c r="D172" s="79"/>
      <c r="E172" s="14"/>
      <c r="F172" s="14"/>
      <c r="G172" s="11"/>
      <c r="H172" s="441"/>
      <c r="I172" s="75"/>
      <c r="J172" s="85"/>
      <c r="K172" s="79"/>
      <c r="L172" s="85"/>
      <c r="M172" s="14"/>
      <c r="N172" s="213"/>
      <c r="O172" s="14"/>
      <c r="P172" s="14"/>
      <c r="Q172" s="14"/>
      <c r="R172" s="14"/>
      <c r="S172" s="443"/>
      <c r="T172" s="14"/>
      <c r="U172" s="14"/>
      <c r="V172" s="14"/>
      <c r="W172" s="222"/>
      <c r="X172" s="14"/>
      <c r="Y172" s="14"/>
      <c r="Z172" s="14"/>
      <c r="AA172" s="446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>
      <c r="A173" s="91"/>
      <c r="B173" s="14"/>
      <c r="C173" s="14"/>
      <c r="D173" s="79"/>
      <c r="E173" s="14"/>
      <c r="F173" s="14"/>
      <c r="G173" s="11"/>
      <c r="H173" s="441"/>
      <c r="I173" s="75"/>
      <c r="J173" s="85"/>
      <c r="K173" s="79"/>
      <c r="L173" s="85"/>
      <c r="M173" s="14"/>
      <c r="N173" s="213"/>
      <c r="O173" s="14"/>
      <c r="P173" s="14"/>
      <c r="Q173" s="14"/>
      <c r="R173" s="14"/>
      <c r="S173" s="443"/>
      <c r="T173" s="14"/>
      <c r="U173" s="14"/>
      <c r="V173" s="14"/>
      <c r="W173" s="222"/>
      <c r="X173" s="14"/>
      <c r="Y173" s="14"/>
      <c r="Z173" s="14"/>
      <c r="AA173" s="446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>
      <c r="A174" s="91"/>
      <c r="B174" s="14"/>
      <c r="C174" s="14"/>
      <c r="D174" s="79"/>
      <c r="E174" s="79"/>
      <c r="F174" s="14"/>
      <c r="G174" s="11"/>
      <c r="H174" s="441"/>
      <c r="I174" s="75"/>
      <c r="J174" s="14"/>
      <c r="K174" s="14"/>
      <c r="L174" s="14"/>
      <c r="M174" s="14"/>
      <c r="N174" s="213"/>
      <c r="O174" s="14"/>
      <c r="P174" s="14"/>
      <c r="Q174" s="14"/>
      <c r="R174" s="14"/>
      <c r="S174" s="443"/>
      <c r="T174" s="14"/>
      <c r="U174" s="14"/>
      <c r="V174" s="14"/>
      <c r="W174" s="222"/>
      <c r="X174" s="14"/>
      <c r="Y174" s="14"/>
      <c r="Z174" s="14"/>
      <c r="AA174" s="446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>
      <c r="A175" s="91"/>
      <c r="B175" s="14"/>
      <c r="C175" s="14"/>
      <c r="D175" s="79"/>
      <c r="E175" s="79"/>
      <c r="F175" s="14"/>
      <c r="G175" s="11"/>
      <c r="H175" s="441"/>
      <c r="I175" s="75"/>
      <c r="J175" s="14"/>
      <c r="K175" s="14"/>
      <c r="L175" s="14"/>
      <c r="M175" s="449"/>
      <c r="N175" s="213"/>
      <c r="O175" s="14"/>
      <c r="P175" s="14"/>
      <c r="Q175" s="14"/>
      <c r="R175" s="14"/>
      <c r="S175" s="443"/>
      <c r="T175" s="14"/>
      <c r="U175" s="14"/>
      <c r="V175" s="14"/>
      <c r="W175" s="222"/>
      <c r="X175" s="14"/>
      <c r="Y175" s="14"/>
      <c r="Z175" s="14"/>
      <c r="AA175" s="446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>
      <c r="A176" s="91"/>
      <c r="B176" s="14"/>
      <c r="C176" s="14"/>
      <c r="D176" s="79"/>
      <c r="E176" s="79"/>
      <c r="F176" s="14"/>
      <c r="G176" s="11"/>
      <c r="H176" s="441"/>
      <c r="I176" s="75"/>
      <c r="J176" s="14"/>
      <c r="K176" s="14"/>
      <c r="L176" s="14"/>
      <c r="M176" s="14"/>
      <c r="N176" s="213"/>
      <c r="O176" s="14"/>
      <c r="P176" s="14"/>
      <c r="Q176" s="14"/>
      <c r="R176" s="14"/>
      <c r="S176" s="443"/>
      <c r="T176" s="14"/>
      <c r="U176" s="14"/>
      <c r="V176" s="14"/>
      <c r="W176" s="222"/>
      <c r="X176" s="14"/>
      <c r="Y176" s="14"/>
      <c r="Z176" s="14"/>
      <c r="AA176" s="446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>
      <c r="A177" s="91"/>
      <c r="B177" s="14"/>
      <c r="C177" s="14"/>
      <c r="D177" s="79"/>
      <c r="E177" s="79"/>
      <c r="F177" s="14"/>
      <c r="G177" s="11"/>
      <c r="H177" s="441"/>
      <c r="I177" s="75"/>
      <c r="J177" s="14"/>
      <c r="K177" s="14"/>
      <c r="L177" s="14"/>
      <c r="M177" s="14"/>
      <c r="N177" s="213"/>
      <c r="O177" s="14"/>
      <c r="P177" s="14"/>
      <c r="Q177" s="14"/>
      <c r="R177" s="14"/>
      <c r="S177" s="443"/>
      <c r="T177" s="14"/>
      <c r="U177" s="14"/>
      <c r="V177" s="14"/>
      <c r="W177" s="222"/>
      <c r="X177" s="14"/>
      <c r="Y177" s="14"/>
      <c r="Z177" s="14"/>
      <c r="AA177" s="446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>
      <c r="A178" s="91"/>
      <c r="B178" s="75"/>
      <c r="C178" s="14"/>
      <c r="D178" s="79"/>
      <c r="E178" s="79"/>
      <c r="F178" s="14"/>
      <c r="G178" s="11"/>
      <c r="H178" s="441"/>
      <c r="I178" s="75"/>
      <c r="J178" s="449"/>
      <c r="K178" s="14"/>
      <c r="L178" s="14"/>
      <c r="M178" s="449"/>
      <c r="N178" s="213"/>
      <c r="O178" s="14"/>
      <c r="P178" s="14"/>
      <c r="Q178" s="14"/>
      <c r="R178" s="14"/>
      <c r="S178" s="443"/>
      <c r="T178" s="14"/>
      <c r="U178" s="14"/>
      <c r="V178" s="14"/>
      <c r="W178" s="222"/>
      <c r="X178" s="14"/>
      <c r="Y178" s="14"/>
      <c r="Z178" s="14"/>
      <c r="AA178" s="446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>
      <c r="A179" s="91"/>
      <c r="B179" s="14"/>
      <c r="C179" s="14"/>
      <c r="D179" s="79"/>
      <c r="E179" s="79"/>
      <c r="F179" s="14"/>
      <c r="G179" s="11"/>
      <c r="H179" s="441"/>
      <c r="I179" s="75"/>
      <c r="J179" s="14"/>
      <c r="K179" s="14"/>
      <c r="L179" s="14"/>
      <c r="M179" s="14"/>
      <c r="N179" s="213"/>
      <c r="O179" s="14"/>
      <c r="P179" s="14"/>
      <c r="Q179" s="14"/>
      <c r="R179" s="14"/>
      <c r="S179" s="443"/>
      <c r="T179" s="14"/>
      <c r="U179" s="14"/>
      <c r="V179" s="14"/>
      <c r="W179" s="222"/>
      <c r="X179" s="14"/>
      <c r="Y179" s="14"/>
      <c r="Z179" s="14"/>
      <c r="AA179" s="446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>
      <c r="A180" s="91"/>
      <c r="B180" s="14"/>
      <c r="C180" s="14"/>
      <c r="D180" s="79"/>
      <c r="E180" s="79"/>
      <c r="F180" s="14"/>
      <c r="G180" s="11"/>
      <c r="H180" s="441"/>
      <c r="I180" s="75"/>
      <c r="J180" s="14"/>
      <c r="K180" s="14"/>
      <c r="L180" s="14"/>
      <c r="M180" s="14"/>
      <c r="N180" s="213"/>
      <c r="O180" s="14"/>
      <c r="P180" s="14"/>
      <c r="Q180" s="14"/>
      <c r="R180" s="14"/>
      <c r="S180" s="443"/>
      <c r="T180" s="14"/>
      <c r="U180" s="14"/>
      <c r="V180" s="14"/>
      <c r="W180" s="222"/>
      <c r="X180" s="14"/>
      <c r="Y180" s="14"/>
      <c r="Z180" s="14"/>
      <c r="AA180" s="446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>
      <c r="A181" s="91"/>
      <c r="B181" s="14"/>
      <c r="C181" s="14"/>
      <c r="D181" s="79"/>
      <c r="E181" s="79"/>
      <c r="F181" s="14"/>
      <c r="G181" s="11"/>
      <c r="H181" s="441"/>
      <c r="I181" s="75"/>
      <c r="J181" s="14"/>
      <c r="K181" s="14"/>
      <c r="L181" s="14"/>
      <c r="M181" s="14"/>
      <c r="N181" s="213"/>
      <c r="O181" s="14"/>
      <c r="P181" s="14"/>
      <c r="Q181" s="14"/>
      <c r="R181" s="14"/>
      <c r="S181" s="443"/>
      <c r="T181" s="14"/>
      <c r="U181" s="14"/>
      <c r="V181" s="14"/>
      <c r="W181" s="222"/>
      <c r="X181" s="14"/>
      <c r="Y181" s="14"/>
      <c r="Z181" s="14"/>
      <c r="AA181" s="446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>
      <c r="A182" s="91"/>
      <c r="B182" s="14"/>
      <c r="C182" s="14"/>
      <c r="D182" s="79"/>
      <c r="E182" s="79"/>
      <c r="F182" s="14"/>
      <c r="G182" s="11"/>
      <c r="H182" s="441"/>
      <c r="I182" s="75"/>
      <c r="J182" s="14"/>
      <c r="K182" s="79"/>
      <c r="L182" s="14"/>
      <c r="M182" s="14"/>
      <c r="N182" s="213"/>
      <c r="O182" s="14"/>
      <c r="P182" s="14"/>
      <c r="Q182" s="14"/>
      <c r="R182" s="14"/>
      <c r="S182" s="443"/>
      <c r="T182" s="14"/>
      <c r="U182" s="14"/>
      <c r="V182" s="14"/>
      <c r="W182" s="222"/>
      <c r="X182" s="14"/>
      <c r="Y182" s="14"/>
      <c r="Z182" s="14"/>
      <c r="AA182" s="446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5.75" customHeight="1">
      <c r="A183" s="455"/>
      <c r="B183" s="135"/>
      <c r="C183" s="135"/>
      <c r="D183" s="438"/>
      <c r="E183" s="135"/>
      <c r="F183" s="135"/>
      <c r="G183" s="11"/>
      <c r="H183" s="456"/>
      <c r="I183" s="284"/>
      <c r="J183" s="449"/>
      <c r="K183" s="135"/>
      <c r="L183" s="415"/>
      <c r="M183" s="415"/>
      <c r="N183" s="457"/>
      <c r="O183" s="135"/>
      <c r="P183" s="135"/>
      <c r="Q183" s="135"/>
      <c r="R183" s="135"/>
      <c r="S183" s="458"/>
      <c r="T183" s="135"/>
      <c r="U183" s="135"/>
      <c r="V183" s="135"/>
      <c r="W183" s="459"/>
      <c r="X183" s="135"/>
      <c r="Y183" s="135"/>
      <c r="Z183" s="135"/>
      <c r="AA183" s="460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</row>
    <row r="184">
      <c r="A184" s="91"/>
      <c r="B184" s="14"/>
      <c r="C184" s="75"/>
      <c r="D184" s="79"/>
      <c r="E184" s="14"/>
      <c r="F184" s="135"/>
      <c r="G184" s="11"/>
      <c r="H184" s="456"/>
      <c r="I184" s="284"/>
      <c r="J184" s="449"/>
      <c r="K184" s="79"/>
      <c r="L184" s="415"/>
      <c r="M184" s="461"/>
      <c r="N184" s="213"/>
      <c r="O184" s="14"/>
      <c r="P184" s="14"/>
      <c r="Q184" s="14"/>
      <c r="R184" s="14"/>
      <c r="S184" s="443"/>
      <c r="T184" s="14"/>
      <c r="U184" s="14"/>
      <c r="V184" s="14"/>
      <c r="W184" s="222"/>
      <c r="X184" s="14"/>
      <c r="Y184" s="14"/>
      <c r="Z184" s="14"/>
      <c r="AA184" s="446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>
      <c r="A185" s="91"/>
      <c r="B185" s="14"/>
      <c r="C185" s="14"/>
      <c r="D185" s="79"/>
      <c r="E185" s="14"/>
      <c r="F185" s="135"/>
      <c r="G185" s="11"/>
      <c r="H185" s="456"/>
      <c r="I185" s="284"/>
      <c r="J185" s="449"/>
      <c r="K185" s="79"/>
      <c r="L185" s="415"/>
      <c r="M185" s="461"/>
      <c r="N185" s="213"/>
      <c r="O185" s="14"/>
      <c r="P185" s="14"/>
      <c r="Q185" s="14"/>
      <c r="R185" s="14"/>
      <c r="S185" s="443"/>
      <c r="T185" s="14"/>
      <c r="U185" s="14"/>
      <c r="V185" s="14"/>
      <c r="W185" s="222"/>
      <c r="X185" s="14"/>
      <c r="Y185" s="14"/>
      <c r="Z185" s="14"/>
      <c r="AA185" s="446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>
      <c r="A186" s="91"/>
      <c r="B186" s="14"/>
      <c r="C186" s="14"/>
      <c r="D186" s="79"/>
      <c r="E186" s="79"/>
      <c r="F186" s="135"/>
      <c r="G186" s="11"/>
      <c r="H186" s="441"/>
      <c r="I186" s="55"/>
      <c r="J186" s="449"/>
      <c r="K186" s="14"/>
      <c r="L186" s="462"/>
      <c r="M186" s="14"/>
      <c r="N186" s="213"/>
      <c r="O186" s="14"/>
      <c r="P186" s="14"/>
      <c r="Q186" s="14"/>
      <c r="R186" s="14"/>
      <c r="S186" s="443"/>
      <c r="T186" s="14"/>
      <c r="U186" s="14"/>
      <c r="V186" s="14"/>
      <c r="W186" s="222"/>
      <c r="X186" s="14"/>
      <c r="Y186" s="14"/>
      <c r="Z186" s="14"/>
      <c r="AA186" s="446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>
      <c r="A187" s="91"/>
      <c r="B187" s="14"/>
      <c r="C187" s="14"/>
      <c r="D187" s="79"/>
      <c r="E187" s="79"/>
      <c r="F187" s="135"/>
      <c r="G187" s="11"/>
      <c r="H187" s="441"/>
      <c r="I187" s="75"/>
      <c r="J187" s="14"/>
      <c r="K187" s="14"/>
      <c r="L187" s="14"/>
      <c r="M187" s="14"/>
      <c r="N187" s="213"/>
      <c r="O187" s="14"/>
      <c r="P187" s="14"/>
      <c r="Q187" s="14"/>
      <c r="R187" s="14"/>
      <c r="S187" s="443"/>
      <c r="T187" s="14"/>
      <c r="U187" s="14"/>
      <c r="V187" s="14"/>
      <c r="W187" s="222"/>
      <c r="X187" s="14"/>
      <c r="Y187" s="14"/>
      <c r="Z187" s="14"/>
      <c r="AA187" s="446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>
      <c r="A188" s="91"/>
      <c r="B188" s="14"/>
      <c r="C188" s="14"/>
      <c r="D188" s="79"/>
      <c r="E188" s="79"/>
      <c r="F188" s="135"/>
      <c r="G188" s="11"/>
      <c r="H188" s="441"/>
      <c r="I188" s="75"/>
      <c r="J188" s="14"/>
      <c r="K188" s="14"/>
      <c r="L188" s="14"/>
      <c r="M188" s="14"/>
      <c r="N188" s="213"/>
      <c r="O188" s="14"/>
      <c r="P188" s="14"/>
      <c r="Q188" s="14"/>
      <c r="R188" s="14"/>
      <c r="S188" s="443"/>
      <c r="T188" s="14"/>
      <c r="U188" s="14"/>
      <c r="V188" s="14"/>
      <c r="W188" s="222"/>
      <c r="X188" s="14"/>
      <c r="Y188" s="14"/>
      <c r="Z188" s="14"/>
      <c r="AA188" s="446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>
      <c r="A189" s="91"/>
      <c r="B189" s="14"/>
      <c r="C189" s="14"/>
      <c r="D189" s="79"/>
      <c r="E189" s="14"/>
      <c r="F189" s="14"/>
      <c r="G189" s="11"/>
      <c r="H189" s="441"/>
      <c r="I189" s="75"/>
      <c r="J189" s="14"/>
      <c r="K189" s="14"/>
      <c r="L189" s="14"/>
      <c r="M189" s="14"/>
      <c r="N189" s="213"/>
      <c r="O189" s="14"/>
      <c r="P189" s="14"/>
      <c r="Q189" s="14"/>
      <c r="R189" s="14"/>
      <c r="S189" s="443"/>
      <c r="T189" s="14"/>
      <c r="U189" s="14"/>
      <c r="V189" s="14"/>
      <c r="W189" s="222"/>
      <c r="X189" s="14"/>
      <c r="Y189" s="14"/>
      <c r="Z189" s="14"/>
      <c r="AA189" s="446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>
      <c r="A190" s="91"/>
      <c r="B190" s="14"/>
      <c r="C190" s="14"/>
      <c r="D190" s="79"/>
      <c r="E190" s="14"/>
      <c r="F190" s="14"/>
      <c r="G190" s="11"/>
      <c r="H190" s="441"/>
      <c r="I190" s="55"/>
      <c r="J190" s="1"/>
      <c r="K190" s="14"/>
      <c r="L190" s="14"/>
      <c r="M190" s="14"/>
      <c r="N190" s="213"/>
      <c r="O190" s="14"/>
      <c r="P190" s="14"/>
      <c r="Q190" s="14"/>
      <c r="R190" s="14"/>
      <c r="S190" s="443"/>
      <c r="T190" s="14"/>
      <c r="U190" s="14"/>
      <c r="V190" s="14"/>
      <c r="W190" s="222"/>
      <c r="X190" s="14"/>
      <c r="Y190" s="14"/>
      <c r="Z190" s="14"/>
      <c r="AA190" s="446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>
      <c r="A191" s="91"/>
      <c r="B191" s="14"/>
      <c r="C191" s="14"/>
      <c r="D191" s="79"/>
      <c r="E191" s="14"/>
      <c r="F191" s="14"/>
      <c r="G191" s="11"/>
      <c r="H191" s="441"/>
      <c r="I191" s="75"/>
      <c r="J191" s="14"/>
      <c r="K191" s="14"/>
      <c r="L191" s="14"/>
      <c r="M191" s="14"/>
      <c r="N191" s="213"/>
      <c r="O191" s="14"/>
      <c r="P191" s="14"/>
      <c r="Q191" s="14"/>
      <c r="R191" s="14"/>
      <c r="S191" s="443"/>
      <c r="T191" s="14"/>
      <c r="U191" s="14"/>
      <c r="V191" s="14"/>
      <c r="W191" s="222"/>
      <c r="X191" s="14"/>
      <c r="Y191" s="14"/>
      <c r="Z191" s="14"/>
      <c r="AA191" s="446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>
      <c r="A192" s="91"/>
      <c r="B192" s="14"/>
      <c r="C192" s="14"/>
      <c r="D192" s="91"/>
      <c r="E192" s="79"/>
      <c r="F192" s="14"/>
      <c r="G192" s="11"/>
      <c r="H192" s="441"/>
      <c r="I192" s="75"/>
      <c r="J192" s="14"/>
      <c r="K192" s="14"/>
      <c r="L192" s="14"/>
      <c r="M192" s="14"/>
      <c r="N192" s="213"/>
      <c r="O192" s="14"/>
      <c r="P192" s="14"/>
      <c r="Q192" s="14"/>
      <c r="R192" s="14"/>
      <c r="S192" s="443"/>
      <c r="T192" s="14"/>
      <c r="U192" s="14"/>
      <c r="V192" s="14"/>
      <c r="W192" s="222"/>
      <c r="X192" s="14"/>
      <c r="Y192" s="14"/>
      <c r="Z192" s="14"/>
      <c r="AA192" s="446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>
      <c r="A193" s="91"/>
      <c r="B193" s="14"/>
      <c r="C193" s="14"/>
      <c r="D193" s="79"/>
      <c r="E193" s="79"/>
      <c r="F193" s="14"/>
      <c r="G193" s="11"/>
      <c r="H193" s="441"/>
      <c r="I193" s="75"/>
      <c r="J193" s="14"/>
      <c r="K193" s="14"/>
      <c r="L193" s="14"/>
      <c r="M193" s="14"/>
      <c r="N193" s="213"/>
      <c r="O193" s="14"/>
      <c r="P193" s="14"/>
      <c r="Q193" s="14"/>
      <c r="R193" s="14"/>
      <c r="S193" s="443"/>
      <c r="T193" s="14"/>
      <c r="U193" s="14"/>
      <c r="V193" s="14"/>
      <c r="W193" s="222"/>
      <c r="X193" s="14"/>
      <c r="Y193" s="14"/>
      <c r="Z193" s="14"/>
      <c r="AA193" s="446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>
      <c r="A194" s="91"/>
      <c r="B194" s="14"/>
      <c r="C194" s="14"/>
      <c r="D194" s="79"/>
      <c r="E194" s="79"/>
      <c r="F194" s="14"/>
      <c r="G194" s="11"/>
      <c r="H194" s="441"/>
      <c r="I194" s="75"/>
      <c r="J194" s="14"/>
      <c r="K194" s="14"/>
      <c r="L194" s="14"/>
      <c r="M194" s="14"/>
      <c r="N194" s="213"/>
      <c r="O194" s="14"/>
      <c r="P194" s="14"/>
      <c r="Q194" s="14"/>
      <c r="R194" s="14"/>
      <c r="S194" s="443"/>
      <c r="T194" s="14"/>
      <c r="U194" s="14"/>
      <c r="V194" s="14"/>
      <c r="W194" s="222"/>
      <c r="X194" s="14"/>
      <c r="Y194" s="14"/>
      <c r="Z194" s="14"/>
      <c r="AA194" s="446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>
      <c r="A195" s="91"/>
      <c r="B195" s="14"/>
      <c r="C195" s="14"/>
      <c r="D195" s="79"/>
      <c r="E195" s="79"/>
      <c r="F195" s="14"/>
      <c r="G195" s="11"/>
      <c r="H195" s="441"/>
      <c r="I195" s="55"/>
      <c r="J195" s="449"/>
      <c r="K195" s="14"/>
      <c r="L195" s="14"/>
      <c r="M195" s="14"/>
      <c r="N195" s="213"/>
      <c r="O195" s="14"/>
      <c r="P195" s="14"/>
      <c r="Q195" s="14"/>
      <c r="R195" s="14"/>
      <c r="S195" s="443"/>
      <c r="T195" s="14"/>
      <c r="U195" s="14"/>
      <c r="V195" s="14"/>
      <c r="W195" s="222"/>
      <c r="X195" s="14"/>
      <c r="Y195" s="14"/>
      <c r="Z195" s="14"/>
      <c r="AA195" s="446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>
      <c r="A196" s="91"/>
      <c r="B196" s="14"/>
      <c r="C196" s="14"/>
      <c r="D196" s="79"/>
      <c r="E196" s="79"/>
      <c r="F196" s="14"/>
      <c r="G196" s="11"/>
      <c r="H196" s="441"/>
      <c r="I196" s="75"/>
      <c r="J196" s="14"/>
      <c r="K196" s="14"/>
      <c r="L196" s="14"/>
      <c r="M196" s="14"/>
      <c r="N196" s="213"/>
      <c r="O196" s="14"/>
      <c r="P196" s="14"/>
      <c r="Q196" s="14"/>
      <c r="R196" s="14"/>
      <c r="S196" s="443"/>
      <c r="T196" s="14"/>
      <c r="U196" s="14"/>
      <c r="V196" s="14"/>
      <c r="W196" s="222"/>
      <c r="X196" s="14"/>
      <c r="Y196" s="14"/>
      <c r="Z196" s="14"/>
      <c r="AA196" s="446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>
      <c r="A197" s="91"/>
      <c r="B197" s="14"/>
      <c r="C197" s="14"/>
      <c r="D197" s="91"/>
      <c r="E197" s="79"/>
      <c r="F197" s="14"/>
      <c r="G197" s="11"/>
      <c r="H197" s="441"/>
      <c r="I197" s="75"/>
      <c r="J197" s="14"/>
      <c r="K197" s="14"/>
      <c r="L197" s="14"/>
      <c r="M197" s="14"/>
      <c r="N197" s="213"/>
      <c r="O197" s="14"/>
      <c r="P197" s="14"/>
      <c r="Q197" s="14"/>
      <c r="R197" s="14"/>
      <c r="S197" s="443"/>
      <c r="T197" s="14"/>
      <c r="U197" s="14"/>
      <c r="V197" s="14"/>
      <c r="W197" s="222"/>
      <c r="X197" s="14"/>
      <c r="Y197" s="14"/>
      <c r="Z197" s="14"/>
      <c r="AA197" s="446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>
      <c r="A198" s="91"/>
      <c r="B198" s="14"/>
      <c r="C198" s="14"/>
      <c r="D198" s="79"/>
      <c r="E198" s="79"/>
      <c r="F198" s="14"/>
      <c r="G198" s="11"/>
      <c r="H198" s="441"/>
      <c r="I198" s="75"/>
      <c r="J198" s="14"/>
      <c r="K198" s="79"/>
      <c r="L198" s="14"/>
      <c r="M198" s="14"/>
      <c r="N198" s="213"/>
      <c r="O198" s="14"/>
      <c r="P198" s="14"/>
      <c r="Q198" s="14"/>
      <c r="R198" s="14"/>
      <c r="S198" s="443"/>
      <c r="T198" s="14"/>
      <c r="U198" s="14"/>
      <c r="V198" s="14"/>
      <c r="W198" s="222"/>
      <c r="X198" s="14"/>
      <c r="Y198" s="14"/>
      <c r="Z198" s="14"/>
      <c r="AA198" s="446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>
      <c r="A199" s="91"/>
      <c r="B199" s="14"/>
      <c r="C199" s="14"/>
      <c r="D199" s="79"/>
      <c r="E199" s="14"/>
      <c r="F199" s="14"/>
      <c r="G199" s="11"/>
      <c r="H199" s="441"/>
      <c r="I199" s="75"/>
      <c r="J199" s="14"/>
      <c r="K199" s="14"/>
      <c r="L199" s="14"/>
      <c r="M199" s="14"/>
      <c r="N199" s="213"/>
      <c r="O199" s="14"/>
      <c r="P199" s="14"/>
      <c r="Q199" s="14"/>
      <c r="R199" s="14"/>
      <c r="S199" s="443"/>
      <c r="T199" s="14"/>
      <c r="U199" s="14"/>
      <c r="V199" s="14"/>
      <c r="W199" s="222"/>
      <c r="X199" s="14"/>
      <c r="Y199" s="14"/>
      <c r="Z199" s="14"/>
      <c r="AA199" s="446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>
      <c r="A200" s="91"/>
      <c r="B200" s="96"/>
      <c r="C200" s="14"/>
      <c r="D200" s="79"/>
      <c r="E200" s="79"/>
      <c r="F200" s="14"/>
      <c r="G200" s="11"/>
      <c r="H200" s="441"/>
      <c r="I200" s="75"/>
      <c r="J200" s="14"/>
      <c r="K200" s="14"/>
      <c r="L200" s="14"/>
      <c r="M200" s="14"/>
      <c r="N200" s="213"/>
      <c r="O200" s="14"/>
      <c r="P200" s="14"/>
      <c r="Q200" s="14"/>
      <c r="R200" s="14"/>
      <c r="S200" s="443"/>
      <c r="T200" s="14"/>
      <c r="U200" s="14"/>
      <c r="V200" s="14"/>
      <c r="W200" s="222"/>
      <c r="X200" s="14"/>
      <c r="Y200" s="14"/>
      <c r="Z200" s="14"/>
      <c r="AA200" s="446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>
      <c r="A201" s="91"/>
      <c r="B201" s="14"/>
      <c r="C201" s="14"/>
      <c r="D201" s="79"/>
      <c r="E201" s="79"/>
      <c r="F201" s="14"/>
      <c r="G201" s="11"/>
      <c r="H201" s="441"/>
      <c r="I201" s="75"/>
      <c r="J201" s="14"/>
      <c r="K201" s="79"/>
      <c r="L201" s="14"/>
      <c r="M201" s="14"/>
      <c r="N201" s="213"/>
      <c r="O201" s="14"/>
      <c r="P201" s="14"/>
      <c r="Q201" s="14"/>
      <c r="R201" s="14"/>
      <c r="S201" s="443"/>
      <c r="T201" s="14"/>
      <c r="U201" s="14"/>
      <c r="V201" s="14"/>
      <c r="W201" s="222"/>
      <c r="X201" s="14"/>
      <c r="Y201" s="14"/>
      <c r="Z201" s="14"/>
      <c r="AA201" s="446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>
      <c r="A202" s="91"/>
      <c r="B202" s="14"/>
      <c r="C202" s="14"/>
      <c r="D202" s="79"/>
      <c r="E202" s="79"/>
      <c r="F202" s="14"/>
      <c r="G202" s="11"/>
      <c r="H202" s="441"/>
      <c r="I202" s="75"/>
      <c r="J202" s="14"/>
      <c r="K202" s="14"/>
      <c r="L202" s="14"/>
      <c r="M202" s="14"/>
      <c r="N202" s="213"/>
      <c r="O202" s="14"/>
      <c r="P202" s="14"/>
      <c r="Q202" s="14"/>
      <c r="R202" s="14"/>
      <c r="S202" s="443"/>
      <c r="T202" s="14"/>
      <c r="U202" s="14"/>
      <c r="V202" s="14"/>
      <c r="W202" s="222"/>
      <c r="X202" s="14"/>
      <c r="Y202" s="14"/>
      <c r="Z202" s="14"/>
      <c r="AA202" s="446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>
      <c r="A203" s="91"/>
      <c r="B203" s="14"/>
      <c r="C203" s="14"/>
      <c r="D203" s="79"/>
      <c r="E203" s="79"/>
      <c r="F203" s="14"/>
      <c r="G203" s="11"/>
      <c r="H203" s="441"/>
      <c r="I203" s="75"/>
      <c r="J203" s="14"/>
      <c r="K203" s="14"/>
      <c r="L203" s="14"/>
      <c r="M203" s="14"/>
      <c r="N203" s="213"/>
      <c r="O203" s="14"/>
      <c r="P203" s="14"/>
      <c r="Q203" s="14"/>
      <c r="R203" s="14"/>
      <c r="S203" s="443"/>
      <c r="T203" s="14"/>
      <c r="U203" s="14"/>
      <c r="V203" s="14"/>
      <c r="W203" s="222"/>
      <c r="X203" s="14"/>
      <c r="Y203" s="14"/>
      <c r="Z203" s="14"/>
      <c r="AA203" s="446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>
      <c r="A204" s="91"/>
      <c r="B204" s="14"/>
      <c r="C204" s="14"/>
      <c r="D204" s="79"/>
      <c r="E204" s="79"/>
      <c r="F204" s="14"/>
      <c r="G204" s="11"/>
      <c r="H204" s="441"/>
      <c r="I204" s="75"/>
      <c r="J204" s="14"/>
      <c r="K204" s="14"/>
      <c r="L204" s="14"/>
      <c r="M204" s="14"/>
      <c r="N204" s="213"/>
      <c r="O204" s="14"/>
      <c r="P204" s="14"/>
      <c r="Q204" s="14"/>
      <c r="R204" s="14"/>
      <c r="S204" s="443"/>
      <c r="T204" s="14"/>
      <c r="U204" s="14"/>
      <c r="V204" s="14"/>
      <c r="W204" s="222"/>
      <c r="X204" s="14"/>
      <c r="Y204" s="14"/>
      <c r="Z204" s="14"/>
      <c r="AA204" s="446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>
      <c r="A205" s="91"/>
      <c r="B205" s="14"/>
      <c r="C205" s="14"/>
      <c r="D205" s="79"/>
      <c r="E205" s="79"/>
      <c r="F205" s="14"/>
      <c r="G205" s="11"/>
      <c r="H205" s="441"/>
      <c r="I205" s="75"/>
      <c r="J205" s="14"/>
      <c r="K205" s="14"/>
      <c r="L205" s="14"/>
      <c r="M205" s="14"/>
      <c r="N205" s="213"/>
      <c r="O205" s="14"/>
      <c r="P205" s="14"/>
      <c r="Q205" s="14"/>
      <c r="R205" s="14"/>
      <c r="S205" s="443"/>
      <c r="T205" s="14"/>
      <c r="U205" s="14"/>
      <c r="V205" s="14"/>
      <c r="W205" s="222"/>
      <c r="X205" s="14"/>
      <c r="Y205" s="14"/>
      <c r="Z205" s="14"/>
      <c r="AA205" s="446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>
      <c r="A206" s="91"/>
      <c r="B206" s="14"/>
      <c r="C206" s="14"/>
      <c r="D206" s="91"/>
      <c r="E206" s="79"/>
      <c r="F206" s="14"/>
      <c r="G206" s="11"/>
      <c r="H206" s="441"/>
      <c r="I206" s="75"/>
      <c r="J206" s="14"/>
      <c r="K206" s="14"/>
      <c r="L206" s="14"/>
      <c r="M206" s="14"/>
      <c r="N206" s="213"/>
      <c r="O206" s="14"/>
      <c r="P206" s="14"/>
      <c r="Q206" s="14"/>
      <c r="R206" s="14"/>
      <c r="S206" s="443"/>
      <c r="T206" s="14"/>
      <c r="U206" s="14"/>
      <c r="V206" s="14"/>
      <c r="W206" s="222"/>
      <c r="X206" s="14"/>
      <c r="Y206" s="14"/>
      <c r="Z206" s="14"/>
      <c r="AA206" s="446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>
      <c r="A207" s="91"/>
      <c r="B207" s="14"/>
      <c r="C207" s="14"/>
      <c r="D207" s="79"/>
      <c r="E207" s="79"/>
      <c r="F207" s="14"/>
      <c r="G207" s="11"/>
      <c r="H207" s="441"/>
      <c r="I207" s="75"/>
      <c r="J207" s="14"/>
      <c r="K207" s="14"/>
      <c r="L207" s="14"/>
      <c r="M207" s="14"/>
      <c r="N207" s="213"/>
      <c r="O207" s="14"/>
      <c r="P207" s="14"/>
      <c r="Q207" s="14"/>
      <c r="R207" s="14"/>
      <c r="S207" s="443"/>
      <c r="T207" s="14"/>
      <c r="U207" s="14"/>
      <c r="V207" s="14"/>
      <c r="W207" s="222"/>
      <c r="X207" s="14"/>
      <c r="Y207" s="14"/>
      <c r="Z207" s="14"/>
      <c r="AA207" s="446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>
      <c r="A208" s="91"/>
      <c r="B208" s="14"/>
      <c r="C208" s="14"/>
      <c r="D208" s="79"/>
      <c r="E208" s="79"/>
      <c r="F208" s="14"/>
      <c r="G208" s="11"/>
      <c r="H208" s="441"/>
      <c r="I208" s="75"/>
      <c r="J208" s="14"/>
      <c r="K208" s="14"/>
      <c r="L208" s="14"/>
      <c r="M208" s="14"/>
      <c r="N208" s="213"/>
      <c r="O208" s="14"/>
      <c r="P208" s="14"/>
      <c r="Q208" s="14"/>
      <c r="R208" s="14"/>
      <c r="S208" s="443"/>
      <c r="T208" s="14"/>
      <c r="U208" s="14"/>
      <c r="V208" s="14"/>
      <c r="W208" s="222"/>
      <c r="X208" s="14"/>
      <c r="Y208" s="14"/>
      <c r="Z208" s="14"/>
      <c r="AA208" s="446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>
      <c r="A209" s="91"/>
      <c r="B209" s="14"/>
      <c r="C209" s="14"/>
      <c r="D209" s="79"/>
      <c r="E209" s="79"/>
      <c r="F209" s="14"/>
      <c r="G209" s="11"/>
      <c r="H209" s="441"/>
      <c r="I209" s="75"/>
      <c r="J209" s="14"/>
      <c r="K209" s="14"/>
      <c r="L209" s="14"/>
      <c r="M209" s="14"/>
      <c r="N209" s="213"/>
      <c r="O209" s="14"/>
      <c r="P209" s="14"/>
      <c r="Q209" s="14"/>
      <c r="R209" s="14"/>
      <c r="S209" s="443"/>
      <c r="T209" s="14"/>
      <c r="U209" s="14"/>
      <c r="V209" s="14"/>
      <c r="W209" s="222"/>
      <c r="X209" s="14"/>
      <c r="Y209" s="14"/>
      <c r="Z209" s="14"/>
      <c r="AA209" s="446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>
      <c r="A210" s="91"/>
      <c r="B210" s="14"/>
      <c r="C210" s="14"/>
      <c r="D210" s="79"/>
      <c r="E210" s="79"/>
      <c r="F210" s="14"/>
      <c r="G210" s="11"/>
      <c r="H210" s="441"/>
      <c r="I210" s="75"/>
      <c r="J210" s="14"/>
      <c r="K210" s="14"/>
      <c r="L210" s="14"/>
      <c r="M210" s="14"/>
      <c r="N210" s="213"/>
      <c r="O210" s="14"/>
      <c r="P210" s="14"/>
      <c r="Q210" s="14"/>
      <c r="R210" s="14"/>
      <c r="S210" s="443"/>
      <c r="T210" s="14"/>
      <c r="U210" s="14"/>
      <c r="V210" s="14"/>
      <c r="W210" s="222"/>
      <c r="X210" s="14"/>
      <c r="Y210" s="14"/>
      <c r="Z210" s="14"/>
      <c r="AA210" s="446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>
      <c r="A211" s="91"/>
      <c r="B211" s="14"/>
      <c r="C211" s="14"/>
      <c r="D211" s="79"/>
      <c r="E211" s="79"/>
      <c r="F211" s="14"/>
      <c r="G211" s="11"/>
      <c r="H211" s="441"/>
      <c r="I211" s="75"/>
      <c r="J211" s="14"/>
      <c r="K211" s="14"/>
      <c r="L211" s="14"/>
      <c r="M211" s="14"/>
      <c r="N211" s="213"/>
      <c r="O211" s="14"/>
      <c r="P211" s="14"/>
      <c r="Q211" s="14"/>
      <c r="R211" s="14"/>
      <c r="S211" s="443"/>
      <c r="T211" s="14"/>
      <c r="U211" s="14"/>
      <c r="V211" s="14"/>
      <c r="W211" s="222"/>
      <c r="X211" s="14"/>
      <c r="Y211" s="14"/>
      <c r="Z211" s="14"/>
      <c r="AA211" s="446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>
      <c r="A212" s="91"/>
      <c r="B212" s="14"/>
      <c r="C212" s="14"/>
      <c r="D212" s="79"/>
      <c r="E212" s="79"/>
      <c r="F212" s="14"/>
      <c r="G212" s="11"/>
      <c r="H212" s="441"/>
      <c r="I212" s="75"/>
      <c r="J212" s="14"/>
      <c r="K212" s="14"/>
      <c r="L212" s="14"/>
      <c r="M212" s="14"/>
      <c r="N212" s="213"/>
      <c r="O212" s="14"/>
      <c r="P212" s="14"/>
      <c r="Q212" s="14"/>
      <c r="R212" s="14"/>
      <c r="S212" s="443"/>
      <c r="T212" s="14"/>
      <c r="U212" s="14"/>
      <c r="V212" s="14"/>
      <c r="W212" s="222"/>
      <c r="X212" s="14"/>
      <c r="Y212" s="14"/>
      <c r="Z212" s="14"/>
      <c r="AA212" s="446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>
      <c r="A213" s="91"/>
      <c r="B213" s="14"/>
      <c r="C213" s="14"/>
      <c r="D213" s="79"/>
      <c r="E213" s="79"/>
      <c r="F213" s="14"/>
      <c r="G213" s="11"/>
      <c r="H213" s="441"/>
      <c r="I213" s="75"/>
      <c r="J213" s="14"/>
      <c r="K213" s="79"/>
      <c r="L213" s="14"/>
      <c r="M213" s="14"/>
      <c r="N213" s="213"/>
      <c r="O213" s="14"/>
      <c r="P213" s="14"/>
      <c r="Q213" s="14"/>
      <c r="R213" s="14"/>
      <c r="S213" s="443"/>
      <c r="T213" s="14"/>
      <c r="U213" s="14"/>
      <c r="V213" s="14"/>
      <c r="W213" s="222"/>
      <c r="X213" s="14"/>
      <c r="Y213" s="14"/>
      <c r="Z213" s="14"/>
      <c r="AA213" s="446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>
      <c r="A214" s="91"/>
      <c r="B214" s="14"/>
      <c r="C214" s="14"/>
      <c r="D214" s="79"/>
      <c r="E214" s="79"/>
      <c r="F214" s="14"/>
      <c r="G214" s="11"/>
      <c r="H214" s="441"/>
      <c r="I214" s="75"/>
      <c r="J214" s="14"/>
      <c r="K214" s="14"/>
      <c r="L214" s="14"/>
      <c r="M214" s="14"/>
      <c r="N214" s="213"/>
      <c r="O214" s="14"/>
      <c r="P214" s="14"/>
      <c r="Q214" s="14"/>
      <c r="R214" s="14"/>
      <c r="S214" s="443"/>
      <c r="T214" s="14"/>
      <c r="U214" s="14"/>
      <c r="V214" s="14"/>
      <c r="W214" s="222"/>
      <c r="X214" s="14"/>
      <c r="Y214" s="14"/>
      <c r="Z214" s="14"/>
      <c r="AA214" s="446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>
      <c r="A215" s="91"/>
      <c r="B215" s="14"/>
      <c r="C215" s="14"/>
      <c r="D215" s="79"/>
      <c r="E215" s="79"/>
      <c r="F215" s="14"/>
      <c r="G215" s="11"/>
      <c r="H215" s="441"/>
      <c r="I215" s="75"/>
      <c r="J215" s="14"/>
      <c r="K215" s="14"/>
      <c r="L215" s="14"/>
      <c r="M215" s="14"/>
      <c r="N215" s="213"/>
      <c r="O215" s="14"/>
      <c r="P215" s="14"/>
      <c r="Q215" s="14"/>
      <c r="R215" s="14"/>
      <c r="S215" s="443"/>
      <c r="T215" s="14"/>
      <c r="U215" s="14"/>
      <c r="V215" s="14"/>
      <c r="W215" s="222"/>
      <c r="X215" s="14"/>
      <c r="Y215" s="14"/>
      <c r="Z215" s="14"/>
      <c r="AA215" s="446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>
      <c r="A216" s="91"/>
      <c r="B216" s="14"/>
      <c r="C216" s="14"/>
      <c r="D216" s="79"/>
      <c r="E216" s="79"/>
      <c r="F216" s="14"/>
      <c r="G216" s="11"/>
      <c r="H216" s="441"/>
      <c r="I216" s="75"/>
      <c r="J216" s="14"/>
      <c r="K216" s="14"/>
      <c r="L216" s="14"/>
      <c r="M216" s="14"/>
      <c r="N216" s="213"/>
      <c r="O216" s="14"/>
      <c r="P216" s="14"/>
      <c r="Q216" s="14"/>
      <c r="R216" s="14"/>
      <c r="S216" s="443"/>
      <c r="T216" s="14"/>
      <c r="U216" s="14"/>
      <c r="V216" s="14"/>
      <c r="W216" s="222"/>
      <c r="X216" s="14"/>
      <c r="Y216" s="14"/>
      <c r="Z216" s="14"/>
      <c r="AA216" s="446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>
      <c r="A217" s="91"/>
      <c r="B217" s="14"/>
      <c r="C217" s="14"/>
      <c r="D217" s="91"/>
      <c r="E217" s="79"/>
      <c r="F217" s="14"/>
      <c r="G217" s="11"/>
      <c r="H217" s="441"/>
      <c r="I217" s="75"/>
      <c r="J217" s="14"/>
      <c r="K217" s="14"/>
      <c r="L217" s="14"/>
      <c r="M217" s="14"/>
      <c r="N217" s="213"/>
      <c r="O217" s="14"/>
      <c r="P217" s="14"/>
      <c r="Q217" s="14"/>
      <c r="R217" s="14"/>
      <c r="S217" s="443"/>
      <c r="T217" s="14"/>
      <c r="U217" s="14"/>
      <c r="V217" s="14"/>
      <c r="W217" s="222"/>
      <c r="X217" s="14"/>
      <c r="Y217" s="14"/>
      <c r="Z217" s="14"/>
      <c r="AA217" s="446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>
      <c r="A218" s="91"/>
      <c r="B218" s="14"/>
      <c r="C218" s="14"/>
      <c r="D218" s="79"/>
      <c r="E218" s="79"/>
      <c r="F218" s="14"/>
      <c r="G218" s="11"/>
      <c r="H218" s="441"/>
      <c r="I218" s="75"/>
      <c r="J218" s="14"/>
      <c r="K218" s="14"/>
      <c r="L218" s="14"/>
      <c r="M218" s="14"/>
      <c r="N218" s="213"/>
      <c r="O218" s="14"/>
      <c r="P218" s="14"/>
      <c r="Q218" s="14"/>
      <c r="R218" s="14"/>
      <c r="S218" s="443"/>
      <c r="T218" s="14"/>
      <c r="U218" s="14"/>
      <c r="V218" s="14"/>
      <c r="W218" s="222"/>
      <c r="X218" s="14"/>
      <c r="Y218" s="14"/>
      <c r="Z218" s="14"/>
      <c r="AA218" s="446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>
      <c r="A219" s="91"/>
      <c r="B219" s="14"/>
      <c r="C219" s="14"/>
      <c r="D219" s="91"/>
      <c r="E219" s="79"/>
      <c r="F219" s="14"/>
      <c r="G219" s="11"/>
      <c r="H219" s="441"/>
      <c r="I219" s="75"/>
      <c r="J219" s="14"/>
      <c r="K219" s="14"/>
      <c r="L219" s="14"/>
      <c r="M219" s="14"/>
      <c r="N219" s="213"/>
      <c r="O219" s="14"/>
      <c r="P219" s="14"/>
      <c r="Q219" s="14"/>
      <c r="R219" s="14"/>
      <c r="S219" s="443"/>
      <c r="T219" s="14"/>
      <c r="U219" s="14"/>
      <c r="V219" s="14"/>
      <c r="W219" s="222"/>
      <c r="X219" s="14"/>
      <c r="Y219" s="14"/>
      <c r="Z219" s="14"/>
      <c r="AA219" s="446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>
      <c r="A220" s="91"/>
      <c r="B220" s="14"/>
      <c r="C220" s="14"/>
      <c r="D220" s="79"/>
      <c r="E220" s="79"/>
      <c r="F220" s="14"/>
      <c r="G220" s="11"/>
      <c r="H220" s="441"/>
      <c r="I220" s="75"/>
      <c r="J220" s="14"/>
      <c r="K220" s="14"/>
      <c r="L220" s="14"/>
      <c r="M220" s="14"/>
      <c r="N220" s="213"/>
      <c r="O220" s="14"/>
      <c r="P220" s="14"/>
      <c r="Q220" s="14"/>
      <c r="R220" s="14"/>
      <c r="S220" s="443"/>
      <c r="T220" s="14"/>
      <c r="U220" s="14"/>
      <c r="V220" s="14"/>
      <c r="W220" s="222"/>
      <c r="X220" s="14"/>
      <c r="Y220" s="14"/>
      <c r="Z220" s="14"/>
      <c r="AA220" s="446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>
      <c r="A221" s="91"/>
      <c r="B221" s="14"/>
      <c r="C221" s="14"/>
      <c r="D221" s="79"/>
      <c r="E221" s="79"/>
      <c r="F221" s="14"/>
      <c r="G221" s="11"/>
      <c r="H221" s="441"/>
      <c r="I221" s="75"/>
      <c r="J221" s="14"/>
      <c r="K221" s="14"/>
      <c r="L221" s="14"/>
      <c r="M221" s="14"/>
      <c r="N221" s="213"/>
      <c r="O221" s="14"/>
      <c r="P221" s="14"/>
      <c r="Q221" s="14"/>
      <c r="R221" s="14"/>
      <c r="S221" s="443"/>
      <c r="T221" s="14"/>
      <c r="U221" s="14"/>
      <c r="V221" s="14"/>
      <c r="W221" s="222"/>
      <c r="X221" s="14"/>
      <c r="Y221" s="14"/>
      <c r="Z221" s="14"/>
      <c r="AA221" s="446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>
      <c r="A222" s="91"/>
      <c r="B222" s="14"/>
      <c r="C222" s="14"/>
      <c r="D222" s="79"/>
      <c r="E222" s="79"/>
      <c r="F222" s="14"/>
      <c r="G222" s="11"/>
      <c r="H222" s="441"/>
      <c r="I222" s="75"/>
      <c r="J222" s="14"/>
      <c r="K222" s="14"/>
      <c r="L222" s="14"/>
      <c r="M222" s="14"/>
      <c r="N222" s="213"/>
      <c r="O222" s="14"/>
      <c r="P222" s="14"/>
      <c r="Q222" s="14"/>
      <c r="R222" s="14"/>
      <c r="S222" s="443"/>
      <c r="T222" s="14"/>
      <c r="U222" s="14"/>
      <c r="V222" s="14"/>
      <c r="W222" s="222"/>
      <c r="X222" s="14"/>
      <c r="Y222" s="14"/>
      <c r="Z222" s="14"/>
      <c r="AA222" s="446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>
      <c r="A223" s="91"/>
      <c r="B223" s="14"/>
      <c r="C223" s="14"/>
      <c r="D223" s="79"/>
      <c r="E223" s="79"/>
      <c r="F223" s="14"/>
      <c r="G223" s="11"/>
      <c r="H223" s="441"/>
      <c r="I223" s="75"/>
      <c r="J223" s="14"/>
      <c r="K223" s="14"/>
      <c r="L223" s="14"/>
      <c r="M223" s="14"/>
      <c r="N223" s="213"/>
      <c r="O223" s="14"/>
      <c r="P223" s="14"/>
      <c r="Q223" s="14"/>
      <c r="R223" s="14"/>
      <c r="S223" s="443"/>
      <c r="T223" s="14"/>
      <c r="U223" s="14"/>
      <c r="V223" s="14"/>
      <c r="W223" s="222"/>
      <c r="X223" s="14"/>
      <c r="Y223" s="14"/>
      <c r="Z223" s="14"/>
      <c r="AA223" s="446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>
      <c r="A224" s="91"/>
      <c r="B224" s="14"/>
      <c r="C224" s="14"/>
      <c r="D224" s="79"/>
      <c r="E224" s="79"/>
      <c r="F224" s="14"/>
      <c r="G224" s="11"/>
      <c r="H224" s="441"/>
      <c r="I224" s="75"/>
      <c r="J224" s="14"/>
      <c r="K224" s="79"/>
      <c r="L224" s="14"/>
      <c r="M224" s="14"/>
      <c r="N224" s="213"/>
      <c r="O224" s="14"/>
      <c r="P224" s="14"/>
      <c r="Q224" s="14"/>
      <c r="R224" s="14"/>
      <c r="S224" s="443"/>
      <c r="T224" s="14"/>
      <c r="U224" s="14"/>
      <c r="V224" s="14"/>
      <c r="W224" s="222"/>
      <c r="X224" s="14"/>
      <c r="Y224" s="14"/>
      <c r="Z224" s="14"/>
      <c r="AA224" s="446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>
      <c r="A225" s="91"/>
      <c r="B225" s="14"/>
      <c r="C225" s="14"/>
      <c r="D225" s="79"/>
      <c r="E225" s="79"/>
      <c r="F225" s="14"/>
      <c r="G225" s="11"/>
      <c r="H225" s="441"/>
      <c r="I225" s="75"/>
      <c r="J225" s="14"/>
      <c r="K225" s="14"/>
      <c r="L225" s="14"/>
      <c r="M225" s="14"/>
      <c r="N225" s="213"/>
      <c r="O225" s="14"/>
      <c r="P225" s="14"/>
      <c r="Q225" s="14"/>
      <c r="R225" s="14"/>
      <c r="S225" s="443"/>
      <c r="T225" s="14"/>
      <c r="U225" s="14"/>
      <c r="V225" s="14"/>
      <c r="W225" s="222"/>
      <c r="X225" s="14"/>
      <c r="Y225" s="14"/>
      <c r="Z225" s="14"/>
      <c r="AA225" s="446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>
      <c r="A226" s="91"/>
      <c r="B226" s="14"/>
      <c r="C226" s="14"/>
      <c r="D226" s="79"/>
      <c r="E226" s="79"/>
      <c r="F226" s="14"/>
      <c r="G226" s="11"/>
      <c r="H226" s="441"/>
      <c r="I226" s="75"/>
      <c r="J226" s="14"/>
      <c r="K226" s="14"/>
      <c r="L226" s="14"/>
      <c r="M226" s="14"/>
      <c r="N226" s="213"/>
      <c r="O226" s="14"/>
      <c r="P226" s="14"/>
      <c r="Q226" s="14"/>
      <c r="R226" s="14"/>
      <c r="S226" s="443"/>
      <c r="T226" s="14"/>
      <c r="U226" s="14"/>
      <c r="V226" s="14"/>
      <c r="W226" s="222"/>
      <c r="X226" s="14"/>
      <c r="Y226" s="14"/>
      <c r="Z226" s="14"/>
      <c r="AA226" s="446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>
      <c r="A227" s="91"/>
      <c r="B227" s="14"/>
      <c r="C227" s="14"/>
      <c r="D227" s="91"/>
      <c r="E227" s="79"/>
      <c r="F227" s="14"/>
      <c r="G227" s="11"/>
      <c r="H227" s="441"/>
      <c r="I227" s="75"/>
      <c r="J227" s="14"/>
      <c r="K227" s="14"/>
      <c r="L227" s="14"/>
      <c r="M227" s="14"/>
      <c r="N227" s="213"/>
      <c r="O227" s="14"/>
      <c r="P227" s="14"/>
      <c r="Q227" s="14"/>
      <c r="R227" s="14"/>
      <c r="S227" s="443"/>
      <c r="T227" s="14"/>
      <c r="U227" s="14"/>
      <c r="V227" s="14"/>
      <c r="W227" s="222"/>
      <c r="X227" s="14"/>
      <c r="Y227" s="14"/>
      <c r="Z227" s="14"/>
      <c r="AA227" s="446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>
      <c r="A228" s="91"/>
      <c r="B228" s="14"/>
      <c r="C228" s="14"/>
      <c r="D228" s="79"/>
      <c r="E228" s="79"/>
      <c r="F228" s="14"/>
      <c r="G228" s="11"/>
      <c r="H228" s="441"/>
      <c r="I228" s="75"/>
      <c r="J228" s="14"/>
      <c r="K228" s="14"/>
      <c r="L228" s="14"/>
      <c r="M228" s="14"/>
      <c r="N228" s="213"/>
      <c r="O228" s="14"/>
      <c r="P228" s="14"/>
      <c r="Q228" s="14"/>
      <c r="R228" s="14"/>
      <c r="S228" s="443"/>
      <c r="T228" s="14"/>
      <c r="U228" s="14"/>
      <c r="V228" s="14"/>
      <c r="W228" s="222"/>
      <c r="X228" s="14"/>
      <c r="Y228" s="14"/>
      <c r="Z228" s="14"/>
      <c r="AA228" s="446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>
      <c r="A229" s="91"/>
      <c r="B229" s="14"/>
      <c r="C229" s="14"/>
      <c r="D229" s="79"/>
      <c r="E229" s="79"/>
      <c r="F229" s="14"/>
      <c r="G229" s="11"/>
      <c r="H229" s="441"/>
      <c r="I229" s="75"/>
      <c r="J229" s="14"/>
      <c r="K229" s="14"/>
      <c r="L229" s="14"/>
      <c r="M229" s="14"/>
      <c r="N229" s="213"/>
      <c r="O229" s="14"/>
      <c r="P229" s="14"/>
      <c r="Q229" s="14"/>
      <c r="R229" s="14"/>
      <c r="S229" s="443"/>
      <c r="T229" s="14"/>
      <c r="U229" s="14"/>
      <c r="V229" s="14"/>
      <c r="W229" s="222"/>
      <c r="X229" s="14"/>
      <c r="Y229" s="14"/>
      <c r="Z229" s="14"/>
      <c r="AA229" s="446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>
      <c r="A230" s="91"/>
      <c r="B230" s="14"/>
      <c r="C230" s="14"/>
      <c r="D230" s="91"/>
      <c r="E230" s="79"/>
      <c r="F230" s="14"/>
      <c r="G230" s="11"/>
      <c r="H230" s="441"/>
      <c r="I230" s="75"/>
      <c r="J230" s="14"/>
      <c r="K230" s="14"/>
      <c r="L230" s="14"/>
      <c r="M230" s="14"/>
      <c r="N230" s="213"/>
      <c r="O230" s="14"/>
      <c r="P230" s="14"/>
      <c r="Q230" s="14"/>
      <c r="R230" s="14"/>
      <c r="S230" s="443"/>
      <c r="T230" s="14"/>
      <c r="U230" s="14"/>
      <c r="V230" s="14"/>
      <c r="W230" s="222"/>
      <c r="X230" s="14"/>
      <c r="Y230" s="14"/>
      <c r="Z230" s="14"/>
      <c r="AA230" s="446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>
      <c r="A231" s="91"/>
      <c r="B231" s="14"/>
      <c r="C231" s="14"/>
      <c r="D231" s="91"/>
      <c r="E231" s="79"/>
      <c r="F231" s="14"/>
      <c r="G231" s="11"/>
      <c r="H231" s="441"/>
      <c r="I231" s="75"/>
      <c r="J231" s="14"/>
      <c r="K231" s="91"/>
      <c r="L231" s="14"/>
      <c r="M231" s="14"/>
      <c r="N231" s="213"/>
      <c r="O231" s="14"/>
      <c r="P231" s="14"/>
      <c r="Q231" s="14"/>
      <c r="R231" s="14"/>
      <c r="S231" s="443"/>
      <c r="T231" s="14"/>
      <c r="U231" s="14"/>
      <c r="V231" s="14"/>
      <c r="W231" s="222"/>
      <c r="X231" s="14"/>
      <c r="Y231" s="14"/>
      <c r="Z231" s="14"/>
      <c r="AA231" s="446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>
      <c r="A232" s="91"/>
      <c r="B232" s="14"/>
      <c r="C232" s="14"/>
      <c r="D232" s="79"/>
      <c r="E232" s="79"/>
      <c r="F232" s="14"/>
      <c r="G232" s="11"/>
      <c r="H232" s="441"/>
      <c r="I232" s="75"/>
      <c r="J232" s="14"/>
      <c r="K232" s="79"/>
      <c r="L232" s="14"/>
      <c r="M232" s="14"/>
      <c r="N232" s="213"/>
      <c r="O232" s="14"/>
      <c r="P232" s="14"/>
      <c r="Q232" s="14"/>
      <c r="R232" s="14"/>
      <c r="S232" s="443"/>
      <c r="T232" s="14"/>
      <c r="U232" s="14"/>
      <c r="V232" s="14"/>
      <c r="W232" s="222"/>
      <c r="X232" s="14"/>
      <c r="Y232" s="14"/>
      <c r="Z232" s="14"/>
      <c r="AA232" s="446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>
      <c r="A233" s="91"/>
      <c r="B233" s="14"/>
      <c r="C233" s="14"/>
      <c r="D233" s="79"/>
      <c r="E233" s="79"/>
      <c r="F233" s="14"/>
      <c r="G233" s="11"/>
      <c r="H233" s="441"/>
      <c r="I233" s="75"/>
      <c r="J233" s="14"/>
      <c r="K233" s="79"/>
      <c r="L233" s="79"/>
      <c r="M233" s="14"/>
      <c r="N233" s="213"/>
      <c r="O233" s="14"/>
      <c r="P233" s="14"/>
      <c r="Q233" s="14"/>
      <c r="R233" s="14"/>
      <c r="S233" s="443"/>
      <c r="T233" s="14"/>
      <c r="U233" s="14"/>
      <c r="V233" s="14"/>
      <c r="W233" s="222"/>
      <c r="X233" s="14"/>
      <c r="Y233" s="14"/>
      <c r="Z233" s="14"/>
      <c r="AA233" s="446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>
      <c r="A234" s="91"/>
      <c r="B234" s="14"/>
      <c r="C234" s="14"/>
      <c r="D234" s="79"/>
      <c r="E234" s="79"/>
      <c r="F234" s="14"/>
      <c r="G234" s="11"/>
      <c r="H234" s="441"/>
      <c r="I234" s="75"/>
      <c r="J234" s="14"/>
      <c r="K234" s="14"/>
      <c r="L234" s="14"/>
      <c r="M234" s="14"/>
      <c r="N234" s="213"/>
      <c r="O234" s="14"/>
      <c r="P234" s="14"/>
      <c r="Q234" s="14"/>
      <c r="R234" s="14"/>
      <c r="S234" s="443"/>
      <c r="T234" s="14"/>
      <c r="U234" s="14"/>
      <c r="V234" s="14"/>
      <c r="W234" s="222"/>
      <c r="X234" s="14"/>
      <c r="Y234" s="14"/>
      <c r="Z234" s="14"/>
      <c r="AA234" s="446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>
      <c r="A235" s="91"/>
      <c r="B235" s="14"/>
      <c r="C235" s="14"/>
      <c r="D235" s="79"/>
      <c r="E235" s="79"/>
      <c r="F235" s="14"/>
      <c r="G235" s="11"/>
      <c r="H235" s="441"/>
      <c r="I235" s="75"/>
      <c r="J235" s="14"/>
      <c r="K235" s="14"/>
      <c r="L235" s="14"/>
      <c r="M235" s="14"/>
      <c r="N235" s="213"/>
      <c r="O235" s="14"/>
      <c r="P235" s="14"/>
      <c r="Q235" s="14"/>
      <c r="R235" s="14"/>
      <c r="S235" s="443"/>
      <c r="T235" s="14"/>
      <c r="U235" s="14"/>
      <c r="V235" s="14"/>
      <c r="W235" s="222"/>
      <c r="X235" s="14"/>
      <c r="Y235" s="14"/>
      <c r="Z235" s="14"/>
      <c r="AA235" s="446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>
      <c r="A236" s="91"/>
      <c r="B236" s="14"/>
      <c r="C236" s="14"/>
      <c r="D236" s="79"/>
      <c r="E236" s="79"/>
      <c r="F236" s="14"/>
      <c r="G236" s="11"/>
      <c r="H236" s="441"/>
      <c r="I236" s="75"/>
      <c r="J236" s="14"/>
      <c r="K236" s="14"/>
      <c r="L236" s="14"/>
      <c r="M236" s="14"/>
      <c r="N236" s="213"/>
      <c r="O236" s="14"/>
      <c r="P236" s="14"/>
      <c r="Q236" s="14"/>
      <c r="R236" s="14"/>
      <c r="S236" s="443"/>
      <c r="T236" s="14"/>
      <c r="U236" s="14"/>
      <c r="V236" s="14"/>
      <c r="W236" s="222"/>
      <c r="X236" s="14"/>
      <c r="Y236" s="14"/>
      <c r="Z236" s="14"/>
      <c r="AA236" s="446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>
      <c r="A237" s="91"/>
      <c r="B237" s="14"/>
      <c r="C237" s="14"/>
      <c r="D237" s="79"/>
      <c r="E237" s="79"/>
      <c r="F237" s="14"/>
      <c r="G237" s="11"/>
      <c r="H237" s="441"/>
      <c r="I237" s="75"/>
      <c r="J237" s="14"/>
      <c r="K237" s="14"/>
      <c r="L237" s="14"/>
      <c r="M237" s="14"/>
      <c r="N237" s="213"/>
      <c r="O237" s="14"/>
      <c r="P237" s="14"/>
      <c r="Q237" s="14"/>
      <c r="R237" s="14"/>
      <c r="S237" s="443"/>
      <c r="T237" s="14"/>
      <c r="U237" s="14"/>
      <c r="V237" s="14"/>
      <c r="W237" s="222"/>
      <c r="X237" s="14"/>
      <c r="Y237" s="14"/>
      <c r="Z237" s="14"/>
      <c r="AA237" s="446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>
      <c r="A238" s="91"/>
      <c r="B238" s="14"/>
      <c r="C238" s="14"/>
      <c r="D238" s="91"/>
      <c r="E238" s="79"/>
      <c r="F238" s="14"/>
      <c r="G238" s="11"/>
      <c r="H238" s="441"/>
      <c r="I238" s="75"/>
      <c r="J238" s="14"/>
      <c r="K238" s="14"/>
      <c r="L238" s="14"/>
      <c r="M238" s="14"/>
      <c r="N238" s="213"/>
      <c r="O238" s="14"/>
      <c r="P238" s="14"/>
      <c r="Q238" s="14"/>
      <c r="R238" s="14"/>
      <c r="S238" s="443"/>
      <c r="T238" s="14"/>
      <c r="U238" s="14"/>
      <c r="V238" s="14"/>
      <c r="W238" s="222"/>
      <c r="X238" s="14"/>
      <c r="Y238" s="14"/>
      <c r="Z238" s="14"/>
      <c r="AA238" s="446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>
      <c r="A239" s="91"/>
      <c r="B239" s="14"/>
      <c r="C239" s="14"/>
      <c r="D239" s="79"/>
      <c r="E239" s="79"/>
      <c r="F239" s="14"/>
      <c r="G239" s="11"/>
      <c r="H239" s="441"/>
      <c r="I239" s="75"/>
      <c r="J239" s="14"/>
      <c r="K239" s="14"/>
      <c r="L239" s="14"/>
      <c r="M239" s="14"/>
      <c r="N239" s="213"/>
      <c r="O239" s="14"/>
      <c r="P239" s="14"/>
      <c r="Q239" s="14"/>
      <c r="R239" s="14"/>
      <c r="S239" s="443"/>
      <c r="T239" s="14"/>
      <c r="U239" s="14"/>
      <c r="V239" s="14"/>
      <c r="W239" s="222"/>
      <c r="X239" s="14"/>
      <c r="Y239" s="14"/>
      <c r="Z239" s="14"/>
      <c r="AA239" s="446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>
      <c r="A240" s="91"/>
      <c r="B240" s="14"/>
      <c r="C240" s="14"/>
      <c r="D240" s="79"/>
      <c r="E240" s="79"/>
      <c r="F240" s="14"/>
      <c r="G240" s="11"/>
      <c r="H240" s="441"/>
      <c r="I240" s="75"/>
      <c r="J240" s="14"/>
      <c r="K240" s="14"/>
      <c r="L240" s="14"/>
      <c r="M240" s="14"/>
      <c r="N240" s="213"/>
      <c r="O240" s="14"/>
      <c r="P240" s="14"/>
      <c r="Q240" s="14"/>
      <c r="R240" s="14"/>
      <c r="S240" s="443"/>
      <c r="T240" s="14"/>
      <c r="U240" s="14"/>
      <c r="V240" s="14"/>
      <c r="W240" s="222"/>
      <c r="X240" s="14"/>
      <c r="Y240" s="14"/>
      <c r="Z240" s="14"/>
      <c r="AA240" s="446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>
      <c r="A241" s="91"/>
      <c r="B241" s="14"/>
      <c r="C241" s="14"/>
      <c r="D241" s="79"/>
      <c r="E241" s="79"/>
      <c r="F241" s="14"/>
      <c r="G241" s="11"/>
      <c r="H241" s="441"/>
      <c r="I241" s="75"/>
      <c r="J241" s="14"/>
      <c r="K241" s="14"/>
      <c r="L241" s="14"/>
      <c r="M241" s="14"/>
      <c r="N241" s="213"/>
      <c r="O241" s="14"/>
      <c r="P241" s="14"/>
      <c r="Q241" s="14"/>
      <c r="R241" s="14"/>
      <c r="S241" s="443"/>
      <c r="T241" s="14"/>
      <c r="U241" s="14"/>
      <c r="V241" s="14"/>
      <c r="W241" s="222"/>
      <c r="X241" s="14"/>
      <c r="Y241" s="14"/>
      <c r="Z241" s="14"/>
      <c r="AA241" s="446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>
      <c r="A242" s="91"/>
      <c r="B242" s="85"/>
      <c r="C242" s="14"/>
      <c r="D242" s="91"/>
      <c r="E242" s="79"/>
      <c r="F242" s="14"/>
      <c r="G242" s="11"/>
      <c r="H242" s="441"/>
      <c r="I242" s="75"/>
      <c r="J242" s="14"/>
      <c r="K242" s="14"/>
      <c r="L242" s="14"/>
      <c r="M242" s="14"/>
      <c r="N242" s="213"/>
      <c r="O242" s="14"/>
      <c r="P242" s="14"/>
      <c r="Q242" s="14"/>
      <c r="R242" s="14"/>
      <c r="S242" s="443"/>
      <c r="T242" s="14"/>
      <c r="U242" s="14"/>
      <c r="V242" s="14"/>
      <c r="W242" s="222"/>
      <c r="X242" s="14"/>
      <c r="Y242" s="14"/>
      <c r="Z242" s="14"/>
      <c r="AA242" s="446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>
      <c r="A243" s="91"/>
      <c r="B243" s="14"/>
      <c r="C243" s="14"/>
      <c r="D243" s="91"/>
      <c r="E243" s="79"/>
      <c r="F243" s="14"/>
      <c r="G243" s="11"/>
      <c r="H243" s="441"/>
      <c r="I243" s="75"/>
      <c r="J243" s="14"/>
      <c r="K243" s="14"/>
      <c r="L243" s="14"/>
      <c r="M243" s="14"/>
      <c r="N243" s="213"/>
      <c r="O243" s="14"/>
      <c r="P243" s="14"/>
      <c r="Q243" s="14"/>
      <c r="R243" s="14"/>
      <c r="S243" s="443"/>
      <c r="T243" s="14"/>
      <c r="U243" s="14"/>
      <c r="V243" s="14"/>
      <c r="W243" s="222"/>
      <c r="X243" s="14"/>
      <c r="Y243" s="14"/>
      <c r="Z243" s="14"/>
      <c r="AA243" s="446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>
      <c r="A244" s="91"/>
      <c r="B244" s="14"/>
      <c r="C244" s="14"/>
      <c r="D244" s="79"/>
      <c r="E244" s="79"/>
      <c r="F244" s="14"/>
      <c r="G244" s="11"/>
      <c r="H244" s="441"/>
      <c r="I244" s="75"/>
      <c r="J244" s="14"/>
      <c r="K244" s="14"/>
      <c r="L244" s="14"/>
      <c r="M244" s="14"/>
      <c r="N244" s="213"/>
      <c r="O244" s="14"/>
      <c r="P244" s="14"/>
      <c r="Q244" s="14"/>
      <c r="R244" s="14"/>
      <c r="S244" s="443"/>
      <c r="T244" s="14"/>
      <c r="U244" s="14"/>
      <c r="V244" s="14"/>
      <c r="W244" s="222"/>
      <c r="X244" s="14"/>
      <c r="Y244" s="14"/>
      <c r="Z244" s="14"/>
      <c r="AA244" s="446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>
      <c r="A245" s="91"/>
      <c r="B245" s="14"/>
      <c r="C245" s="14"/>
      <c r="D245" s="91"/>
      <c r="E245" s="79"/>
      <c r="F245" s="14"/>
      <c r="G245" s="11"/>
      <c r="H245" s="441"/>
      <c r="I245" s="75"/>
      <c r="J245" s="14"/>
      <c r="K245" s="91"/>
      <c r="L245" s="14"/>
      <c r="M245" s="14"/>
      <c r="N245" s="213"/>
      <c r="O245" s="14"/>
      <c r="P245" s="14"/>
      <c r="Q245" s="14"/>
      <c r="R245" s="14"/>
      <c r="S245" s="443"/>
      <c r="T245" s="14"/>
      <c r="U245" s="14"/>
      <c r="V245" s="14"/>
      <c r="W245" s="222"/>
      <c r="X245" s="14"/>
      <c r="Y245" s="14"/>
      <c r="Z245" s="14"/>
      <c r="AA245" s="446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>
      <c r="A246" s="91"/>
      <c r="B246" s="14"/>
      <c r="C246" s="14"/>
      <c r="D246" s="91"/>
      <c r="E246" s="79"/>
      <c r="F246" s="14"/>
      <c r="G246" s="11"/>
      <c r="H246" s="441"/>
      <c r="I246" s="75"/>
      <c r="J246" s="14"/>
      <c r="K246" s="14"/>
      <c r="L246" s="14"/>
      <c r="M246" s="14"/>
      <c r="N246" s="213"/>
      <c r="O246" s="14"/>
      <c r="P246" s="14"/>
      <c r="Q246" s="14"/>
      <c r="R246" s="14"/>
      <c r="S246" s="443"/>
      <c r="T246" s="14"/>
      <c r="U246" s="14"/>
      <c r="V246" s="14"/>
      <c r="W246" s="222"/>
      <c r="X246" s="14"/>
      <c r="Y246" s="14"/>
      <c r="Z246" s="14"/>
      <c r="AA246" s="446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>
      <c r="A247" s="91"/>
      <c r="B247" s="14"/>
      <c r="C247" s="14"/>
      <c r="D247" s="79"/>
      <c r="E247" s="79"/>
      <c r="F247" s="14"/>
      <c r="G247" s="11"/>
      <c r="H247" s="441"/>
      <c r="I247" s="75"/>
      <c r="J247" s="14"/>
      <c r="K247" s="14"/>
      <c r="L247" s="14"/>
      <c r="M247" s="14"/>
      <c r="N247" s="213"/>
      <c r="O247" s="14"/>
      <c r="P247" s="14"/>
      <c r="Q247" s="14"/>
      <c r="R247" s="14"/>
      <c r="S247" s="443"/>
      <c r="T247" s="14"/>
      <c r="U247" s="14"/>
      <c r="V247" s="14"/>
      <c r="W247" s="222"/>
      <c r="X247" s="14"/>
      <c r="Y247" s="14"/>
      <c r="Z247" s="14"/>
      <c r="AA247" s="446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>
      <c r="A248" s="91"/>
      <c r="B248" s="14"/>
      <c r="C248" s="14"/>
      <c r="D248" s="79"/>
      <c r="E248" s="79"/>
      <c r="F248" s="14"/>
      <c r="G248" s="11"/>
      <c r="H248" s="441"/>
      <c r="I248" s="75"/>
      <c r="J248" s="14"/>
      <c r="K248" s="14"/>
      <c r="L248" s="14"/>
      <c r="M248" s="14"/>
      <c r="N248" s="213"/>
      <c r="O248" s="14"/>
      <c r="P248" s="14"/>
      <c r="Q248" s="14"/>
      <c r="R248" s="14"/>
      <c r="S248" s="443"/>
      <c r="T248" s="14"/>
      <c r="U248" s="14"/>
      <c r="V248" s="14"/>
      <c r="W248" s="222"/>
      <c r="X248" s="14"/>
      <c r="Y248" s="14"/>
      <c r="Z248" s="14"/>
      <c r="AA248" s="446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>
      <c r="A249" s="91"/>
      <c r="B249" s="14"/>
      <c r="C249" s="14"/>
      <c r="D249" s="79"/>
      <c r="E249" s="79"/>
      <c r="F249" s="14"/>
      <c r="G249" s="11"/>
      <c r="H249" s="441"/>
      <c r="I249" s="75"/>
      <c r="J249" s="14"/>
      <c r="K249" s="14"/>
      <c r="L249" s="14"/>
      <c r="M249" s="14"/>
      <c r="N249" s="213"/>
      <c r="O249" s="14"/>
      <c r="P249" s="14"/>
      <c r="Q249" s="14"/>
      <c r="R249" s="14"/>
      <c r="S249" s="443"/>
      <c r="T249" s="14"/>
      <c r="U249" s="14"/>
      <c r="V249" s="14"/>
      <c r="W249" s="222"/>
      <c r="X249" s="14"/>
      <c r="Y249" s="14"/>
      <c r="Z249" s="14"/>
      <c r="AA249" s="446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>
      <c r="A250" s="91"/>
      <c r="B250" s="14"/>
      <c r="C250" s="14"/>
      <c r="D250" s="91"/>
      <c r="E250" s="79"/>
      <c r="F250" s="14"/>
      <c r="G250" s="11"/>
      <c r="H250" s="441"/>
      <c r="I250" s="75"/>
      <c r="J250" s="14"/>
      <c r="K250" s="14"/>
      <c r="L250" s="14"/>
      <c r="M250" s="14"/>
      <c r="N250" s="213"/>
      <c r="O250" s="14"/>
      <c r="P250" s="14"/>
      <c r="Q250" s="14"/>
      <c r="R250" s="14"/>
      <c r="S250" s="443"/>
      <c r="T250" s="14"/>
      <c r="U250" s="14"/>
      <c r="V250" s="14"/>
      <c r="W250" s="222"/>
      <c r="X250" s="14"/>
      <c r="Y250" s="14"/>
      <c r="Z250" s="14"/>
      <c r="AA250" s="446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>
      <c r="A251" s="91"/>
      <c r="B251" s="75"/>
      <c r="C251" s="75"/>
      <c r="D251" s="79"/>
      <c r="E251" s="79"/>
      <c r="F251" s="14"/>
      <c r="G251" s="11"/>
      <c r="H251" s="441"/>
      <c r="I251" s="75"/>
      <c r="J251" s="14"/>
      <c r="K251" s="14"/>
      <c r="L251" s="14"/>
      <c r="M251" s="14"/>
      <c r="N251" s="213"/>
      <c r="O251" s="14"/>
      <c r="P251" s="14"/>
      <c r="Q251" s="14"/>
      <c r="R251" s="14"/>
      <c r="S251" s="443"/>
      <c r="T251" s="14"/>
      <c r="U251" s="14"/>
      <c r="V251" s="14"/>
      <c r="W251" s="222"/>
      <c r="X251" s="14"/>
      <c r="Y251" s="14"/>
      <c r="Z251" s="14"/>
      <c r="AA251" s="446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>
      <c r="A252" s="91"/>
      <c r="B252" s="75"/>
      <c r="C252" s="75"/>
      <c r="D252" s="79"/>
      <c r="E252" s="79"/>
      <c r="F252" s="14"/>
      <c r="G252" s="11"/>
      <c r="H252" s="441"/>
      <c r="I252" s="75"/>
      <c r="J252" s="14"/>
      <c r="K252" s="14"/>
      <c r="L252" s="14"/>
      <c r="M252" s="14"/>
      <c r="N252" s="213"/>
      <c r="O252" s="14"/>
      <c r="P252" s="14"/>
      <c r="Q252" s="14"/>
      <c r="R252" s="14"/>
      <c r="S252" s="443"/>
      <c r="T252" s="14"/>
      <c r="U252" s="14"/>
      <c r="V252" s="14"/>
      <c r="W252" s="222"/>
      <c r="X252" s="14"/>
      <c r="Y252" s="14"/>
      <c r="Z252" s="14"/>
      <c r="AA252" s="446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>
      <c r="A253" s="91"/>
      <c r="B253" s="14"/>
      <c r="C253" s="14"/>
      <c r="D253" s="79"/>
      <c r="E253" s="79"/>
      <c r="F253" s="14"/>
      <c r="G253" s="11"/>
      <c r="H253" s="441"/>
      <c r="I253" s="75"/>
      <c r="J253" s="14"/>
      <c r="K253" s="14"/>
      <c r="L253" s="14"/>
      <c r="M253" s="14"/>
      <c r="N253" s="213"/>
      <c r="O253" s="14"/>
      <c r="P253" s="14"/>
      <c r="Q253" s="14"/>
      <c r="R253" s="14"/>
      <c r="S253" s="443"/>
      <c r="T253" s="14"/>
      <c r="U253" s="14"/>
      <c r="V253" s="14"/>
      <c r="W253" s="222"/>
      <c r="X253" s="14"/>
      <c r="Y253" s="14"/>
      <c r="Z253" s="14"/>
      <c r="AA253" s="446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>
      <c r="A254" s="91"/>
      <c r="B254" s="14"/>
      <c r="C254" s="14"/>
      <c r="D254" s="91"/>
      <c r="E254" s="79"/>
      <c r="F254" s="14"/>
      <c r="G254" s="11"/>
      <c r="H254" s="441"/>
      <c r="I254" s="75"/>
      <c r="J254" s="14"/>
      <c r="K254" s="91"/>
      <c r="L254" s="14"/>
      <c r="M254" s="14"/>
      <c r="N254" s="213"/>
      <c r="O254" s="14"/>
      <c r="P254" s="14"/>
      <c r="Q254" s="14"/>
      <c r="R254" s="14"/>
      <c r="S254" s="443"/>
      <c r="T254" s="14"/>
      <c r="U254" s="14"/>
      <c r="V254" s="14"/>
      <c r="W254" s="222"/>
      <c r="X254" s="14"/>
      <c r="Y254" s="14"/>
      <c r="Z254" s="14"/>
      <c r="AA254" s="446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>
      <c r="A255" s="91"/>
      <c r="B255" s="14"/>
      <c r="C255" s="14"/>
      <c r="D255" s="79"/>
      <c r="E255" s="79"/>
      <c r="F255" s="14"/>
      <c r="G255" s="11"/>
      <c r="H255" s="441"/>
      <c r="I255" s="75"/>
      <c r="J255" s="14"/>
      <c r="K255" s="79"/>
      <c r="L255" s="14"/>
      <c r="M255" s="14"/>
      <c r="N255" s="213"/>
      <c r="O255" s="14"/>
      <c r="P255" s="14"/>
      <c r="Q255" s="14"/>
      <c r="R255" s="14"/>
      <c r="S255" s="443"/>
      <c r="T255" s="14"/>
      <c r="U255" s="14"/>
      <c r="V255" s="14"/>
      <c r="W255" s="222"/>
      <c r="X255" s="14"/>
      <c r="Y255" s="14"/>
      <c r="Z255" s="14"/>
      <c r="AA255" s="446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>
      <c r="A256" s="91"/>
      <c r="B256" s="14"/>
      <c r="C256" s="14"/>
      <c r="D256" s="96"/>
      <c r="E256" s="79"/>
      <c r="F256" s="14"/>
      <c r="G256" s="11"/>
      <c r="H256" s="441"/>
      <c r="I256" s="75"/>
      <c r="J256" s="14"/>
      <c r="K256" s="14"/>
      <c r="L256" s="14"/>
      <c r="M256" s="14"/>
      <c r="N256" s="213"/>
      <c r="O256" s="14"/>
      <c r="P256" s="14"/>
      <c r="Q256" s="14"/>
      <c r="R256" s="14"/>
      <c r="S256" s="443"/>
      <c r="T256" s="14"/>
      <c r="U256" s="14"/>
      <c r="V256" s="14"/>
      <c r="W256" s="222"/>
      <c r="X256" s="14"/>
      <c r="Y256" s="14"/>
      <c r="Z256" s="14"/>
      <c r="AA256" s="446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>
      <c r="A257" s="91"/>
      <c r="B257" s="14"/>
      <c r="C257" s="14"/>
      <c r="D257" s="91"/>
      <c r="E257" s="79"/>
      <c r="F257" s="14"/>
      <c r="G257" s="11"/>
      <c r="H257" s="441"/>
      <c r="I257" s="75"/>
      <c r="J257" s="14"/>
      <c r="K257" s="14"/>
      <c r="L257" s="14"/>
      <c r="M257" s="14"/>
      <c r="N257" s="213"/>
      <c r="O257" s="14"/>
      <c r="P257" s="14"/>
      <c r="Q257" s="14"/>
      <c r="R257" s="14"/>
      <c r="S257" s="443"/>
      <c r="T257" s="14"/>
      <c r="U257" s="14"/>
      <c r="V257" s="14"/>
      <c r="W257" s="222"/>
      <c r="X257" s="14"/>
      <c r="Y257" s="14"/>
      <c r="Z257" s="14"/>
      <c r="AA257" s="446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>
      <c r="A258" s="91"/>
      <c r="B258" s="14"/>
      <c r="C258" s="14"/>
      <c r="D258" s="79"/>
      <c r="E258" s="79"/>
      <c r="F258" s="14"/>
      <c r="G258" s="11"/>
      <c r="H258" s="441"/>
      <c r="I258" s="75"/>
      <c r="J258" s="14"/>
      <c r="K258" s="79"/>
      <c r="L258" s="14"/>
      <c r="M258" s="14"/>
      <c r="N258" s="213"/>
      <c r="O258" s="14"/>
      <c r="P258" s="14"/>
      <c r="Q258" s="14"/>
      <c r="R258" s="14"/>
      <c r="S258" s="443"/>
      <c r="T258" s="14"/>
      <c r="U258" s="14"/>
      <c r="V258" s="14"/>
      <c r="W258" s="222"/>
      <c r="X258" s="14"/>
      <c r="Y258" s="14"/>
      <c r="Z258" s="14"/>
      <c r="AA258" s="446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>
      <c r="A259" s="91"/>
      <c r="B259" s="14"/>
      <c r="C259" s="14"/>
      <c r="D259" s="79"/>
      <c r="E259" s="79"/>
      <c r="F259" s="14"/>
      <c r="G259" s="11"/>
      <c r="H259" s="441"/>
      <c r="I259" s="75"/>
      <c r="J259" s="14"/>
      <c r="K259" s="79"/>
      <c r="L259" s="14"/>
      <c r="M259" s="14"/>
      <c r="N259" s="213"/>
      <c r="O259" s="14"/>
      <c r="P259" s="14"/>
      <c r="Q259" s="14"/>
      <c r="R259" s="14"/>
      <c r="S259" s="443"/>
      <c r="T259" s="14"/>
      <c r="U259" s="14"/>
      <c r="V259" s="14"/>
      <c r="W259" s="222"/>
      <c r="X259" s="14"/>
      <c r="Y259" s="14"/>
      <c r="Z259" s="14"/>
      <c r="AA259" s="446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>
      <c r="A260" s="91"/>
      <c r="B260" s="14"/>
      <c r="C260" s="14"/>
      <c r="D260" s="79"/>
      <c r="E260" s="79"/>
      <c r="F260" s="14"/>
      <c r="G260" s="11"/>
      <c r="H260" s="441"/>
      <c r="I260" s="75"/>
      <c r="J260" s="14"/>
      <c r="K260" s="14"/>
      <c r="L260" s="14"/>
      <c r="M260" s="14"/>
      <c r="N260" s="213"/>
      <c r="O260" s="14"/>
      <c r="P260" s="14"/>
      <c r="Q260" s="14"/>
      <c r="R260" s="14"/>
      <c r="S260" s="443"/>
      <c r="T260" s="14"/>
      <c r="U260" s="14"/>
      <c r="V260" s="14"/>
      <c r="W260" s="222"/>
      <c r="X260" s="14"/>
      <c r="Y260" s="14"/>
      <c r="Z260" s="14"/>
      <c r="AA260" s="446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>
      <c r="A261" s="91"/>
      <c r="B261" s="14"/>
      <c r="C261" s="14"/>
      <c r="D261" s="79"/>
      <c r="E261" s="79"/>
      <c r="F261" s="14"/>
      <c r="G261" s="11"/>
      <c r="H261" s="441"/>
      <c r="I261" s="75"/>
      <c r="J261" s="14"/>
      <c r="K261" s="14"/>
      <c r="L261" s="14"/>
      <c r="M261" s="14"/>
      <c r="N261" s="213"/>
      <c r="O261" s="14"/>
      <c r="P261" s="14"/>
      <c r="Q261" s="14"/>
      <c r="R261" s="14"/>
      <c r="S261" s="443"/>
      <c r="T261" s="14"/>
      <c r="U261" s="14"/>
      <c r="V261" s="14"/>
      <c r="W261" s="222"/>
      <c r="X261" s="14"/>
      <c r="Y261" s="14"/>
      <c r="Z261" s="14"/>
      <c r="AA261" s="446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>
      <c r="A262" s="91"/>
      <c r="B262" s="14"/>
      <c r="C262" s="14"/>
      <c r="D262" s="79"/>
      <c r="E262" s="79"/>
      <c r="F262" s="14"/>
      <c r="G262" s="11"/>
      <c r="H262" s="441"/>
      <c r="I262" s="75"/>
      <c r="J262" s="14"/>
      <c r="K262" s="14"/>
      <c r="L262" s="14"/>
      <c r="M262" s="14"/>
      <c r="N262" s="213"/>
      <c r="O262" s="14"/>
      <c r="P262" s="14"/>
      <c r="Q262" s="14"/>
      <c r="R262" s="14"/>
      <c r="S262" s="443"/>
      <c r="T262" s="14"/>
      <c r="U262" s="14"/>
      <c r="V262" s="14"/>
      <c r="W262" s="222"/>
      <c r="X262" s="14"/>
      <c r="Y262" s="14"/>
      <c r="Z262" s="14"/>
      <c r="AA262" s="446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>
      <c r="A263" s="91"/>
      <c r="B263" s="14"/>
      <c r="C263" s="14"/>
      <c r="D263" s="79"/>
      <c r="E263" s="79"/>
      <c r="F263" s="14"/>
      <c r="G263" s="11"/>
      <c r="H263" s="441"/>
      <c r="I263" s="75"/>
      <c r="J263" s="14"/>
      <c r="K263" s="14"/>
      <c r="L263" s="14"/>
      <c r="M263" s="14"/>
      <c r="N263" s="213"/>
      <c r="O263" s="14"/>
      <c r="P263" s="14"/>
      <c r="Q263" s="14"/>
      <c r="R263" s="14"/>
      <c r="S263" s="443"/>
      <c r="T263" s="14"/>
      <c r="U263" s="14"/>
      <c r="V263" s="14"/>
      <c r="W263" s="222"/>
      <c r="X263" s="14"/>
      <c r="Y263" s="14"/>
      <c r="Z263" s="14"/>
      <c r="AA263" s="446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>
      <c r="A264" s="450"/>
      <c r="B264" s="136"/>
      <c r="C264" s="136"/>
      <c r="D264" s="211"/>
      <c r="E264" s="211"/>
      <c r="F264" s="136"/>
      <c r="G264" s="451"/>
      <c r="H264" s="441"/>
      <c r="I264" s="136"/>
      <c r="J264" s="136"/>
      <c r="K264" s="136"/>
      <c r="L264" s="136"/>
      <c r="M264" s="136"/>
      <c r="N264" s="213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  <c r="AI264" s="136"/>
      <c r="AJ264" s="136"/>
      <c r="AK264" s="136"/>
      <c r="AL264" s="136"/>
      <c r="AM264" s="136"/>
      <c r="AN264" s="136"/>
    </row>
    <row r="265">
      <c r="A265" s="91"/>
      <c r="B265" s="14"/>
      <c r="C265" s="14"/>
      <c r="D265" s="79"/>
      <c r="E265" s="79"/>
      <c r="F265" s="14"/>
      <c r="G265" s="11"/>
      <c r="H265" s="441"/>
      <c r="I265" s="75"/>
      <c r="J265" s="14"/>
      <c r="K265" s="14"/>
      <c r="L265" s="14"/>
      <c r="M265" s="14"/>
      <c r="N265" s="213"/>
      <c r="O265" s="14"/>
      <c r="P265" s="14"/>
      <c r="Q265" s="14"/>
      <c r="R265" s="14"/>
      <c r="S265" s="443"/>
      <c r="T265" s="14"/>
      <c r="U265" s="14"/>
      <c r="V265" s="14"/>
      <c r="W265" s="222"/>
      <c r="X265" s="14"/>
      <c r="Y265" s="14"/>
      <c r="Z265" s="14"/>
      <c r="AA265" s="446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>
      <c r="A266" s="91"/>
      <c r="B266" s="14"/>
      <c r="C266" s="14"/>
      <c r="D266" s="79"/>
      <c r="E266" s="79"/>
      <c r="F266" s="14"/>
      <c r="G266" s="11"/>
      <c r="H266" s="441"/>
      <c r="I266" s="75"/>
      <c r="J266" s="14"/>
      <c r="K266" s="14"/>
      <c r="L266" s="14"/>
      <c r="M266" s="14"/>
      <c r="N266" s="213"/>
      <c r="O266" s="14"/>
      <c r="P266" s="14"/>
      <c r="Q266" s="14"/>
      <c r="R266" s="14"/>
      <c r="S266" s="443"/>
      <c r="T266" s="14"/>
      <c r="U266" s="14"/>
      <c r="V266" s="14"/>
      <c r="W266" s="222"/>
      <c r="X266" s="14"/>
      <c r="Y266" s="14"/>
      <c r="Z266" s="14"/>
      <c r="AA266" s="446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>
      <c r="A267" s="91"/>
      <c r="B267" s="14"/>
      <c r="C267" s="14"/>
      <c r="D267" s="79"/>
      <c r="E267" s="79"/>
      <c r="F267" s="14"/>
      <c r="G267" s="11"/>
      <c r="H267" s="441"/>
      <c r="I267" s="75"/>
      <c r="J267" s="14"/>
      <c r="K267" s="14"/>
      <c r="L267" s="14"/>
      <c r="M267" s="14"/>
      <c r="N267" s="213"/>
      <c r="O267" s="14"/>
      <c r="P267" s="14"/>
      <c r="Q267" s="14"/>
      <c r="R267" s="14"/>
      <c r="S267" s="443"/>
      <c r="T267" s="14"/>
      <c r="U267" s="14"/>
      <c r="V267" s="14"/>
      <c r="W267" s="222"/>
      <c r="X267" s="14"/>
      <c r="Y267" s="14"/>
      <c r="Z267" s="14"/>
      <c r="AA267" s="446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>
      <c r="A268" s="91"/>
      <c r="B268" s="14"/>
      <c r="C268" s="14"/>
      <c r="D268" s="79"/>
      <c r="E268" s="79"/>
      <c r="F268" s="14"/>
      <c r="G268" s="11"/>
      <c r="H268" s="441"/>
      <c r="I268" s="75"/>
      <c r="J268" s="14"/>
      <c r="K268" s="14"/>
      <c r="L268" s="14"/>
      <c r="M268" s="14"/>
      <c r="N268" s="213"/>
      <c r="O268" s="14"/>
      <c r="P268" s="14"/>
      <c r="Q268" s="14"/>
      <c r="R268" s="14"/>
      <c r="S268" s="443"/>
      <c r="T268" s="14"/>
      <c r="U268" s="14"/>
      <c r="V268" s="14"/>
      <c r="W268" s="222"/>
      <c r="X268" s="14"/>
      <c r="Y268" s="14"/>
      <c r="Z268" s="14"/>
      <c r="AA268" s="446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>
      <c r="A269" s="91"/>
      <c r="B269" s="14"/>
      <c r="C269" s="14"/>
      <c r="D269" s="91"/>
      <c r="E269" s="79"/>
      <c r="F269" s="14"/>
      <c r="G269" s="11"/>
      <c r="H269" s="441"/>
      <c r="I269" s="75"/>
      <c r="J269" s="14"/>
      <c r="K269" s="14"/>
      <c r="L269" s="14"/>
      <c r="M269" s="14"/>
      <c r="N269" s="213"/>
      <c r="O269" s="14"/>
      <c r="P269" s="14"/>
      <c r="Q269" s="14"/>
      <c r="R269" s="14"/>
      <c r="S269" s="443"/>
      <c r="T269" s="14"/>
      <c r="U269" s="14"/>
      <c r="V269" s="14"/>
      <c r="W269" s="222"/>
      <c r="X269" s="14"/>
      <c r="Y269" s="14"/>
      <c r="Z269" s="14"/>
      <c r="AA269" s="446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>
      <c r="A270" s="91"/>
      <c r="B270" s="14"/>
      <c r="C270" s="14"/>
      <c r="D270" s="79"/>
      <c r="E270" s="79"/>
      <c r="F270" s="14"/>
      <c r="G270" s="11"/>
      <c r="H270" s="441"/>
      <c r="I270" s="75"/>
      <c r="J270" s="14"/>
      <c r="K270" s="14"/>
      <c r="L270" s="14"/>
      <c r="M270" s="14"/>
      <c r="N270" s="213"/>
      <c r="O270" s="14"/>
      <c r="P270" s="14"/>
      <c r="Q270" s="14"/>
      <c r="R270" s="14"/>
      <c r="S270" s="443"/>
      <c r="T270" s="14"/>
      <c r="U270" s="14"/>
      <c r="V270" s="14"/>
      <c r="W270" s="222"/>
      <c r="X270" s="14"/>
      <c r="Y270" s="14"/>
      <c r="Z270" s="14"/>
      <c r="AA270" s="446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>
      <c r="A271" s="91"/>
      <c r="B271" s="14"/>
      <c r="C271" s="14"/>
      <c r="D271" s="79"/>
      <c r="E271" s="79"/>
      <c r="F271" s="14"/>
      <c r="G271" s="11"/>
      <c r="H271" s="441"/>
      <c r="I271" s="75"/>
      <c r="J271" s="14"/>
      <c r="K271" s="14"/>
      <c r="L271" s="14"/>
      <c r="M271" s="14"/>
      <c r="N271" s="213"/>
      <c r="O271" s="14"/>
      <c r="P271" s="14"/>
      <c r="Q271" s="14"/>
      <c r="R271" s="14"/>
      <c r="S271" s="443"/>
      <c r="T271" s="14"/>
      <c r="U271" s="14"/>
      <c r="V271" s="14"/>
      <c r="W271" s="222"/>
      <c r="X271" s="14"/>
      <c r="Y271" s="14"/>
      <c r="Z271" s="14"/>
      <c r="AA271" s="446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>
      <c r="A272" s="91"/>
      <c r="B272" s="14"/>
      <c r="C272" s="14"/>
      <c r="D272" s="79"/>
      <c r="E272" s="79"/>
      <c r="F272" s="14"/>
      <c r="G272" s="11"/>
      <c r="H272" s="441"/>
      <c r="I272" s="75"/>
      <c r="J272" s="14"/>
      <c r="K272" s="14"/>
      <c r="L272" s="14"/>
      <c r="M272" s="14"/>
      <c r="N272" s="213"/>
      <c r="O272" s="14"/>
      <c r="P272" s="14"/>
      <c r="Q272" s="14"/>
      <c r="R272" s="14"/>
      <c r="S272" s="443"/>
      <c r="T272" s="14"/>
      <c r="U272" s="14"/>
      <c r="V272" s="14"/>
      <c r="W272" s="222"/>
      <c r="X272" s="14"/>
      <c r="Y272" s="14"/>
      <c r="Z272" s="14"/>
      <c r="AA272" s="446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>
      <c r="A273" s="91"/>
      <c r="B273" s="14"/>
      <c r="C273" s="14"/>
      <c r="D273" s="79"/>
      <c r="E273" s="79"/>
      <c r="F273" s="14"/>
      <c r="G273" s="11"/>
      <c r="H273" s="441"/>
      <c r="I273" s="75"/>
      <c r="J273" s="14"/>
      <c r="K273" s="14"/>
      <c r="L273" s="14"/>
      <c r="M273" s="14"/>
      <c r="N273" s="213"/>
      <c r="O273" s="14"/>
      <c r="P273" s="14"/>
      <c r="Q273" s="14"/>
      <c r="R273" s="14"/>
      <c r="S273" s="443"/>
      <c r="T273" s="14"/>
      <c r="U273" s="14"/>
      <c r="V273" s="14"/>
      <c r="W273" s="222"/>
      <c r="X273" s="14"/>
      <c r="Y273" s="14"/>
      <c r="Z273" s="14"/>
      <c r="AA273" s="446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>
      <c r="A274" s="91"/>
      <c r="B274" s="14"/>
      <c r="C274" s="14"/>
      <c r="D274" s="79"/>
      <c r="E274" s="79"/>
      <c r="F274" s="14"/>
      <c r="G274" s="11"/>
      <c r="H274" s="441"/>
      <c r="I274" s="75"/>
      <c r="J274" s="14"/>
      <c r="K274" s="14"/>
      <c r="L274" s="14"/>
      <c r="M274" s="14"/>
      <c r="N274" s="213"/>
      <c r="O274" s="14"/>
      <c r="P274" s="14"/>
      <c r="Q274" s="14"/>
      <c r="R274" s="14"/>
      <c r="S274" s="443"/>
      <c r="T274" s="14"/>
      <c r="U274" s="14"/>
      <c r="V274" s="14"/>
      <c r="W274" s="222"/>
      <c r="X274" s="14"/>
      <c r="Y274" s="14"/>
      <c r="Z274" s="14"/>
      <c r="AA274" s="446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>
      <c r="A275" s="91"/>
      <c r="B275" s="14"/>
      <c r="C275" s="14"/>
      <c r="D275" s="79"/>
      <c r="E275" s="79"/>
      <c r="F275" s="14"/>
      <c r="G275" s="11"/>
      <c r="H275" s="441"/>
      <c r="I275" s="75"/>
      <c r="J275" s="14"/>
      <c r="K275" s="79"/>
      <c r="L275" s="14"/>
      <c r="M275" s="14"/>
      <c r="N275" s="213"/>
      <c r="O275" s="14"/>
      <c r="P275" s="14"/>
      <c r="Q275" s="14"/>
      <c r="R275" s="14"/>
      <c r="S275" s="443"/>
      <c r="T275" s="14"/>
      <c r="U275" s="14"/>
      <c r="V275" s="14"/>
      <c r="W275" s="222"/>
      <c r="X275" s="14"/>
      <c r="Y275" s="14"/>
      <c r="Z275" s="14"/>
      <c r="AA275" s="446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>
      <c r="A276" s="91"/>
      <c r="B276" s="14"/>
      <c r="C276" s="14"/>
      <c r="D276" s="91"/>
      <c r="E276" s="79"/>
      <c r="F276" s="14"/>
      <c r="G276" s="11"/>
      <c r="H276" s="441"/>
      <c r="I276" s="75"/>
      <c r="J276" s="14"/>
      <c r="K276" s="14"/>
      <c r="L276" s="14"/>
      <c r="M276" s="14"/>
      <c r="N276" s="213"/>
      <c r="O276" s="14"/>
      <c r="P276" s="14"/>
      <c r="Q276" s="14"/>
      <c r="R276" s="14"/>
      <c r="S276" s="443"/>
      <c r="T276" s="14"/>
      <c r="U276" s="14"/>
      <c r="V276" s="14"/>
      <c r="W276" s="222"/>
      <c r="X276" s="14"/>
      <c r="Y276" s="14"/>
      <c r="Z276" s="14"/>
      <c r="AA276" s="446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>
      <c r="A277" s="91"/>
      <c r="B277" s="14"/>
      <c r="C277" s="14"/>
      <c r="D277" s="79"/>
      <c r="E277" s="79"/>
      <c r="F277" s="14"/>
      <c r="G277" s="11"/>
      <c r="H277" s="441"/>
      <c r="I277" s="75"/>
      <c r="J277" s="14"/>
      <c r="K277" s="14"/>
      <c r="L277" s="14"/>
      <c r="M277" s="14"/>
      <c r="N277" s="213"/>
      <c r="O277" s="14"/>
      <c r="P277" s="14"/>
      <c r="Q277" s="14"/>
      <c r="R277" s="14"/>
      <c r="S277" s="443"/>
      <c r="T277" s="14"/>
      <c r="U277" s="14"/>
      <c r="V277" s="14"/>
      <c r="W277" s="222"/>
      <c r="X277" s="14"/>
      <c r="Y277" s="14"/>
      <c r="Z277" s="14"/>
      <c r="AA277" s="446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>
      <c r="A278" s="450"/>
      <c r="B278" s="453"/>
      <c r="C278" s="136"/>
      <c r="D278" s="211"/>
      <c r="E278" s="211"/>
      <c r="F278" s="136"/>
      <c r="G278" s="451"/>
      <c r="H278" s="441"/>
      <c r="I278" s="136"/>
      <c r="J278" s="136"/>
      <c r="K278" s="136"/>
      <c r="L278" s="136"/>
      <c r="M278" s="136"/>
      <c r="N278" s="213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  <c r="AE278" s="136"/>
      <c r="AF278" s="136"/>
      <c r="AG278" s="136"/>
      <c r="AH278" s="136"/>
      <c r="AI278" s="136"/>
      <c r="AJ278" s="136"/>
      <c r="AK278" s="136"/>
      <c r="AL278" s="136"/>
      <c r="AM278" s="136"/>
      <c r="AN278" s="136"/>
    </row>
    <row r="279">
      <c r="A279" s="91"/>
      <c r="B279" s="14"/>
      <c r="C279" s="14"/>
      <c r="D279" s="79"/>
      <c r="E279" s="79"/>
      <c r="F279" s="14"/>
      <c r="G279" s="11"/>
      <c r="H279" s="441"/>
      <c r="I279" s="75"/>
      <c r="J279" s="14"/>
      <c r="K279" s="14"/>
      <c r="L279" s="14"/>
      <c r="M279" s="14"/>
      <c r="N279" s="213"/>
      <c r="O279" s="14"/>
      <c r="P279" s="14"/>
      <c r="Q279" s="14"/>
      <c r="R279" s="14"/>
      <c r="S279" s="443"/>
      <c r="T279" s="14"/>
      <c r="U279" s="14"/>
      <c r="V279" s="14"/>
      <c r="W279" s="222"/>
      <c r="X279" s="14"/>
      <c r="Y279" s="14"/>
      <c r="Z279" s="14"/>
      <c r="AA279" s="446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>
      <c r="A280" s="91"/>
      <c r="B280" s="14"/>
      <c r="C280" s="14"/>
      <c r="D280" s="79"/>
      <c r="E280" s="79"/>
      <c r="F280" s="14"/>
      <c r="G280" s="11"/>
      <c r="H280" s="441"/>
      <c r="I280" s="75"/>
      <c r="J280" s="14"/>
      <c r="K280" s="14"/>
      <c r="L280" s="14"/>
      <c r="M280" s="14"/>
      <c r="N280" s="213"/>
      <c r="O280" s="14"/>
      <c r="P280" s="14"/>
      <c r="Q280" s="14"/>
      <c r="R280" s="14"/>
      <c r="S280" s="443"/>
      <c r="T280" s="14"/>
      <c r="U280" s="14"/>
      <c r="V280" s="14"/>
      <c r="W280" s="222"/>
      <c r="X280" s="14"/>
      <c r="Y280" s="14"/>
      <c r="Z280" s="14"/>
      <c r="AA280" s="446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>
      <c r="A281" s="91"/>
      <c r="B281" s="14"/>
      <c r="C281" s="14"/>
      <c r="D281" s="79"/>
      <c r="E281" s="79"/>
      <c r="F281" s="14"/>
      <c r="G281" s="11"/>
      <c r="H281" s="441"/>
      <c r="I281" s="75"/>
      <c r="J281" s="14"/>
      <c r="K281" s="14"/>
      <c r="L281" s="14"/>
      <c r="M281" s="14"/>
      <c r="N281" s="213"/>
      <c r="O281" s="14"/>
      <c r="P281" s="14"/>
      <c r="Q281" s="14"/>
      <c r="R281" s="14"/>
      <c r="S281" s="443"/>
      <c r="T281" s="14"/>
      <c r="U281" s="14"/>
      <c r="V281" s="14"/>
      <c r="W281" s="222"/>
      <c r="X281" s="14"/>
      <c r="Y281" s="14"/>
      <c r="Z281" s="14"/>
      <c r="AA281" s="446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>
      <c r="A282" s="91"/>
      <c r="B282" s="14"/>
      <c r="C282" s="14"/>
      <c r="D282" s="79"/>
      <c r="E282" s="79"/>
      <c r="F282" s="14"/>
      <c r="G282" s="11"/>
      <c r="H282" s="441"/>
      <c r="I282" s="75"/>
      <c r="J282" s="14"/>
      <c r="K282" s="14"/>
      <c r="L282" s="14"/>
      <c r="M282" s="14"/>
      <c r="N282" s="213"/>
      <c r="O282" s="14"/>
      <c r="P282" s="14"/>
      <c r="Q282" s="14"/>
      <c r="R282" s="14"/>
      <c r="S282" s="443"/>
      <c r="T282" s="14"/>
      <c r="U282" s="14"/>
      <c r="V282" s="14"/>
      <c r="W282" s="222"/>
      <c r="X282" s="14"/>
      <c r="Y282" s="14"/>
      <c r="Z282" s="14"/>
      <c r="AA282" s="446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>
      <c r="A283" s="91"/>
      <c r="B283" s="14"/>
      <c r="C283" s="14"/>
      <c r="D283" s="79"/>
      <c r="E283" s="79"/>
      <c r="F283" s="14"/>
      <c r="G283" s="11"/>
      <c r="H283" s="441"/>
      <c r="I283" s="75"/>
      <c r="J283" s="14"/>
      <c r="K283" s="14"/>
      <c r="L283" s="14"/>
      <c r="M283" s="14"/>
      <c r="N283" s="213"/>
      <c r="O283" s="14"/>
      <c r="P283" s="14"/>
      <c r="Q283" s="14"/>
      <c r="R283" s="14"/>
      <c r="S283" s="443"/>
      <c r="T283" s="14"/>
      <c r="U283" s="14"/>
      <c r="V283" s="14"/>
      <c r="W283" s="222"/>
      <c r="X283" s="14"/>
      <c r="Y283" s="14"/>
      <c r="Z283" s="14"/>
      <c r="AA283" s="446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>
      <c r="A284" s="91"/>
      <c r="B284" s="14"/>
      <c r="C284" s="14"/>
      <c r="D284" s="79"/>
      <c r="E284" s="79"/>
      <c r="F284" s="14"/>
      <c r="G284" s="11"/>
      <c r="H284" s="441"/>
      <c r="I284" s="75"/>
      <c r="J284" s="14"/>
      <c r="K284" s="14"/>
      <c r="L284" s="14"/>
      <c r="M284" s="14"/>
      <c r="N284" s="213"/>
      <c r="O284" s="14"/>
      <c r="P284" s="14"/>
      <c r="Q284" s="14"/>
      <c r="R284" s="14"/>
      <c r="S284" s="443"/>
      <c r="T284" s="14"/>
      <c r="U284" s="14"/>
      <c r="V284" s="14"/>
      <c r="W284" s="222"/>
      <c r="X284" s="14"/>
      <c r="Y284" s="14"/>
      <c r="Z284" s="14"/>
      <c r="AA284" s="446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>
      <c r="A285" s="91"/>
      <c r="B285" s="14"/>
      <c r="C285" s="14"/>
      <c r="D285" s="79"/>
      <c r="E285" s="79"/>
      <c r="F285" s="14"/>
      <c r="G285" s="11"/>
      <c r="H285" s="441"/>
      <c r="I285" s="75"/>
      <c r="J285" s="14"/>
      <c r="K285" s="14"/>
      <c r="L285" s="14"/>
      <c r="M285" s="14"/>
      <c r="N285" s="213"/>
      <c r="O285" s="14"/>
      <c r="P285" s="14"/>
      <c r="Q285" s="14"/>
      <c r="R285" s="14"/>
      <c r="S285" s="443"/>
      <c r="T285" s="14"/>
      <c r="U285" s="14"/>
      <c r="V285" s="14"/>
      <c r="W285" s="222"/>
      <c r="X285" s="14"/>
      <c r="Y285" s="14"/>
      <c r="Z285" s="14"/>
      <c r="AA285" s="446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>
      <c r="A286" s="91"/>
      <c r="B286" s="14"/>
      <c r="C286" s="14"/>
      <c r="D286" s="79"/>
      <c r="E286" s="79"/>
      <c r="F286" s="14"/>
      <c r="G286" s="11"/>
      <c r="H286" s="441"/>
      <c r="I286" s="75"/>
      <c r="J286" s="14"/>
      <c r="K286" s="14"/>
      <c r="L286" s="14"/>
      <c r="M286" s="14"/>
      <c r="N286" s="213"/>
      <c r="O286" s="14"/>
      <c r="P286" s="14"/>
      <c r="Q286" s="14"/>
      <c r="R286" s="14"/>
      <c r="S286" s="443"/>
      <c r="T286" s="14"/>
      <c r="U286" s="14"/>
      <c r="V286" s="14"/>
      <c r="W286" s="222"/>
      <c r="X286" s="14"/>
      <c r="Y286" s="14"/>
      <c r="Z286" s="14"/>
      <c r="AA286" s="446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>
      <c r="A287" s="91"/>
      <c r="B287" s="14"/>
      <c r="C287" s="14"/>
      <c r="D287" s="79"/>
      <c r="E287" s="79"/>
      <c r="F287" s="14"/>
      <c r="G287" s="11"/>
      <c r="H287" s="441"/>
      <c r="I287" s="75"/>
      <c r="J287" s="14"/>
      <c r="K287" s="14"/>
      <c r="L287" s="14"/>
      <c r="M287" s="14"/>
      <c r="N287" s="213"/>
      <c r="O287" s="14"/>
      <c r="P287" s="14"/>
      <c r="Q287" s="14"/>
      <c r="R287" s="14"/>
      <c r="S287" s="443"/>
      <c r="T287" s="14"/>
      <c r="U287" s="14"/>
      <c r="V287" s="14"/>
      <c r="W287" s="222"/>
      <c r="X287" s="14"/>
      <c r="Y287" s="14"/>
      <c r="Z287" s="14"/>
      <c r="AA287" s="446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>
      <c r="A288" s="91"/>
      <c r="B288" s="14"/>
      <c r="C288" s="14"/>
      <c r="D288" s="79"/>
      <c r="E288" s="79"/>
      <c r="F288" s="14"/>
      <c r="G288" s="11"/>
      <c r="H288" s="441"/>
      <c r="I288" s="75"/>
      <c r="J288" s="14"/>
      <c r="K288" s="14"/>
      <c r="L288" s="14"/>
      <c r="M288" s="14"/>
      <c r="N288" s="213"/>
      <c r="O288" s="14"/>
      <c r="P288" s="14"/>
      <c r="Q288" s="14"/>
      <c r="R288" s="14"/>
      <c r="S288" s="443"/>
      <c r="T288" s="14"/>
      <c r="U288" s="14"/>
      <c r="V288" s="14"/>
      <c r="W288" s="222"/>
      <c r="X288" s="14"/>
      <c r="Y288" s="14"/>
      <c r="Z288" s="14"/>
      <c r="AA288" s="446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>
      <c r="A289" s="91"/>
      <c r="B289" s="14"/>
      <c r="C289" s="14"/>
      <c r="D289" s="79"/>
      <c r="E289" s="79"/>
      <c r="F289" s="14"/>
      <c r="G289" s="11"/>
      <c r="H289" s="441"/>
      <c r="I289" s="75"/>
      <c r="J289" s="14"/>
      <c r="K289" s="14"/>
      <c r="L289" s="14"/>
      <c r="M289" s="14"/>
      <c r="N289" s="213"/>
      <c r="O289" s="14"/>
      <c r="P289" s="14"/>
      <c r="Q289" s="14"/>
      <c r="R289" s="14"/>
      <c r="S289" s="443"/>
      <c r="T289" s="14"/>
      <c r="U289" s="14"/>
      <c r="V289" s="14"/>
      <c r="W289" s="222"/>
      <c r="X289" s="14"/>
      <c r="Y289" s="14"/>
      <c r="Z289" s="14"/>
      <c r="AA289" s="446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>
      <c r="A290" s="91"/>
      <c r="B290" s="14"/>
      <c r="C290" s="14"/>
      <c r="D290" s="79"/>
      <c r="E290" s="79"/>
      <c r="F290" s="14"/>
      <c r="G290" s="11"/>
      <c r="H290" s="441"/>
      <c r="I290" s="75"/>
      <c r="J290" s="14"/>
      <c r="K290" s="14"/>
      <c r="L290" s="14"/>
      <c r="M290" s="14"/>
      <c r="N290" s="213"/>
      <c r="O290" s="14"/>
      <c r="P290" s="14"/>
      <c r="Q290" s="14"/>
      <c r="R290" s="14"/>
      <c r="S290" s="443"/>
      <c r="T290" s="14"/>
      <c r="U290" s="14"/>
      <c r="V290" s="14"/>
      <c r="W290" s="222"/>
      <c r="X290" s="14"/>
      <c r="Y290" s="14"/>
      <c r="Z290" s="14"/>
      <c r="AA290" s="446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>
      <c r="A291" s="91"/>
      <c r="B291" s="14"/>
      <c r="C291" s="14"/>
      <c r="D291" s="79"/>
      <c r="E291" s="79"/>
      <c r="F291" s="14"/>
      <c r="G291" s="11"/>
      <c r="H291" s="441"/>
      <c r="I291" s="75"/>
      <c r="J291" s="14"/>
      <c r="K291" s="14"/>
      <c r="L291" s="14"/>
      <c r="M291" s="14"/>
      <c r="N291" s="213"/>
      <c r="O291" s="14"/>
      <c r="P291" s="14"/>
      <c r="Q291" s="14"/>
      <c r="R291" s="14"/>
      <c r="S291" s="443"/>
      <c r="T291" s="14"/>
      <c r="U291" s="14"/>
      <c r="V291" s="14"/>
      <c r="W291" s="222"/>
      <c r="X291" s="14"/>
      <c r="Y291" s="14"/>
      <c r="Z291" s="14"/>
      <c r="AA291" s="446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>
      <c r="A292" s="91"/>
      <c r="B292" s="14"/>
      <c r="C292" s="14"/>
      <c r="D292" s="79"/>
      <c r="E292" s="79"/>
      <c r="F292" s="14"/>
      <c r="G292" s="11"/>
      <c r="H292" s="441"/>
      <c r="I292" s="75"/>
      <c r="J292" s="14"/>
      <c r="K292" s="14"/>
      <c r="L292" s="14"/>
      <c r="M292" s="14"/>
      <c r="N292" s="213"/>
      <c r="O292" s="14"/>
      <c r="P292" s="14"/>
      <c r="Q292" s="14"/>
      <c r="R292" s="14"/>
      <c r="S292" s="443"/>
      <c r="T292" s="14"/>
      <c r="U292" s="14"/>
      <c r="V292" s="14"/>
      <c r="W292" s="222"/>
      <c r="X292" s="14"/>
      <c r="Y292" s="14"/>
      <c r="Z292" s="14"/>
      <c r="AA292" s="446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>
      <c r="A293" s="91"/>
      <c r="B293" s="85"/>
      <c r="C293" s="14"/>
      <c r="D293" s="91"/>
      <c r="E293" s="79"/>
      <c r="F293" s="14"/>
      <c r="G293" s="11"/>
      <c r="H293" s="441"/>
      <c r="I293" s="75"/>
      <c r="J293" s="448"/>
      <c r="K293" s="14"/>
      <c r="L293" s="14"/>
      <c r="M293" s="449"/>
      <c r="N293" s="213"/>
      <c r="O293" s="14"/>
      <c r="P293" s="14"/>
      <c r="Q293" s="14"/>
      <c r="R293" s="14"/>
      <c r="S293" s="443"/>
      <c r="T293" s="14"/>
      <c r="U293" s="14"/>
      <c r="V293" s="14"/>
      <c r="W293" s="222"/>
      <c r="X293" s="14"/>
      <c r="Y293" s="14"/>
      <c r="Z293" s="14"/>
      <c r="AA293" s="446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>
      <c r="A294" s="91"/>
      <c r="B294" s="14"/>
      <c r="C294" s="14"/>
      <c r="D294" s="79"/>
      <c r="E294" s="79"/>
      <c r="F294" s="14"/>
      <c r="G294" s="11"/>
      <c r="H294" s="441"/>
      <c r="I294" s="75"/>
      <c r="J294" s="447"/>
      <c r="K294" s="79"/>
      <c r="L294" s="14"/>
      <c r="M294" s="14"/>
      <c r="N294" s="213"/>
      <c r="O294" s="14"/>
      <c r="P294" s="14"/>
      <c r="Q294" s="14"/>
      <c r="R294" s="14"/>
      <c r="S294" s="443"/>
      <c r="T294" s="14"/>
      <c r="U294" s="14"/>
      <c r="V294" s="14"/>
      <c r="W294" s="222"/>
      <c r="X294" s="14"/>
      <c r="Y294" s="14"/>
      <c r="Z294" s="14"/>
      <c r="AA294" s="446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>
      <c r="A295" s="91"/>
      <c r="B295" s="14"/>
      <c r="C295" s="14"/>
      <c r="D295" s="463"/>
      <c r="E295" s="79"/>
      <c r="F295" s="14"/>
      <c r="G295" s="11"/>
      <c r="H295" s="441"/>
      <c r="I295" s="75"/>
      <c r="J295" s="14"/>
      <c r="K295" s="14"/>
      <c r="L295" s="14"/>
      <c r="M295" s="14"/>
      <c r="N295" s="213"/>
      <c r="O295" s="14"/>
      <c r="P295" s="14"/>
      <c r="Q295" s="14"/>
      <c r="R295" s="14"/>
      <c r="S295" s="443"/>
      <c r="T295" s="14"/>
      <c r="U295" s="14"/>
      <c r="V295" s="14"/>
      <c r="W295" s="222"/>
      <c r="X295" s="14"/>
      <c r="Y295" s="14"/>
      <c r="Z295" s="14"/>
      <c r="AA295" s="446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>
      <c r="A296" s="91"/>
      <c r="B296" s="14"/>
      <c r="C296" s="14"/>
      <c r="D296" s="79"/>
      <c r="E296" s="79"/>
      <c r="F296" s="14"/>
      <c r="G296" s="11"/>
      <c r="H296" s="441"/>
      <c r="I296" s="75"/>
      <c r="J296" s="14"/>
      <c r="K296" s="14"/>
      <c r="L296" s="14"/>
      <c r="M296" s="14"/>
      <c r="N296" s="213"/>
      <c r="O296" s="14"/>
      <c r="P296" s="14"/>
      <c r="Q296" s="14"/>
      <c r="R296" s="14"/>
      <c r="S296" s="443"/>
      <c r="T296" s="14"/>
      <c r="U296" s="14"/>
      <c r="V296" s="14"/>
      <c r="W296" s="222"/>
      <c r="X296" s="14"/>
      <c r="Y296" s="14"/>
      <c r="Z296" s="14"/>
      <c r="AA296" s="446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>
      <c r="A297" s="91"/>
      <c r="B297" s="14"/>
      <c r="C297" s="14"/>
      <c r="D297" s="79"/>
      <c r="E297" s="79"/>
      <c r="F297" s="14"/>
      <c r="G297" s="11"/>
      <c r="H297" s="441"/>
      <c r="I297" s="75"/>
      <c r="J297" s="14"/>
      <c r="K297" s="14"/>
      <c r="L297" s="14"/>
      <c r="M297" s="14"/>
      <c r="N297" s="213"/>
      <c r="O297" s="14"/>
      <c r="P297" s="14"/>
      <c r="Q297" s="14"/>
      <c r="R297" s="14"/>
      <c r="S297" s="443"/>
      <c r="T297" s="14"/>
      <c r="U297" s="14"/>
      <c r="V297" s="14"/>
      <c r="W297" s="222"/>
      <c r="X297" s="14"/>
      <c r="Y297" s="14"/>
      <c r="Z297" s="14"/>
      <c r="AA297" s="446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>
      <c r="A298" s="91"/>
      <c r="B298" s="85"/>
      <c r="C298" s="14"/>
      <c r="D298" s="79"/>
      <c r="E298" s="79"/>
      <c r="F298" s="14"/>
      <c r="G298" s="11"/>
      <c r="H298" s="441"/>
      <c r="I298" s="75"/>
      <c r="J298" s="14"/>
      <c r="K298" s="14"/>
      <c r="L298" s="14"/>
      <c r="M298" s="14"/>
      <c r="N298" s="213"/>
      <c r="O298" s="14"/>
      <c r="P298" s="14"/>
      <c r="Q298" s="14"/>
      <c r="R298" s="14"/>
      <c r="S298" s="443"/>
      <c r="T298" s="14"/>
      <c r="U298" s="14"/>
      <c r="V298" s="14"/>
      <c r="W298" s="222"/>
      <c r="X298" s="14"/>
      <c r="Y298" s="14"/>
      <c r="Z298" s="14"/>
      <c r="AA298" s="446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>
      <c r="A299" s="91"/>
      <c r="B299" s="14"/>
      <c r="C299" s="14"/>
      <c r="D299" s="79"/>
      <c r="E299" s="79"/>
      <c r="F299" s="14"/>
      <c r="G299" s="11"/>
      <c r="H299" s="441"/>
      <c r="I299" s="75"/>
      <c r="J299" s="14"/>
      <c r="K299" s="14"/>
      <c r="L299" s="14"/>
      <c r="M299" s="14"/>
      <c r="N299" s="213"/>
      <c r="O299" s="14"/>
      <c r="P299" s="14"/>
      <c r="Q299" s="14"/>
      <c r="R299" s="14"/>
      <c r="S299" s="443"/>
      <c r="T299" s="14"/>
      <c r="U299" s="14"/>
      <c r="V299" s="14"/>
      <c r="W299" s="222"/>
      <c r="X299" s="14"/>
      <c r="Y299" s="14"/>
      <c r="Z299" s="14"/>
      <c r="AA299" s="446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>
      <c r="A300" s="91"/>
      <c r="B300" s="14"/>
      <c r="C300" s="14"/>
      <c r="D300" s="79"/>
      <c r="E300" s="79"/>
      <c r="F300" s="14"/>
      <c r="G300" s="11"/>
      <c r="H300" s="441"/>
      <c r="I300" s="75"/>
      <c r="J300" s="14"/>
      <c r="K300" s="14"/>
      <c r="L300" s="14"/>
      <c r="M300" s="14"/>
      <c r="N300" s="213"/>
      <c r="O300" s="14"/>
      <c r="P300" s="14"/>
      <c r="Q300" s="14"/>
      <c r="R300" s="14"/>
      <c r="S300" s="443"/>
      <c r="T300" s="14"/>
      <c r="U300" s="14"/>
      <c r="V300" s="14"/>
      <c r="W300" s="222"/>
      <c r="X300" s="14"/>
      <c r="Y300" s="14"/>
      <c r="Z300" s="14"/>
      <c r="AA300" s="446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>
      <c r="A301" s="91"/>
      <c r="B301" s="14"/>
      <c r="C301" s="14"/>
      <c r="D301" s="79"/>
      <c r="E301" s="79"/>
      <c r="F301" s="14"/>
      <c r="G301" s="11"/>
      <c r="H301" s="441"/>
      <c r="I301" s="75"/>
      <c r="J301" s="14"/>
      <c r="K301" s="14"/>
      <c r="L301" s="14"/>
      <c r="M301" s="14"/>
      <c r="N301" s="213"/>
      <c r="O301" s="14"/>
      <c r="P301" s="14"/>
      <c r="Q301" s="14"/>
      <c r="R301" s="14"/>
      <c r="S301" s="443"/>
      <c r="T301" s="14"/>
      <c r="U301" s="14"/>
      <c r="V301" s="14"/>
      <c r="W301" s="222"/>
      <c r="X301" s="14"/>
      <c r="Y301" s="14"/>
      <c r="Z301" s="14"/>
      <c r="AA301" s="446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>
      <c r="A302" s="91"/>
      <c r="B302" s="14"/>
      <c r="C302" s="14"/>
      <c r="D302" s="79"/>
      <c r="E302" s="79"/>
      <c r="F302" s="14"/>
      <c r="G302" s="11"/>
      <c r="H302" s="441"/>
      <c r="I302" s="75"/>
      <c r="J302" s="14"/>
      <c r="K302" s="14"/>
      <c r="L302" s="14"/>
      <c r="M302" s="14"/>
      <c r="N302" s="213"/>
      <c r="O302" s="14"/>
      <c r="P302" s="14"/>
      <c r="Q302" s="14"/>
      <c r="R302" s="14"/>
      <c r="S302" s="443"/>
      <c r="T302" s="14"/>
      <c r="U302" s="14"/>
      <c r="V302" s="14"/>
      <c r="W302" s="222"/>
      <c r="X302" s="14"/>
      <c r="Y302" s="14"/>
      <c r="Z302" s="14"/>
      <c r="AA302" s="446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>
      <c r="A303" s="91"/>
      <c r="B303" s="14"/>
      <c r="C303" s="14"/>
      <c r="D303" s="79"/>
      <c r="E303" s="79"/>
      <c r="F303" s="14"/>
      <c r="G303" s="11"/>
      <c r="H303" s="441"/>
      <c r="I303" s="75"/>
      <c r="J303" s="14"/>
      <c r="K303" s="14"/>
      <c r="L303" s="96"/>
      <c r="M303" s="14"/>
      <c r="N303" s="213"/>
      <c r="O303" s="14"/>
      <c r="P303" s="14"/>
      <c r="Q303" s="14"/>
      <c r="R303" s="14"/>
      <c r="S303" s="443"/>
      <c r="T303" s="14"/>
      <c r="U303" s="14"/>
      <c r="V303" s="14"/>
      <c r="W303" s="222"/>
      <c r="X303" s="14"/>
      <c r="Y303" s="14"/>
      <c r="Z303" s="14"/>
      <c r="AA303" s="446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>
      <c r="A304" s="96"/>
      <c r="B304" s="76"/>
      <c r="C304" s="75"/>
      <c r="D304" s="96"/>
      <c r="E304" s="90"/>
      <c r="F304" s="75"/>
      <c r="G304" s="124"/>
      <c r="H304" s="221"/>
      <c r="I304" s="75"/>
      <c r="J304" s="221"/>
      <c r="K304" s="221"/>
      <c r="L304" s="221"/>
      <c r="M304" s="221"/>
      <c r="N304" s="213"/>
      <c r="O304" s="221"/>
      <c r="P304" s="221"/>
      <c r="Q304" s="221"/>
      <c r="R304" s="221"/>
      <c r="S304" s="221"/>
      <c r="T304" s="221"/>
      <c r="U304" s="221"/>
      <c r="V304" s="221"/>
      <c r="W304" s="221"/>
      <c r="X304" s="221"/>
      <c r="Y304" s="221"/>
      <c r="Z304" s="221"/>
      <c r="AA304" s="221"/>
      <c r="AB304" s="221"/>
      <c r="AC304" s="221"/>
      <c r="AD304" s="221"/>
      <c r="AE304" s="221"/>
      <c r="AF304" s="221"/>
      <c r="AG304" s="221"/>
      <c r="AH304" s="221"/>
      <c r="AI304" s="221"/>
      <c r="AJ304" s="221"/>
      <c r="AK304" s="221"/>
      <c r="AL304" s="221"/>
      <c r="AM304" s="221"/>
      <c r="AN304" s="221"/>
    </row>
    <row r="305">
      <c r="A305" s="96"/>
      <c r="B305" s="75"/>
      <c r="C305" s="75"/>
      <c r="D305" s="90"/>
      <c r="E305" s="90"/>
      <c r="F305" s="75"/>
      <c r="G305" s="124"/>
      <c r="H305" s="441"/>
      <c r="I305" s="75"/>
      <c r="J305" s="14"/>
      <c r="K305" s="14"/>
      <c r="L305" s="14"/>
      <c r="M305" s="14"/>
      <c r="N305" s="213"/>
      <c r="O305" s="14"/>
      <c r="P305" s="14"/>
      <c r="Q305" s="14"/>
      <c r="R305" s="14"/>
      <c r="S305" s="443"/>
      <c r="T305" s="14"/>
      <c r="U305" s="14"/>
      <c r="V305" s="14"/>
      <c r="W305" s="222"/>
      <c r="X305" s="14"/>
      <c r="Y305" s="14"/>
      <c r="Z305" s="14"/>
      <c r="AA305" s="446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>
      <c r="A306" s="96"/>
      <c r="B306" s="75"/>
      <c r="C306" s="75"/>
      <c r="D306" s="90"/>
      <c r="E306" s="90"/>
      <c r="F306" s="75"/>
      <c r="G306" s="124"/>
      <c r="H306" s="441"/>
      <c r="I306" s="75"/>
      <c r="J306" s="14"/>
      <c r="K306" s="14"/>
      <c r="L306" s="14"/>
      <c r="M306" s="14"/>
      <c r="N306" s="213"/>
      <c r="O306" s="14"/>
      <c r="P306" s="14"/>
      <c r="Q306" s="14"/>
      <c r="R306" s="14"/>
      <c r="S306" s="443"/>
      <c r="T306" s="14"/>
      <c r="U306" s="14"/>
      <c r="V306" s="14"/>
      <c r="W306" s="222"/>
      <c r="X306" s="14"/>
      <c r="Y306" s="14"/>
      <c r="Z306" s="14"/>
      <c r="AA306" s="446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>
      <c r="A307" s="96"/>
      <c r="B307" s="75"/>
      <c r="C307" s="75"/>
      <c r="D307" s="90"/>
      <c r="E307" s="90"/>
      <c r="F307" s="75"/>
      <c r="G307" s="124"/>
      <c r="H307" s="441"/>
      <c r="I307" s="75"/>
      <c r="J307" s="14"/>
      <c r="K307" s="14"/>
      <c r="L307" s="14"/>
      <c r="M307" s="14"/>
      <c r="N307" s="213"/>
      <c r="O307" s="14"/>
      <c r="P307" s="14"/>
      <c r="Q307" s="14"/>
      <c r="R307" s="14"/>
      <c r="S307" s="443"/>
      <c r="T307" s="14"/>
      <c r="U307" s="14"/>
      <c r="V307" s="14"/>
      <c r="W307" s="222"/>
      <c r="X307" s="14"/>
      <c r="Y307" s="14"/>
      <c r="Z307" s="14"/>
      <c r="AA307" s="446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>
      <c r="A308" s="96"/>
      <c r="B308" s="75"/>
      <c r="C308" s="75"/>
      <c r="D308" s="90"/>
      <c r="E308" s="90"/>
      <c r="F308" s="75"/>
      <c r="G308" s="124"/>
      <c r="H308" s="221"/>
      <c r="I308" s="75"/>
      <c r="J308" s="221"/>
      <c r="K308" s="221"/>
      <c r="L308" s="221"/>
      <c r="M308" s="221"/>
      <c r="N308" s="213"/>
      <c r="O308" s="221"/>
      <c r="P308" s="221"/>
      <c r="Q308" s="221"/>
      <c r="R308" s="221"/>
      <c r="S308" s="221"/>
      <c r="T308" s="221"/>
      <c r="U308" s="221"/>
      <c r="V308" s="221"/>
      <c r="W308" s="221"/>
      <c r="X308" s="221"/>
      <c r="Y308" s="221"/>
      <c r="Z308" s="221"/>
      <c r="AA308" s="221"/>
      <c r="AB308" s="221"/>
      <c r="AC308" s="221"/>
      <c r="AD308" s="221"/>
      <c r="AE308" s="221"/>
      <c r="AF308" s="221"/>
      <c r="AG308" s="221"/>
      <c r="AH308" s="221"/>
      <c r="AI308" s="221"/>
      <c r="AJ308" s="221"/>
      <c r="AK308" s="221"/>
      <c r="AL308" s="221"/>
      <c r="AM308" s="221"/>
      <c r="AN308" s="221"/>
    </row>
    <row r="309">
      <c r="A309" s="91"/>
      <c r="B309" s="76"/>
      <c r="C309" s="75"/>
      <c r="D309" s="90"/>
      <c r="E309" s="90"/>
      <c r="F309" s="14"/>
      <c r="G309" s="11"/>
      <c r="H309" s="441"/>
      <c r="I309" s="75"/>
      <c r="J309" s="14"/>
      <c r="K309" s="14"/>
      <c r="L309" s="14"/>
      <c r="M309" s="14"/>
      <c r="N309" s="213"/>
      <c r="O309" s="14"/>
      <c r="P309" s="14"/>
      <c r="Q309" s="14"/>
      <c r="R309" s="14"/>
      <c r="S309" s="443"/>
      <c r="T309" s="14"/>
      <c r="U309" s="14"/>
      <c r="V309" s="14"/>
      <c r="W309" s="222"/>
      <c r="X309" s="14"/>
      <c r="Y309" s="14"/>
      <c r="Z309" s="14"/>
      <c r="AA309" s="446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>
      <c r="A310" s="91"/>
      <c r="B310" s="14"/>
      <c r="C310" s="14"/>
      <c r="D310" s="79"/>
      <c r="E310" s="79"/>
      <c r="F310" s="14"/>
      <c r="G310" s="11"/>
      <c r="H310" s="441"/>
      <c r="I310" s="75"/>
      <c r="J310" s="14"/>
      <c r="K310" s="14"/>
      <c r="L310" s="14"/>
      <c r="M310" s="14"/>
      <c r="N310" s="213"/>
      <c r="O310" s="14"/>
      <c r="P310" s="14"/>
      <c r="Q310" s="14"/>
      <c r="R310" s="14"/>
      <c r="S310" s="443"/>
      <c r="T310" s="14"/>
      <c r="U310" s="14"/>
      <c r="V310" s="14"/>
      <c r="W310" s="222"/>
      <c r="X310" s="14"/>
      <c r="Y310" s="14"/>
      <c r="Z310" s="14"/>
      <c r="AA310" s="446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>
      <c r="A311" s="91"/>
      <c r="B311" s="14"/>
      <c r="C311" s="14"/>
      <c r="D311" s="79"/>
      <c r="E311" s="79"/>
      <c r="F311" s="14"/>
      <c r="G311" s="11"/>
      <c r="H311" s="441"/>
      <c r="I311" s="75"/>
      <c r="J311" s="14"/>
      <c r="K311" s="14"/>
      <c r="L311" s="14"/>
      <c r="M311" s="14"/>
      <c r="N311" s="213"/>
      <c r="O311" s="14"/>
      <c r="P311" s="14"/>
      <c r="Q311" s="14"/>
      <c r="R311" s="14"/>
      <c r="S311" s="443"/>
      <c r="T311" s="14"/>
      <c r="U311" s="14"/>
      <c r="V311" s="14"/>
      <c r="W311" s="222"/>
      <c r="X311" s="14"/>
      <c r="Y311" s="14"/>
      <c r="Z311" s="14"/>
      <c r="AA311" s="446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>
      <c r="A312" s="91"/>
      <c r="B312" s="14"/>
      <c r="C312" s="14"/>
      <c r="D312" s="79"/>
      <c r="E312" s="79"/>
      <c r="F312" s="14"/>
      <c r="G312" s="11"/>
      <c r="H312" s="441"/>
      <c r="I312" s="75"/>
      <c r="J312" s="14"/>
      <c r="K312" s="14"/>
      <c r="L312" s="14"/>
      <c r="M312" s="14"/>
      <c r="N312" s="213"/>
      <c r="O312" s="14"/>
      <c r="P312" s="14"/>
      <c r="Q312" s="14"/>
      <c r="R312" s="14"/>
      <c r="S312" s="443"/>
      <c r="T312" s="14"/>
      <c r="U312" s="14"/>
      <c r="V312" s="14"/>
      <c r="W312" s="222"/>
      <c r="X312" s="14"/>
      <c r="Y312" s="14"/>
      <c r="Z312" s="14"/>
      <c r="AA312" s="446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>
      <c r="A313" s="91"/>
      <c r="B313" s="14"/>
      <c r="C313" s="14"/>
      <c r="D313" s="91"/>
      <c r="E313" s="79"/>
      <c r="F313" s="14"/>
      <c r="G313" s="11"/>
      <c r="H313" s="441"/>
      <c r="I313" s="75"/>
      <c r="J313" s="14"/>
      <c r="K313" s="14"/>
      <c r="L313" s="14"/>
      <c r="M313" s="14"/>
      <c r="N313" s="213"/>
      <c r="O313" s="14"/>
      <c r="P313" s="14"/>
      <c r="Q313" s="14"/>
      <c r="R313" s="14"/>
      <c r="S313" s="443"/>
      <c r="T313" s="14"/>
      <c r="U313" s="14"/>
      <c r="V313" s="14"/>
      <c r="W313" s="222"/>
      <c r="X313" s="14"/>
      <c r="Y313" s="14"/>
      <c r="Z313" s="14"/>
      <c r="AA313" s="446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>
      <c r="A314" s="91"/>
      <c r="B314" s="14"/>
      <c r="C314" s="14"/>
      <c r="D314" s="79"/>
      <c r="E314" s="14"/>
      <c r="F314" s="14"/>
      <c r="G314" s="11"/>
      <c r="H314" s="441"/>
      <c r="I314" s="75"/>
      <c r="J314" s="14"/>
      <c r="K314" s="14"/>
      <c r="L314" s="14"/>
      <c r="M314" s="14"/>
      <c r="N314" s="213"/>
      <c r="O314" s="14"/>
      <c r="P314" s="14"/>
      <c r="Q314" s="14"/>
      <c r="R314" s="14"/>
      <c r="S314" s="443"/>
      <c r="T314" s="14"/>
      <c r="U314" s="14"/>
      <c r="V314" s="14"/>
      <c r="W314" s="222"/>
      <c r="X314" s="14"/>
      <c r="Y314" s="14"/>
      <c r="Z314" s="14"/>
      <c r="AA314" s="446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>
      <c r="A315" s="91"/>
      <c r="B315" s="14"/>
      <c r="C315" s="14"/>
      <c r="D315" s="79"/>
      <c r="E315" s="14"/>
      <c r="F315" s="14"/>
      <c r="G315" s="11"/>
      <c r="H315" s="441"/>
      <c r="I315" s="75"/>
      <c r="J315" s="14"/>
      <c r="K315" s="14"/>
      <c r="L315" s="14"/>
      <c r="M315" s="14"/>
      <c r="N315" s="213"/>
      <c r="O315" s="14"/>
      <c r="P315" s="14"/>
      <c r="Q315" s="14"/>
      <c r="R315" s="14"/>
      <c r="S315" s="443"/>
      <c r="T315" s="14"/>
      <c r="U315" s="14"/>
      <c r="V315" s="14"/>
      <c r="W315" s="222"/>
      <c r="X315" s="14"/>
      <c r="Y315" s="14"/>
      <c r="Z315" s="14"/>
      <c r="AA315" s="446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>
      <c r="A316" s="91"/>
      <c r="B316" s="14"/>
      <c r="C316" s="14"/>
      <c r="D316" s="79"/>
      <c r="E316" s="14"/>
      <c r="F316" s="14"/>
      <c r="G316" s="11"/>
      <c r="H316" s="441"/>
      <c r="I316" s="75"/>
      <c r="J316" s="14"/>
      <c r="K316" s="14"/>
      <c r="L316" s="14"/>
      <c r="M316" s="14"/>
      <c r="N316" s="213"/>
      <c r="O316" s="14"/>
      <c r="P316" s="14"/>
      <c r="Q316" s="14"/>
      <c r="R316" s="14"/>
      <c r="S316" s="443"/>
      <c r="T316" s="14"/>
      <c r="U316" s="14"/>
      <c r="V316" s="14"/>
      <c r="W316" s="222"/>
      <c r="X316" s="14"/>
      <c r="Y316" s="14"/>
      <c r="Z316" s="14"/>
      <c r="AA316" s="446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>
      <c r="A317" s="91"/>
      <c r="B317" s="14"/>
      <c r="C317" s="14"/>
      <c r="D317" s="79"/>
      <c r="E317" s="14"/>
      <c r="F317" s="14"/>
      <c r="G317" s="11"/>
      <c r="H317" s="441"/>
      <c r="I317" s="75"/>
      <c r="J317" s="14"/>
      <c r="K317" s="14"/>
      <c r="L317" s="14"/>
      <c r="M317" s="14"/>
      <c r="N317" s="213"/>
      <c r="O317" s="14"/>
      <c r="P317" s="14"/>
      <c r="Q317" s="14"/>
      <c r="R317" s="14"/>
      <c r="S317" s="443"/>
      <c r="T317" s="14"/>
      <c r="U317" s="14"/>
      <c r="V317" s="14"/>
      <c r="W317" s="222"/>
      <c r="X317" s="14"/>
      <c r="Y317" s="14"/>
      <c r="Z317" s="14"/>
      <c r="AA317" s="446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>
      <c r="A318" s="91"/>
      <c r="B318" s="14"/>
      <c r="C318" s="14"/>
      <c r="D318" s="79"/>
      <c r="E318" s="14"/>
      <c r="F318" s="14"/>
      <c r="G318" s="11"/>
      <c r="H318" s="441"/>
      <c r="I318" s="75"/>
      <c r="J318" s="14"/>
      <c r="K318" s="14"/>
      <c r="L318" s="14"/>
      <c r="M318" s="14"/>
      <c r="N318" s="213"/>
      <c r="O318" s="14"/>
      <c r="P318" s="14"/>
      <c r="Q318" s="14"/>
      <c r="R318" s="14"/>
      <c r="S318" s="443"/>
      <c r="T318" s="14"/>
      <c r="U318" s="14"/>
      <c r="V318" s="14"/>
      <c r="W318" s="222"/>
      <c r="X318" s="14"/>
      <c r="Y318" s="14"/>
      <c r="Z318" s="14"/>
      <c r="AA318" s="446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>
      <c r="A319" s="91"/>
      <c r="B319" s="14"/>
      <c r="C319" s="14"/>
      <c r="D319" s="79"/>
      <c r="E319" s="14"/>
      <c r="F319" s="14"/>
      <c r="G319" s="11"/>
      <c r="H319" s="441"/>
      <c r="I319" s="75"/>
      <c r="J319" s="14"/>
      <c r="K319" s="14"/>
      <c r="L319" s="14"/>
      <c r="M319" s="14"/>
      <c r="N319" s="213"/>
      <c r="O319" s="14"/>
      <c r="P319" s="14"/>
      <c r="Q319" s="14"/>
      <c r="R319" s="14"/>
      <c r="S319" s="443"/>
      <c r="T319" s="14"/>
      <c r="U319" s="14"/>
      <c r="V319" s="14"/>
      <c r="W319" s="222"/>
      <c r="X319" s="14"/>
      <c r="Y319" s="14"/>
      <c r="Z319" s="14"/>
      <c r="AA319" s="446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>
      <c r="A320" s="91"/>
      <c r="B320" s="14"/>
      <c r="C320" s="14"/>
      <c r="D320" s="79"/>
      <c r="E320" s="14"/>
      <c r="F320" s="14"/>
      <c r="G320" s="11"/>
      <c r="H320" s="441"/>
      <c r="I320" s="75"/>
      <c r="J320" s="14"/>
      <c r="K320" s="14"/>
      <c r="L320" s="14"/>
      <c r="M320" s="14"/>
      <c r="N320" s="213"/>
      <c r="O320" s="14"/>
      <c r="P320" s="14"/>
      <c r="Q320" s="14"/>
      <c r="R320" s="14"/>
      <c r="S320" s="443"/>
      <c r="T320" s="14"/>
      <c r="U320" s="14"/>
      <c r="V320" s="14"/>
      <c r="W320" s="222"/>
      <c r="X320" s="14"/>
      <c r="Y320" s="14"/>
      <c r="Z320" s="14"/>
      <c r="AA320" s="446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>
      <c r="A321" s="91"/>
      <c r="B321" s="14"/>
      <c r="C321" s="14"/>
      <c r="D321" s="79"/>
      <c r="E321" s="14"/>
      <c r="F321" s="14"/>
      <c r="G321" s="11"/>
      <c r="H321" s="441"/>
      <c r="I321" s="75"/>
      <c r="J321" s="14"/>
      <c r="K321" s="14"/>
      <c r="L321" s="14"/>
      <c r="M321" s="14"/>
      <c r="N321" s="213"/>
      <c r="O321" s="14"/>
      <c r="P321" s="14"/>
      <c r="Q321" s="14"/>
      <c r="R321" s="14"/>
      <c r="S321" s="443"/>
      <c r="T321" s="14"/>
      <c r="U321" s="14"/>
      <c r="V321" s="14"/>
      <c r="W321" s="222"/>
      <c r="X321" s="14"/>
      <c r="Y321" s="14"/>
      <c r="Z321" s="14"/>
      <c r="AA321" s="446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>
      <c r="A322" s="91"/>
      <c r="B322" s="14"/>
      <c r="C322" s="14"/>
      <c r="D322" s="79"/>
      <c r="E322" s="14"/>
      <c r="F322" s="14"/>
      <c r="G322" s="11"/>
      <c r="H322" s="441"/>
      <c r="I322" s="75"/>
      <c r="J322" s="14"/>
      <c r="K322" s="14"/>
      <c r="L322" s="14"/>
      <c r="M322" s="14"/>
      <c r="N322" s="213"/>
      <c r="O322" s="14"/>
      <c r="P322" s="14"/>
      <c r="Q322" s="14"/>
      <c r="R322" s="14"/>
      <c r="S322" s="443"/>
      <c r="T322" s="14"/>
      <c r="U322" s="14"/>
      <c r="V322" s="14"/>
      <c r="W322" s="222"/>
      <c r="X322" s="14"/>
      <c r="Y322" s="14"/>
      <c r="Z322" s="14"/>
      <c r="AA322" s="446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>
      <c r="A323" s="91"/>
      <c r="B323" s="14"/>
      <c r="C323" s="14"/>
      <c r="D323" s="79"/>
      <c r="E323" s="14"/>
      <c r="F323" s="14"/>
      <c r="G323" s="11"/>
      <c r="H323" s="441"/>
      <c r="I323" s="75"/>
      <c r="J323" s="14"/>
      <c r="K323" s="14"/>
      <c r="L323" s="14"/>
      <c r="M323" s="14"/>
      <c r="N323" s="213"/>
      <c r="O323" s="14"/>
      <c r="P323" s="14"/>
      <c r="Q323" s="14"/>
      <c r="R323" s="14"/>
      <c r="S323" s="443"/>
      <c r="T323" s="14"/>
      <c r="U323" s="14"/>
      <c r="V323" s="14"/>
      <c r="W323" s="222"/>
      <c r="X323" s="14"/>
      <c r="Y323" s="14"/>
      <c r="Z323" s="14"/>
      <c r="AA323" s="446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>
      <c r="A324" s="91"/>
      <c r="B324" s="14"/>
      <c r="C324" s="14"/>
      <c r="D324" s="79"/>
      <c r="E324" s="14"/>
      <c r="F324" s="14"/>
      <c r="G324" s="11"/>
      <c r="H324" s="441"/>
      <c r="I324" s="75"/>
      <c r="J324" s="14"/>
      <c r="K324" s="14"/>
      <c r="L324" s="14"/>
      <c r="M324" s="14"/>
      <c r="N324" s="213"/>
      <c r="O324" s="14"/>
      <c r="P324" s="14"/>
      <c r="Q324" s="14"/>
      <c r="R324" s="14"/>
      <c r="S324" s="443"/>
      <c r="T324" s="14"/>
      <c r="U324" s="14"/>
      <c r="V324" s="14"/>
      <c r="W324" s="222"/>
      <c r="X324" s="14"/>
      <c r="Y324" s="14"/>
      <c r="Z324" s="14"/>
      <c r="AA324" s="446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>
      <c r="A325" s="91"/>
      <c r="B325" s="14"/>
      <c r="C325" s="14"/>
      <c r="D325" s="79"/>
      <c r="E325" s="79"/>
      <c r="F325" s="14"/>
      <c r="G325" s="11"/>
      <c r="H325" s="441"/>
      <c r="I325" s="75"/>
      <c r="J325" s="14"/>
      <c r="K325" s="14"/>
      <c r="L325" s="14"/>
      <c r="M325" s="14"/>
      <c r="N325" s="213"/>
      <c r="O325" s="14"/>
      <c r="P325" s="14"/>
      <c r="Q325" s="14"/>
      <c r="R325" s="14"/>
      <c r="S325" s="443"/>
      <c r="T325" s="14"/>
      <c r="U325" s="14"/>
      <c r="V325" s="14"/>
      <c r="W325" s="222"/>
      <c r="X325" s="14"/>
      <c r="Y325" s="14"/>
      <c r="Z325" s="14"/>
      <c r="AA325" s="446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>
      <c r="A326" s="91"/>
      <c r="B326" s="14"/>
      <c r="C326" s="14"/>
      <c r="D326" s="79"/>
      <c r="E326" s="79"/>
      <c r="F326" s="14"/>
      <c r="G326" s="11"/>
      <c r="H326" s="441"/>
      <c r="I326" s="75"/>
      <c r="J326" s="447"/>
      <c r="K326" s="79"/>
      <c r="L326" s="14"/>
      <c r="M326" s="14"/>
      <c r="N326" s="213"/>
      <c r="O326" s="14"/>
      <c r="P326" s="14"/>
      <c r="Q326" s="14"/>
      <c r="R326" s="14"/>
      <c r="S326" s="443"/>
      <c r="T326" s="14"/>
      <c r="U326" s="14"/>
      <c r="V326" s="14"/>
      <c r="W326" s="222"/>
      <c r="X326" s="14"/>
      <c r="Y326" s="14"/>
      <c r="Z326" s="14"/>
      <c r="AA326" s="446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>
      <c r="A327" s="464"/>
      <c r="B327" s="14"/>
      <c r="C327" s="14"/>
      <c r="D327" s="79"/>
      <c r="E327" s="14"/>
      <c r="F327" s="14"/>
      <c r="G327" s="11"/>
      <c r="H327" s="441"/>
      <c r="I327" s="75"/>
      <c r="J327" s="14"/>
      <c r="K327" s="14"/>
      <c r="L327" s="14"/>
      <c r="M327" s="14"/>
      <c r="N327" s="213"/>
      <c r="O327" s="14"/>
      <c r="P327" s="14"/>
      <c r="Q327" s="14"/>
      <c r="R327" s="14"/>
      <c r="S327" s="443"/>
      <c r="T327" s="14"/>
      <c r="U327" s="14"/>
      <c r="V327" s="14"/>
      <c r="W327" s="222"/>
      <c r="X327" s="14"/>
      <c r="Y327" s="14"/>
      <c r="Z327" s="14"/>
      <c r="AA327" s="446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>
      <c r="A328" s="91"/>
      <c r="B328" s="14"/>
      <c r="C328" s="14"/>
      <c r="D328" s="79"/>
      <c r="E328" s="14"/>
      <c r="F328" s="14"/>
      <c r="G328" s="11"/>
      <c r="H328" s="441"/>
      <c r="I328" s="75"/>
      <c r="J328" s="14"/>
      <c r="K328" s="14"/>
      <c r="L328" s="14"/>
      <c r="M328" s="14"/>
      <c r="N328" s="213"/>
      <c r="O328" s="14"/>
      <c r="P328" s="14"/>
      <c r="Q328" s="14"/>
      <c r="R328" s="14"/>
      <c r="S328" s="443"/>
      <c r="T328" s="14"/>
      <c r="U328" s="14"/>
      <c r="V328" s="14"/>
      <c r="W328" s="222"/>
      <c r="X328" s="14"/>
      <c r="Y328" s="14"/>
      <c r="Z328" s="14"/>
      <c r="AA328" s="446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>
      <c r="A329" s="91"/>
      <c r="B329" s="14"/>
      <c r="C329" s="14"/>
      <c r="D329" s="79"/>
      <c r="E329" s="14"/>
      <c r="F329" s="14"/>
      <c r="G329" s="11"/>
      <c r="H329" s="441"/>
      <c r="I329" s="75"/>
      <c r="J329" s="14"/>
      <c r="K329" s="14"/>
      <c r="L329" s="14"/>
      <c r="M329" s="14"/>
      <c r="N329" s="213"/>
      <c r="O329" s="14"/>
      <c r="P329" s="14"/>
      <c r="Q329" s="14"/>
      <c r="R329" s="14"/>
      <c r="S329" s="443"/>
      <c r="T329" s="14"/>
      <c r="U329" s="14"/>
      <c r="V329" s="14"/>
      <c r="W329" s="222"/>
      <c r="X329" s="14"/>
      <c r="Y329" s="14"/>
      <c r="Z329" s="14"/>
      <c r="AA329" s="446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>
      <c r="A330" s="91"/>
      <c r="B330" s="14"/>
      <c r="C330" s="14"/>
      <c r="D330" s="79"/>
      <c r="E330" s="14"/>
      <c r="F330" s="14"/>
      <c r="G330" s="11"/>
      <c r="H330" s="441"/>
      <c r="I330" s="75"/>
      <c r="J330" s="14"/>
      <c r="K330" s="14"/>
      <c r="L330" s="14"/>
      <c r="M330" s="14"/>
      <c r="N330" s="213"/>
      <c r="O330" s="14"/>
      <c r="P330" s="14"/>
      <c r="Q330" s="14"/>
      <c r="R330" s="14"/>
      <c r="S330" s="443"/>
      <c r="T330" s="14"/>
      <c r="U330" s="14"/>
      <c r="V330" s="14"/>
      <c r="W330" s="222"/>
      <c r="X330" s="14"/>
      <c r="Y330" s="14"/>
      <c r="Z330" s="14"/>
      <c r="AA330" s="446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>
      <c r="A331" s="91"/>
      <c r="B331" s="14"/>
      <c r="C331" s="14"/>
      <c r="D331" s="79"/>
      <c r="E331" s="14"/>
      <c r="F331" s="14"/>
      <c r="G331" s="11"/>
      <c r="H331" s="441"/>
      <c r="I331" s="75"/>
      <c r="J331" s="14"/>
      <c r="K331" s="14"/>
      <c r="L331" s="14"/>
      <c r="M331" s="14"/>
      <c r="N331" s="213"/>
      <c r="O331" s="14"/>
      <c r="P331" s="14"/>
      <c r="Q331" s="14"/>
      <c r="R331" s="14"/>
      <c r="S331" s="443"/>
      <c r="T331" s="14"/>
      <c r="U331" s="14"/>
      <c r="V331" s="14"/>
      <c r="W331" s="222"/>
      <c r="X331" s="14"/>
      <c r="Y331" s="14"/>
      <c r="Z331" s="14"/>
      <c r="AA331" s="446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>
      <c r="A332" s="91"/>
      <c r="B332" s="14"/>
      <c r="C332" s="14"/>
      <c r="D332" s="79"/>
      <c r="E332" s="14"/>
      <c r="F332" s="14"/>
      <c r="G332" s="11"/>
      <c r="H332" s="441"/>
      <c r="I332" s="75"/>
      <c r="J332" s="14"/>
      <c r="K332" s="14"/>
      <c r="L332" s="14"/>
      <c r="M332" s="14"/>
      <c r="N332" s="213"/>
      <c r="O332" s="14"/>
      <c r="P332" s="14"/>
      <c r="Q332" s="14"/>
      <c r="R332" s="14"/>
      <c r="S332" s="443"/>
      <c r="T332" s="14"/>
      <c r="U332" s="14"/>
      <c r="V332" s="14"/>
      <c r="W332" s="222"/>
      <c r="X332" s="14"/>
      <c r="Y332" s="14"/>
      <c r="Z332" s="14"/>
      <c r="AA332" s="446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>
      <c r="A333" s="91"/>
      <c r="B333" s="14"/>
      <c r="C333" s="14"/>
      <c r="D333" s="79"/>
      <c r="E333" s="14"/>
      <c r="F333" s="14"/>
      <c r="G333" s="11"/>
      <c r="H333" s="441"/>
      <c r="I333" s="75"/>
      <c r="J333" s="14"/>
      <c r="K333" s="14"/>
      <c r="L333" s="14"/>
      <c r="M333" s="14"/>
      <c r="N333" s="213"/>
      <c r="O333" s="14"/>
      <c r="P333" s="14"/>
      <c r="Q333" s="14"/>
      <c r="R333" s="14"/>
      <c r="S333" s="443"/>
      <c r="T333" s="14"/>
      <c r="U333" s="14"/>
      <c r="V333" s="14"/>
      <c r="W333" s="222"/>
      <c r="X333" s="14"/>
      <c r="Y333" s="14"/>
      <c r="Z333" s="14"/>
      <c r="AA333" s="446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>
      <c r="A334" s="91"/>
      <c r="B334" s="14"/>
      <c r="C334" s="14"/>
      <c r="D334" s="79"/>
      <c r="E334" s="14"/>
      <c r="F334" s="14"/>
      <c r="G334" s="11"/>
      <c r="H334" s="441"/>
      <c r="I334" s="75"/>
      <c r="J334" s="14"/>
      <c r="K334" s="14"/>
      <c r="L334" s="14"/>
      <c r="M334" s="14"/>
      <c r="N334" s="213"/>
      <c r="O334" s="14"/>
      <c r="P334" s="14"/>
      <c r="Q334" s="14"/>
      <c r="R334" s="14"/>
      <c r="S334" s="443"/>
      <c r="T334" s="14"/>
      <c r="U334" s="14"/>
      <c r="V334" s="14"/>
      <c r="W334" s="222"/>
      <c r="X334" s="14"/>
      <c r="Y334" s="14"/>
      <c r="Z334" s="14"/>
      <c r="AA334" s="446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>
      <c r="A335" s="91"/>
      <c r="B335" s="14"/>
      <c r="C335" s="14"/>
      <c r="D335" s="79"/>
      <c r="E335" s="14"/>
      <c r="F335" s="14"/>
      <c r="G335" s="11"/>
      <c r="H335" s="441"/>
      <c r="I335" s="75"/>
      <c r="J335" s="14"/>
      <c r="K335" s="14"/>
      <c r="L335" s="14"/>
      <c r="M335" s="14"/>
      <c r="N335" s="213"/>
      <c r="O335" s="14"/>
      <c r="P335" s="14"/>
      <c r="Q335" s="14"/>
      <c r="R335" s="14"/>
      <c r="S335" s="443"/>
      <c r="T335" s="14"/>
      <c r="U335" s="14"/>
      <c r="V335" s="14"/>
      <c r="W335" s="222"/>
      <c r="X335" s="14"/>
      <c r="Y335" s="14"/>
      <c r="Z335" s="14"/>
      <c r="AA335" s="446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>
      <c r="A336" s="91"/>
      <c r="B336" s="14"/>
      <c r="C336" s="14"/>
      <c r="D336" s="79"/>
      <c r="E336" s="14"/>
      <c r="F336" s="14"/>
      <c r="G336" s="11"/>
      <c r="H336" s="441"/>
      <c r="I336" s="75"/>
      <c r="J336" s="14"/>
      <c r="K336" s="14"/>
      <c r="L336" s="14"/>
      <c r="M336" s="14"/>
      <c r="N336" s="213"/>
      <c r="O336" s="14"/>
      <c r="P336" s="14"/>
      <c r="Q336" s="14"/>
      <c r="R336" s="14"/>
      <c r="S336" s="443"/>
      <c r="T336" s="14"/>
      <c r="U336" s="14"/>
      <c r="V336" s="14"/>
      <c r="W336" s="222"/>
      <c r="X336" s="14"/>
      <c r="Y336" s="14"/>
      <c r="Z336" s="14"/>
      <c r="AA336" s="446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>
      <c r="A337" s="91"/>
      <c r="B337" s="14"/>
      <c r="C337" s="14"/>
      <c r="D337" s="79"/>
      <c r="E337" s="14"/>
      <c r="F337" s="14"/>
      <c r="G337" s="11"/>
      <c r="H337" s="441"/>
      <c r="I337" s="75"/>
      <c r="J337" s="14"/>
      <c r="K337" s="79"/>
      <c r="L337" s="14"/>
      <c r="M337" s="14"/>
      <c r="N337" s="213"/>
      <c r="O337" s="14"/>
      <c r="P337" s="14"/>
      <c r="Q337" s="14"/>
      <c r="R337" s="14"/>
      <c r="S337" s="443"/>
      <c r="T337" s="14"/>
      <c r="U337" s="14"/>
      <c r="V337" s="14"/>
      <c r="W337" s="222"/>
      <c r="X337" s="14"/>
      <c r="Y337" s="14"/>
      <c r="Z337" s="14"/>
      <c r="AA337" s="446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>
      <c r="A338" s="91"/>
      <c r="B338" s="14"/>
      <c r="C338" s="14"/>
      <c r="D338" s="79"/>
      <c r="E338" s="14"/>
      <c r="F338" s="14"/>
      <c r="G338" s="11"/>
      <c r="H338" s="441"/>
      <c r="I338" s="75"/>
      <c r="J338" s="14"/>
      <c r="K338" s="14"/>
      <c r="L338" s="14"/>
      <c r="M338" s="14"/>
      <c r="N338" s="213"/>
      <c r="O338" s="14"/>
      <c r="P338" s="14"/>
      <c r="Q338" s="14"/>
      <c r="R338" s="14"/>
      <c r="S338" s="443"/>
      <c r="T338" s="14"/>
      <c r="U338" s="14"/>
      <c r="V338" s="14"/>
      <c r="W338" s="222"/>
      <c r="X338" s="14"/>
      <c r="Y338" s="14"/>
      <c r="Z338" s="14"/>
      <c r="AA338" s="446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>
      <c r="A339" s="91"/>
      <c r="B339" s="14"/>
      <c r="C339" s="14"/>
      <c r="D339" s="79"/>
      <c r="E339" s="14"/>
      <c r="F339" s="14"/>
      <c r="G339" s="11"/>
      <c r="H339" s="441"/>
      <c r="I339" s="75"/>
      <c r="J339" s="14"/>
      <c r="K339" s="14"/>
      <c r="L339" s="14"/>
      <c r="M339" s="14"/>
      <c r="N339" s="213"/>
      <c r="O339" s="14"/>
      <c r="P339" s="14"/>
      <c r="Q339" s="14"/>
      <c r="R339" s="14"/>
      <c r="S339" s="443"/>
      <c r="T339" s="14"/>
      <c r="U339" s="14"/>
      <c r="V339" s="14"/>
      <c r="W339" s="222"/>
      <c r="X339" s="14"/>
      <c r="Y339" s="14"/>
      <c r="Z339" s="14"/>
      <c r="AA339" s="446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>
      <c r="A340" s="91"/>
      <c r="B340" s="14"/>
      <c r="C340" s="14"/>
      <c r="D340" s="79"/>
      <c r="E340" s="14"/>
      <c r="F340" s="14"/>
      <c r="G340" s="11"/>
      <c r="H340" s="441"/>
      <c r="I340" s="75"/>
      <c r="J340" s="14"/>
      <c r="K340" s="14"/>
      <c r="L340" s="14"/>
      <c r="M340" s="14"/>
      <c r="N340" s="213"/>
      <c r="O340" s="14"/>
      <c r="P340" s="14"/>
      <c r="Q340" s="14"/>
      <c r="R340" s="14"/>
      <c r="S340" s="443"/>
      <c r="T340" s="14"/>
      <c r="U340" s="14"/>
      <c r="V340" s="14"/>
      <c r="W340" s="222"/>
      <c r="X340" s="14"/>
      <c r="Y340" s="14"/>
      <c r="Z340" s="14"/>
      <c r="AA340" s="446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>
      <c r="A341" s="91"/>
      <c r="B341" s="14"/>
      <c r="C341" s="14"/>
      <c r="D341" s="79"/>
      <c r="E341" s="14"/>
      <c r="F341" s="14"/>
      <c r="G341" s="11"/>
      <c r="H341" s="441"/>
      <c r="I341" s="75"/>
      <c r="J341" s="14"/>
      <c r="K341" s="79"/>
      <c r="L341" s="14"/>
      <c r="M341" s="14"/>
      <c r="N341" s="213"/>
      <c r="O341" s="14"/>
      <c r="P341" s="14"/>
      <c r="Q341" s="14"/>
      <c r="R341" s="14"/>
      <c r="S341" s="443"/>
      <c r="T341" s="14"/>
      <c r="U341" s="14"/>
      <c r="V341" s="14"/>
      <c r="W341" s="222"/>
      <c r="X341" s="14"/>
      <c r="Y341" s="14"/>
      <c r="Z341" s="14"/>
      <c r="AA341" s="446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>
      <c r="A342" s="91"/>
      <c r="B342" s="14"/>
      <c r="C342" s="14"/>
      <c r="D342" s="79"/>
      <c r="E342" s="14"/>
      <c r="F342" s="14"/>
      <c r="G342" s="11"/>
      <c r="H342" s="441"/>
      <c r="I342" s="75"/>
      <c r="J342" s="14"/>
      <c r="K342" s="14"/>
      <c r="L342" s="14"/>
      <c r="M342" s="14"/>
      <c r="N342" s="213"/>
      <c r="O342" s="14"/>
      <c r="P342" s="14"/>
      <c r="Q342" s="14"/>
      <c r="R342" s="14"/>
      <c r="S342" s="443"/>
      <c r="T342" s="14"/>
      <c r="U342" s="14"/>
      <c r="V342" s="14"/>
      <c r="W342" s="222"/>
      <c r="X342" s="14"/>
      <c r="Y342" s="14"/>
      <c r="Z342" s="14"/>
      <c r="AA342" s="446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>
      <c r="A343" s="91"/>
      <c r="B343" s="14"/>
      <c r="C343" s="14"/>
      <c r="D343" s="79"/>
      <c r="E343" s="14"/>
      <c r="F343" s="14"/>
      <c r="G343" s="11"/>
      <c r="H343" s="441"/>
      <c r="I343" s="75"/>
      <c r="J343" s="14"/>
      <c r="K343" s="14"/>
      <c r="L343" s="14"/>
      <c r="M343" s="14"/>
      <c r="N343" s="213"/>
      <c r="O343" s="14"/>
      <c r="P343" s="14"/>
      <c r="Q343" s="14"/>
      <c r="R343" s="14"/>
      <c r="S343" s="443"/>
      <c r="T343" s="14"/>
      <c r="U343" s="14"/>
      <c r="V343" s="14"/>
      <c r="W343" s="222"/>
      <c r="X343" s="14"/>
      <c r="Y343" s="14"/>
      <c r="Z343" s="14"/>
      <c r="AA343" s="446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>
      <c r="A344" s="91"/>
      <c r="B344" s="14"/>
      <c r="C344" s="14"/>
      <c r="D344" s="79"/>
      <c r="E344" s="14"/>
      <c r="F344" s="14"/>
      <c r="G344" s="11"/>
      <c r="H344" s="441"/>
      <c r="I344" s="75"/>
      <c r="J344" s="14"/>
      <c r="K344" s="14"/>
      <c r="L344" s="14"/>
      <c r="M344" s="14"/>
      <c r="N344" s="213"/>
      <c r="O344" s="14"/>
      <c r="P344" s="14"/>
      <c r="Q344" s="14"/>
      <c r="R344" s="14"/>
      <c r="S344" s="443"/>
      <c r="T344" s="14"/>
      <c r="U344" s="14"/>
      <c r="V344" s="14"/>
      <c r="W344" s="222"/>
      <c r="X344" s="14"/>
      <c r="Y344" s="14"/>
      <c r="Z344" s="14"/>
      <c r="AA344" s="446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>
      <c r="A345" s="91"/>
      <c r="B345" s="14"/>
      <c r="C345" s="14"/>
      <c r="D345" s="79"/>
      <c r="E345" s="14"/>
      <c r="F345" s="14"/>
      <c r="G345" s="11"/>
      <c r="H345" s="441"/>
      <c r="I345" s="75"/>
      <c r="J345" s="14"/>
      <c r="K345" s="14"/>
      <c r="L345" s="14"/>
      <c r="M345" s="14"/>
      <c r="N345" s="213"/>
      <c r="O345" s="14"/>
      <c r="P345" s="14"/>
      <c r="Q345" s="14"/>
      <c r="R345" s="14"/>
      <c r="S345" s="443"/>
      <c r="T345" s="14"/>
      <c r="U345" s="14"/>
      <c r="V345" s="14"/>
      <c r="W345" s="222"/>
      <c r="X345" s="14"/>
      <c r="Y345" s="14"/>
      <c r="Z345" s="14"/>
      <c r="AA345" s="446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>
      <c r="A346" s="91"/>
      <c r="B346" s="14"/>
      <c r="C346" s="14"/>
      <c r="D346" s="79"/>
      <c r="E346" s="14"/>
      <c r="F346" s="14"/>
      <c r="G346" s="11"/>
      <c r="H346" s="441"/>
      <c r="I346" s="75"/>
      <c r="J346" s="14"/>
      <c r="K346" s="14"/>
      <c r="L346" s="14"/>
      <c r="M346" s="14"/>
      <c r="N346" s="213"/>
      <c r="O346" s="14"/>
      <c r="P346" s="14"/>
      <c r="Q346" s="14"/>
      <c r="R346" s="14"/>
      <c r="S346" s="443"/>
      <c r="T346" s="14"/>
      <c r="U346" s="14"/>
      <c r="V346" s="14"/>
      <c r="W346" s="222"/>
      <c r="X346" s="14"/>
      <c r="Y346" s="14"/>
      <c r="Z346" s="14"/>
      <c r="AA346" s="446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>
      <c r="A347" s="91"/>
      <c r="B347" s="14"/>
      <c r="C347" s="14"/>
      <c r="D347" s="79"/>
      <c r="E347" s="14"/>
      <c r="F347" s="14"/>
      <c r="G347" s="11"/>
      <c r="H347" s="441"/>
      <c r="I347" s="75"/>
      <c r="J347" s="14"/>
      <c r="K347" s="14"/>
      <c r="L347" s="14"/>
      <c r="M347" s="14"/>
      <c r="N347" s="213"/>
      <c r="O347" s="14"/>
      <c r="P347" s="14"/>
      <c r="Q347" s="14"/>
      <c r="R347" s="14"/>
      <c r="S347" s="443"/>
      <c r="T347" s="14"/>
      <c r="U347" s="14"/>
      <c r="V347" s="14"/>
      <c r="W347" s="222"/>
      <c r="X347" s="14"/>
      <c r="Y347" s="14"/>
      <c r="Z347" s="14"/>
      <c r="AA347" s="446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>
      <c r="A348" s="91"/>
      <c r="B348" s="14"/>
      <c r="C348" s="14"/>
      <c r="D348" s="79"/>
      <c r="E348" s="14"/>
      <c r="F348" s="14"/>
      <c r="G348" s="11"/>
      <c r="H348" s="441"/>
      <c r="I348" s="75"/>
      <c r="J348" s="14"/>
      <c r="K348" s="14"/>
      <c r="L348" s="14"/>
      <c r="M348" s="14"/>
      <c r="N348" s="213"/>
      <c r="O348" s="14"/>
      <c r="P348" s="14"/>
      <c r="Q348" s="14"/>
      <c r="R348" s="14"/>
      <c r="S348" s="443"/>
      <c r="T348" s="14"/>
      <c r="U348" s="14"/>
      <c r="V348" s="14"/>
      <c r="W348" s="222"/>
      <c r="X348" s="14"/>
      <c r="Y348" s="14"/>
      <c r="Z348" s="14"/>
      <c r="AA348" s="446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>
      <c r="A349" s="91"/>
      <c r="B349" s="14"/>
      <c r="C349" s="14"/>
      <c r="D349" s="79"/>
      <c r="E349" s="14"/>
      <c r="F349" s="14"/>
      <c r="G349" s="11"/>
      <c r="H349" s="441"/>
      <c r="I349" s="75"/>
      <c r="J349" s="14"/>
      <c r="K349" s="79"/>
      <c r="L349" s="14"/>
      <c r="M349" s="14"/>
      <c r="N349" s="213"/>
      <c r="O349" s="14"/>
      <c r="P349" s="14"/>
      <c r="Q349" s="14"/>
      <c r="R349" s="14"/>
      <c r="S349" s="443"/>
      <c r="T349" s="14"/>
      <c r="U349" s="14"/>
      <c r="V349" s="14"/>
      <c r="W349" s="222"/>
      <c r="X349" s="14"/>
      <c r="Y349" s="14"/>
      <c r="Z349" s="14"/>
      <c r="AA349" s="446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>
      <c r="A350" s="91"/>
      <c r="B350" s="14"/>
      <c r="C350" s="14"/>
      <c r="D350" s="79"/>
      <c r="E350" s="14"/>
      <c r="F350" s="14"/>
      <c r="G350" s="11"/>
      <c r="H350" s="441"/>
      <c r="I350" s="75"/>
      <c r="J350" s="14"/>
      <c r="K350" s="14"/>
      <c r="L350" s="14"/>
      <c r="M350" s="14"/>
      <c r="N350" s="213"/>
      <c r="O350" s="14"/>
      <c r="P350" s="14"/>
      <c r="Q350" s="14"/>
      <c r="R350" s="14"/>
      <c r="S350" s="443"/>
      <c r="T350" s="14"/>
      <c r="U350" s="14"/>
      <c r="V350" s="14"/>
      <c r="W350" s="222"/>
      <c r="X350" s="14"/>
      <c r="Y350" s="14"/>
      <c r="Z350" s="14"/>
      <c r="AA350" s="446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>
      <c r="A351" s="91"/>
      <c r="B351" s="14"/>
      <c r="C351" s="14"/>
      <c r="D351" s="79"/>
      <c r="E351" s="14"/>
      <c r="F351" s="14"/>
      <c r="G351" s="11"/>
      <c r="H351" s="441"/>
      <c r="I351" s="75"/>
      <c r="J351" s="14"/>
      <c r="K351" s="14"/>
      <c r="L351" s="14"/>
      <c r="M351" s="14"/>
      <c r="N351" s="213"/>
      <c r="O351" s="14"/>
      <c r="P351" s="14"/>
      <c r="Q351" s="14"/>
      <c r="R351" s="14"/>
      <c r="S351" s="443"/>
      <c r="T351" s="14"/>
      <c r="U351" s="14"/>
      <c r="V351" s="14"/>
      <c r="W351" s="222"/>
      <c r="X351" s="14"/>
      <c r="Y351" s="14"/>
      <c r="Z351" s="14"/>
      <c r="AA351" s="446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>
      <c r="A352" s="91"/>
      <c r="B352" s="14"/>
      <c r="C352" s="14"/>
      <c r="D352" s="79"/>
      <c r="E352" s="14"/>
      <c r="F352" s="14"/>
      <c r="G352" s="11"/>
      <c r="H352" s="441"/>
      <c r="I352" s="75"/>
      <c r="J352" s="14"/>
      <c r="K352" s="14"/>
      <c r="L352" s="14"/>
      <c r="M352" s="14"/>
      <c r="N352" s="213"/>
      <c r="O352" s="14"/>
      <c r="P352" s="14"/>
      <c r="Q352" s="14"/>
      <c r="R352" s="14"/>
      <c r="S352" s="443"/>
      <c r="T352" s="14"/>
      <c r="U352" s="14"/>
      <c r="V352" s="14"/>
      <c r="W352" s="222"/>
      <c r="X352" s="14"/>
      <c r="Y352" s="14"/>
      <c r="Z352" s="14"/>
      <c r="AA352" s="446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>
      <c r="A353" s="91"/>
      <c r="B353" s="14"/>
      <c r="C353" s="14"/>
      <c r="D353" s="79"/>
      <c r="E353" s="14"/>
      <c r="F353" s="14"/>
      <c r="G353" s="11"/>
      <c r="H353" s="441"/>
      <c r="I353" s="75"/>
      <c r="J353" s="14"/>
      <c r="K353" s="14"/>
      <c r="L353" s="14"/>
      <c r="M353" s="14"/>
      <c r="N353" s="213"/>
      <c r="O353" s="14"/>
      <c r="P353" s="14"/>
      <c r="Q353" s="14"/>
      <c r="R353" s="14"/>
      <c r="S353" s="443"/>
      <c r="T353" s="14"/>
      <c r="U353" s="14"/>
      <c r="V353" s="14"/>
      <c r="W353" s="222"/>
      <c r="X353" s="14"/>
      <c r="Y353" s="14"/>
      <c r="Z353" s="14"/>
      <c r="AA353" s="446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>
      <c r="A354" s="91"/>
      <c r="B354" s="14"/>
      <c r="C354" s="14"/>
      <c r="D354" s="79"/>
      <c r="E354" s="14"/>
      <c r="F354" s="14"/>
      <c r="G354" s="11"/>
      <c r="H354" s="441"/>
      <c r="I354" s="75"/>
      <c r="J354" s="14"/>
      <c r="K354" s="14"/>
      <c r="L354" s="14"/>
      <c r="M354" s="14"/>
      <c r="N354" s="213"/>
      <c r="O354" s="14"/>
      <c r="P354" s="14"/>
      <c r="Q354" s="14"/>
      <c r="R354" s="14"/>
      <c r="S354" s="443"/>
      <c r="T354" s="14"/>
      <c r="U354" s="14"/>
      <c r="V354" s="14"/>
      <c r="W354" s="222"/>
      <c r="X354" s="14"/>
      <c r="Y354" s="14"/>
      <c r="Z354" s="14"/>
      <c r="AA354" s="446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>
      <c r="A355" s="91"/>
      <c r="B355" s="14"/>
      <c r="C355" s="14"/>
      <c r="D355" s="79"/>
      <c r="E355" s="14"/>
      <c r="F355" s="14"/>
      <c r="G355" s="11"/>
      <c r="H355" s="441"/>
      <c r="I355" s="75"/>
      <c r="J355" s="14"/>
      <c r="K355" s="14"/>
      <c r="L355" s="14"/>
      <c r="M355" s="14"/>
      <c r="N355" s="213"/>
      <c r="O355" s="14"/>
      <c r="P355" s="14"/>
      <c r="Q355" s="14"/>
      <c r="R355" s="14"/>
      <c r="S355" s="443"/>
      <c r="T355" s="14"/>
      <c r="U355" s="14"/>
      <c r="V355" s="14"/>
      <c r="W355" s="222"/>
      <c r="X355" s="14"/>
      <c r="Y355" s="14"/>
      <c r="Z355" s="14"/>
      <c r="AA355" s="446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>
      <c r="A356" s="91"/>
      <c r="B356" s="14"/>
      <c r="C356" s="14"/>
      <c r="D356" s="79"/>
      <c r="E356" s="14"/>
      <c r="F356" s="14"/>
      <c r="G356" s="11"/>
      <c r="H356" s="441"/>
      <c r="I356" s="75"/>
      <c r="J356" s="14"/>
      <c r="K356" s="14"/>
      <c r="L356" s="14"/>
      <c r="M356" s="14"/>
      <c r="N356" s="213"/>
      <c r="O356" s="14"/>
      <c r="P356" s="14"/>
      <c r="Q356" s="14"/>
      <c r="R356" s="14"/>
      <c r="S356" s="443"/>
      <c r="T356" s="14"/>
      <c r="U356" s="14"/>
      <c r="V356" s="14"/>
      <c r="W356" s="222"/>
      <c r="X356" s="14"/>
      <c r="Y356" s="14"/>
      <c r="Z356" s="14"/>
      <c r="AA356" s="446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>
      <c r="A357" s="91"/>
      <c r="B357" s="14"/>
      <c r="C357" s="14"/>
      <c r="D357" s="79"/>
      <c r="E357" s="14"/>
      <c r="F357" s="14"/>
      <c r="G357" s="11"/>
      <c r="H357" s="441"/>
      <c r="I357" s="75"/>
      <c r="J357" s="14"/>
      <c r="K357" s="14"/>
      <c r="L357" s="14"/>
      <c r="M357" s="14"/>
      <c r="N357" s="213"/>
      <c r="O357" s="14"/>
      <c r="P357" s="14"/>
      <c r="Q357" s="14"/>
      <c r="R357" s="14"/>
      <c r="S357" s="443"/>
      <c r="T357" s="14"/>
      <c r="U357" s="14"/>
      <c r="V357" s="14"/>
      <c r="W357" s="222"/>
      <c r="X357" s="14"/>
      <c r="Y357" s="14"/>
      <c r="Z357" s="14"/>
      <c r="AA357" s="446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>
      <c r="A358" s="91"/>
      <c r="B358" s="14"/>
      <c r="C358" s="14"/>
      <c r="D358" s="79"/>
      <c r="E358" s="14"/>
      <c r="F358" s="14"/>
      <c r="G358" s="11"/>
      <c r="H358" s="441"/>
      <c r="I358" s="75"/>
      <c r="J358" s="14"/>
      <c r="K358" s="14"/>
      <c r="L358" s="14"/>
      <c r="M358" s="14"/>
      <c r="N358" s="213"/>
      <c r="O358" s="14"/>
      <c r="P358" s="14"/>
      <c r="Q358" s="14"/>
      <c r="R358" s="14"/>
      <c r="S358" s="443"/>
      <c r="T358" s="14"/>
      <c r="U358" s="14"/>
      <c r="V358" s="14"/>
      <c r="W358" s="222"/>
      <c r="X358" s="14"/>
      <c r="Y358" s="14"/>
      <c r="Z358" s="14"/>
      <c r="AA358" s="446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>
      <c r="A359" s="91"/>
      <c r="B359" s="14"/>
      <c r="C359" s="14"/>
      <c r="D359" s="79"/>
      <c r="E359" s="14"/>
      <c r="F359" s="14"/>
      <c r="G359" s="11"/>
      <c r="H359" s="441"/>
      <c r="I359" s="75"/>
      <c r="J359" s="14"/>
      <c r="K359" s="14"/>
      <c r="L359" s="14"/>
      <c r="M359" s="14"/>
      <c r="N359" s="213"/>
      <c r="O359" s="14"/>
      <c r="P359" s="14"/>
      <c r="Q359" s="14"/>
      <c r="R359" s="14"/>
      <c r="S359" s="443"/>
      <c r="T359" s="14"/>
      <c r="U359" s="14"/>
      <c r="V359" s="14"/>
      <c r="W359" s="222"/>
      <c r="X359" s="14"/>
      <c r="Y359" s="14"/>
      <c r="Z359" s="14"/>
      <c r="AA359" s="446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>
      <c r="A360" s="91"/>
      <c r="B360" s="14"/>
      <c r="C360" s="14"/>
      <c r="D360" s="79"/>
      <c r="E360" s="14"/>
      <c r="F360" s="14"/>
      <c r="G360" s="11"/>
      <c r="H360" s="441"/>
      <c r="I360" s="75"/>
      <c r="J360" s="14"/>
      <c r="K360" s="14"/>
      <c r="L360" s="14"/>
      <c r="M360" s="14"/>
      <c r="N360" s="213"/>
      <c r="O360" s="14"/>
      <c r="P360" s="14"/>
      <c r="Q360" s="14"/>
      <c r="R360" s="14"/>
      <c r="S360" s="443"/>
      <c r="T360" s="14"/>
      <c r="U360" s="14"/>
      <c r="V360" s="14"/>
      <c r="W360" s="222"/>
      <c r="X360" s="14"/>
      <c r="Y360" s="14"/>
      <c r="Z360" s="14"/>
      <c r="AA360" s="446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>
      <c r="A361" s="91"/>
      <c r="B361" s="14"/>
      <c r="C361" s="14"/>
      <c r="D361" s="79"/>
      <c r="E361" s="14"/>
      <c r="F361" s="14"/>
      <c r="G361" s="11"/>
      <c r="H361" s="441"/>
      <c r="I361" s="75"/>
      <c r="J361" s="14"/>
      <c r="K361" s="14"/>
      <c r="L361" s="14"/>
      <c r="M361" s="14"/>
      <c r="N361" s="213"/>
      <c r="O361" s="14"/>
      <c r="P361" s="14"/>
      <c r="Q361" s="14"/>
      <c r="R361" s="14"/>
      <c r="S361" s="443"/>
      <c r="T361" s="14"/>
      <c r="U361" s="14"/>
      <c r="V361" s="14"/>
      <c r="W361" s="222"/>
      <c r="X361" s="14"/>
      <c r="Y361" s="14"/>
      <c r="Z361" s="14"/>
      <c r="AA361" s="446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>
      <c r="A362" s="91"/>
      <c r="B362" s="14"/>
      <c r="C362" s="14"/>
      <c r="D362" s="79"/>
      <c r="E362" s="14"/>
      <c r="F362" s="14"/>
      <c r="G362" s="11"/>
      <c r="H362" s="441"/>
      <c r="I362" s="75"/>
      <c r="J362" s="14"/>
      <c r="K362" s="14"/>
      <c r="L362" s="14"/>
      <c r="M362" s="14"/>
      <c r="N362" s="213"/>
      <c r="O362" s="14"/>
      <c r="P362" s="14"/>
      <c r="Q362" s="14"/>
      <c r="R362" s="14"/>
      <c r="S362" s="443"/>
      <c r="T362" s="14"/>
      <c r="U362" s="14"/>
      <c r="V362" s="14"/>
      <c r="W362" s="222"/>
      <c r="X362" s="14"/>
      <c r="Y362" s="14"/>
      <c r="Z362" s="14"/>
      <c r="AA362" s="446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>
      <c r="A363" s="91"/>
      <c r="B363" s="14"/>
      <c r="C363" s="14"/>
      <c r="D363" s="79"/>
      <c r="E363" s="14"/>
      <c r="F363" s="14"/>
      <c r="G363" s="11"/>
      <c r="H363" s="441"/>
      <c r="I363" s="75"/>
      <c r="J363" s="14"/>
      <c r="K363" s="14"/>
      <c r="L363" s="14"/>
      <c r="M363" s="14"/>
      <c r="N363" s="213"/>
      <c r="O363" s="14"/>
      <c r="P363" s="14"/>
      <c r="Q363" s="14"/>
      <c r="R363" s="14"/>
      <c r="S363" s="443"/>
      <c r="T363" s="14"/>
      <c r="U363" s="14"/>
      <c r="V363" s="14"/>
      <c r="W363" s="222"/>
      <c r="X363" s="14"/>
      <c r="Y363" s="14"/>
      <c r="Z363" s="14"/>
      <c r="AA363" s="446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>
      <c r="A364" s="91"/>
      <c r="B364" s="14"/>
      <c r="C364" s="14"/>
      <c r="D364" s="79"/>
      <c r="E364" s="14"/>
      <c r="F364" s="14"/>
      <c r="G364" s="11"/>
      <c r="H364" s="441"/>
      <c r="I364" s="75"/>
      <c r="J364" s="14"/>
      <c r="K364" s="14"/>
      <c r="L364" s="14"/>
      <c r="M364" s="14"/>
      <c r="N364" s="213"/>
      <c r="O364" s="14"/>
      <c r="P364" s="14"/>
      <c r="Q364" s="14"/>
      <c r="R364" s="14"/>
      <c r="S364" s="443"/>
      <c r="T364" s="14"/>
      <c r="U364" s="14"/>
      <c r="V364" s="14"/>
      <c r="W364" s="222"/>
      <c r="X364" s="14"/>
      <c r="Y364" s="14"/>
      <c r="Z364" s="14"/>
      <c r="AA364" s="446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>
      <c r="A365" s="91"/>
      <c r="B365" s="14"/>
      <c r="C365" s="14"/>
      <c r="D365" s="79"/>
      <c r="E365" s="14"/>
      <c r="F365" s="14"/>
      <c r="G365" s="11"/>
      <c r="H365" s="441"/>
      <c r="I365" s="75"/>
      <c r="J365" s="14"/>
      <c r="K365" s="14"/>
      <c r="L365" s="14"/>
      <c r="M365" s="14"/>
      <c r="N365" s="213"/>
      <c r="O365" s="14"/>
      <c r="P365" s="14"/>
      <c r="Q365" s="14"/>
      <c r="R365" s="14"/>
      <c r="S365" s="443"/>
      <c r="T365" s="14"/>
      <c r="U365" s="14"/>
      <c r="V365" s="14"/>
      <c r="W365" s="222"/>
      <c r="X365" s="14"/>
      <c r="Y365" s="14"/>
      <c r="Z365" s="14"/>
      <c r="AA365" s="446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>
      <c r="A366" s="91"/>
      <c r="B366" s="14"/>
      <c r="C366" s="14"/>
      <c r="D366" s="79"/>
      <c r="E366" s="14"/>
      <c r="F366" s="14"/>
      <c r="G366" s="11"/>
      <c r="H366" s="441"/>
      <c r="I366" s="75"/>
      <c r="J366" s="14"/>
      <c r="K366" s="14"/>
      <c r="L366" s="14"/>
      <c r="M366" s="14"/>
      <c r="N366" s="213"/>
      <c r="O366" s="14"/>
      <c r="P366" s="14"/>
      <c r="Q366" s="14"/>
      <c r="R366" s="14"/>
      <c r="S366" s="443"/>
      <c r="T366" s="14"/>
      <c r="U366" s="14"/>
      <c r="V366" s="14"/>
      <c r="W366" s="222"/>
      <c r="X366" s="14"/>
      <c r="Y366" s="14"/>
      <c r="Z366" s="14"/>
      <c r="AA366" s="446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>
      <c r="A367" s="96"/>
      <c r="B367" s="14"/>
      <c r="C367" s="76"/>
      <c r="D367" s="96"/>
      <c r="E367" s="76"/>
      <c r="F367" s="14"/>
      <c r="G367" s="11"/>
      <c r="H367" s="441"/>
      <c r="I367" s="75"/>
      <c r="J367" s="14"/>
      <c r="K367" s="14"/>
      <c r="L367" s="14"/>
      <c r="M367" s="14"/>
      <c r="N367" s="213"/>
      <c r="O367" s="1"/>
      <c r="P367" s="14"/>
      <c r="Q367" s="14"/>
      <c r="R367" s="14"/>
      <c r="S367" s="443"/>
      <c r="T367" s="14"/>
      <c r="U367" s="14"/>
      <c r="V367" s="14"/>
      <c r="W367" s="222"/>
      <c r="X367" s="14"/>
      <c r="Y367" s="14"/>
      <c r="Z367" s="14"/>
      <c r="AA367" s="446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>
      <c r="A368" s="96"/>
      <c r="B368" s="14"/>
      <c r="C368" s="76"/>
      <c r="D368" s="96"/>
      <c r="E368" s="76"/>
      <c r="F368" s="14"/>
      <c r="G368" s="11"/>
      <c r="H368" s="441"/>
      <c r="I368" s="75"/>
      <c r="J368" s="14"/>
      <c r="K368" s="14"/>
      <c r="L368" s="14"/>
      <c r="M368" s="14"/>
      <c r="N368" s="213"/>
      <c r="O368" s="1"/>
      <c r="P368" s="14"/>
      <c r="Q368" s="14"/>
      <c r="R368" s="14"/>
      <c r="S368" s="443"/>
      <c r="T368" s="14"/>
      <c r="U368" s="14"/>
      <c r="V368" s="14"/>
      <c r="W368" s="222"/>
      <c r="X368" s="14"/>
      <c r="Y368" s="14"/>
      <c r="Z368" s="14"/>
      <c r="AA368" s="44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>
      <c r="A369" s="96"/>
      <c r="B369" s="14"/>
      <c r="C369" s="76"/>
      <c r="D369" s="96"/>
      <c r="E369" s="76"/>
      <c r="F369" s="14"/>
      <c r="G369" s="11"/>
      <c r="H369" s="441"/>
      <c r="I369" s="75"/>
      <c r="J369" s="14"/>
      <c r="K369" s="14"/>
      <c r="L369" s="14"/>
      <c r="M369" s="14"/>
      <c r="N369" s="213"/>
      <c r="O369" s="14"/>
      <c r="P369" s="14"/>
      <c r="Q369" s="14"/>
      <c r="R369" s="14"/>
      <c r="S369" s="443"/>
      <c r="T369" s="14"/>
      <c r="U369" s="14"/>
      <c r="V369" s="14"/>
      <c r="W369" s="222"/>
      <c r="X369" s="14"/>
      <c r="Y369" s="14"/>
      <c r="Z369" s="14"/>
      <c r="AA369" s="446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>
      <c r="A370" s="96"/>
      <c r="B370" s="14"/>
      <c r="C370" s="76"/>
      <c r="D370" s="96"/>
      <c r="E370" s="76"/>
      <c r="F370" s="14"/>
      <c r="G370" s="11"/>
      <c r="H370" s="441"/>
      <c r="I370" s="75"/>
      <c r="J370" s="14"/>
      <c r="K370" s="14"/>
      <c r="L370" s="14"/>
      <c r="M370" s="14"/>
      <c r="N370" s="213"/>
      <c r="O370" s="14"/>
      <c r="P370" s="14"/>
      <c r="Q370" s="14"/>
      <c r="R370" s="14"/>
      <c r="S370" s="443"/>
      <c r="T370" s="14"/>
      <c r="U370" s="14"/>
      <c r="V370" s="14"/>
      <c r="W370" s="222"/>
      <c r="X370" s="14"/>
      <c r="Y370" s="14"/>
      <c r="Z370" s="14"/>
      <c r="AA370" s="446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>
      <c r="A371" s="96"/>
      <c r="B371" s="14"/>
      <c r="C371" s="76"/>
      <c r="D371" s="96"/>
      <c r="E371" s="76"/>
      <c r="F371" s="14"/>
      <c r="G371" s="11"/>
      <c r="H371" s="441"/>
      <c r="I371" s="75"/>
      <c r="J371" s="14"/>
      <c r="K371" s="14"/>
      <c r="L371" s="14"/>
      <c r="M371" s="14"/>
      <c r="N371" s="213"/>
      <c r="O371" s="1"/>
      <c r="P371" s="14"/>
      <c r="Q371" s="14"/>
      <c r="R371" s="14"/>
      <c r="S371" s="443"/>
      <c r="T371" s="14"/>
      <c r="U371" s="14"/>
      <c r="V371" s="14"/>
      <c r="W371" s="222"/>
      <c r="X371" s="14"/>
      <c r="Y371" s="14"/>
      <c r="Z371" s="14"/>
      <c r="AA371" s="44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>
      <c r="A372" s="96"/>
      <c r="B372" s="14"/>
      <c r="C372" s="76"/>
      <c r="D372" s="96"/>
      <c r="E372" s="76"/>
      <c r="F372" s="14"/>
      <c r="G372" s="11"/>
      <c r="H372" s="441"/>
      <c r="I372" s="75"/>
      <c r="J372" s="14"/>
      <c r="K372" s="14"/>
      <c r="L372" s="14"/>
      <c r="M372" s="14"/>
      <c r="N372" s="213"/>
      <c r="O372" s="1"/>
      <c r="P372" s="14"/>
      <c r="Q372" s="14"/>
      <c r="R372" s="14"/>
      <c r="S372" s="443"/>
      <c r="T372" s="14"/>
      <c r="U372" s="14"/>
      <c r="V372" s="14"/>
      <c r="W372" s="222"/>
      <c r="X372" s="14"/>
      <c r="Y372" s="14"/>
      <c r="Z372" s="14"/>
      <c r="AA372" s="446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>
      <c r="A373" s="96"/>
      <c r="B373" s="14"/>
      <c r="C373" s="76"/>
      <c r="D373" s="96"/>
      <c r="E373" s="76"/>
      <c r="F373" s="14"/>
      <c r="G373" s="11"/>
      <c r="H373" s="441"/>
      <c r="I373" s="75"/>
      <c r="J373" s="14"/>
      <c r="K373" s="14"/>
      <c r="L373" s="14"/>
      <c r="M373" s="14"/>
      <c r="N373" s="213"/>
      <c r="O373" s="1"/>
      <c r="P373" s="14"/>
      <c r="Q373" s="14"/>
      <c r="R373" s="14"/>
      <c r="S373" s="443"/>
      <c r="T373" s="14"/>
      <c r="U373" s="14"/>
      <c r="V373" s="14"/>
      <c r="W373" s="222"/>
      <c r="X373" s="14"/>
      <c r="Y373" s="14"/>
      <c r="Z373" s="14"/>
      <c r="AA373" s="446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>
      <c r="A374" s="96"/>
      <c r="B374" s="14"/>
      <c r="C374" s="76"/>
      <c r="D374" s="96"/>
      <c r="E374" s="76"/>
      <c r="F374" s="14"/>
      <c r="G374" s="11"/>
      <c r="H374" s="441"/>
      <c r="I374" s="75"/>
      <c r="J374" s="14"/>
      <c r="K374" s="14"/>
      <c r="L374" s="14"/>
      <c r="M374" s="14"/>
      <c r="N374" s="213"/>
      <c r="O374" s="1"/>
      <c r="P374" s="14"/>
      <c r="Q374" s="14"/>
      <c r="R374" s="14"/>
      <c r="S374" s="443"/>
      <c r="T374" s="14"/>
      <c r="U374" s="14"/>
      <c r="V374" s="14"/>
      <c r="W374" s="222"/>
      <c r="X374" s="14"/>
      <c r="Y374" s="14"/>
      <c r="Z374" s="14"/>
      <c r="AA374" s="446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>
      <c r="A375" s="96"/>
      <c r="B375" s="14"/>
      <c r="C375" s="76"/>
      <c r="D375" s="96"/>
      <c r="E375" s="76"/>
      <c r="F375" s="14"/>
      <c r="G375" s="11"/>
      <c r="H375" s="441"/>
      <c r="I375" s="75"/>
      <c r="J375" s="14"/>
      <c r="K375" s="14"/>
      <c r="L375" s="14"/>
      <c r="M375" s="14"/>
      <c r="N375" s="213"/>
      <c r="O375" s="1"/>
      <c r="P375" s="14"/>
      <c r="Q375" s="14"/>
      <c r="R375" s="14"/>
      <c r="S375" s="443"/>
      <c r="T375" s="14"/>
      <c r="U375" s="14"/>
      <c r="V375" s="14"/>
      <c r="W375" s="222"/>
      <c r="X375" s="14"/>
      <c r="Y375" s="14"/>
      <c r="Z375" s="14"/>
      <c r="AA375" s="446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>
      <c r="A376" s="96"/>
      <c r="B376" s="14"/>
      <c r="C376" s="76"/>
      <c r="D376" s="96"/>
      <c r="E376" s="76"/>
      <c r="F376" s="14"/>
      <c r="G376" s="11"/>
      <c r="H376" s="441"/>
      <c r="I376" s="75"/>
      <c r="J376" s="14"/>
      <c r="K376" s="14"/>
      <c r="L376" s="14"/>
      <c r="M376" s="14"/>
      <c r="N376" s="213"/>
      <c r="O376" s="14"/>
      <c r="P376" s="14"/>
      <c r="Q376" s="14"/>
      <c r="R376" s="14"/>
      <c r="S376" s="443"/>
      <c r="T376" s="14"/>
      <c r="U376" s="14"/>
      <c r="V376" s="14"/>
      <c r="W376" s="222"/>
      <c r="X376" s="14"/>
      <c r="Y376" s="14"/>
      <c r="Z376" s="14"/>
      <c r="AA376" s="446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>
      <c r="A377" s="96"/>
      <c r="B377" s="14"/>
      <c r="C377" s="76"/>
      <c r="D377" s="96"/>
      <c r="E377" s="76"/>
      <c r="F377" s="14"/>
      <c r="G377" s="11"/>
      <c r="H377" s="441"/>
      <c r="I377" s="75"/>
      <c r="J377" s="14"/>
      <c r="K377" s="14"/>
      <c r="L377" s="14"/>
      <c r="M377" s="14"/>
      <c r="N377" s="213"/>
      <c r="O377" s="1"/>
      <c r="P377" s="14"/>
      <c r="Q377" s="14"/>
      <c r="R377" s="14"/>
      <c r="S377" s="443"/>
      <c r="T377" s="14"/>
      <c r="U377" s="14"/>
      <c r="V377" s="14"/>
      <c r="W377" s="222"/>
      <c r="X377" s="14"/>
      <c r="Y377" s="14"/>
      <c r="Z377" s="14"/>
      <c r="AA377" s="446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>
      <c r="A378" s="96"/>
      <c r="B378" s="14"/>
      <c r="C378" s="76"/>
      <c r="D378" s="96"/>
      <c r="E378" s="76"/>
      <c r="F378" s="14"/>
      <c r="G378" s="11"/>
      <c r="H378" s="441"/>
      <c r="I378" s="75"/>
      <c r="J378" s="14"/>
      <c r="K378" s="14"/>
      <c r="L378" s="14"/>
      <c r="M378" s="14"/>
      <c r="N378" s="213"/>
      <c r="O378" s="14"/>
      <c r="P378" s="14"/>
      <c r="Q378" s="14"/>
      <c r="R378" s="14"/>
      <c r="S378" s="443"/>
      <c r="T378" s="14"/>
      <c r="U378" s="14"/>
      <c r="V378" s="14"/>
      <c r="W378" s="222"/>
      <c r="X378" s="14"/>
      <c r="Y378" s="14"/>
      <c r="Z378" s="14"/>
      <c r="AA378" s="446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>
      <c r="A379" s="96"/>
      <c r="B379" s="14"/>
      <c r="C379" s="76"/>
      <c r="D379" s="96"/>
      <c r="E379" s="76"/>
      <c r="F379" s="14"/>
      <c r="G379" s="11"/>
      <c r="H379" s="441"/>
      <c r="I379" s="75"/>
      <c r="J379" s="14"/>
      <c r="K379" s="14"/>
      <c r="L379" s="14"/>
      <c r="M379" s="14"/>
      <c r="N379" s="213"/>
      <c r="O379" s="1"/>
      <c r="P379" s="14"/>
      <c r="Q379" s="14"/>
      <c r="R379" s="14"/>
      <c r="S379" s="443"/>
      <c r="T379" s="14"/>
      <c r="U379" s="14"/>
      <c r="V379" s="14"/>
      <c r="W379" s="222"/>
      <c r="X379" s="14"/>
      <c r="Y379" s="14"/>
      <c r="Z379" s="14"/>
      <c r="AA379" s="446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>
      <c r="A380" s="96"/>
      <c r="B380" s="14"/>
      <c r="C380" s="76"/>
      <c r="D380" s="96"/>
      <c r="E380" s="76"/>
      <c r="F380" s="14"/>
      <c r="G380" s="11"/>
      <c r="H380" s="441"/>
      <c r="I380" s="75"/>
      <c r="J380" s="14"/>
      <c r="K380" s="14"/>
      <c r="L380" s="14"/>
      <c r="M380" s="14"/>
      <c r="N380" s="213"/>
      <c r="O380" s="14"/>
      <c r="P380" s="14"/>
      <c r="Q380" s="14"/>
      <c r="R380" s="14"/>
      <c r="S380" s="443"/>
      <c r="T380" s="14"/>
      <c r="U380" s="14"/>
      <c r="V380" s="14"/>
      <c r="W380" s="222"/>
      <c r="X380" s="14"/>
      <c r="Y380" s="14"/>
      <c r="Z380" s="14"/>
      <c r="AA380" s="446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>
      <c r="A381" s="96"/>
      <c r="B381" s="14"/>
      <c r="C381" s="76"/>
      <c r="D381" s="96"/>
      <c r="E381" s="76"/>
      <c r="F381" s="14"/>
      <c r="G381" s="11"/>
      <c r="H381" s="441"/>
      <c r="I381" s="75"/>
      <c r="J381" s="14"/>
      <c r="K381" s="14"/>
      <c r="L381" s="14"/>
      <c r="M381" s="14"/>
      <c r="N381" s="213"/>
      <c r="O381" s="14"/>
      <c r="P381" s="14"/>
      <c r="Q381" s="14"/>
      <c r="R381" s="14"/>
      <c r="S381" s="443"/>
      <c r="T381" s="14"/>
      <c r="U381" s="14"/>
      <c r="V381" s="14"/>
      <c r="W381" s="222"/>
      <c r="X381" s="14"/>
      <c r="Y381" s="14"/>
      <c r="Z381" s="14"/>
      <c r="AA381" s="446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>
      <c r="A382" s="96"/>
      <c r="B382" s="14"/>
      <c r="C382" s="76"/>
      <c r="D382" s="96"/>
      <c r="E382" s="76"/>
      <c r="F382" s="14"/>
      <c r="G382" s="11"/>
      <c r="H382" s="441"/>
      <c r="I382" s="75"/>
      <c r="J382" s="14"/>
      <c r="K382" s="14"/>
      <c r="L382" s="14"/>
      <c r="M382" s="14"/>
      <c r="N382" s="213"/>
      <c r="O382" s="14"/>
      <c r="P382" s="14"/>
      <c r="Q382" s="14"/>
      <c r="R382" s="14"/>
      <c r="S382" s="443"/>
      <c r="T382" s="14"/>
      <c r="U382" s="14"/>
      <c r="V382" s="14"/>
      <c r="W382" s="222"/>
      <c r="X382" s="14"/>
      <c r="Y382" s="14"/>
      <c r="Z382" s="14"/>
      <c r="AA382" s="446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>
      <c r="A383" s="96"/>
      <c r="B383" s="14"/>
      <c r="C383" s="76"/>
      <c r="D383" s="96"/>
      <c r="E383" s="76"/>
      <c r="F383" s="14"/>
      <c r="G383" s="11"/>
      <c r="H383" s="441"/>
      <c r="I383" s="75"/>
      <c r="J383" s="14"/>
      <c r="K383" s="14"/>
      <c r="L383" s="14"/>
      <c r="M383" s="14"/>
      <c r="N383" s="213"/>
      <c r="O383" s="14"/>
      <c r="P383" s="14"/>
      <c r="Q383" s="14"/>
      <c r="R383" s="14"/>
      <c r="S383" s="443"/>
      <c r="T383" s="14"/>
      <c r="U383" s="14"/>
      <c r="V383" s="14"/>
      <c r="W383" s="222"/>
      <c r="X383" s="14"/>
      <c r="Y383" s="14"/>
      <c r="Z383" s="14"/>
      <c r="AA383" s="446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>
      <c r="A384" s="96"/>
      <c r="B384" s="14"/>
      <c r="C384" s="76"/>
      <c r="D384" s="96"/>
      <c r="E384" s="76"/>
      <c r="F384" s="14"/>
      <c r="G384" s="11"/>
      <c r="H384" s="441"/>
      <c r="I384" s="75"/>
      <c r="J384" s="14"/>
      <c r="K384" s="14"/>
      <c r="L384" s="14"/>
      <c r="M384" s="14"/>
      <c r="N384" s="213"/>
      <c r="O384" s="14"/>
      <c r="P384" s="14"/>
      <c r="Q384" s="14"/>
      <c r="R384" s="14"/>
      <c r="S384" s="443"/>
      <c r="T384" s="14"/>
      <c r="U384" s="14"/>
      <c r="V384" s="14"/>
      <c r="W384" s="222"/>
      <c r="X384" s="14"/>
      <c r="Y384" s="14"/>
      <c r="Z384" s="14"/>
      <c r="AA384" s="446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>
      <c r="A385" s="96"/>
      <c r="B385" s="14"/>
      <c r="C385" s="76"/>
      <c r="D385" s="96"/>
      <c r="E385" s="76"/>
      <c r="F385" s="14"/>
      <c r="G385" s="11"/>
      <c r="H385" s="441"/>
      <c r="I385" s="75"/>
      <c r="J385" s="14"/>
      <c r="K385" s="14"/>
      <c r="L385" s="14"/>
      <c r="M385" s="14"/>
      <c r="N385" s="213"/>
      <c r="O385" s="14"/>
      <c r="P385" s="14"/>
      <c r="Q385" s="14"/>
      <c r="R385" s="14"/>
      <c r="S385" s="443"/>
      <c r="T385" s="14"/>
      <c r="U385" s="14"/>
      <c r="V385" s="14"/>
      <c r="W385" s="222"/>
      <c r="X385" s="14"/>
      <c r="Y385" s="14"/>
      <c r="Z385" s="14"/>
      <c r="AA385" s="446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>
      <c r="A386" s="96"/>
      <c r="B386" s="14"/>
      <c r="C386" s="76"/>
      <c r="D386" s="96"/>
      <c r="E386" s="76"/>
      <c r="F386" s="14"/>
      <c r="G386" s="11"/>
      <c r="H386" s="441"/>
      <c r="I386" s="75"/>
      <c r="J386" s="14"/>
      <c r="K386" s="14"/>
      <c r="L386" s="14"/>
      <c r="M386" s="14"/>
      <c r="N386" s="213"/>
      <c r="O386" s="14"/>
      <c r="P386" s="14"/>
      <c r="Q386" s="14"/>
      <c r="R386" s="14"/>
      <c r="S386" s="443"/>
      <c r="T386" s="14"/>
      <c r="U386" s="14"/>
      <c r="V386" s="14"/>
      <c r="W386" s="222"/>
      <c r="X386" s="14"/>
      <c r="Y386" s="14"/>
      <c r="Z386" s="14"/>
      <c r="AA386" s="446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>
      <c r="A387" s="96"/>
      <c r="B387" s="14"/>
      <c r="C387" s="76"/>
      <c r="D387" s="96"/>
      <c r="E387" s="76"/>
      <c r="F387" s="14"/>
      <c r="G387" s="11"/>
      <c r="H387" s="441"/>
      <c r="I387" s="75"/>
      <c r="J387" s="14"/>
      <c r="K387" s="14"/>
      <c r="L387" s="14"/>
      <c r="M387" s="14"/>
      <c r="N387" s="213"/>
      <c r="O387" s="14"/>
      <c r="P387" s="14"/>
      <c r="Q387" s="14"/>
      <c r="R387" s="14"/>
      <c r="S387" s="443"/>
      <c r="T387" s="14"/>
      <c r="U387" s="14"/>
      <c r="V387" s="14"/>
      <c r="W387" s="222"/>
      <c r="X387" s="14"/>
      <c r="Y387" s="14"/>
      <c r="Z387" s="14"/>
      <c r="AA387" s="446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>
      <c r="A388" s="96"/>
      <c r="B388" s="14"/>
      <c r="C388" s="76"/>
      <c r="D388" s="96"/>
      <c r="E388" s="76"/>
      <c r="F388" s="14"/>
      <c r="G388" s="11"/>
      <c r="H388" s="441"/>
      <c r="I388" s="75"/>
      <c r="J388" s="14"/>
      <c r="K388" s="14"/>
      <c r="L388" s="14"/>
      <c r="M388" s="14"/>
      <c r="N388" s="213"/>
      <c r="O388" s="14"/>
      <c r="P388" s="14"/>
      <c r="Q388" s="14"/>
      <c r="R388" s="14"/>
      <c r="S388" s="443"/>
      <c r="T388" s="14"/>
      <c r="U388" s="14"/>
      <c r="V388" s="14"/>
      <c r="W388" s="222"/>
      <c r="X388" s="14"/>
      <c r="Y388" s="14"/>
      <c r="Z388" s="14"/>
      <c r="AA388" s="446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>
      <c r="A389" s="96"/>
      <c r="B389" s="14"/>
      <c r="C389" s="76"/>
      <c r="D389" s="96"/>
      <c r="E389" s="76"/>
      <c r="F389" s="14"/>
      <c r="G389" s="11"/>
      <c r="H389" s="441"/>
      <c r="I389" s="75"/>
      <c r="J389" s="14"/>
      <c r="K389" s="14"/>
      <c r="L389" s="14"/>
      <c r="M389" s="14"/>
      <c r="N389" s="213"/>
      <c r="O389" s="14"/>
      <c r="P389" s="14"/>
      <c r="Q389" s="14"/>
      <c r="R389" s="14"/>
      <c r="S389" s="443"/>
      <c r="T389" s="14"/>
      <c r="U389" s="14"/>
      <c r="V389" s="14"/>
      <c r="W389" s="222"/>
      <c r="X389" s="14"/>
      <c r="Y389" s="14"/>
      <c r="Z389" s="14"/>
      <c r="AA389" s="446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>
      <c r="A390" s="96"/>
      <c r="B390" s="14"/>
      <c r="C390" s="76"/>
      <c r="D390" s="96"/>
      <c r="E390" s="76"/>
      <c r="F390" s="14"/>
      <c r="G390" s="11"/>
      <c r="H390" s="441"/>
      <c r="I390" s="75"/>
      <c r="J390" s="14"/>
      <c r="K390" s="14"/>
      <c r="L390" s="14"/>
      <c r="M390" s="14"/>
      <c r="N390" s="213"/>
      <c r="O390" s="14"/>
      <c r="P390" s="14"/>
      <c r="Q390" s="14"/>
      <c r="R390" s="14"/>
      <c r="S390" s="443"/>
      <c r="T390" s="14"/>
      <c r="U390" s="14"/>
      <c r="V390" s="14"/>
      <c r="W390" s="222"/>
      <c r="X390" s="14"/>
      <c r="Y390" s="14"/>
      <c r="Z390" s="14"/>
      <c r="AA390" s="446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>
      <c r="A391" s="96"/>
      <c r="B391" s="14"/>
      <c r="C391" s="76"/>
      <c r="D391" s="96"/>
      <c r="E391" s="76"/>
      <c r="F391" s="14"/>
      <c r="G391" s="11"/>
      <c r="H391" s="441"/>
      <c r="I391" s="75"/>
      <c r="J391" s="96"/>
      <c r="K391" s="96"/>
      <c r="L391" s="14"/>
      <c r="M391" s="14"/>
      <c r="N391" s="213"/>
      <c r="O391" s="14"/>
      <c r="P391" s="14"/>
      <c r="Q391" s="14"/>
      <c r="R391" s="14"/>
      <c r="S391" s="443"/>
      <c r="T391" s="14"/>
      <c r="U391" s="14"/>
      <c r="V391" s="14"/>
      <c r="W391" s="222"/>
      <c r="X391" s="14"/>
      <c r="Y391" s="14"/>
      <c r="Z391" s="14"/>
      <c r="AA391" s="446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>
      <c r="A392" s="96"/>
      <c r="B392" s="14"/>
      <c r="C392" s="76"/>
      <c r="D392" s="96"/>
      <c r="E392" s="76"/>
      <c r="F392" s="14"/>
      <c r="G392" s="11"/>
      <c r="H392" s="441"/>
      <c r="I392" s="75"/>
      <c r="J392" s="14"/>
      <c r="K392" s="14"/>
      <c r="L392" s="14"/>
      <c r="M392" s="14"/>
      <c r="N392" s="213"/>
      <c r="O392" s="14"/>
      <c r="P392" s="14"/>
      <c r="Q392" s="14"/>
      <c r="R392" s="14"/>
      <c r="S392" s="443"/>
      <c r="T392" s="14"/>
      <c r="U392" s="14"/>
      <c r="V392" s="14"/>
      <c r="W392" s="222"/>
      <c r="X392" s="14"/>
      <c r="Y392" s="14"/>
      <c r="Z392" s="14"/>
      <c r="AA392" s="446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>
      <c r="A393" s="96"/>
      <c r="B393" s="14"/>
      <c r="C393" s="76"/>
      <c r="D393" s="96"/>
      <c r="E393" s="76"/>
      <c r="F393" s="14"/>
      <c r="G393" s="11"/>
      <c r="H393" s="441"/>
      <c r="I393" s="75"/>
      <c r="J393" s="14"/>
      <c r="K393" s="14"/>
      <c r="L393" s="14"/>
      <c r="M393" s="14"/>
      <c r="N393" s="213"/>
      <c r="O393" s="14"/>
      <c r="P393" s="14"/>
      <c r="Q393" s="14"/>
      <c r="R393" s="14"/>
      <c r="S393" s="443"/>
      <c r="T393" s="14"/>
      <c r="U393" s="14"/>
      <c r="V393" s="14"/>
      <c r="W393" s="222"/>
      <c r="X393" s="14"/>
      <c r="Y393" s="14"/>
      <c r="Z393" s="14"/>
      <c r="AA393" s="446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>
      <c r="A394" s="96"/>
      <c r="B394" s="14"/>
      <c r="C394" s="76"/>
      <c r="D394" s="96"/>
      <c r="E394" s="76"/>
      <c r="F394" s="14"/>
      <c r="G394" s="11"/>
      <c r="H394" s="441"/>
      <c r="I394" s="75"/>
      <c r="J394" s="14"/>
      <c r="K394" s="14"/>
      <c r="L394" s="14"/>
      <c r="M394" s="14"/>
      <c r="N394" s="213"/>
      <c r="O394" s="14"/>
      <c r="P394" s="14"/>
      <c r="Q394" s="14"/>
      <c r="R394" s="14"/>
      <c r="S394" s="443"/>
      <c r="T394" s="14"/>
      <c r="U394" s="14"/>
      <c r="V394" s="14"/>
      <c r="W394" s="222"/>
      <c r="X394" s="14"/>
      <c r="Y394" s="14"/>
      <c r="Z394" s="14"/>
      <c r="AA394" s="446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>
      <c r="A395" s="96"/>
      <c r="B395" s="14"/>
      <c r="C395" s="76"/>
      <c r="D395" s="96"/>
      <c r="E395" s="76"/>
      <c r="F395" s="14"/>
      <c r="G395" s="11"/>
      <c r="H395" s="441"/>
      <c r="I395" s="75"/>
      <c r="J395" s="14"/>
      <c r="K395" s="14"/>
      <c r="L395" s="14"/>
      <c r="M395" s="14"/>
      <c r="N395" s="213"/>
      <c r="O395" s="14"/>
      <c r="P395" s="14"/>
      <c r="Q395" s="14"/>
      <c r="R395" s="14"/>
      <c r="S395" s="443"/>
      <c r="T395" s="14"/>
      <c r="U395" s="14"/>
      <c r="V395" s="14"/>
      <c r="W395" s="222"/>
      <c r="X395" s="14"/>
      <c r="Y395" s="14"/>
      <c r="Z395" s="14"/>
      <c r="AA395" s="446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>
      <c r="A396" s="96"/>
      <c r="B396" s="14"/>
      <c r="C396" s="76"/>
      <c r="D396" s="96"/>
      <c r="E396" s="76"/>
      <c r="F396" s="14"/>
      <c r="G396" s="11"/>
      <c r="H396" s="441"/>
      <c r="I396" s="75"/>
      <c r="J396" s="14"/>
      <c r="K396" s="14"/>
      <c r="L396" s="14"/>
      <c r="M396" s="14"/>
      <c r="N396" s="213"/>
      <c r="O396" s="14"/>
      <c r="P396" s="14"/>
      <c r="Q396" s="14"/>
      <c r="R396" s="14"/>
      <c r="S396" s="443"/>
      <c r="T396" s="14"/>
      <c r="U396" s="14"/>
      <c r="V396" s="14"/>
      <c r="W396" s="222"/>
      <c r="X396" s="14"/>
      <c r="Y396" s="14"/>
      <c r="Z396" s="14"/>
      <c r="AA396" s="446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>
      <c r="A397" s="96"/>
      <c r="B397" s="14"/>
      <c r="C397" s="76"/>
      <c r="D397" s="96"/>
      <c r="E397" s="76"/>
      <c r="F397" s="14"/>
      <c r="G397" s="11"/>
      <c r="H397" s="441"/>
      <c r="I397" s="75"/>
      <c r="J397" s="14"/>
      <c r="K397" s="14"/>
      <c r="L397" s="14"/>
      <c r="M397" s="14"/>
      <c r="N397" s="213"/>
      <c r="O397" s="14"/>
      <c r="P397" s="14"/>
      <c r="Q397" s="14"/>
      <c r="R397" s="14"/>
      <c r="S397" s="443"/>
      <c r="T397" s="14"/>
      <c r="U397" s="14"/>
      <c r="V397" s="14"/>
      <c r="W397" s="222"/>
      <c r="X397" s="14"/>
      <c r="Y397" s="14"/>
      <c r="Z397" s="14"/>
      <c r="AA397" s="446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>
      <c r="A398" s="96"/>
      <c r="B398" s="14"/>
      <c r="C398" s="76"/>
      <c r="D398" s="96"/>
      <c r="E398" s="76"/>
      <c r="F398" s="14"/>
      <c r="G398" s="11"/>
      <c r="H398" s="441"/>
      <c r="I398" s="75"/>
      <c r="J398" s="14"/>
      <c r="K398" s="14"/>
      <c r="L398" s="14"/>
      <c r="M398" s="14"/>
      <c r="N398" s="213"/>
      <c r="O398" s="14"/>
      <c r="P398" s="14"/>
      <c r="Q398" s="14"/>
      <c r="R398" s="14"/>
      <c r="S398" s="443"/>
      <c r="T398" s="14"/>
      <c r="U398" s="14"/>
      <c r="V398" s="14"/>
      <c r="W398" s="222"/>
      <c r="X398" s="14"/>
      <c r="Y398" s="14"/>
      <c r="Z398" s="14"/>
      <c r="AA398" s="446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>
      <c r="A399" s="96"/>
      <c r="B399" s="14"/>
      <c r="C399" s="76"/>
      <c r="D399" s="96"/>
      <c r="E399" s="76"/>
      <c r="F399" s="14"/>
      <c r="G399" s="11"/>
      <c r="H399" s="441"/>
      <c r="I399" s="75"/>
      <c r="J399" s="14"/>
      <c r="K399" s="14"/>
      <c r="L399" s="14"/>
      <c r="M399" s="14"/>
      <c r="N399" s="213"/>
      <c r="O399" s="14"/>
      <c r="P399" s="14"/>
      <c r="Q399" s="14"/>
      <c r="R399" s="14"/>
      <c r="S399" s="443"/>
      <c r="T399" s="14"/>
      <c r="U399" s="14"/>
      <c r="V399" s="14"/>
      <c r="W399" s="222"/>
      <c r="X399" s="14"/>
      <c r="Y399" s="14"/>
      <c r="Z399" s="14"/>
      <c r="AA399" s="446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>
      <c r="A400" s="96"/>
      <c r="B400" s="14"/>
      <c r="C400" s="76"/>
      <c r="D400" s="96"/>
      <c r="E400" s="76"/>
      <c r="F400" s="14"/>
      <c r="G400" s="11"/>
      <c r="H400" s="441"/>
      <c r="I400" s="75"/>
      <c r="J400" s="14"/>
      <c r="K400" s="14"/>
      <c r="L400" s="14"/>
      <c r="M400" s="14"/>
      <c r="N400" s="213"/>
      <c r="O400" s="14"/>
      <c r="P400" s="14"/>
      <c r="Q400" s="14"/>
      <c r="R400" s="14"/>
      <c r="S400" s="443"/>
      <c r="T400" s="14"/>
      <c r="U400" s="14"/>
      <c r="V400" s="14"/>
      <c r="W400" s="222"/>
      <c r="X400" s="14"/>
      <c r="Y400" s="14"/>
      <c r="Z400" s="14"/>
      <c r="AA400" s="446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>
      <c r="A401" s="96"/>
      <c r="B401" s="14"/>
      <c r="C401" s="76"/>
      <c r="D401" s="96"/>
      <c r="E401" s="76"/>
      <c r="F401" s="14"/>
      <c r="G401" s="11"/>
      <c r="H401" s="441"/>
      <c r="I401" s="75"/>
      <c r="J401" s="14"/>
      <c r="K401" s="14"/>
      <c r="L401" s="14"/>
      <c r="M401" s="14"/>
      <c r="N401" s="213"/>
      <c r="O401" s="14"/>
      <c r="P401" s="14"/>
      <c r="Q401" s="14"/>
      <c r="R401" s="14"/>
      <c r="S401" s="443"/>
      <c r="T401" s="14"/>
      <c r="U401" s="14"/>
      <c r="V401" s="14"/>
      <c r="W401" s="222"/>
      <c r="X401" s="14"/>
      <c r="Y401" s="14"/>
      <c r="Z401" s="14"/>
      <c r="AA401" s="446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>
      <c r="A402" s="96"/>
      <c r="B402" s="14"/>
      <c r="C402" s="76"/>
      <c r="D402" s="96"/>
      <c r="E402" s="76"/>
      <c r="F402" s="14"/>
      <c r="G402" s="11"/>
      <c r="H402" s="441"/>
      <c r="I402" s="75"/>
      <c r="J402" s="14"/>
      <c r="K402" s="14"/>
      <c r="L402" s="14"/>
      <c r="M402" s="14"/>
      <c r="N402" s="213"/>
      <c r="O402" s="14"/>
      <c r="P402" s="14"/>
      <c r="Q402" s="14"/>
      <c r="R402" s="14"/>
      <c r="S402" s="443"/>
      <c r="T402" s="14"/>
      <c r="U402" s="14"/>
      <c r="V402" s="14"/>
      <c r="W402" s="222"/>
      <c r="X402" s="14"/>
      <c r="Y402" s="14"/>
      <c r="Z402" s="14"/>
      <c r="AA402" s="446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>
      <c r="A403" s="96"/>
      <c r="B403" s="14"/>
      <c r="C403" s="76"/>
      <c r="D403" s="96"/>
      <c r="E403" s="76"/>
      <c r="F403" s="14"/>
      <c r="G403" s="11"/>
      <c r="H403" s="441"/>
      <c r="I403" s="75"/>
      <c r="J403" s="14"/>
      <c r="K403" s="14"/>
      <c r="L403" s="14"/>
      <c r="M403" s="14"/>
      <c r="N403" s="213"/>
      <c r="O403" s="14"/>
      <c r="P403" s="14"/>
      <c r="Q403" s="14"/>
      <c r="R403" s="14"/>
      <c r="S403" s="443"/>
      <c r="T403" s="14"/>
      <c r="U403" s="14"/>
      <c r="V403" s="14"/>
      <c r="W403" s="222"/>
      <c r="X403" s="14"/>
      <c r="Y403" s="14"/>
      <c r="Z403" s="14"/>
      <c r="AA403" s="446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>
      <c r="A404" s="96"/>
      <c r="B404" s="14"/>
      <c r="C404" s="75"/>
      <c r="D404" s="90"/>
      <c r="E404" s="75"/>
      <c r="F404" s="14"/>
      <c r="G404" s="11"/>
      <c r="H404" s="441"/>
      <c r="I404" s="75"/>
      <c r="J404" s="14"/>
      <c r="K404" s="14"/>
      <c r="L404" s="14"/>
      <c r="M404" s="14"/>
      <c r="N404" s="213"/>
      <c r="O404" s="14"/>
      <c r="P404" s="14"/>
      <c r="Q404" s="14"/>
      <c r="R404" s="14"/>
      <c r="S404" s="443"/>
      <c r="T404" s="14"/>
      <c r="U404" s="14"/>
      <c r="V404" s="14"/>
      <c r="W404" s="222"/>
      <c r="X404" s="14"/>
      <c r="Y404" s="14"/>
      <c r="Z404" s="14"/>
      <c r="AA404" s="446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>
      <c r="A405" s="96"/>
      <c r="B405" s="14"/>
      <c r="C405" s="75"/>
      <c r="D405" s="90"/>
      <c r="E405" s="75"/>
      <c r="F405" s="14"/>
      <c r="G405" s="11"/>
      <c r="H405" s="441"/>
      <c r="I405" s="75"/>
      <c r="J405" s="14"/>
      <c r="K405" s="14"/>
      <c r="L405" s="14"/>
      <c r="M405" s="14"/>
      <c r="N405" s="213"/>
      <c r="O405" s="14"/>
      <c r="P405" s="14"/>
      <c r="Q405" s="14"/>
      <c r="R405" s="14"/>
      <c r="S405" s="443"/>
      <c r="T405" s="14"/>
      <c r="U405" s="14"/>
      <c r="V405" s="14"/>
      <c r="W405" s="222"/>
      <c r="X405" s="14"/>
      <c r="Y405" s="14"/>
      <c r="Z405" s="14"/>
      <c r="AA405" s="446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>
      <c r="A406" s="96"/>
      <c r="B406" s="14"/>
      <c r="C406" s="75"/>
      <c r="D406" s="90"/>
      <c r="E406" s="75"/>
      <c r="F406" s="14"/>
      <c r="G406" s="11"/>
      <c r="H406" s="441"/>
      <c r="I406" s="75"/>
      <c r="J406" s="14"/>
      <c r="K406" s="14"/>
      <c r="L406" s="14"/>
      <c r="M406" s="14"/>
      <c r="N406" s="213"/>
      <c r="O406" s="14"/>
      <c r="P406" s="14"/>
      <c r="Q406" s="14"/>
      <c r="R406" s="14"/>
      <c r="S406" s="443"/>
      <c r="T406" s="14"/>
      <c r="U406" s="14"/>
      <c r="V406" s="14"/>
      <c r="W406" s="222"/>
      <c r="X406" s="14"/>
      <c r="Y406" s="14"/>
      <c r="Z406" s="14"/>
      <c r="AA406" s="446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>
      <c r="A407" s="96"/>
      <c r="B407" s="14"/>
      <c r="C407" s="75"/>
      <c r="D407" s="90"/>
      <c r="E407" s="75"/>
      <c r="F407" s="14"/>
      <c r="G407" s="11"/>
      <c r="H407" s="441"/>
      <c r="I407" s="75"/>
      <c r="J407" s="14"/>
      <c r="K407" s="14"/>
      <c r="L407" s="14"/>
      <c r="M407" s="14"/>
      <c r="N407" s="213"/>
      <c r="O407" s="14"/>
      <c r="P407" s="14"/>
      <c r="Q407" s="14"/>
      <c r="R407" s="14"/>
      <c r="S407" s="443"/>
      <c r="T407" s="14"/>
      <c r="U407" s="14"/>
      <c r="V407" s="14"/>
      <c r="W407" s="222"/>
      <c r="X407" s="14"/>
      <c r="Y407" s="14"/>
      <c r="Z407" s="14"/>
      <c r="AA407" s="446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>
      <c r="A408" s="96"/>
      <c r="B408" s="14"/>
      <c r="C408" s="75"/>
      <c r="D408" s="90"/>
      <c r="E408" s="75"/>
      <c r="F408" s="14"/>
      <c r="G408" s="11"/>
      <c r="H408" s="441"/>
      <c r="I408" s="75"/>
      <c r="J408" s="14"/>
      <c r="K408" s="14"/>
      <c r="L408" s="14"/>
      <c r="M408" s="14"/>
      <c r="N408" s="213"/>
      <c r="O408" s="14"/>
      <c r="P408" s="14"/>
      <c r="Q408" s="14"/>
      <c r="R408" s="14"/>
      <c r="S408" s="443"/>
      <c r="T408" s="14"/>
      <c r="U408" s="14"/>
      <c r="V408" s="14"/>
      <c r="W408" s="222"/>
      <c r="X408" s="14"/>
      <c r="Y408" s="14"/>
      <c r="Z408" s="14"/>
      <c r="AA408" s="446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>
      <c r="A409" s="96"/>
      <c r="B409" s="14"/>
      <c r="C409" s="75"/>
      <c r="D409" s="90"/>
      <c r="E409" s="75"/>
      <c r="F409" s="14"/>
      <c r="G409" s="11"/>
      <c r="H409" s="441"/>
      <c r="I409" s="75"/>
      <c r="J409" s="14"/>
      <c r="K409" s="14"/>
      <c r="L409" s="14"/>
      <c r="M409" s="14"/>
      <c r="N409" s="213"/>
      <c r="O409" s="14"/>
      <c r="P409" s="14"/>
      <c r="Q409" s="14"/>
      <c r="R409" s="14"/>
      <c r="S409" s="443"/>
      <c r="T409" s="14"/>
      <c r="U409" s="14"/>
      <c r="V409" s="14"/>
      <c r="W409" s="222"/>
      <c r="X409" s="14"/>
      <c r="Y409" s="14"/>
      <c r="Z409" s="14"/>
      <c r="AA409" s="446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>
      <c r="A410" s="96"/>
      <c r="B410" s="14"/>
      <c r="C410" s="75"/>
      <c r="D410" s="90"/>
      <c r="E410" s="75"/>
      <c r="F410" s="14"/>
      <c r="G410" s="11"/>
      <c r="H410" s="441"/>
      <c r="I410" s="75"/>
      <c r="J410" s="14"/>
      <c r="K410" s="14"/>
      <c r="L410" s="14"/>
      <c r="M410" s="14"/>
      <c r="N410" s="213"/>
      <c r="O410" s="14"/>
      <c r="P410" s="14"/>
      <c r="Q410" s="14"/>
      <c r="R410" s="14"/>
      <c r="S410" s="443"/>
      <c r="T410" s="14"/>
      <c r="U410" s="14"/>
      <c r="V410" s="14"/>
      <c r="W410" s="222"/>
      <c r="X410" s="14"/>
      <c r="Y410" s="14"/>
      <c r="Z410" s="14"/>
      <c r="AA410" s="446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>
      <c r="A411" s="96"/>
      <c r="B411" s="14"/>
      <c r="C411" s="75"/>
      <c r="D411" s="90"/>
      <c r="E411" s="75"/>
      <c r="F411" s="14"/>
      <c r="G411" s="11"/>
      <c r="H411" s="441"/>
      <c r="I411" s="75"/>
      <c r="J411" s="14"/>
      <c r="K411" s="14"/>
      <c r="L411" s="14"/>
      <c r="M411" s="14"/>
      <c r="N411" s="213"/>
      <c r="O411" s="14"/>
      <c r="P411" s="14"/>
      <c r="Q411" s="14"/>
      <c r="R411" s="14"/>
      <c r="S411" s="443"/>
      <c r="T411" s="14"/>
      <c r="U411" s="14"/>
      <c r="V411" s="14"/>
      <c r="W411" s="222"/>
      <c r="X411" s="14"/>
      <c r="Y411" s="14"/>
      <c r="Z411" s="14"/>
      <c r="AA411" s="446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>
      <c r="A412" s="96"/>
      <c r="B412" s="14"/>
      <c r="C412" s="75"/>
      <c r="D412" s="90"/>
      <c r="E412" s="75"/>
      <c r="F412" s="14"/>
      <c r="G412" s="11"/>
      <c r="H412" s="441"/>
      <c r="I412" s="75"/>
      <c r="J412" s="14"/>
      <c r="K412" s="14"/>
      <c r="L412" s="14"/>
      <c r="M412" s="14"/>
      <c r="N412" s="213"/>
      <c r="O412" s="14"/>
      <c r="P412" s="14"/>
      <c r="Q412" s="14"/>
      <c r="R412" s="14"/>
      <c r="S412" s="443"/>
      <c r="T412" s="14"/>
      <c r="U412" s="14"/>
      <c r="V412" s="14"/>
      <c r="W412" s="222"/>
      <c r="X412" s="14"/>
      <c r="Y412" s="14"/>
      <c r="Z412" s="14"/>
      <c r="AA412" s="446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>
      <c r="A413" s="96"/>
      <c r="B413" s="75"/>
      <c r="C413" s="75"/>
      <c r="D413" s="90"/>
      <c r="E413" s="75"/>
      <c r="F413" s="75"/>
      <c r="G413" s="124"/>
      <c r="H413" s="221"/>
      <c r="I413" s="75"/>
      <c r="J413" s="221"/>
      <c r="K413" s="221"/>
      <c r="L413" s="221"/>
      <c r="M413" s="221"/>
      <c r="N413" s="221"/>
      <c r="O413" s="221"/>
      <c r="P413" s="221"/>
      <c r="Q413" s="221"/>
      <c r="R413" s="221"/>
      <c r="S413" s="221"/>
      <c r="T413" s="221"/>
      <c r="U413" s="221"/>
      <c r="V413" s="221"/>
      <c r="W413" s="221"/>
      <c r="X413" s="221"/>
      <c r="Y413" s="221"/>
      <c r="Z413" s="221"/>
      <c r="AA413" s="221"/>
      <c r="AB413" s="221"/>
      <c r="AC413" s="221"/>
      <c r="AD413" s="221"/>
      <c r="AE413" s="221"/>
      <c r="AF413" s="221"/>
      <c r="AG413" s="221"/>
      <c r="AH413" s="221"/>
      <c r="AI413" s="221"/>
      <c r="AJ413" s="221"/>
      <c r="AK413" s="221"/>
      <c r="AL413" s="221"/>
      <c r="AM413" s="221"/>
      <c r="AN413" s="221"/>
    </row>
    <row r="414">
      <c r="A414" s="96"/>
      <c r="B414" s="75"/>
      <c r="C414" s="75"/>
      <c r="D414" s="90"/>
      <c r="E414" s="75"/>
      <c r="F414" s="75"/>
      <c r="G414" s="124"/>
      <c r="H414" s="441"/>
      <c r="I414" s="75"/>
      <c r="J414" s="14"/>
      <c r="K414" s="14"/>
      <c r="L414" s="14"/>
      <c r="M414" s="14"/>
      <c r="N414" s="213"/>
      <c r="O414" s="14"/>
      <c r="P414" s="14"/>
      <c r="Q414" s="14"/>
      <c r="R414" s="14"/>
      <c r="S414" s="443"/>
      <c r="T414" s="14"/>
      <c r="U414" s="14"/>
      <c r="V414" s="14"/>
      <c r="W414" s="222"/>
      <c r="X414" s="14"/>
      <c r="Y414" s="14"/>
      <c r="Z414" s="14"/>
      <c r="AA414" s="446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>
      <c r="A415" s="96"/>
      <c r="B415" s="75"/>
      <c r="C415" s="75"/>
      <c r="D415" s="90"/>
      <c r="E415" s="75"/>
      <c r="F415" s="75"/>
      <c r="G415" s="124"/>
      <c r="H415" s="441"/>
      <c r="I415" s="75"/>
      <c r="J415" s="14"/>
      <c r="K415" s="14"/>
      <c r="L415" s="14"/>
      <c r="M415" s="14"/>
      <c r="N415" s="213"/>
      <c r="O415" s="14"/>
      <c r="P415" s="14"/>
      <c r="Q415" s="14"/>
      <c r="R415" s="14"/>
      <c r="S415" s="443"/>
      <c r="T415" s="14"/>
      <c r="U415" s="14"/>
      <c r="V415" s="14"/>
      <c r="W415" s="222"/>
      <c r="X415" s="14"/>
      <c r="Y415" s="14"/>
      <c r="Z415" s="14"/>
      <c r="AA415" s="446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>
      <c r="A416" s="96"/>
      <c r="B416" s="75"/>
      <c r="C416" s="75"/>
      <c r="D416" s="90"/>
      <c r="E416" s="75"/>
      <c r="F416" s="75"/>
      <c r="G416" s="124"/>
      <c r="H416" s="441"/>
      <c r="I416" s="75"/>
      <c r="J416" s="14"/>
      <c r="K416" s="14"/>
      <c r="L416" s="14"/>
      <c r="M416" s="14"/>
      <c r="N416" s="213"/>
      <c r="O416" s="14"/>
      <c r="P416" s="14"/>
      <c r="Q416" s="14"/>
      <c r="R416" s="14"/>
      <c r="S416" s="443"/>
      <c r="T416" s="14"/>
      <c r="U416" s="14"/>
      <c r="V416" s="14"/>
      <c r="W416" s="222"/>
      <c r="X416" s="14"/>
      <c r="Y416" s="14"/>
      <c r="Z416" s="14"/>
      <c r="AA416" s="446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>
      <c r="A417" s="96"/>
      <c r="B417" s="75"/>
      <c r="C417" s="75"/>
      <c r="D417" s="90"/>
      <c r="E417" s="75"/>
      <c r="F417" s="75"/>
      <c r="G417" s="124"/>
      <c r="H417" s="441"/>
      <c r="I417" s="75"/>
      <c r="J417" s="14"/>
      <c r="K417" s="14"/>
      <c r="L417" s="14"/>
      <c r="M417" s="14"/>
      <c r="N417" s="213"/>
      <c r="O417" s="14"/>
      <c r="P417" s="14"/>
      <c r="Q417" s="14"/>
      <c r="R417" s="14"/>
      <c r="S417" s="443"/>
      <c r="T417" s="14"/>
      <c r="U417" s="14"/>
      <c r="V417" s="14"/>
      <c r="W417" s="222"/>
      <c r="X417" s="14"/>
      <c r="Y417" s="14"/>
      <c r="Z417" s="14"/>
      <c r="AA417" s="446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>
      <c r="A418" s="96"/>
      <c r="B418" s="75"/>
      <c r="C418" s="75"/>
      <c r="D418" s="90"/>
      <c r="E418" s="75"/>
      <c r="F418" s="75"/>
      <c r="G418" s="124"/>
      <c r="H418" s="221"/>
      <c r="I418" s="75"/>
      <c r="J418" s="221"/>
      <c r="K418" s="221"/>
      <c r="L418" s="221"/>
      <c r="M418" s="221"/>
      <c r="N418" s="221"/>
      <c r="O418" s="221"/>
      <c r="P418" s="221"/>
      <c r="Q418" s="221"/>
      <c r="R418" s="221"/>
      <c r="S418" s="221"/>
      <c r="T418" s="221"/>
      <c r="U418" s="221"/>
      <c r="V418" s="221"/>
      <c r="W418" s="221"/>
      <c r="X418" s="221"/>
      <c r="Y418" s="221"/>
      <c r="Z418" s="221"/>
      <c r="AA418" s="221"/>
      <c r="AB418" s="221"/>
      <c r="AC418" s="221"/>
      <c r="AD418" s="221"/>
      <c r="AE418" s="221"/>
      <c r="AF418" s="221"/>
      <c r="AG418" s="221"/>
      <c r="AH418" s="221"/>
      <c r="AI418" s="221"/>
      <c r="AJ418" s="221"/>
      <c r="AK418" s="221"/>
      <c r="AL418" s="221"/>
      <c r="AM418" s="221"/>
      <c r="AN418" s="221"/>
    </row>
    <row r="419">
      <c r="A419" s="96"/>
      <c r="B419" s="75"/>
      <c r="C419" s="75"/>
      <c r="D419" s="90"/>
      <c r="E419" s="75"/>
      <c r="F419" s="75"/>
      <c r="G419" s="124"/>
      <c r="H419" s="441"/>
      <c r="I419" s="75"/>
      <c r="J419" s="14"/>
      <c r="K419" s="14"/>
      <c r="L419" s="14"/>
      <c r="M419" s="14"/>
      <c r="N419" s="213"/>
      <c r="O419" s="14"/>
      <c r="P419" s="14"/>
      <c r="Q419" s="14"/>
      <c r="R419" s="14"/>
      <c r="S419" s="443"/>
      <c r="T419" s="14"/>
      <c r="U419" s="14"/>
      <c r="V419" s="14"/>
      <c r="W419" s="222"/>
      <c r="X419" s="14"/>
      <c r="Y419" s="14"/>
      <c r="Z419" s="14"/>
      <c r="AA419" s="446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>
      <c r="A420" s="96"/>
      <c r="B420" s="75"/>
      <c r="C420" s="75"/>
      <c r="D420" s="90"/>
      <c r="E420" s="75"/>
      <c r="F420" s="75"/>
      <c r="G420" s="124"/>
      <c r="H420" s="441"/>
      <c r="I420" s="75"/>
      <c r="J420" s="14"/>
      <c r="K420" s="14"/>
      <c r="L420" s="14"/>
      <c r="M420" s="14"/>
      <c r="N420" s="213"/>
      <c r="O420" s="14"/>
      <c r="P420" s="14"/>
      <c r="Q420" s="14"/>
      <c r="R420" s="14"/>
      <c r="S420" s="443"/>
      <c r="T420" s="14"/>
      <c r="U420" s="14"/>
      <c r="V420" s="14"/>
      <c r="W420" s="222"/>
      <c r="X420" s="14"/>
      <c r="Y420" s="14"/>
      <c r="Z420" s="14"/>
      <c r="AA420" s="446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>
      <c r="A421" s="96"/>
      <c r="B421" s="75"/>
      <c r="C421" s="75"/>
      <c r="D421" s="90"/>
      <c r="E421" s="75"/>
      <c r="F421" s="75"/>
      <c r="G421" s="124"/>
      <c r="H421" s="221"/>
      <c r="I421" s="75"/>
      <c r="J421" s="221"/>
      <c r="K421" s="221"/>
      <c r="L421" s="221"/>
      <c r="M421" s="221"/>
      <c r="N421" s="221"/>
      <c r="O421" s="221"/>
      <c r="P421" s="221"/>
      <c r="Q421" s="221"/>
      <c r="R421" s="221"/>
      <c r="S421" s="221"/>
      <c r="T421" s="221"/>
      <c r="U421" s="221"/>
      <c r="V421" s="221"/>
      <c r="W421" s="221"/>
      <c r="X421" s="221"/>
      <c r="Y421" s="221"/>
      <c r="Z421" s="221"/>
      <c r="AA421" s="221"/>
      <c r="AB421" s="221"/>
      <c r="AC421" s="221"/>
      <c r="AD421" s="221"/>
      <c r="AE421" s="221"/>
      <c r="AF421" s="221"/>
      <c r="AG421" s="221"/>
      <c r="AH421" s="221"/>
      <c r="AI421" s="221"/>
      <c r="AJ421" s="221"/>
      <c r="AK421" s="221"/>
      <c r="AL421" s="221"/>
      <c r="AM421" s="221"/>
      <c r="AN421" s="221"/>
    </row>
    <row r="422">
      <c r="A422" s="96"/>
      <c r="B422" s="75"/>
      <c r="C422" s="75"/>
      <c r="D422" s="90"/>
      <c r="E422" s="75"/>
      <c r="F422" s="75"/>
      <c r="G422" s="124"/>
      <c r="H422" s="441"/>
      <c r="I422" s="75"/>
      <c r="J422" s="14"/>
      <c r="K422" s="14"/>
      <c r="L422" s="14"/>
      <c r="M422" s="14"/>
      <c r="N422" s="213"/>
      <c r="O422" s="14"/>
      <c r="P422" s="14"/>
      <c r="Q422" s="14"/>
      <c r="R422" s="14"/>
      <c r="S422" s="443"/>
      <c r="T422" s="14"/>
      <c r="U422" s="14"/>
      <c r="V422" s="14"/>
      <c r="W422" s="222"/>
      <c r="X422" s="14"/>
      <c r="Y422" s="14"/>
      <c r="Z422" s="14"/>
      <c r="AA422" s="446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>
      <c r="A423" s="96"/>
      <c r="B423" s="75"/>
      <c r="C423" s="75"/>
      <c r="D423" s="90"/>
      <c r="E423" s="75"/>
      <c r="F423" s="75"/>
      <c r="G423" s="124"/>
      <c r="H423" s="441"/>
      <c r="I423" s="75"/>
      <c r="J423" s="14"/>
      <c r="K423" s="14"/>
      <c r="L423" s="14"/>
      <c r="M423" s="14"/>
      <c r="N423" s="213"/>
      <c r="O423" s="14"/>
      <c r="P423" s="14"/>
      <c r="Q423" s="14"/>
      <c r="R423" s="14"/>
      <c r="S423" s="443"/>
      <c r="T423" s="14"/>
      <c r="U423" s="14"/>
      <c r="V423" s="14"/>
      <c r="W423" s="222"/>
      <c r="X423" s="14"/>
      <c r="Y423" s="14"/>
      <c r="Z423" s="14"/>
      <c r="AA423" s="446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>
      <c r="A424" s="96"/>
      <c r="B424" s="75"/>
      <c r="C424" s="75"/>
      <c r="D424" s="90"/>
      <c r="E424" s="75"/>
      <c r="F424" s="75"/>
      <c r="G424" s="124"/>
      <c r="H424" s="441"/>
      <c r="I424" s="75"/>
      <c r="J424" s="14"/>
      <c r="K424" s="14"/>
      <c r="L424" s="14"/>
      <c r="M424" s="14"/>
      <c r="N424" s="213"/>
      <c r="O424" s="14"/>
      <c r="P424" s="14"/>
      <c r="Q424" s="14"/>
      <c r="R424" s="14"/>
      <c r="S424" s="443"/>
      <c r="T424" s="14"/>
      <c r="U424" s="14"/>
      <c r="V424" s="14"/>
      <c r="W424" s="222"/>
      <c r="X424" s="14"/>
      <c r="Y424" s="14"/>
      <c r="Z424" s="14"/>
      <c r="AA424" s="446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>
      <c r="A425" s="96"/>
      <c r="B425" s="75"/>
      <c r="C425" s="75"/>
      <c r="D425" s="90"/>
      <c r="E425" s="75"/>
      <c r="F425" s="75"/>
      <c r="G425" s="124"/>
      <c r="H425" s="441"/>
      <c r="I425" s="75"/>
      <c r="J425" s="14"/>
      <c r="K425" s="14"/>
      <c r="L425" s="14"/>
      <c r="M425" s="14"/>
      <c r="N425" s="213"/>
      <c r="O425" s="14"/>
      <c r="P425" s="14"/>
      <c r="Q425" s="14"/>
      <c r="R425" s="14"/>
      <c r="S425" s="443"/>
      <c r="T425" s="14"/>
      <c r="U425" s="14"/>
      <c r="V425" s="14"/>
      <c r="W425" s="222"/>
      <c r="X425" s="14"/>
      <c r="Y425" s="14"/>
      <c r="Z425" s="14"/>
      <c r="AA425" s="446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>
      <c r="A426" s="96"/>
      <c r="B426" s="75"/>
      <c r="C426" s="75"/>
      <c r="D426" s="90"/>
      <c r="E426" s="75"/>
      <c r="F426" s="75"/>
      <c r="G426" s="124"/>
      <c r="H426" s="441"/>
      <c r="I426" s="75"/>
      <c r="J426" s="14"/>
      <c r="K426" s="14"/>
      <c r="L426" s="14"/>
      <c r="M426" s="14"/>
      <c r="N426" s="213"/>
      <c r="O426" s="14"/>
      <c r="P426" s="14"/>
      <c r="Q426" s="14"/>
      <c r="R426" s="14"/>
      <c r="S426" s="443"/>
      <c r="T426" s="14"/>
      <c r="U426" s="14"/>
      <c r="V426" s="14"/>
      <c r="W426" s="222"/>
      <c r="X426" s="14"/>
      <c r="Y426" s="14"/>
      <c r="Z426" s="14"/>
      <c r="AA426" s="446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>
      <c r="A427" s="96"/>
      <c r="B427" s="75"/>
      <c r="C427" s="75"/>
      <c r="D427" s="90"/>
      <c r="E427" s="75"/>
      <c r="F427" s="75"/>
      <c r="G427" s="124"/>
      <c r="H427" s="221"/>
      <c r="I427" s="75"/>
      <c r="J427" s="221"/>
      <c r="K427" s="221"/>
      <c r="L427" s="221"/>
      <c r="M427" s="221"/>
      <c r="N427" s="221"/>
      <c r="O427" s="221"/>
      <c r="P427" s="221"/>
      <c r="Q427" s="221"/>
      <c r="R427" s="221"/>
      <c r="S427" s="221"/>
      <c r="T427" s="221"/>
      <c r="U427" s="221"/>
      <c r="V427" s="221"/>
      <c r="W427" s="221"/>
      <c r="X427" s="221"/>
      <c r="Y427" s="221"/>
      <c r="Z427" s="221"/>
      <c r="AA427" s="221"/>
      <c r="AB427" s="221"/>
      <c r="AC427" s="221"/>
      <c r="AD427" s="221"/>
      <c r="AE427" s="221"/>
      <c r="AF427" s="221"/>
      <c r="AG427" s="221"/>
      <c r="AH427" s="221"/>
      <c r="AI427" s="221"/>
      <c r="AJ427" s="221"/>
      <c r="AK427" s="221"/>
      <c r="AL427" s="221"/>
      <c r="AM427" s="221"/>
      <c r="AN427" s="221"/>
    </row>
    <row r="428">
      <c r="A428" s="96"/>
      <c r="B428" s="75"/>
      <c r="C428" s="75"/>
      <c r="D428" s="90"/>
      <c r="E428" s="75"/>
      <c r="F428" s="75"/>
      <c r="G428" s="124"/>
      <c r="H428" s="441"/>
      <c r="I428" s="75"/>
      <c r="J428" s="14"/>
      <c r="K428" s="14"/>
      <c r="L428" s="14"/>
      <c r="M428" s="14"/>
      <c r="N428" s="213"/>
      <c r="O428" s="14"/>
      <c r="P428" s="14"/>
      <c r="Q428" s="14"/>
      <c r="R428" s="14"/>
      <c r="S428" s="443"/>
      <c r="T428" s="14"/>
      <c r="U428" s="14"/>
      <c r="V428" s="14"/>
      <c r="W428" s="222"/>
      <c r="X428" s="14"/>
      <c r="Y428" s="14"/>
      <c r="Z428" s="14"/>
      <c r="AA428" s="446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>
      <c r="A429" s="96"/>
      <c r="B429" s="14"/>
      <c r="C429" s="75"/>
      <c r="D429" s="90"/>
      <c r="E429" s="75"/>
      <c r="F429" s="14"/>
      <c r="G429" s="11"/>
      <c r="H429" s="441"/>
      <c r="I429" s="75"/>
      <c r="J429" s="14"/>
      <c r="K429" s="14"/>
      <c r="L429" s="14"/>
      <c r="M429" s="14"/>
      <c r="N429" s="213"/>
      <c r="O429" s="14"/>
      <c r="P429" s="14"/>
      <c r="Q429" s="14"/>
      <c r="R429" s="14"/>
      <c r="S429" s="443"/>
      <c r="T429" s="14"/>
      <c r="U429" s="14"/>
      <c r="V429" s="14"/>
      <c r="W429" s="222"/>
      <c r="X429" s="14"/>
      <c r="Y429" s="14"/>
      <c r="Z429" s="14"/>
      <c r="AA429" s="446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>
      <c r="A430" s="91"/>
      <c r="B430" s="14"/>
      <c r="C430" s="14"/>
      <c r="D430" s="79"/>
      <c r="E430" s="14"/>
      <c r="F430" s="14"/>
      <c r="G430" s="11"/>
      <c r="H430" s="441"/>
      <c r="I430" s="75"/>
      <c r="J430" s="14"/>
      <c r="K430" s="14"/>
      <c r="L430" s="14"/>
      <c r="M430" s="14"/>
      <c r="N430" s="213"/>
      <c r="O430" s="14"/>
      <c r="P430" s="14"/>
      <c r="Q430" s="14"/>
      <c r="R430" s="14"/>
      <c r="S430" s="443"/>
      <c r="T430" s="14"/>
      <c r="U430" s="14"/>
      <c r="V430" s="14"/>
      <c r="W430" s="222"/>
      <c r="X430" s="14"/>
      <c r="Y430" s="14"/>
      <c r="Z430" s="14"/>
      <c r="AA430" s="446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>
      <c r="A431" s="91"/>
      <c r="B431" s="14"/>
      <c r="C431" s="14"/>
      <c r="D431" s="79"/>
      <c r="E431" s="14"/>
      <c r="F431" s="14"/>
      <c r="G431" s="11"/>
      <c r="H431" s="441"/>
      <c r="I431" s="75"/>
      <c r="J431" s="14"/>
      <c r="K431" s="14"/>
      <c r="L431" s="14"/>
      <c r="M431" s="14"/>
      <c r="N431" s="213"/>
      <c r="O431" s="14"/>
      <c r="P431" s="14"/>
      <c r="Q431" s="14"/>
      <c r="R431" s="14"/>
      <c r="S431" s="443"/>
      <c r="T431" s="14"/>
      <c r="U431" s="14"/>
      <c r="V431" s="14"/>
      <c r="W431" s="222"/>
      <c r="X431" s="14"/>
      <c r="Y431" s="14"/>
      <c r="Z431" s="14"/>
      <c r="AA431" s="446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>
      <c r="A432" s="91"/>
      <c r="B432" s="14"/>
      <c r="C432" s="14"/>
      <c r="D432" s="79"/>
      <c r="E432" s="14"/>
      <c r="F432" s="14"/>
      <c r="G432" s="11"/>
      <c r="H432" s="441"/>
      <c r="I432" s="75"/>
      <c r="J432" s="14"/>
      <c r="K432" s="75"/>
      <c r="L432" s="14"/>
      <c r="M432" s="14"/>
      <c r="N432" s="213"/>
      <c r="O432" s="14"/>
      <c r="P432" s="14"/>
      <c r="Q432" s="14"/>
      <c r="R432" s="14"/>
      <c r="S432" s="443"/>
      <c r="T432" s="14"/>
      <c r="U432" s="14"/>
      <c r="V432" s="14"/>
      <c r="W432" s="222"/>
      <c r="X432" s="14"/>
      <c r="Y432" s="14"/>
      <c r="Z432" s="14"/>
      <c r="AA432" s="446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>
      <c r="A433" s="91"/>
      <c r="B433" s="14"/>
      <c r="C433" s="14"/>
      <c r="D433" s="79"/>
      <c r="E433" s="14"/>
      <c r="F433" s="14"/>
      <c r="G433" s="11"/>
      <c r="H433" s="441"/>
      <c r="I433" s="75"/>
      <c r="J433" s="14"/>
      <c r="K433" s="14"/>
      <c r="L433" s="14"/>
      <c r="M433" s="14"/>
      <c r="N433" s="213"/>
      <c r="O433" s="14"/>
      <c r="P433" s="14"/>
      <c r="Q433" s="14"/>
      <c r="R433" s="14"/>
      <c r="S433" s="443"/>
      <c r="T433" s="14"/>
      <c r="U433" s="14"/>
      <c r="V433" s="14"/>
      <c r="W433" s="222"/>
      <c r="X433" s="14"/>
      <c r="Y433" s="14"/>
      <c r="Z433" s="14"/>
      <c r="AA433" s="446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>
      <c r="A434" s="91"/>
      <c r="B434" s="14"/>
      <c r="C434" s="14"/>
      <c r="D434" s="79"/>
      <c r="E434" s="14"/>
      <c r="F434" s="14"/>
      <c r="G434" s="11"/>
      <c r="H434" s="441"/>
      <c r="I434" s="75"/>
      <c r="J434" s="14"/>
      <c r="K434" s="14"/>
      <c r="L434" s="14"/>
      <c r="M434" s="14"/>
      <c r="N434" s="213"/>
      <c r="O434" s="14"/>
      <c r="P434" s="14"/>
      <c r="Q434" s="14"/>
      <c r="R434" s="14"/>
      <c r="S434" s="443"/>
      <c r="T434" s="14"/>
      <c r="U434" s="14"/>
      <c r="V434" s="14"/>
      <c r="W434" s="222"/>
      <c r="X434" s="14"/>
      <c r="Y434" s="14"/>
      <c r="Z434" s="14"/>
      <c r="AA434" s="446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>
      <c r="A435" s="91"/>
      <c r="B435" s="14"/>
      <c r="C435" s="14"/>
      <c r="D435" s="79"/>
      <c r="E435" s="14"/>
      <c r="F435" s="14"/>
      <c r="G435" s="11"/>
      <c r="H435" s="441"/>
      <c r="I435" s="75"/>
      <c r="J435" s="14"/>
      <c r="K435" s="14"/>
      <c r="L435" s="14"/>
      <c r="M435" s="14"/>
      <c r="N435" s="213"/>
      <c r="O435" s="14"/>
      <c r="P435" s="14"/>
      <c r="Q435" s="14"/>
      <c r="R435" s="14"/>
      <c r="S435" s="443"/>
      <c r="T435" s="14"/>
      <c r="U435" s="14"/>
      <c r="V435" s="14"/>
      <c r="W435" s="222"/>
      <c r="X435" s="14"/>
      <c r="Y435" s="14"/>
      <c r="Z435" s="14"/>
      <c r="AA435" s="446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>
      <c r="A436" s="450"/>
      <c r="B436" s="136"/>
      <c r="C436" s="136"/>
      <c r="D436" s="211"/>
      <c r="E436" s="136"/>
      <c r="F436" s="136"/>
      <c r="G436" s="451"/>
      <c r="H436" s="441"/>
      <c r="I436" s="136"/>
      <c r="J436" s="136"/>
      <c r="K436" s="136"/>
      <c r="L436" s="136"/>
      <c r="M436" s="136"/>
      <c r="N436" s="213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L436" s="136"/>
      <c r="AM436" s="136"/>
      <c r="AN436" s="136"/>
    </row>
    <row r="437">
      <c r="A437" s="91"/>
      <c r="B437" s="14"/>
      <c r="C437" s="14"/>
      <c r="D437" s="79"/>
      <c r="E437" s="14"/>
      <c r="F437" s="14"/>
      <c r="G437" s="11"/>
      <c r="H437" s="441"/>
      <c r="I437" s="75"/>
      <c r="J437" s="14"/>
      <c r="K437" s="14"/>
      <c r="L437" s="14"/>
      <c r="M437" s="14"/>
      <c r="N437" s="213"/>
      <c r="O437" s="14"/>
      <c r="P437" s="14"/>
      <c r="Q437" s="14"/>
      <c r="R437" s="14"/>
      <c r="S437" s="443"/>
      <c r="T437" s="14"/>
      <c r="U437" s="14"/>
      <c r="V437" s="14"/>
      <c r="W437" s="222"/>
      <c r="X437" s="14"/>
      <c r="Y437" s="14"/>
      <c r="Z437" s="14"/>
      <c r="AA437" s="446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>
      <c r="A438" s="91"/>
      <c r="B438" s="14"/>
      <c r="C438" s="14"/>
      <c r="D438" s="79"/>
      <c r="E438" s="14"/>
      <c r="F438" s="14"/>
      <c r="G438" s="11"/>
      <c r="H438" s="441"/>
      <c r="I438" s="75"/>
      <c r="J438" s="14"/>
      <c r="K438" s="79"/>
      <c r="L438" s="14"/>
      <c r="M438" s="14"/>
      <c r="N438" s="213"/>
      <c r="O438" s="14"/>
      <c r="P438" s="14"/>
      <c r="Q438" s="14"/>
      <c r="R438" s="14"/>
      <c r="S438" s="443"/>
      <c r="T438" s="14"/>
      <c r="U438" s="14"/>
      <c r="V438" s="14"/>
      <c r="W438" s="222"/>
      <c r="X438" s="14"/>
      <c r="Y438" s="14"/>
      <c r="Z438" s="14"/>
      <c r="AA438" s="446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>
      <c r="A439" s="91"/>
      <c r="B439" s="14"/>
      <c r="C439" s="14"/>
      <c r="D439" s="79"/>
      <c r="E439" s="14"/>
      <c r="F439" s="14"/>
      <c r="G439" s="11"/>
      <c r="H439" s="441"/>
      <c r="I439" s="75"/>
      <c r="J439" s="14"/>
      <c r="K439" s="14"/>
      <c r="L439" s="14"/>
      <c r="M439" s="14"/>
      <c r="N439" s="213"/>
      <c r="O439" s="14"/>
      <c r="P439" s="14"/>
      <c r="Q439" s="14"/>
      <c r="R439" s="14"/>
      <c r="S439" s="443"/>
      <c r="T439" s="14"/>
      <c r="U439" s="14"/>
      <c r="V439" s="14"/>
      <c r="W439" s="222"/>
      <c r="X439" s="14"/>
      <c r="Y439" s="14"/>
      <c r="Z439" s="14"/>
      <c r="AA439" s="446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>
      <c r="A440" s="91"/>
      <c r="B440" s="14"/>
      <c r="C440" s="14"/>
      <c r="D440" s="79"/>
      <c r="E440" s="14"/>
      <c r="F440" s="14"/>
      <c r="G440" s="11"/>
      <c r="H440" s="441"/>
      <c r="I440" s="75"/>
      <c r="J440" s="14"/>
      <c r="K440" s="14"/>
      <c r="L440" s="14"/>
      <c r="M440" s="14"/>
      <c r="N440" s="213"/>
      <c r="O440" s="14"/>
      <c r="P440" s="14"/>
      <c r="Q440" s="14"/>
      <c r="R440" s="14"/>
      <c r="S440" s="443"/>
      <c r="T440" s="14"/>
      <c r="U440" s="14"/>
      <c r="V440" s="14"/>
      <c r="W440" s="222"/>
      <c r="X440" s="14"/>
      <c r="Y440" s="14"/>
      <c r="Z440" s="14"/>
      <c r="AA440" s="446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>
      <c r="A441" s="91"/>
      <c r="B441" s="14"/>
      <c r="C441" s="14"/>
      <c r="D441" s="79"/>
      <c r="E441" s="14"/>
      <c r="F441" s="14"/>
      <c r="G441" s="11"/>
      <c r="H441" s="441"/>
      <c r="I441" s="75"/>
      <c r="J441" s="14"/>
      <c r="K441" s="79"/>
      <c r="L441" s="14"/>
      <c r="M441" s="14"/>
      <c r="N441" s="213"/>
      <c r="O441" s="14"/>
      <c r="P441" s="14"/>
      <c r="Q441" s="14"/>
      <c r="R441" s="14"/>
      <c r="S441" s="443"/>
      <c r="T441" s="14"/>
      <c r="U441" s="14"/>
      <c r="V441" s="14"/>
      <c r="W441" s="222"/>
      <c r="X441" s="14"/>
      <c r="Y441" s="14"/>
      <c r="Z441" s="14"/>
      <c r="AA441" s="446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>
      <c r="A442" s="91"/>
      <c r="B442" s="14"/>
      <c r="C442" s="14"/>
      <c r="D442" s="79"/>
      <c r="E442" s="14"/>
      <c r="F442" s="14"/>
      <c r="G442" s="11"/>
      <c r="H442" s="441"/>
      <c r="I442" s="75"/>
      <c r="J442" s="14"/>
      <c r="K442" s="79"/>
      <c r="L442" s="14"/>
      <c r="M442" s="14"/>
      <c r="N442" s="213"/>
      <c r="O442" s="14"/>
      <c r="P442" s="14"/>
      <c r="Q442" s="14"/>
      <c r="R442" s="14"/>
      <c r="S442" s="443"/>
      <c r="T442" s="14"/>
      <c r="U442" s="14"/>
      <c r="V442" s="14"/>
      <c r="W442" s="222"/>
      <c r="X442" s="14"/>
      <c r="Y442" s="14"/>
      <c r="Z442" s="14"/>
      <c r="AA442" s="446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>
      <c r="A443" s="450"/>
      <c r="B443" s="136"/>
      <c r="C443" s="136"/>
      <c r="D443" s="211"/>
      <c r="E443" s="136"/>
      <c r="F443" s="136"/>
      <c r="G443" s="451"/>
      <c r="H443" s="441"/>
      <c r="I443" s="136"/>
      <c r="J443" s="136"/>
      <c r="K443" s="136"/>
      <c r="L443" s="136"/>
      <c r="M443" s="136"/>
      <c r="N443" s="213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L443" s="136"/>
      <c r="AM443" s="136"/>
      <c r="AN443" s="136"/>
    </row>
    <row r="444">
      <c r="A444" s="91"/>
      <c r="B444" s="14"/>
      <c r="C444" s="14"/>
      <c r="D444" s="79"/>
      <c r="E444" s="14"/>
      <c r="F444" s="14"/>
      <c r="G444" s="11"/>
      <c r="H444" s="441"/>
      <c r="I444" s="75"/>
      <c r="J444" s="14"/>
      <c r="K444" s="79"/>
      <c r="L444" s="14"/>
      <c r="M444" s="14"/>
      <c r="N444" s="213"/>
      <c r="O444" s="14"/>
      <c r="P444" s="14"/>
      <c r="Q444" s="14"/>
      <c r="R444" s="14"/>
      <c r="S444" s="443"/>
      <c r="T444" s="14"/>
      <c r="U444" s="14"/>
      <c r="V444" s="14"/>
      <c r="W444" s="222"/>
      <c r="X444" s="14"/>
      <c r="Y444" s="14"/>
      <c r="Z444" s="14"/>
      <c r="AA444" s="446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>
      <c r="A445" s="91"/>
      <c r="B445" s="14"/>
      <c r="C445" s="14"/>
      <c r="D445" s="79"/>
      <c r="E445" s="14"/>
      <c r="F445" s="14"/>
      <c r="G445" s="11"/>
      <c r="H445" s="441"/>
      <c r="I445" s="75"/>
      <c r="J445" s="14"/>
      <c r="K445" s="79"/>
      <c r="L445" s="14"/>
      <c r="M445" s="14"/>
      <c r="N445" s="213"/>
      <c r="O445" s="14"/>
      <c r="P445" s="14"/>
      <c r="Q445" s="14"/>
      <c r="R445" s="14"/>
      <c r="S445" s="443"/>
      <c r="T445" s="14"/>
      <c r="U445" s="14"/>
      <c r="V445" s="14"/>
      <c r="W445" s="222"/>
      <c r="X445" s="14"/>
      <c r="Y445" s="14"/>
      <c r="Z445" s="14"/>
      <c r="AA445" s="446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>
      <c r="A446" s="91"/>
      <c r="B446" s="14"/>
      <c r="C446" s="14"/>
      <c r="D446" s="79"/>
      <c r="E446" s="14"/>
      <c r="F446" s="14"/>
      <c r="G446" s="11"/>
      <c r="H446" s="441"/>
      <c r="I446" s="75"/>
      <c r="J446" s="14"/>
      <c r="K446" s="79"/>
      <c r="L446" s="14"/>
      <c r="M446" s="14"/>
      <c r="N446" s="213"/>
      <c r="O446" s="14"/>
      <c r="P446" s="14"/>
      <c r="Q446" s="14"/>
      <c r="R446" s="14"/>
      <c r="S446" s="443"/>
      <c r="T446" s="14"/>
      <c r="U446" s="14"/>
      <c r="V446" s="14"/>
      <c r="W446" s="222"/>
      <c r="X446" s="14"/>
      <c r="Y446" s="14"/>
      <c r="Z446" s="14"/>
      <c r="AA446" s="446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>
      <c r="A447" s="91"/>
      <c r="B447" s="14"/>
      <c r="C447" s="14"/>
      <c r="D447" s="79"/>
      <c r="E447" s="14"/>
      <c r="F447" s="14"/>
      <c r="G447" s="11"/>
      <c r="H447" s="441"/>
      <c r="I447" s="75"/>
      <c r="J447" s="14"/>
      <c r="K447" s="79"/>
      <c r="L447" s="14"/>
      <c r="M447" s="14"/>
      <c r="N447" s="213"/>
      <c r="O447" s="14"/>
      <c r="P447" s="14"/>
      <c r="Q447" s="14"/>
      <c r="R447" s="14"/>
      <c r="S447" s="443"/>
      <c r="T447" s="14"/>
      <c r="U447" s="14"/>
      <c r="V447" s="14"/>
      <c r="W447" s="222"/>
      <c r="X447" s="14"/>
      <c r="Y447" s="14"/>
      <c r="Z447" s="14"/>
      <c r="AA447" s="446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>
      <c r="A448" s="450"/>
      <c r="B448" s="136"/>
      <c r="C448" s="136"/>
      <c r="D448" s="211"/>
      <c r="E448" s="136"/>
      <c r="F448" s="136"/>
      <c r="G448" s="451"/>
      <c r="H448" s="441"/>
      <c r="I448" s="136"/>
      <c r="J448" s="136"/>
      <c r="K448" s="136"/>
      <c r="L448" s="136"/>
      <c r="M448" s="136"/>
      <c r="N448" s="213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L448" s="136"/>
      <c r="AM448" s="136"/>
      <c r="AN448" s="136"/>
    </row>
    <row r="449">
      <c r="A449" s="91"/>
      <c r="B449" s="14"/>
      <c r="C449" s="14"/>
      <c r="D449" s="79"/>
      <c r="E449" s="14"/>
      <c r="F449" s="14"/>
      <c r="G449" s="11"/>
      <c r="H449" s="441"/>
      <c r="I449" s="75"/>
      <c r="J449" s="14"/>
      <c r="K449" s="79"/>
      <c r="L449" s="14"/>
      <c r="M449" s="14"/>
      <c r="N449" s="213"/>
      <c r="O449" s="14"/>
      <c r="P449" s="14"/>
      <c r="Q449" s="14"/>
      <c r="R449" s="14"/>
      <c r="S449" s="443"/>
      <c r="T449" s="14"/>
      <c r="U449" s="14"/>
      <c r="V449" s="14"/>
      <c r="W449" s="222"/>
      <c r="X449" s="14"/>
      <c r="Y449" s="14"/>
      <c r="Z449" s="14"/>
      <c r="AA449" s="446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>
      <c r="A450" s="450"/>
      <c r="B450" s="136"/>
      <c r="C450" s="136"/>
      <c r="D450" s="211"/>
      <c r="E450" s="136"/>
      <c r="F450" s="136"/>
      <c r="G450" s="451"/>
      <c r="H450" s="441"/>
      <c r="I450" s="136"/>
      <c r="J450" s="136"/>
      <c r="K450" s="136"/>
      <c r="L450" s="136"/>
      <c r="M450" s="136"/>
      <c r="N450" s="213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L450" s="136"/>
      <c r="AM450" s="136"/>
      <c r="AN450" s="136"/>
    </row>
    <row r="451">
      <c r="A451" s="450"/>
      <c r="B451" s="136"/>
      <c r="C451" s="136"/>
      <c r="D451" s="211"/>
      <c r="E451" s="136"/>
      <c r="F451" s="136"/>
      <c r="G451" s="451"/>
      <c r="H451" s="441"/>
      <c r="I451" s="136"/>
      <c r="J451" s="136"/>
      <c r="K451" s="136"/>
      <c r="L451" s="136"/>
      <c r="M451" s="136"/>
      <c r="N451" s="213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L451" s="136"/>
      <c r="AM451" s="136"/>
      <c r="AN451" s="136"/>
    </row>
    <row r="452">
      <c r="A452" s="465"/>
      <c r="B452" s="221"/>
      <c r="C452" s="221"/>
      <c r="D452" s="466"/>
      <c r="E452" s="221"/>
      <c r="F452" s="221"/>
      <c r="G452" s="11"/>
      <c r="H452" s="221"/>
      <c r="I452" s="75"/>
      <c r="J452" s="452"/>
      <c r="K452" s="466"/>
      <c r="L452" s="452"/>
      <c r="M452" s="221"/>
      <c r="N452" s="221"/>
      <c r="O452" s="221"/>
      <c r="P452" s="221"/>
      <c r="Q452" s="221"/>
      <c r="R452" s="221"/>
      <c r="S452" s="221"/>
      <c r="T452" s="221"/>
      <c r="U452" s="221"/>
      <c r="V452" s="221"/>
      <c r="W452" s="221"/>
      <c r="X452" s="221"/>
      <c r="Y452" s="221"/>
      <c r="Z452" s="221"/>
      <c r="AA452" s="221"/>
      <c r="AB452" s="221"/>
      <c r="AC452" s="221"/>
      <c r="AD452" s="221"/>
      <c r="AE452" s="221"/>
      <c r="AF452" s="221"/>
      <c r="AG452" s="221"/>
      <c r="AH452" s="221"/>
      <c r="AI452" s="221"/>
      <c r="AJ452" s="221"/>
      <c r="AK452" s="221"/>
      <c r="AL452" s="221"/>
      <c r="AM452" s="221"/>
      <c r="AN452" s="221"/>
    </row>
    <row r="453">
      <c r="A453" s="91"/>
      <c r="B453" s="85"/>
      <c r="C453" s="85"/>
      <c r="D453" s="79"/>
      <c r="E453" s="14"/>
      <c r="F453" s="14"/>
      <c r="G453" s="11"/>
      <c r="H453" s="441"/>
      <c r="I453" s="75"/>
      <c r="J453" s="85"/>
      <c r="K453" s="85"/>
      <c r="L453" s="14"/>
      <c r="M453" s="14"/>
      <c r="N453" s="213"/>
      <c r="O453" s="14"/>
      <c r="P453" s="14"/>
      <c r="Q453" s="14"/>
      <c r="R453" s="14"/>
      <c r="S453" s="443"/>
      <c r="T453" s="14"/>
      <c r="U453" s="14"/>
      <c r="V453" s="14"/>
      <c r="W453" s="222"/>
      <c r="X453" s="14"/>
      <c r="Y453" s="14"/>
      <c r="Z453" s="14"/>
      <c r="AA453" s="446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>
      <c r="A454" s="91"/>
      <c r="B454" s="14"/>
      <c r="C454" s="14"/>
      <c r="D454" s="79"/>
      <c r="E454" s="14"/>
      <c r="F454" s="14"/>
      <c r="G454" s="11"/>
      <c r="H454" s="441"/>
      <c r="I454" s="75"/>
      <c r="J454" s="85"/>
      <c r="K454" s="79"/>
      <c r="L454" s="14"/>
      <c r="M454" s="14"/>
      <c r="N454" s="213"/>
      <c r="O454" s="14"/>
      <c r="P454" s="14"/>
      <c r="Q454" s="14"/>
      <c r="R454" s="14"/>
      <c r="S454" s="443"/>
      <c r="T454" s="14"/>
      <c r="U454" s="14"/>
      <c r="V454" s="14"/>
      <c r="W454" s="222"/>
      <c r="X454" s="14"/>
      <c r="Y454" s="14"/>
      <c r="Z454" s="14"/>
      <c r="AA454" s="446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>
      <c r="A455" s="91"/>
      <c r="B455" s="14"/>
      <c r="C455" s="14"/>
      <c r="D455" s="79"/>
      <c r="E455" s="14"/>
      <c r="F455" s="14"/>
      <c r="G455" s="11"/>
      <c r="H455" s="441"/>
      <c r="I455" s="75"/>
      <c r="J455" s="85"/>
      <c r="K455" s="79"/>
      <c r="L455" s="85"/>
      <c r="M455" s="14"/>
      <c r="N455" s="213"/>
      <c r="O455" s="14"/>
      <c r="P455" s="14"/>
      <c r="Q455" s="14"/>
      <c r="R455" s="14"/>
      <c r="S455" s="443"/>
      <c r="T455" s="14"/>
      <c r="U455" s="14"/>
      <c r="V455" s="14"/>
      <c r="W455" s="222"/>
      <c r="X455" s="14"/>
      <c r="Y455" s="14"/>
      <c r="Z455" s="14"/>
      <c r="AA455" s="446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>
      <c r="A456" s="91"/>
      <c r="B456" s="14"/>
      <c r="C456" s="14"/>
      <c r="D456" s="79"/>
      <c r="E456" s="14"/>
      <c r="F456" s="14"/>
      <c r="G456" s="11"/>
      <c r="H456" s="441"/>
      <c r="I456" s="75"/>
      <c r="J456" s="85"/>
      <c r="K456" s="79"/>
      <c r="L456" s="85"/>
      <c r="M456" s="14"/>
      <c r="N456" s="213"/>
      <c r="O456" s="14"/>
      <c r="P456" s="14"/>
      <c r="Q456" s="14"/>
      <c r="R456" s="14"/>
      <c r="S456" s="443"/>
      <c r="T456" s="14"/>
      <c r="U456" s="14"/>
      <c r="V456" s="14"/>
      <c r="W456" s="222"/>
      <c r="X456" s="14"/>
      <c r="Y456" s="14"/>
      <c r="Z456" s="14"/>
      <c r="AA456" s="446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>
      <c r="A457" s="91"/>
      <c r="B457" s="14"/>
      <c r="C457" s="14"/>
      <c r="D457" s="79"/>
      <c r="E457" s="14"/>
      <c r="F457" s="14"/>
      <c r="G457" s="11"/>
      <c r="H457" s="441"/>
      <c r="I457" s="75"/>
      <c r="J457" s="85"/>
      <c r="K457" s="79"/>
      <c r="L457" s="85"/>
      <c r="M457" s="14"/>
      <c r="N457" s="213"/>
      <c r="O457" s="14"/>
      <c r="P457" s="14"/>
      <c r="Q457" s="14"/>
      <c r="R457" s="14"/>
      <c r="S457" s="443"/>
      <c r="T457" s="14"/>
      <c r="U457" s="14"/>
      <c r="V457" s="14"/>
      <c r="W457" s="222"/>
      <c r="X457" s="14"/>
      <c r="Y457" s="14"/>
      <c r="Z457" s="14"/>
      <c r="AA457" s="446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>
      <c r="A458" s="91"/>
      <c r="B458" s="14"/>
      <c r="C458" s="14"/>
      <c r="D458" s="79"/>
      <c r="E458" s="14"/>
      <c r="F458" s="14"/>
      <c r="G458" s="11"/>
      <c r="H458" s="441"/>
      <c r="I458" s="75"/>
      <c r="J458" s="85"/>
      <c r="K458" s="79"/>
      <c r="L458" s="85"/>
      <c r="M458" s="14"/>
      <c r="N458" s="213"/>
      <c r="O458" s="14"/>
      <c r="P458" s="14"/>
      <c r="Q458" s="14"/>
      <c r="R458" s="14"/>
      <c r="S458" s="443"/>
      <c r="T458" s="14"/>
      <c r="U458" s="14"/>
      <c r="V458" s="14"/>
      <c r="W458" s="222"/>
      <c r="X458" s="14"/>
      <c r="Y458" s="14"/>
      <c r="Z458" s="14"/>
      <c r="AA458" s="446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>
      <c r="A459" s="91"/>
      <c r="B459" s="14"/>
      <c r="C459" s="14"/>
      <c r="D459" s="79"/>
      <c r="E459" s="14"/>
      <c r="F459" s="14"/>
      <c r="G459" s="11"/>
      <c r="H459" s="441"/>
      <c r="I459" s="75"/>
      <c r="J459" s="85"/>
      <c r="K459" s="79"/>
      <c r="L459" s="85"/>
      <c r="M459" s="14"/>
      <c r="N459" s="213"/>
      <c r="O459" s="14"/>
      <c r="P459" s="14"/>
      <c r="Q459" s="14"/>
      <c r="R459" s="14"/>
      <c r="S459" s="443"/>
      <c r="T459" s="14"/>
      <c r="U459" s="14"/>
      <c r="V459" s="14"/>
      <c r="W459" s="222"/>
      <c r="X459" s="14"/>
      <c r="Y459" s="14"/>
      <c r="Z459" s="14"/>
      <c r="AA459" s="446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>
      <c r="A460" s="91"/>
      <c r="B460" s="14"/>
      <c r="C460" s="14"/>
      <c r="D460" s="79"/>
      <c r="E460" s="14"/>
      <c r="F460" s="14"/>
      <c r="G460" s="11"/>
      <c r="H460" s="441"/>
      <c r="I460" s="75"/>
      <c r="J460" s="85"/>
      <c r="K460" s="79"/>
      <c r="L460" s="14"/>
      <c r="M460" s="14"/>
      <c r="N460" s="213"/>
      <c r="O460" s="14"/>
      <c r="P460" s="14"/>
      <c r="Q460" s="14"/>
      <c r="R460" s="14"/>
      <c r="S460" s="443"/>
      <c r="T460" s="14"/>
      <c r="U460" s="14"/>
      <c r="V460" s="14"/>
      <c r="W460" s="222"/>
      <c r="X460" s="14"/>
      <c r="Y460" s="14"/>
      <c r="Z460" s="14"/>
      <c r="AA460" s="446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>
      <c r="A461" s="91"/>
      <c r="B461" s="14"/>
      <c r="C461" s="14"/>
      <c r="D461" s="79"/>
      <c r="E461" s="14"/>
      <c r="F461" s="14"/>
      <c r="G461" s="11"/>
      <c r="H461" s="441"/>
      <c r="I461" s="75"/>
      <c r="J461" s="85"/>
      <c r="K461" s="79"/>
      <c r="L461" s="14"/>
      <c r="M461" s="14"/>
      <c r="N461" s="213"/>
      <c r="O461" s="14"/>
      <c r="P461" s="14"/>
      <c r="Q461" s="14"/>
      <c r="R461" s="14"/>
      <c r="S461" s="443"/>
      <c r="T461" s="14"/>
      <c r="U461" s="14"/>
      <c r="V461" s="14"/>
      <c r="W461" s="222"/>
      <c r="X461" s="14"/>
      <c r="Y461" s="14"/>
      <c r="Z461" s="14"/>
      <c r="AA461" s="446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>
      <c r="A462" s="465"/>
      <c r="B462" s="221"/>
      <c r="C462" s="221"/>
      <c r="D462" s="466"/>
      <c r="E462" s="221"/>
      <c r="F462" s="221"/>
      <c r="G462" s="11"/>
      <c r="H462" s="221"/>
      <c r="I462" s="75"/>
      <c r="J462" s="452"/>
      <c r="K462" s="466"/>
      <c r="L462" s="221"/>
      <c r="M462" s="221"/>
      <c r="N462" s="221"/>
      <c r="O462" s="221"/>
      <c r="P462" s="221"/>
      <c r="Q462" s="221"/>
      <c r="R462" s="221"/>
      <c r="S462" s="221"/>
      <c r="T462" s="221"/>
      <c r="U462" s="221"/>
      <c r="V462" s="221"/>
      <c r="W462" s="221"/>
      <c r="X462" s="221"/>
      <c r="Y462" s="221"/>
      <c r="Z462" s="221"/>
      <c r="AA462" s="221"/>
      <c r="AB462" s="221"/>
      <c r="AC462" s="221"/>
      <c r="AD462" s="221"/>
      <c r="AE462" s="221"/>
      <c r="AF462" s="221"/>
      <c r="AG462" s="221"/>
      <c r="AH462" s="221"/>
      <c r="AI462" s="221"/>
      <c r="AJ462" s="221"/>
      <c r="AK462" s="221"/>
      <c r="AL462" s="221"/>
      <c r="AM462" s="221"/>
      <c r="AN462" s="221"/>
    </row>
    <row r="463">
      <c r="A463" s="465"/>
      <c r="B463" s="221"/>
      <c r="C463" s="221"/>
      <c r="D463" s="466"/>
      <c r="E463" s="221"/>
      <c r="F463" s="221"/>
      <c r="G463" s="11"/>
      <c r="H463" s="221"/>
      <c r="I463" s="75"/>
      <c r="J463" s="452"/>
      <c r="K463" s="466"/>
      <c r="L463" s="221"/>
      <c r="M463" s="221"/>
      <c r="N463" s="221"/>
      <c r="O463" s="221"/>
      <c r="P463" s="221"/>
      <c r="Q463" s="221"/>
      <c r="R463" s="221"/>
      <c r="S463" s="221"/>
      <c r="T463" s="221"/>
      <c r="U463" s="221"/>
      <c r="V463" s="221"/>
      <c r="W463" s="221"/>
      <c r="X463" s="221"/>
      <c r="Y463" s="221"/>
      <c r="Z463" s="221"/>
      <c r="AA463" s="221"/>
      <c r="AB463" s="221"/>
      <c r="AC463" s="221"/>
      <c r="AD463" s="221"/>
      <c r="AE463" s="221"/>
      <c r="AF463" s="221"/>
      <c r="AG463" s="221"/>
      <c r="AH463" s="221"/>
      <c r="AI463" s="221"/>
      <c r="AJ463" s="221"/>
      <c r="AK463" s="221"/>
      <c r="AL463" s="221"/>
      <c r="AM463" s="221"/>
      <c r="AN463" s="221"/>
    </row>
    <row r="464">
      <c r="A464" s="91"/>
      <c r="B464" s="14"/>
      <c r="C464" s="14"/>
      <c r="D464" s="79"/>
      <c r="E464" s="14"/>
      <c r="F464" s="14"/>
      <c r="G464" s="11"/>
      <c r="H464" s="441"/>
      <c r="I464" s="75"/>
      <c r="J464" s="85"/>
      <c r="K464" s="79"/>
      <c r="L464" s="14"/>
      <c r="M464" s="14"/>
      <c r="N464" s="213"/>
      <c r="O464" s="14"/>
      <c r="P464" s="14"/>
      <c r="Q464" s="14"/>
      <c r="R464" s="14"/>
      <c r="S464" s="443"/>
      <c r="T464" s="14"/>
      <c r="U464" s="14"/>
      <c r="V464" s="14"/>
      <c r="W464" s="222"/>
      <c r="X464" s="14"/>
      <c r="Y464" s="14"/>
      <c r="Z464" s="14"/>
      <c r="AA464" s="446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>
      <c r="A465" s="91"/>
      <c r="B465" s="14"/>
      <c r="C465" s="14"/>
      <c r="D465" s="79"/>
      <c r="E465" s="14"/>
      <c r="F465" s="14"/>
      <c r="G465" s="11"/>
      <c r="H465" s="441"/>
      <c r="I465" s="75"/>
      <c r="J465" s="85"/>
      <c r="K465" s="79"/>
      <c r="L465" s="85"/>
      <c r="M465" s="14"/>
      <c r="N465" s="213"/>
      <c r="O465" s="14"/>
      <c r="P465" s="14"/>
      <c r="Q465" s="14"/>
      <c r="R465" s="14"/>
      <c r="S465" s="443"/>
      <c r="T465" s="14"/>
      <c r="U465" s="14"/>
      <c r="V465" s="14"/>
      <c r="W465" s="222"/>
      <c r="X465" s="14"/>
      <c r="Y465" s="14"/>
      <c r="Z465" s="14"/>
      <c r="AA465" s="446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>
      <c r="A466" s="91"/>
      <c r="B466" s="14"/>
      <c r="C466" s="14"/>
      <c r="D466" s="79"/>
      <c r="E466" s="14"/>
      <c r="F466" s="14"/>
      <c r="G466" s="11"/>
      <c r="H466" s="441"/>
      <c r="I466" s="75"/>
      <c r="J466" s="85"/>
      <c r="K466" s="79"/>
      <c r="L466" s="85"/>
      <c r="M466" s="14"/>
      <c r="N466" s="213"/>
      <c r="O466" s="14"/>
      <c r="P466" s="14"/>
      <c r="Q466" s="14"/>
      <c r="R466" s="14"/>
      <c r="S466" s="443"/>
      <c r="T466" s="14"/>
      <c r="U466" s="14"/>
      <c r="V466" s="14"/>
      <c r="W466" s="222"/>
      <c r="X466" s="14"/>
      <c r="Y466" s="14"/>
      <c r="Z466" s="14"/>
      <c r="AA466" s="446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>
      <c r="A467" s="91"/>
      <c r="B467" s="14"/>
      <c r="C467" s="14"/>
      <c r="D467" s="79"/>
      <c r="E467" s="14"/>
      <c r="F467" s="14"/>
      <c r="G467" s="11"/>
      <c r="H467" s="441"/>
      <c r="I467" s="75"/>
      <c r="J467" s="85"/>
      <c r="K467" s="79"/>
      <c r="L467" s="85"/>
      <c r="M467" s="14"/>
      <c r="N467" s="213"/>
      <c r="O467" s="14"/>
      <c r="P467" s="14"/>
      <c r="Q467" s="14"/>
      <c r="R467" s="14"/>
      <c r="S467" s="443"/>
      <c r="T467" s="14"/>
      <c r="U467" s="14"/>
      <c r="V467" s="14"/>
      <c r="W467" s="222"/>
      <c r="X467" s="14"/>
      <c r="Y467" s="14"/>
      <c r="Z467" s="14"/>
      <c r="AA467" s="446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>
      <c r="A468" s="91"/>
      <c r="B468" s="14"/>
      <c r="C468" s="14"/>
      <c r="D468" s="79"/>
      <c r="E468" s="14"/>
      <c r="F468" s="14"/>
      <c r="G468" s="11"/>
      <c r="H468" s="441"/>
      <c r="I468" s="75"/>
      <c r="J468" s="85"/>
      <c r="K468" s="79"/>
      <c r="L468" s="85"/>
      <c r="M468" s="14"/>
      <c r="N468" s="213"/>
      <c r="O468" s="14"/>
      <c r="P468" s="14"/>
      <c r="Q468" s="14"/>
      <c r="R468" s="14"/>
      <c r="S468" s="443"/>
      <c r="T468" s="14"/>
      <c r="U468" s="14"/>
      <c r="V468" s="14"/>
      <c r="W468" s="222"/>
      <c r="X468" s="14"/>
      <c r="Y468" s="14"/>
      <c r="Z468" s="14"/>
      <c r="AA468" s="446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>
      <c r="A469" s="91"/>
      <c r="B469" s="14"/>
      <c r="C469" s="14"/>
      <c r="D469" s="79"/>
      <c r="E469" s="14"/>
      <c r="F469" s="14"/>
      <c r="G469" s="11"/>
      <c r="H469" s="441"/>
      <c r="I469" s="75"/>
      <c r="J469" s="85"/>
      <c r="K469" s="79"/>
      <c r="L469" s="85"/>
      <c r="M469" s="14"/>
      <c r="N469" s="213"/>
      <c r="O469" s="14"/>
      <c r="P469" s="14"/>
      <c r="Q469" s="14"/>
      <c r="R469" s="14"/>
      <c r="S469" s="443"/>
      <c r="T469" s="14"/>
      <c r="U469" s="14"/>
      <c r="V469" s="14"/>
      <c r="W469" s="222"/>
      <c r="X469" s="14"/>
      <c r="Y469" s="14"/>
      <c r="Z469" s="14"/>
      <c r="AA469" s="446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>
      <c r="A470" s="91"/>
      <c r="B470" s="14"/>
      <c r="C470" s="14"/>
      <c r="D470" s="79"/>
      <c r="E470" s="14"/>
      <c r="F470" s="14"/>
      <c r="G470" s="11"/>
      <c r="H470" s="441"/>
      <c r="I470" s="75"/>
      <c r="J470" s="85"/>
      <c r="K470" s="79"/>
      <c r="L470" s="85"/>
      <c r="M470" s="14"/>
      <c r="N470" s="213"/>
      <c r="O470" s="14"/>
      <c r="P470" s="14"/>
      <c r="Q470" s="14"/>
      <c r="R470" s="14"/>
      <c r="S470" s="443"/>
      <c r="T470" s="14"/>
      <c r="U470" s="14"/>
      <c r="V470" s="14"/>
      <c r="W470" s="222"/>
      <c r="X470" s="14"/>
      <c r="Y470" s="14"/>
      <c r="Z470" s="14"/>
      <c r="AA470" s="446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>
      <c r="A471" s="91"/>
      <c r="B471" s="14"/>
      <c r="C471" s="14"/>
      <c r="D471" s="79"/>
      <c r="E471" s="14"/>
      <c r="F471" s="14"/>
      <c r="G471" s="11"/>
      <c r="H471" s="441"/>
      <c r="I471" s="75"/>
      <c r="J471" s="85"/>
      <c r="K471" s="79"/>
      <c r="L471" s="14"/>
      <c r="M471" s="14"/>
      <c r="N471" s="213"/>
      <c r="O471" s="14"/>
      <c r="P471" s="14"/>
      <c r="Q471" s="14"/>
      <c r="R471" s="14"/>
      <c r="S471" s="443"/>
      <c r="T471" s="14"/>
      <c r="U471" s="14"/>
      <c r="V471" s="14"/>
      <c r="W471" s="222"/>
      <c r="X471" s="14"/>
      <c r="Y471" s="14"/>
      <c r="Z471" s="14"/>
      <c r="AA471" s="446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>
      <c r="A472" s="91"/>
      <c r="B472" s="14"/>
      <c r="C472" s="14"/>
      <c r="D472" s="79"/>
      <c r="E472" s="14"/>
      <c r="F472" s="14"/>
      <c r="G472" s="11"/>
      <c r="H472" s="441"/>
      <c r="I472" s="75"/>
      <c r="J472" s="85"/>
      <c r="K472" s="79"/>
      <c r="L472" s="14"/>
      <c r="M472" s="14"/>
      <c r="N472" s="213"/>
      <c r="O472" s="14"/>
      <c r="P472" s="14"/>
      <c r="Q472" s="14"/>
      <c r="R472" s="14"/>
      <c r="S472" s="443"/>
      <c r="T472" s="14"/>
      <c r="U472" s="14"/>
      <c r="V472" s="14"/>
      <c r="W472" s="222"/>
      <c r="X472" s="14"/>
      <c r="Y472" s="14"/>
      <c r="Z472" s="14"/>
      <c r="AA472" s="446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>
      <c r="A473" s="91"/>
      <c r="B473" s="14"/>
      <c r="C473" s="14"/>
      <c r="D473" s="79"/>
      <c r="E473" s="14"/>
      <c r="F473" s="14"/>
      <c r="G473" s="11"/>
      <c r="H473" s="441"/>
      <c r="I473" s="75"/>
      <c r="J473" s="85"/>
      <c r="K473" s="79"/>
      <c r="L473" s="14"/>
      <c r="M473" s="14"/>
      <c r="N473" s="213"/>
      <c r="O473" s="14"/>
      <c r="P473" s="14"/>
      <c r="Q473" s="14"/>
      <c r="R473" s="14"/>
      <c r="S473" s="443"/>
      <c r="T473" s="14"/>
      <c r="U473" s="14"/>
      <c r="V473" s="14"/>
      <c r="W473" s="222"/>
      <c r="X473" s="14"/>
      <c r="Y473" s="14"/>
      <c r="Z473" s="14"/>
      <c r="AA473" s="446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>
      <c r="A474" s="91"/>
      <c r="B474" s="14"/>
      <c r="C474" s="14"/>
      <c r="D474" s="79"/>
      <c r="E474" s="14"/>
      <c r="F474" s="14"/>
      <c r="G474" s="11"/>
      <c r="H474" s="441"/>
      <c r="I474" s="75"/>
      <c r="J474" s="85"/>
      <c r="K474" s="79"/>
      <c r="L474" s="14"/>
      <c r="M474" s="14"/>
      <c r="N474" s="213"/>
      <c r="O474" s="14"/>
      <c r="P474" s="14"/>
      <c r="Q474" s="14"/>
      <c r="R474" s="14"/>
      <c r="S474" s="443"/>
      <c r="T474" s="14"/>
      <c r="U474" s="14"/>
      <c r="V474" s="14"/>
      <c r="W474" s="222"/>
      <c r="X474" s="14"/>
      <c r="Y474" s="14"/>
      <c r="Z474" s="14"/>
      <c r="AA474" s="446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>
      <c r="A475" s="91"/>
      <c r="B475" s="14"/>
      <c r="C475" s="14"/>
      <c r="D475" s="79"/>
      <c r="E475" s="14"/>
      <c r="F475" s="14"/>
      <c r="G475" s="11"/>
      <c r="H475" s="441"/>
      <c r="I475" s="75"/>
      <c r="J475" s="85"/>
      <c r="K475" s="79"/>
      <c r="L475" s="14"/>
      <c r="M475" s="14"/>
      <c r="N475" s="213"/>
      <c r="O475" s="14"/>
      <c r="P475" s="14"/>
      <c r="Q475" s="14"/>
      <c r="R475" s="14"/>
      <c r="S475" s="443"/>
      <c r="T475" s="14"/>
      <c r="U475" s="14"/>
      <c r="V475" s="14"/>
      <c r="W475" s="222"/>
      <c r="X475" s="14"/>
      <c r="Y475" s="14"/>
      <c r="Z475" s="14"/>
      <c r="AA475" s="446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>
      <c r="A476" s="91"/>
      <c r="B476" s="14"/>
      <c r="C476" s="14"/>
      <c r="D476" s="79"/>
      <c r="E476" s="14"/>
      <c r="F476" s="14"/>
      <c r="G476" s="11"/>
      <c r="H476" s="441"/>
      <c r="I476" s="75"/>
      <c r="J476" s="85"/>
      <c r="K476" s="79"/>
      <c r="L476" s="14"/>
      <c r="M476" s="14"/>
      <c r="N476" s="213"/>
      <c r="O476" s="14"/>
      <c r="P476" s="14"/>
      <c r="Q476" s="14"/>
      <c r="R476" s="14"/>
      <c r="S476" s="443"/>
      <c r="T476" s="14"/>
      <c r="U476" s="14"/>
      <c r="V476" s="14"/>
      <c r="W476" s="222"/>
      <c r="X476" s="14"/>
      <c r="Y476" s="14"/>
      <c r="Z476" s="14"/>
      <c r="AA476" s="446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>
      <c r="A477" s="91"/>
      <c r="B477" s="14"/>
      <c r="C477" s="14"/>
      <c r="D477" s="79"/>
      <c r="E477" s="14"/>
      <c r="F477" s="14"/>
      <c r="G477" s="11"/>
      <c r="H477" s="441"/>
      <c r="I477" s="75"/>
      <c r="J477" s="85"/>
      <c r="K477" s="79"/>
      <c r="L477" s="14"/>
      <c r="M477" s="14"/>
      <c r="N477" s="213"/>
      <c r="O477" s="14"/>
      <c r="P477" s="14"/>
      <c r="Q477" s="14"/>
      <c r="R477" s="14"/>
      <c r="S477" s="443"/>
      <c r="T477" s="14"/>
      <c r="U477" s="14"/>
      <c r="V477" s="14"/>
      <c r="W477" s="222"/>
      <c r="X477" s="14"/>
      <c r="Y477" s="14"/>
      <c r="Z477" s="14"/>
      <c r="AA477" s="446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>
      <c r="A478" s="91"/>
      <c r="B478" s="14"/>
      <c r="C478" s="14"/>
      <c r="D478" s="79"/>
      <c r="E478" s="14"/>
      <c r="F478" s="14"/>
      <c r="G478" s="11"/>
      <c r="H478" s="441"/>
      <c r="I478" s="75"/>
      <c r="J478" s="85"/>
      <c r="K478" s="79"/>
      <c r="L478" s="14"/>
      <c r="M478" s="14"/>
      <c r="N478" s="213"/>
      <c r="O478" s="14"/>
      <c r="P478" s="14"/>
      <c r="Q478" s="14"/>
      <c r="R478" s="14"/>
      <c r="S478" s="443"/>
      <c r="T478" s="14"/>
      <c r="U478" s="14"/>
      <c r="V478" s="14"/>
      <c r="W478" s="222"/>
      <c r="X478" s="14"/>
      <c r="Y478" s="14"/>
      <c r="Z478" s="14"/>
      <c r="AA478" s="446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>
      <c r="A479" s="91"/>
      <c r="B479" s="14"/>
      <c r="C479" s="14"/>
      <c r="D479" s="79"/>
      <c r="E479" s="14"/>
      <c r="F479" s="14"/>
      <c r="G479" s="11"/>
      <c r="H479" s="441"/>
      <c r="I479" s="75"/>
      <c r="J479" s="85"/>
      <c r="K479" s="79"/>
      <c r="L479" s="14"/>
      <c r="M479" s="14"/>
      <c r="N479" s="213"/>
      <c r="O479" s="14"/>
      <c r="P479" s="14"/>
      <c r="Q479" s="14"/>
      <c r="R479" s="14"/>
      <c r="S479" s="443"/>
      <c r="T479" s="14"/>
      <c r="U479" s="14"/>
      <c r="V479" s="14"/>
      <c r="W479" s="222"/>
      <c r="X479" s="14"/>
      <c r="Y479" s="14"/>
      <c r="Z479" s="14"/>
      <c r="AA479" s="446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>
      <c r="A480" s="91"/>
      <c r="B480" s="14"/>
      <c r="C480" s="14"/>
      <c r="D480" s="79"/>
      <c r="E480" s="14"/>
      <c r="F480" s="14"/>
      <c r="G480" s="11"/>
      <c r="H480" s="441"/>
      <c r="I480" s="75"/>
      <c r="J480" s="85"/>
      <c r="K480" s="79"/>
      <c r="L480" s="14"/>
      <c r="M480" s="14"/>
      <c r="N480" s="213"/>
      <c r="O480" s="14"/>
      <c r="P480" s="14"/>
      <c r="Q480" s="14"/>
      <c r="R480" s="14"/>
      <c r="S480" s="443"/>
      <c r="T480" s="14"/>
      <c r="U480" s="14"/>
      <c r="V480" s="14"/>
      <c r="W480" s="222"/>
      <c r="X480" s="14"/>
      <c r="Y480" s="14"/>
      <c r="Z480" s="14"/>
      <c r="AA480" s="446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>
      <c r="A481" s="91"/>
      <c r="B481" s="14"/>
      <c r="C481" s="14"/>
      <c r="D481" s="79"/>
      <c r="E481" s="14"/>
      <c r="F481" s="14"/>
      <c r="G481" s="11"/>
      <c r="H481" s="441"/>
      <c r="I481" s="75"/>
      <c r="J481" s="85"/>
      <c r="K481" s="79"/>
      <c r="L481" s="14"/>
      <c r="M481" s="14"/>
      <c r="N481" s="213"/>
      <c r="O481" s="14"/>
      <c r="P481" s="14"/>
      <c r="Q481" s="14"/>
      <c r="R481" s="14"/>
      <c r="S481" s="443"/>
      <c r="T481" s="14"/>
      <c r="U481" s="14"/>
      <c r="V481" s="14"/>
      <c r="W481" s="222"/>
      <c r="X481" s="14"/>
      <c r="Y481" s="14"/>
      <c r="Z481" s="14"/>
      <c r="AA481" s="446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>
      <c r="A482" s="91"/>
      <c r="B482" s="14"/>
      <c r="C482" s="14"/>
      <c r="D482" s="79"/>
      <c r="E482" s="14"/>
      <c r="F482" s="14"/>
      <c r="G482" s="11"/>
      <c r="H482" s="441"/>
      <c r="I482" s="75"/>
      <c r="J482" s="85"/>
      <c r="K482" s="79"/>
      <c r="L482" s="14"/>
      <c r="M482" s="14"/>
      <c r="N482" s="213"/>
      <c r="O482" s="14"/>
      <c r="P482" s="14"/>
      <c r="Q482" s="14"/>
      <c r="R482" s="14"/>
      <c r="S482" s="443"/>
      <c r="T482" s="14"/>
      <c r="U482" s="14"/>
      <c r="V482" s="14"/>
      <c r="W482" s="222"/>
      <c r="X482" s="14"/>
      <c r="Y482" s="14"/>
      <c r="Z482" s="14"/>
      <c r="AA482" s="446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>
      <c r="A483" s="91"/>
      <c r="B483" s="14"/>
      <c r="C483" s="14"/>
      <c r="D483" s="79"/>
      <c r="E483" s="14"/>
      <c r="F483" s="14"/>
      <c r="G483" s="11"/>
      <c r="H483" s="441"/>
      <c r="I483" s="75"/>
      <c r="J483" s="85"/>
      <c r="K483" s="79"/>
      <c r="L483" s="75"/>
      <c r="M483" s="14"/>
      <c r="N483" s="213"/>
      <c r="O483" s="14"/>
      <c r="P483" s="14"/>
      <c r="Q483" s="14"/>
      <c r="R483" s="14"/>
      <c r="S483" s="443"/>
      <c r="T483" s="14"/>
      <c r="U483" s="14"/>
      <c r="V483" s="14"/>
      <c r="W483" s="222"/>
      <c r="X483" s="14"/>
      <c r="Y483" s="14"/>
      <c r="Z483" s="14"/>
      <c r="AA483" s="446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>
      <c r="A484" s="91"/>
      <c r="B484" s="14"/>
      <c r="C484" s="14"/>
      <c r="D484" s="79"/>
      <c r="E484" s="14"/>
      <c r="F484" s="14"/>
      <c r="G484" s="11"/>
      <c r="H484" s="441"/>
      <c r="I484" s="75"/>
      <c r="J484" s="85"/>
      <c r="K484" s="14"/>
      <c r="L484" s="85"/>
      <c r="M484" s="14"/>
      <c r="N484" s="213"/>
      <c r="O484" s="14"/>
      <c r="P484" s="14"/>
      <c r="Q484" s="14"/>
      <c r="R484" s="14"/>
      <c r="S484" s="443"/>
      <c r="T484" s="14"/>
      <c r="U484" s="14"/>
      <c r="V484" s="14"/>
      <c r="W484" s="222"/>
      <c r="X484" s="14"/>
      <c r="Y484" s="14"/>
      <c r="Z484" s="14"/>
      <c r="AA484" s="446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>
      <c r="A485" s="91"/>
      <c r="B485" s="14"/>
      <c r="C485" s="14"/>
      <c r="D485" s="79"/>
      <c r="E485" s="14"/>
      <c r="F485" s="14"/>
      <c r="G485" s="11"/>
      <c r="H485" s="441"/>
      <c r="I485" s="75"/>
      <c r="J485" s="85"/>
      <c r="K485" s="79"/>
      <c r="L485" s="85"/>
      <c r="M485" s="14"/>
      <c r="N485" s="213"/>
      <c r="O485" s="14"/>
      <c r="P485" s="14"/>
      <c r="Q485" s="14"/>
      <c r="R485" s="14"/>
      <c r="S485" s="443"/>
      <c r="T485" s="14"/>
      <c r="U485" s="14"/>
      <c r="V485" s="14"/>
      <c r="W485" s="222"/>
      <c r="X485" s="14"/>
      <c r="Y485" s="14"/>
      <c r="Z485" s="14"/>
      <c r="AA485" s="446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>
      <c r="A486" s="465"/>
      <c r="B486" s="221"/>
      <c r="C486" s="221"/>
      <c r="D486" s="466"/>
      <c r="E486" s="221"/>
      <c r="F486" s="221"/>
      <c r="G486" s="11"/>
      <c r="H486" s="221"/>
      <c r="I486" s="75"/>
      <c r="J486" s="452"/>
      <c r="K486" s="221"/>
      <c r="L486" s="452"/>
      <c r="M486" s="221"/>
      <c r="N486" s="221"/>
      <c r="O486" s="221"/>
      <c r="P486" s="221"/>
      <c r="Q486" s="221"/>
      <c r="R486" s="221"/>
      <c r="S486" s="221"/>
      <c r="T486" s="221"/>
      <c r="U486" s="221"/>
      <c r="V486" s="221"/>
      <c r="W486" s="221"/>
      <c r="X486" s="221"/>
      <c r="Y486" s="221"/>
      <c r="Z486" s="221"/>
      <c r="AA486" s="221"/>
      <c r="AB486" s="221"/>
      <c r="AC486" s="221"/>
      <c r="AD486" s="221"/>
      <c r="AE486" s="221"/>
      <c r="AF486" s="221"/>
      <c r="AG486" s="221"/>
      <c r="AH486" s="221"/>
      <c r="AI486" s="221"/>
      <c r="AJ486" s="221"/>
      <c r="AK486" s="221"/>
      <c r="AL486" s="221"/>
      <c r="AM486" s="221"/>
      <c r="AN486" s="221"/>
    </row>
    <row r="487">
      <c r="A487" s="91"/>
      <c r="B487" s="14"/>
      <c r="C487" s="14"/>
      <c r="D487" s="79"/>
      <c r="E487" s="14"/>
      <c r="F487" s="14"/>
      <c r="G487" s="11"/>
      <c r="H487" s="441"/>
      <c r="I487" s="75"/>
      <c r="J487" s="85"/>
      <c r="K487" s="14"/>
      <c r="L487" s="85"/>
      <c r="M487" s="14"/>
      <c r="N487" s="213"/>
      <c r="O487" s="14"/>
      <c r="P487" s="14"/>
      <c r="Q487" s="14"/>
      <c r="R487" s="14"/>
      <c r="S487" s="443"/>
      <c r="T487" s="14"/>
      <c r="U487" s="14"/>
      <c r="V487" s="14"/>
      <c r="W487" s="222"/>
      <c r="X487" s="14"/>
      <c r="Y487" s="14"/>
      <c r="Z487" s="14"/>
      <c r="AA487" s="446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>
      <c r="A488" s="91"/>
      <c r="B488" s="14"/>
      <c r="C488" s="14"/>
      <c r="D488" s="79"/>
      <c r="E488" s="14"/>
      <c r="F488" s="14"/>
      <c r="G488" s="11"/>
      <c r="H488" s="441"/>
      <c r="I488" s="75"/>
      <c r="J488" s="85"/>
      <c r="K488" s="79"/>
      <c r="L488" s="85"/>
      <c r="M488" s="14"/>
      <c r="N488" s="213"/>
      <c r="O488" s="14"/>
      <c r="P488" s="14"/>
      <c r="Q488" s="14"/>
      <c r="R488" s="14"/>
      <c r="S488" s="443"/>
      <c r="T488" s="14"/>
      <c r="U488" s="14"/>
      <c r="V488" s="14"/>
      <c r="W488" s="222"/>
      <c r="X488" s="14"/>
      <c r="Y488" s="14"/>
      <c r="Z488" s="14"/>
      <c r="AA488" s="446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>
      <c r="A489" s="91"/>
      <c r="B489" s="14"/>
      <c r="C489" s="14"/>
      <c r="D489" s="79"/>
      <c r="E489" s="14"/>
      <c r="F489" s="14"/>
      <c r="G489" s="11"/>
      <c r="H489" s="441"/>
      <c r="I489" s="75"/>
      <c r="J489" s="85"/>
      <c r="K489" s="79"/>
      <c r="L489" s="85"/>
      <c r="M489" s="14"/>
      <c r="N489" s="213"/>
      <c r="O489" s="14"/>
      <c r="P489" s="14"/>
      <c r="Q489" s="14"/>
      <c r="R489" s="14"/>
      <c r="S489" s="443"/>
      <c r="T489" s="14"/>
      <c r="U489" s="14"/>
      <c r="V489" s="14"/>
      <c r="W489" s="222"/>
      <c r="X489" s="14"/>
      <c r="Y489" s="14"/>
      <c r="Z489" s="14"/>
      <c r="AA489" s="446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>
      <c r="A490" s="91"/>
      <c r="B490" s="14"/>
      <c r="C490" s="14"/>
      <c r="D490" s="79"/>
      <c r="E490" s="14"/>
      <c r="F490" s="14"/>
      <c r="G490" s="11"/>
      <c r="H490" s="441"/>
      <c r="I490" s="75"/>
      <c r="J490" s="85"/>
      <c r="K490" s="79"/>
      <c r="L490" s="85"/>
      <c r="M490" s="14"/>
      <c r="N490" s="213"/>
      <c r="O490" s="14"/>
      <c r="P490" s="14"/>
      <c r="Q490" s="14"/>
      <c r="R490" s="14"/>
      <c r="S490" s="443"/>
      <c r="T490" s="14"/>
      <c r="U490" s="14"/>
      <c r="V490" s="14"/>
      <c r="W490" s="222"/>
      <c r="X490" s="14"/>
      <c r="Y490" s="14"/>
      <c r="Z490" s="14"/>
      <c r="AA490" s="446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>
      <c r="A491" s="91"/>
      <c r="B491" s="14"/>
      <c r="C491" s="14"/>
      <c r="D491" s="79"/>
      <c r="E491" s="14"/>
      <c r="F491" s="14"/>
      <c r="G491" s="11"/>
      <c r="H491" s="441"/>
      <c r="I491" s="75"/>
      <c r="J491" s="85"/>
      <c r="K491" s="79"/>
      <c r="L491" s="85"/>
      <c r="M491" s="14"/>
      <c r="N491" s="213"/>
      <c r="O491" s="14"/>
      <c r="P491" s="14"/>
      <c r="Q491" s="14"/>
      <c r="R491" s="14"/>
      <c r="S491" s="443"/>
      <c r="T491" s="14"/>
      <c r="U491" s="14"/>
      <c r="V491" s="14"/>
      <c r="W491" s="222"/>
      <c r="X491" s="14"/>
      <c r="Y491" s="14"/>
      <c r="Z491" s="14"/>
      <c r="AA491" s="446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>
      <c r="A492" s="465"/>
      <c r="B492" s="221"/>
      <c r="C492" s="221"/>
      <c r="D492" s="466"/>
      <c r="E492" s="221"/>
      <c r="F492" s="221"/>
      <c r="G492" s="11"/>
      <c r="H492" s="221"/>
      <c r="I492" s="75"/>
      <c r="J492" s="452"/>
      <c r="K492" s="221"/>
      <c r="L492" s="452"/>
      <c r="M492" s="221"/>
      <c r="N492" s="221"/>
      <c r="O492" s="221"/>
      <c r="P492" s="221"/>
      <c r="Q492" s="221"/>
      <c r="R492" s="221"/>
      <c r="S492" s="221"/>
      <c r="T492" s="221"/>
      <c r="U492" s="221"/>
      <c r="V492" s="221"/>
      <c r="W492" s="221"/>
      <c r="X492" s="221"/>
      <c r="Y492" s="221"/>
      <c r="Z492" s="221"/>
      <c r="AA492" s="221"/>
      <c r="AB492" s="221"/>
      <c r="AC492" s="221"/>
      <c r="AD492" s="221"/>
      <c r="AE492" s="221"/>
      <c r="AF492" s="221"/>
      <c r="AG492" s="221"/>
      <c r="AH492" s="221"/>
      <c r="AI492" s="221"/>
      <c r="AJ492" s="221"/>
      <c r="AK492" s="221"/>
      <c r="AL492" s="221"/>
      <c r="AM492" s="221"/>
      <c r="AN492" s="221"/>
    </row>
    <row r="493">
      <c r="A493" s="91"/>
      <c r="B493" s="14"/>
      <c r="C493" s="14"/>
      <c r="D493" s="79"/>
      <c r="E493" s="14"/>
      <c r="F493" s="14"/>
      <c r="G493" s="11"/>
      <c r="H493" s="441"/>
      <c r="I493" s="75"/>
      <c r="J493" s="85"/>
      <c r="K493" s="79"/>
      <c r="L493" s="85"/>
      <c r="M493" s="14"/>
      <c r="N493" s="213"/>
      <c r="O493" s="14"/>
      <c r="P493" s="14"/>
      <c r="Q493" s="14"/>
      <c r="R493" s="14"/>
      <c r="S493" s="443"/>
      <c r="T493" s="14"/>
      <c r="U493" s="14"/>
      <c r="V493" s="14"/>
      <c r="W493" s="222"/>
      <c r="X493" s="14"/>
      <c r="Y493" s="14"/>
      <c r="Z493" s="14"/>
      <c r="AA493" s="446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>
      <c r="A494" s="91"/>
      <c r="B494" s="14"/>
      <c r="C494" s="14"/>
      <c r="D494" s="79"/>
      <c r="E494" s="14"/>
      <c r="F494" s="14"/>
      <c r="G494" s="11"/>
      <c r="H494" s="441"/>
      <c r="I494" s="75"/>
      <c r="J494" s="85"/>
      <c r="K494" s="14"/>
      <c r="L494" s="85"/>
      <c r="M494" s="14"/>
      <c r="N494" s="213"/>
      <c r="O494" s="14"/>
      <c r="P494" s="14"/>
      <c r="Q494" s="14"/>
      <c r="R494" s="14"/>
      <c r="S494" s="443"/>
      <c r="T494" s="14"/>
      <c r="U494" s="14"/>
      <c r="V494" s="14"/>
      <c r="W494" s="222"/>
      <c r="X494" s="14"/>
      <c r="Y494" s="14"/>
      <c r="Z494" s="14"/>
      <c r="AA494" s="446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>
      <c r="A495" s="91"/>
      <c r="B495" s="14"/>
      <c r="C495" s="14"/>
      <c r="D495" s="79"/>
      <c r="E495" s="14"/>
      <c r="F495" s="14"/>
      <c r="G495" s="11"/>
      <c r="H495" s="441"/>
      <c r="I495" s="75"/>
      <c r="J495" s="85"/>
      <c r="K495" s="79"/>
      <c r="L495" s="85"/>
      <c r="M495" s="14"/>
      <c r="N495" s="213"/>
      <c r="O495" s="14"/>
      <c r="P495" s="14"/>
      <c r="Q495" s="14"/>
      <c r="R495" s="14"/>
      <c r="S495" s="443"/>
      <c r="T495" s="14"/>
      <c r="U495" s="14"/>
      <c r="V495" s="14"/>
      <c r="W495" s="222"/>
      <c r="X495" s="14"/>
      <c r="Y495" s="14"/>
      <c r="Z495" s="14"/>
      <c r="AA495" s="446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>
      <c r="A496" s="91"/>
      <c r="B496" s="14"/>
      <c r="C496" s="14"/>
      <c r="D496" s="79"/>
      <c r="E496" s="14"/>
      <c r="F496" s="14"/>
      <c r="G496" s="11"/>
      <c r="H496" s="441"/>
      <c r="I496" s="75"/>
      <c r="J496" s="85"/>
      <c r="K496" s="79"/>
      <c r="L496" s="85"/>
      <c r="M496" s="14"/>
      <c r="N496" s="213"/>
      <c r="O496" s="14"/>
      <c r="P496" s="14"/>
      <c r="Q496" s="14"/>
      <c r="R496" s="14"/>
      <c r="S496" s="443"/>
      <c r="T496" s="14"/>
      <c r="U496" s="14"/>
      <c r="V496" s="14"/>
      <c r="W496" s="222"/>
      <c r="X496" s="14"/>
      <c r="Y496" s="14"/>
      <c r="Z496" s="14"/>
      <c r="AA496" s="446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>
      <c r="A497" s="91"/>
      <c r="B497" s="14"/>
      <c r="C497" s="14"/>
      <c r="D497" s="79"/>
      <c r="E497" s="14"/>
      <c r="F497" s="14"/>
      <c r="G497" s="11"/>
      <c r="H497" s="441"/>
      <c r="I497" s="75"/>
      <c r="J497" s="85"/>
      <c r="K497" s="79"/>
      <c r="L497" s="85"/>
      <c r="M497" s="14"/>
      <c r="N497" s="213"/>
      <c r="O497" s="14"/>
      <c r="P497" s="14"/>
      <c r="Q497" s="14"/>
      <c r="R497" s="14"/>
      <c r="S497" s="443"/>
      <c r="T497" s="14"/>
      <c r="U497" s="14"/>
      <c r="V497" s="14"/>
      <c r="W497" s="222"/>
      <c r="X497" s="14"/>
      <c r="Y497" s="14"/>
      <c r="Z497" s="14"/>
      <c r="AA497" s="446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>
      <c r="A498" s="91"/>
      <c r="B498" s="14"/>
      <c r="C498" s="14"/>
      <c r="D498" s="79"/>
      <c r="E498" s="14"/>
      <c r="F498" s="14"/>
      <c r="G498" s="11"/>
      <c r="H498" s="441"/>
      <c r="I498" s="75"/>
      <c r="J498" s="85"/>
      <c r="K498" s="79"/>
      <c r="L498" s="85"/>
      <c r="M498" s="14"/>
      <c r="N498" s="213"/>
      <c r="O498" s="14"/>
      <c r="P498" s="14"/>
      <c r="Q498" s="14"/>
      <c r="R498" s="14"/>
      <c r="S498" s="443"/>
      <c r="T498" s="14"/>
      <c r="U498" s="14"/>
      <c r="V498" s="14"/>
      <c r="W498" s="222"/>
      <c r="X498" s="14"/>
      <c r="Y498" s="14"/>
      <c r="Z498" s="14"/>
      <c r="AA498" s="446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>
      <c r="A499" s="91"/>
      <c r="B499" s="14"/>
      <c r="C499" s="14"/>
      <c r="D499" s="79"/>
      <c r="E499" s="14"/>
      <c r="F499" s="14"/>
      <c r="G499" s="11"/>
      <c r="H499" s="441"/>
      <c r="I499" s="75"/>
      <c r="J499" s="85"/>
      <c r="K499" s="79"/>
      <c r="L499" s="85"/>
      <c r="M499" s="14"/>
      <c r="N499" s="213"/>
      <c r="O499" s="14"/>
      <c r="P499" s="14"/>
      <c r="Q499" s="14"/>
      <c r="R499" s="14"/>
      <c r="S499" s="443"/>
      <c r="T499" s="14"/>
      <c r="U499" s="14"/>
      <c r="V499" s="14"/>
      <c r="W499" s="222"/>
      <c r="X499" s="14"/>
      <c r="Y499" s="14"/>
      <c r="Z499" s="14"/>
      <c r="AA499" s="446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>
      <c r="A500" s="91"/>
      <c r="B500" s="14"/>
      <c r="C500" s="14"/>
      <c r="D500" s="79"/>
      <c r="E500" s="14"/>
      <c r="F500" s="14"/>
      <c r="G500" s="11"/>
      <c r="H500" s="441"/>
      <c r="I500" s="75"/>
      <c r="J500" s="85"/>
      <c r="K500" s="79"/>
      <c r="L500" s="85"/>
      <c r="M500" s="14"/>
      <c r="N500" s="213"/>
      <c r="O500" s="14"/>
      <c r="P500" s="14"/>
      <c r="Q500" s="14"/>
      <c r="R500" s="14"/>
      <c r="S500" s="443"/>
      <c r="T500" s="14"/>
      <c r="U500" s="14"/>
      <c r="V500" s="14"/>
      <c r="W500" s="222"/>
      <c r="X500" s="14"/>
      <c r="Y500" s="14"/>
      <c r="Z500" s="14"/>
      <c r="AA500" s="446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>
      <c r="A501" s="91"/>
      <c r="B501" s="14"/>
      <c r="C501" s="14"/>
      <c r="D501" s="79"/>
      <c r="E501" s="14"/>
      <c r="F501" s="14"/>
      <c r="G501" s="11"/>
      <c r="H501" s="441"/>
      <c r="I501" s="75"/>
      <c r="J501" s="85"/>
      <c r="K501" s="79"/>
      <c r="L501" s="85"/>
      <c r="M501" s="14"/>
      <c r="N501" s="213"/>
      <c r="O501" s="14"/>
      <c r="P501" s="14"/>
      <c r="Q501" s="14"/>
      <c r="R501" s="14"/>
      <c r="S501" s="443"/>
      <c r="T501" s="14"/>
      <c r="U501" s="14"/>
      <c r="V501" s="14"/>
      <c r="W501" s="222"/>
      <c r="X501" s="14"/>
      <c r="Y501" s="14"/>
      <c r="Z501" s="14"/>
      <c r="AA501" s="446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>
      <c r="A502" s="91"/>
      <c r="B502" s="14"/>
      <c r="C502" s="14"/>
      <c r="D502" s="79"/>
      <c r="E502" s="14"/>
      <c r="F502" s="14"/>
      <c r="G502" s="11"/>
      <c r="H502" s="441"/>
      <c r="I502" s="75"/>
      <c r="J502" s="85"/>
      <c r="K502" s="79"/>
      <c r="L502" s="85"/>
      <c r="M502" s="14"/>
      <c r="N502" s="213"/>
      <c r="O502" s="14"/>
      <c r="P502" s="14"/>
      <c r="Q502" s="14"/>
      <c r="R502" s="14"/>
      <c r="S502" s="443"/>
      <c r="T502" s="14"/>
      <c r="U502" s="14"/>
      <c r="V502" s="14"/>
      <c r="W502" s="222"/>
      <c r="X502" s="14"/>
      <c r="Y502" s="14"/>
      <c r="Z502" s="14"/>
      <c r="AA502" s="446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>
      <c r="A503" s="91"/>
      <c r="B503" s="14"/>
      <c r="C503" s="14"/>
      <c r="D503" s="79"/>
      <c r="E503" s="14"/>
      <c r="F503" s="14"/>
      <c r="G503" s="11"/>
      <c r="H503" s="441"/>
      <c r="I503" s="75"/>
      <c r="J503" s="14"/>
      <c r="K503" s="14"/>
      <c r="L503" s="14"/>
      <c r="M503" s="14"/>
      <c r="N503" s="213"/>
      <c r="O503" s="14"/>
      <c r="P503" s="14"/>
      <c r="Q503" s="14"/>
      <c r="R503" s="14"/>
      <c r="S503" s="443"/>
      <c r="T503" s="14"/>
      <c r="U503" s="14"/>
      <c r="V503" s="14"/>
      <c r="W503" s="222"/>
      <c r="X503" s="14"/>
      <c r="Y503" s="14"/>
      <c r="Z503" s="14"/>
      <c r="AA503" s="446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>
      <c r="A504" s="91"/>
      <c r="B504" s="14"/>
      <c r="C504" s="14"/>
      <c r="D504" s="79"/>
      <c r="E504" s="14"/>
      <c r="F504" s="14"/>
      <c r="G504" s="11"/>
      <c r="H504" s="441"/>
      <c r="I504" s="75"/>
      <c r="J504" s="14"/>
      <c r="K504" s="14"/>
      <c r="L504" s="14"/>
      <c r="M504" s="14"/>
      <c r="N504" s="213"/>
      <c r="O504" s="14"/>
      <c r="P504" s="14"/>
      <c r="Q504" s="14"/>
      <c r="R504" s="14"/>
      <c r="S504" s="443"/>
      <c r="T504" s="14"/>
      <c r="U504" s="14"/>
      <c r="V504" s="14"/>
      <c r="W504" s="222"/>
      <c r="X504" s="14"/>
      <c r="Y504" s="14"/>
      <c r="Z504" s="14"/>
      <c r="AA504" s="446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>
      <c r="A505" s="91"/>
      <c r="B505" s="14"/>
      <c r="C505" s="14"/>
      <c r="D505" s="79"/>
      <c r="E505" s="14"/>
      <c r="F505" s="14"/>
      <c r="G505" s="11"/>
      <c r="H505" s="441"/>
      <c r="I505" s="75"/>
      <c r="J505" s="14"/>
      <c r="K505" s="14"/>
      <c r="L505" s="14"/>
      <c r="M505" s="14"/>
      <c r="N505" s="213"/>
      <c r="O505" s="14"/>
      <c r="P505" s="14"/>
      <c r="Q505" s="14"/>
      <c r="R505" s="14"/>
      <c r="S505" s="443"/>
      <c r="T505" s="14"/>
      <c r="U505" s="14"/>
      <c r="V505" s="14"/>
      <c r="W505" s="222"/>
      <c r="X505" s="14"/>
      <c r="Y505" s="14"/>
      <c r="Z505" s="14"/>
      <c r="AA505" s="446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>
      <c r="A506" s="91"/>
      <c r="B506" s="14"/>
      <c r="C506" s="14"/>
      <c r="D506" s="79"/>
      <c r="E506" s="14"/>
      <c r="F506" s="14"/>
      <c r="G506" s="11"/>
      <c r="H506" s="441"/>
      <c r="I506" s="75"/>
      <c r="J506" s="14"/>
      <c r="K506" s="14"/>
      <c r="L506" s="14"/>
      <c r="M506" s="14"/>
      <c r="N506" s="213"/>
      <c r="O506" s="14"/>
      <c r="P506" s="14"/>
      <c r="Q506" s="14"/>
      <c r="R506" s="14"/>
      <c r="S506" s="443"/>
      <c r="T506" s="14"/>
      <c r="U506" s="14"/>
      <c r="V506" s="14"/>
      <c r="W506" s="222"/>
      <c r="X506" s="14"/>
      <c r="Y506" s="14"/>
      <c r="Z506" s="14"/>
      <c r="AA506" s="446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>
      <c r="A507" s="91"/>
      <c r="B507" s="14"/>
      <c r="C507" s="14"/>
      <c r="D507" s="79"/>
      <c r="E507" s="14"/>
      <c r="F507" s="14"/>
      <c r="G507" s="11"/>
      <c r="H507" s="441"/>
      <c r="I507" s="75"/>
      <c r="J507" s="14"/>
      <c r="K507" s="14"/>
      <c r="L507" s="14"/>
      <c r="M507" s="14"/>
      <c r="N507" s="213"/>
      <c r="O507" s="14"/>
      <c r="P507" s="14"/>
      <c r="Q507" s="14"/>
      <c r="R507" s="14"/>
      <c r="S507" s="443"/>
      <c r="T507" s="14"/>
      <c r="U507" s="14"/>
      <c r="V507" s="14"/>
      <c r="W507" s="222"/>
      <c r="X507" s="14"/>
      <c r="Y507" s="14"/>
      <c r="Z507" s="14"/>
      <c r="AA507" s="446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>
      <c r="A508" s="91"/>
      <c r="B508" s="14"/>
      <c r="C508" s="14"/>
      <c r="D508" s="79"/>
      <c r="E508" s="14"/>
      <c r="F508" s="14"/>
      <c r="G508" s="11"/>
      <c r="H508" s="441"/>
      <c r="I508" s="75"/>
      <c r="J508" s="14"/>
      <c r="K508" s="14"/>
      <c r="L508" s="14"/>
      <c r="M508" s="14"/>
      <c r="N508" s="213"/>
      <c r="O508" s="14"/>
      <c r="P508" s="14"/>
      <c r="Q508" s="14"/>
      <c r="R508" s="14"/>
      <c r="S508" s="443"/>
      <c r="T508" s="14"/>
      <c r="U508" s="14"/>
      <c r="V508" s="14"/>
      <c r="W508" s="222"/>
      <c r="X508" s="14"/>
      <c r="Y508" s="14"/>
      <c r="Z508" s="14"/>
      <c r="AA508" s="446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>
      <c r="A509" s="91"/>
      <c r="B509" s="14"/>
      <c r="C509" s="14"/>
      <c r="D509" s="79"/>
      <c r="E509" s="14"/>
      <c r="F509" s="14"/>
      <c r="G509" s="11"/>
      <c r="H509" s="441"/>
      <c r="I509" s="75"/>
      <c r="J509" s="14"/>
      <c r="K509" s="14"/>
      <c r="L509" s="14"/>
      <c r="M509" s="14"/>
      <c r="N509" s="213"/>
      <c r="O509" s="14"/>
      <c r="P509" s="14"/>
      <c r="Q509" s="14"/>
      <c r="R509" s="14"/>
      <c r="S509" s="443"/>
      <c r="T509" s="14"/>
      <c r="U509" s="14"/>
      <c r="V509" s="14"/>
      <c r="W509" s="222"/>
      <c r="X509" s="14"/>
      <c r="Y509" s="14"/>
      <c r="Z509" s="14"/>
      <c r="AA509" s="446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>
      <c r="A510" s="91"/>
      <c r="B510" s="14"/>
      <c r="C510" s="14"/>
      <c r="D510" s="79"/>
      <c r="E510" s="14"/>
      <c r="F510" s="14"/>
      <c r="G510" s="11"/>
      <c r="H510" s="441"/>
      <c r="I510" s="75"/>
      <c r="J510" s="14"/>
      <c r="K510" s="14"/>
      <c r="L510" s="14"/>
      <c r="M510" s="14"/>
      <c r="N510" s="213"/>
      <c r="O510" s="14"/>
      <c r="P510" s="14"/>
      <c r="Q510" s="14"/>
      <c r="R510" s="14"/>
      <c r="S510" s="443"/>
      <c r="T510" s="14"/>
      <c r="U510" s="14"/>
      <c r="V510" s="14"/>
      <c r="W510" s="222"/>
      <c r="X510" s="14"/>
      <c r="Y510" s="14"/>
      <c r="Z510" s="14"/>
      <c r="AA510" s="446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>
      <c r="A511" s="91"/>
      <c r="B511" s="14"/>
      <c r="C511" s="14"/>
      <c r="D511" s="79"/>
      <c r="E511" s="14"/>
      <c r="F511" s="14"/>
      <c r="G511" s="11"/>
      <c r="H511" s="441"/>
      <c r="I511" s="75"/>
      <c r="J511" s="14"/>
      <c r="K511" s="14"/>
      <c r="L511" s="14"/>
      <c r="M511" s="14"/>
      <c r="N511" s="213"/>
      <c r="O511" s="14"/>
      <c r="P511" s="14"/>
      <c r="Q511" s="14"/>
      <c r="R511" s="14"/>
      <c r="S511" s="443"/>
      <c r="T511" s="14"/>
      <c r="U511" s="14"/>
      <c r="V511" s="14"/>
      <c r="W511" s="222"/>
      <c r="X511" s="14"/>
      <c r="Y511" s="14"/>
      <c r="Z511" s="14"/>
      <c r="AA511" s="446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>
      <c r="A512" s="91"/>
      <c r="B512" s="14"/>
      <c r="C512" s="14"/>
      <c r="D512" s="79"/>
      <c r="E512" s="14"/>
      <c r="F512" s="14"/>
      <c r="G512" s="11"/>
      <c r="H512" s="441"/>
      <c r="I512" s="75"/>
      <c r="J512" s="14"/>
      <c r="K512" s="14"/>
      <c r="L512" s="14"/>
      <c r="M512" s="14"/>
      <c r="N512" s="213"/>
      <c r="O512" s="14"/>
      <c r="P512" s="14"/>
      <c r="Q512" s="14"/>
      <c r="R512" s="14"/>
      <c r="S512" s="443"/>
      <c r="T512" s="14"/>
      <c r="U512" s="14"/>
      <c r="V512" s="14"/>
      <c r="W512" s="222"/>
      <c r="X512" s="14"/>
      <c r="Y512" s="14"/>
      <c r="Z512" s="14"/>
      <c r="AA512" s="446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>
      <c r="A513" s="91"/>
      <c r="B513" s="14"/>
      <c r="C513" s="14"/>
      <c r="D513" s="79"/>
      <c r="E513" s="14"/>
      <c r="F513" s="14"/>
      <c r="G513" s="11"/>
      <c r="H513" s="441"/>
      <c r="I513" s="75"/>
      <c r="J513" s="14"/>
      <c r="K513" s="14"/>
      <c r="L513" s="14"/>
      <c r="M513" s="14"/>
      <c r="N513" s="213"/>
      <c r="O513" s="14"/>
      <c r="P513" s="14"/>
      <c r="Q513" s="14"/>
      <c r="R513" s="14"/>
      <c r="S513" s="443"/>
      <c r="T513" s="14"/>
      <c r="U513" s="14"/>
      <c r="V513" s="14"/>
      <c r="W513" s="222"/>
      <c r="X513" s="14"/>
      <c r="Y513" s="14"/>
      <c r="Z513" s="14"/>
      <c r="AA513" s="446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>
      <c r="A514" s="91"/>
      <c r="B514" s="14"/>
      <c r="C514" s="14"/>
      <c r="D514" s="79"/>
      <c r="E514" s="14"/>
      <c r="F514" s="14"/>
      <c r="G514" s="11"/>
      <c r="H514" s="441"/>
      <c r="I514" s="75"/>
      <c r="J514" s="14"/>
      <c r="K514" s="14"/>
      <c r="L514" s="14"/>
      <c r="M514" s="14"/>
      <c r="N514" s="213"/>
      <c r="O514" s="14"/>
      <c r="P514" s="14"/>
      <c r="Q514" s="14"/>
      <c r="R514" s="14"/>
      <c r="S514" s="443"/>
      <c r="T514" s="14"/>
      <c r="U514" s="14"/>
      <c r="V514" s="14"/>
      <c r="W514" s="222"/>
      <c r="X514" s="14"/>
      <c r="Y514" s="14"/>
      <c r="Z514" s="14"/>
      <c r="AA514" s="446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>
      <c r="A515" s="91"/>
      <c r="B515" s="14"/>
      <c r="C515" s="14"/>
      <c r="D515" s="79"/>
      <c r="E515" s="14"/>
      <c r="F515" s="14"/>
      <c r="G515" s="11"/>
      <c r="H515" s="441"/>
      <c r="I515" s="75"/>
      <c r="J515" s="14"/>
      <c r="K515" s="14"/>
      <c r="L515" s="14"/>
      <c r="M515" s="14"/>
      <c r="N515" s="213"/>
      <c r="O515" s="14"/>
      <c r="P515" s="14"/>
      <c r="Q515" s="14"/>
      <c r="R515" s="14"/>
      <c r="S515" s="443"/>
      <c r="T515" s="14"/>
      <c r="U515" s="14"/>
      <c r="V515" s="14"/>
      <c r="W515" s="222"/>
      <c r="X515" s="14"/>
      <c r="Y515" s="14"/>
      <c r="Z515" s="14"/>
      <c r="AA515" s="446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>
      <c r="A516" s="91"/>
      <c r="B516" s="14"/>
      <c r="C516" s="14"/>
      <c r="D516" s="79"/>
      <c r="E516" s="14"/>
      <c r="F516" s="14"/>
      <c r="G516" s="11"/>
      <c r="H516" s="441"/>
      <c r="I516" s="75"/>
      <c r="J516" s="14"/>
      <c r="K516" s="14"/>
      <c r="L516" s="14"/>
      <c r="M516" s="14"/>
      <c r="N516" s="213"/>
      <c r="O516" s="14"/>
      <c r="P516" s="14"/>
      <c r="Q516" s="14"/>
      <c r="R516" s="14"/>
      <c r="S516" s="443"/>
      <c r="T516" s="14"/>
      <c r="U516" s="14"/>
      <c r="V516" s="14"/>
      <c r="W516" s="222"/>
      <c r="X516" s="14"/>
      <c r="Y516" s="14"/>
      <c r="Z516" s="14"/>
      <c r="AA516" s="446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>
      <c r="A517" s="91"/>
      <c r="B517" s="14"/>
      <c r="C517" s="14"/>
      <c r="D517" s="79"/>
      <c r="E517" s="14"/>
      <c r="F517" s="14"/>
      <c r="G517" s="11"/>
      <c r="H517" s="441"/>
      <c r="I517" s="75"/>
      <c r="J517" s="14"/>
      <c r="K517" s="14"/>
      <c r="L517" s="14"/>
      <c r="M517" s="14"/>
      <c r="N517" s="213"/>
      <c r="O517" s="14"/>
      <c r="P517" s="14"/>
      <c r="Q517" s="14"/>
      <c r="R517" s="14"/>
      <c r="S517" s="443"/>
      <c r="T517" s="14"/>
      <c r="U517" s="14"/>
      <c r="V517" s="14"/>
      <c r="W517" s="222"/>
      <c r="X517" s="14"/>
      <c r="Y517" s="14"/>
      <c r="Z517" s="14"/>
      <c r="AA517" s="446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>
      <c r="A518" s="91"/>
      <c r="B518" s="14"/>
      <c r="C518" s="85"/>
      <c r="D518" s="79"/>
      <c r="E518" s="85"/>
      <c r="F518" s="14"/>
      <c r="G518" s="11"/>
      <c r="H518" s="441"/>
      <c r="I518" s="75"/>
      <c r="J518" s="14"/>
      <c r="K518" s="14"/>
      <c r="L518" s="14"/>
      <c r="M518" s="14"/>
      <c r="N518" s="213"/>
      <c r="O518" s="14"/>
      <c r="P518" s="14"/>
      <c r="Q518" s="14"/>
      <c r="R518" s="14"/>
      <c r="S518" s="443"/>
      <c r="T518" s="14"/>
      <c r="U518" s="14"/>
      <c r="V518" s="14"/>
      <c r="W518" s="222"/>
      <c r="X518" s="14"/>
      <c r="Y518" s="14"/>
      <c r="Z518" s="14"/>
      <c r="AA518" s="446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>
      <c r="A519" s="91"/>
      <c r="B519" s="14"/>
      <c r="C519" s="85"/>
      <c r="D519" s="79"/>
      <c r="E519" s="85"/>
      <c r="F519" s="14"/>
      <c r="G519" s="11"/>
      <c r="H519" s="441"/>
      <c r="I519" s="75"/>
      <c r="J519" s="14"/>
      <c r="K519" s="14"/>
      <c r="L519" s="14"/>
      <c r="M519" s="14"/>
      <c r="N519" s="213"/>
      <c r="O519" s="14"/>
      <c r="P519" s="14"/>
      <c r="Q519" s="14"/>
      <c r="R519" s="14"/>
      <c r="S519" s="443"/>
      <c r="T519" s="14"/>
      <c r="U519" s="14"/>
      <c r="V519" s="14"/>
      <c r="W519" s="222"/>
      <c r="X519" s="14"/>
      <c r="Y519" s="14"/>
      <c r="Z519" s="14"/>
      <c r="AA519" s="446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>
      <c r="A520" s="91"/>
      <c r="B520" s="14"/>
      <c r="C520" s="85"/>
      <c r="D520" s="79"/>
      <c r="E520" s="85"/>
      <c r="F520" s="14"/>
      <c r="G520" s="11"/>
      <c r="H520" s="441"/>
      <c r="I520" s="75"/>
      <c r="J520" s="14"/>
      <c r="K520" s="14"/>
      <c r="L520" s="14"/>
      <c r="M520" s="14"/>
      <c r="N520" s="213"/>
      <c r="O520" s="14"/>
      <c r="P520" s="14"/>
      <c r="Q520" s="14"/>
      <c r="R520" s="14"/>
      <c r="S520" s="443"/>
      <c r="T520" s="14"/>
      <c r="U520" s="14"/>
      <c r="V520" s="14"/>
      <c r="W520" s="222"/>
      <c r="X520" s="14"/>
      <c r="Y520" s="14"/>
      <c r="Z520" s="14"/>
      <c r="AA520" s="446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>
      <c r="A521" s="91"/>
      <c r="B521" s="14"/>
      <c r="C521" s="14"/>
      <c r="D521" s="79"/>
      <c r="E521" s="14"/>
      <c r="F521" s="14"/>
      <c r="G521" s="11"/>
      <c r="H521" s="441"/>
      <c r="I521" s="75"/>
      <c r="J521" s="85"/>
      <c r="K521" s="14"/>
      <c r="L521" s="85"/>
      <c r="M521" s="14"/>
      <c r="N521" s="213"/>
      <c r="O521" s="14"/>
      <c r="P521" s="14"/>
      <c r="Q521" s="14"/>
      <c r="R521" s="14"/>
      <c r="S521" s="443"/>
      <c r="T521" s="14"/>
      <c r="U521" s="14"/>
      <c r="V521" s="14"/>
      <c r="W521" s="222"/>
      <c r="X521" s="14"/>
      <c r="Y521" s="14"/>
      <c r="Z521" s="14"/>
      <c r="AA521" s="446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>
      <c r="A522" s="91"/>
      <c r="B522" s="14"/>
      <c r="C522" s="85"/>
      <c r="D522" s="79"/>
      <c r="E522" s="85"/>
      <c r="F522" s="14"/>
      <c r="G522" s="11"/>
      <c r="H522" s="441"/>
      <c r="I522" s="75"/>
      <c r="J522" s="454"/>
      <c r="K522" s="79"/>
      <c r="L522" s="14"/>
      <c r="M522" s="14"/>
      <c r="N522" s="213"/>
      <c r="O522" s="14"/>
      <c r="P522" s="14"/>
      <c r="Q522" s="14"/>
      <c r="R522" s="14"/>
      <c r="S522" s="443"/>
      <c r="T522" s="14"/>
      <c r="U522" s="14"/>
      <c r="V522" s="14"/>
      <c r="W522" s="222"/>
      <c r="X522" s="14"/>
      <c r="Y522" s="14"/>
      <c r="Z522" s="14"/>
      <c r="AA522" s="446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>
      <c r="A523" s="91"/>
      <c r="B523" s="14"/>
      <c r="C523" s="85"/>
      <c r="D523" s="79"/>
      <c r="E523" s="85"/>
      <c r="F523" s="14"/>
      <c r="G523" s="11"/>
      <c r="H523" s="441"/>
      <c r="I523" s="75"/>
      <c r="J523" s="447"/>
      <c r="K523" s="79"/>
      <c r="L523" s="14"/>
      <c r="M523" s="14"/>
      <c r="N523" s="213"/>
      <c r="O523" s="14"/>
      <c r="P523" s="14"/>
      <c r="Q523" s="14"/>
      <c r="R523" s="14"/>
      <c r="S523" s="443"/>
      <c r="T523" s="14"/>
      <c r="U523" s="14"/>
      <c r="V523" s="14"/>
      <c r="W523" s="222"/>
      <c r="X523" s="14"/>
      <c r="Y523" s="14"/>
      <c r="Z523" s="14"/>
      <c r="AA523" s="446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>
      <c r="A524" s="91"/>
      <c r="B524" s="14"/>
      <c r="C524" s="85"/>
      <c r="D524" s="79"/>
      <c r="E524" s="85"/>
      <c r="F524" s="14"/>
      <c r="G524" s="11"/>
      <c r="H524" s="441"/>
      <c r="I524" s="75"/>
      <c r="J524" s="14"/>
      <c r="K524" s="14"/>
      <c r="L524" s="14"/>
      <c r="M524" s="14"/>
      <c r="N524" s="213"/>
      <c r="O524" s="14"/>
      <c r="P524" s="14"/>
      <c r="Q524" s="14"/>
      <c r="R524" s="14"/>
      <c r="S524" s="443"/>
      <c r="T524" s="14"/>
      <c r="U524" s="14"/>
      <c r="V524" s="14"/>
      <c r="W524" s="222"/>
      <c r="X524" s="14"/>
      <c r="Y524" s="14"/>
      <c r="Z524" s="14"/>
      <c r="AA524" s="446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>
      <c r="A525" s="91"/>
      <c r="B525" s="14"/>
      <c r="C525" s="85"/>
      <c r="D525" s="79"/>
      <c r="E525" s="85"/>
      <c r="F525" s="14"/>
      <c r="G525" s="11"/>
      <c r="H525" s="441"/>
      <c r="I525" s="75"/>
      <c r="J525" s="449"/>
      <c r="K525" s="14"/>
      <c r="L525" s="14"/>
      <c r="M525" s="449"/>
      <c r="N525" s="213"/>
      <c r="O525" s="14"/>
      <c r="P525" s="14"/>
      <c r="Q525" s="14"/>
      <c r="R525" s="14"/>
      <c r="S525" s="443"/>
      <c r="T525" s="14"/>
      <c r="U525" s="14"/>
      <c r="V525" s="14"/>
      <c r="W525" s="222"/>
      <c r="X525" s="14"/>
      <c r="Y525" s="14"/>
      <c r="Z525" s="14"/>
      <c r="AA525" s="446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>
      <c r="A526" s="91"/>
      <c r="B526" s="14"/>
      <c r="C526" s="85"/>
      <c r="D526" s="79"/>
      <c r="E526" s="85"/>
      <c r="F526" s="14"/>
      <c r="G526" s="11"/>
      <c r="H526" s="441"/>
      <c r="I526" s="75"/>
      <c r="J526" s="14"/>
      <c r="K526" s="14"/>
      <c r="L526" s="14"/>
      <c r="M526" s="14"/>
      <c r="N526" s="213"/>
      <c r="O526" s="14"/>
      <c r="P526" s="14"/>
      <c r="Q526" s="14"/>
      <c r="R526" s="14"/>
      <c r="S526" s="443"/>
      <c r="T526" s="14"/>
      <c r="U526" s="14"/>
      <c r="V526" s="14"/>
      <c r="W526" s="222"/>
      <c r="X526" s="14"/>
      <c r="Y526" s="14"/>
      <c r="Z526" s="14"/>
      <c r="AA526" s="446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>
      <c r="A527" s="91"/>
      <c r="B527" s="14"/>
      <c r="C527" s="85"/>
      <c r="D527" s="79"/>
      <c r="E527" s="85"/>
      <c r="F527" s="14"/>
      <c r="G527" s="11"/>
      <c r="H527" s="441"/>
      <c r="I527" s="75"/>
      <c r="J527" s="14"/>
      <c r="K527" s="14"/>
      <c r="L527" s="14"/>
      <c r="M527" s="14"/>
      <c r="N527" s="213"/>
      <c r="O527" s="14"/>
      <c r="P527" s="14"/>
      <c r="Q527" s="14"/>
      <c r="R527" s="14"/>
      <c r="S527" s="443"/>
      <c r="T527" s="14"/>
      <c r="U527" s="14"/>
      <c r="V527" s="14"/>
      <c r="W527" s="222"/>
      <c r="X527" s="14"/>
      <c r="Y527" s="14"/>
      <c r="Z527" s="14"/>
      <c r="AA527" s="446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>
      <c r="A528" s="91"/>
      <c r="B528" s="14"/>
      <c r="C528" s="85"/>
      <c r="D528" s="79"/>
      <c r="E528" s="85"/>
      <c r="F528" s="14"/>
      <c r="G528" s="11"/>
      <c r="H528" s="441"/>
      <c r="I528" s="75"/>
      <c r="J528" s="14"/>
      <c r="K528" s="14"/>
      <c r="L528" s="14"/>
      <c r="M528" s="14"/>
      <c r="N528" s="213"/>
      <c r="O528" s="14"/>
      <c r="P528" s="14"/>
      <c r="Q528" s="14"/>
      <c r="R528" s="14"/>
      <c r="S528" s="443"/>
      <c r="T528" s="14"/>
      <c r="U528" s="14"/>
      <c r="V528" s="14"/>
      <c r="W528" s="222"/>
      <c r="X528" s="14"/>
      <c r="Y528" s="14"/>
      <c r="Z528" s="14"/>
      <c r="AA528" s="446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>
      <c r="A529" s="91"/>
      <c r="B529" s="14"/>
      <c r="C529" s="85"/>
      <c r="D529" s="79"/>
      <c r="E529" s="85"/>
      <c r="F529" s="14"/>
      <c r="G529" s="11"/>
      <c r="H529" s="441"/>
      <c r="I529" s="75"/>
      <c r="J529" s="447"/>
      <c r="K529" s="79"/>
      <c r="L529" s="14"/>
      <c r="M529" s="14"/>
      <c r="N529" s="213"/>
      <c r="O529" s="14"/>
      <c r="P529" s="14"/>
      <c r="Q529" s="14"/>
      <c r="R529" s="14"/>
      <c r="S529" s="443"/>
      <c r="T529" s="14"/>
      <c r="U529" s="14"/>
      <c r="V529" s="14"/>
      <c r="W529" s="222"/>
      <c r="X529" s="14"/>
      <c r="Y529" s="14"/>
      <c r="Z529" s="14"/>
      <c r="AA529" s="446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>
      <c r="A530" s="91"/>
      <c r="B530" s="14"/>
      <c r="C530" s="85"/>
      <c r="D530" s="79"/>
      <c r="E530" s="85"/>
      <c r="F530" s="14"/>
      <c r="G530" s="11"/>
      <c r="H530" s="441"/>
      <c r="I530" s="75"/>
      <c r="J530" s="14"/>
      <c r="K530" s="14"/>
      <c r="L530" s="14"/>
      <c r="M530" s="14"/>
      <c r="N530" s="213"/>
      <c r="O530" s="14"/>
      <c r="P530" s="14"/>
      <c r="Q530" s="14"/>
      <c r="R530" s="14"/>
      <c r="S530" s="443"/>
      <c r="T530" s="14"/>
      <c r="U530" s="14"/>
      <c r="V530" s="14"/>
      <c r="W530" s="222"/>
      <c r="X530" s="14"/>
      <c r="Y530" s="14"/>
      <c r="Z530" s="14"/>
      <c r="AA530" s="446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>
      <c r="A531" s="91"/>
      <c r="B531" s="14"/>
      <c r="C531" s="85"/>
      <c r="D531" s="79"/>
      <c r="E531" s="85"/>
      <c r="F531" s="14"/>
      <c r="G531" s="11"/>
      <c r="H531" s="441"/>
      <c r="I531" s="75"/>
      <c r="J531" s="14"/>
      <c r="K531" s="14"/>
      <c r="L531" s="14"/>
      <c r="M531" s="14"/>
      <c r="N531" s="213"/>
      <c r="O531" s="14"/>
      <c r="P531" s="14"/>
      <c r="Q531" s="14"/>
      <c r="R531" s="14"/>
      <c r="S531" s="443"/>
      <c r="T531" s="14"/>
      <c r="U531" s="14"/>
      <c r="V531" s="14"/>
      <c r="W531" s="222"/>
      <c r="X531" s="14"/>
      <c r="Y531" s="14"/>
      <c r="Z531" s="14"/>
      <c r="AA531" s="446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>
      <c r="A532" s="91"/>
      <c r="B532" s="14"/>
      <c r="C532" s="85"/>
      <c r="D532" s="79"/>
      <c r="E532" s="85"/>
      <c r="F532" s="14"/>
      <c r="G532" s="11"/>
      <c r="H532" s="441"/>
      <c r="I532" s="75"/>
      <c r="J532" s="14"/>
      <c r="K532" s="14"/>
      <c r="L532" s="14"/>
      <c r="M532" s="14"/>
      <c r="N532" s="213"/>
      <c r="O532" s="14"/>
      <c r="P532" s="14"/>
      <c r="Q532" s="14"/>
      <c r="R532" s="14"/>
      <c r="S532" s="443"/>
      <c r="T532" s="14"/>
      <c r="U532" s="14"/>
      <c r="V532" s="14"/>
      <c r="W532" s="222"/>
      <c r="X532" s="14"/>
      <c r="Y532" s="14"/>
      <c r="Z532" s="14"/>
      <c r="AA532" s="446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>
      <c r="A533" s="91"/>
      <c r="B533" s="14"/>
      <c r="C533" s="85"/>
      <c r="D533" s="79"/>
      <c r="E533" s="85"/>
      <c r="F533" s="14"/>
      <c r="G533" s="11"/>
      <c r="H533" s="441"/>
      <c r="I533" s="75"/>
      <c r="J533" s="14"/>
      <c r="K533" s="14"/>
      <c r="L533" s="14"/>
      <c r="M533" s="14"/>
      <c r="N533" s="213"/>
      <c r="O533" s="14"/>
      <c r="P533" s="14"/>
      <c r="Q533" s="14"/>
      <c r="R533" s="14"/>
      <c r="S533" s="443"/>
      <c r="T533" s="14"/>
      <c r="U533" s="14"/>
      <c r="V533" s="14"/>
      <c r="W533" s="222"/>
      <c r="X533" s="14"/>
      <c r="Y533" s="14"/>
      <c r="Z533" s="14"/>
      <c r="AA533" s="446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>
      <c r="A534" s="91"/>
      <c r="B534" s="14"/>
      <c r="C534" s="85"/>
      <c r="D534" s="79"/>
      <c r="E534" s="85"/>
      <c r="F534" s="14"/>
      <c r="G534" s="11"/>
      <c r="H534" s="441"/>
      <c r="I534" s="75"/>
      <c r="J534" s="14"/>
      <c r="K534" s="14"/>
      <c r="L534" s="14"/>
      <c r="M534" s="14"/>
      <c r="N534" s="213"/>
      <c r="O534" s="14"/>
      <c r="P534" s="14"/>
      <c r="Q534" s="14"/>
      <c r="R534" s="14"/>
      <c r="S534" s="443"/>
      <c r="T534" s="14"/>
      <c r="U534" s="14"/>
      <c r="V534" s="14"/>
      <c r="W534" s="222"/>
      <c r="X534" s="14"/>
      <c r="Y534" s="14"/>
      <c r="Z534" s="14"/>
      <c r="AA534" s="446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>
      <c r="A535" s="91"/>
      <c r="B535" s="14"/>
      <c r="C535" s="85"/>
      <c r="D535" s="79"/>
      <c r="E535" s="85"/>
      <c r="F535" s="14"/>
      <c r="G535" s="11"/>
      <c r="H535" s="441"/>
      <c r="I535" s="75"/>
      <c r="J535" s="447"/>
      <c r="K535" s="79"/>
      <c r="L535" s="14"/>
      <c r="M535" s="14"/>
      <c r="N535" s="213"/>
      <c r="O535" s="14"/>
      <c r="P535" s="14"/>
      <c r="Q535" s="14"/>
      <c r="R535" s="14"/>
      <c r="S535" s="443"/>
      <c r="T535" s="14"/>
      <c r="U535" s="14"/>
      <c r="V535" s="14"/>
      <c r="W535" s="222"/>
      <c r="X535" s="14"/>
      <c r="Y535" s="14"/>
      <c r="Z535" s="14"/>
      <c r="AA535" s="446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>
      <c r="A536" s="91"/>
      <c r="B536" s="14"/>
      <c r="C536" s="85"/>
      <c r="D536" s="79"/>
      <c r="E536" s="85"/>
      <c r="F536" s="14"/>
      <c r="G536" s="11"/>
      <c r="H536" s="441"/>
      <c r="I536" s="75"/>
      <c r="J536" s="14"/>
      <c r="K536" s="14"/>
      <c r="L536" s="14"/>
      <c r="M536" s="14"/>
      <c r="N536" s="213"/>
      <c r="O536" s="14"/>
      <c r="P536" s="14"/>
      <c r="Q536" s="14"/>
      <c r="R536" s="14"/>
      <c r="S536" s="443"/>
      <c r="T536" s="14"/>
      <c r="U536" s="14"/>
      <c r="V536" s="14"/>
      <c r="W536" s="222"/>
      <c r="X536" s="14"/>
      <c r="Y536" s="14"/>
      <c r="Z536" s="14"/>
      <c r="AA536" s="446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>
      <c r="A537" s="91"/>
      <c r="B537" s="14"/>
      <c r="C537" s="85"/>
      <c r="D537" s="79"/>
      <c r="E537" s="85"/>
      <c r="F537" s="14"/>
      <c r="G537" s="11"/>
      <c r="H537" s="441"/>
      <c r="I537" s="75"/>
      <c r="J537" s="14"/>
      <c r="K537" s="14"/>
      <c r="L537" s="14"/>
      <c r="M537" s="14"/>
      <c r="N537" s="213"/>
      <c r="O537" s="14"/>
      <c r="P537" s="14"/>
      <c r="Q537" s="14"/>
      <c r="R537" s="14"/>
      <c r="S537" s="443"/>
      <c r="T537" s="14"/>
      <c r="U537" s="14"/>
      <c r="V537" s="14"/>
      <c r="W537" s="222"/>
      <c r="X537" s="14"/>
      <c r="Y537" s="14"/>
      <c r="Z537" s="14"/>
      <c r="AA537" s="446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>
      <c r="A538" s="91"/>
      <c r="B538" s="14"/>
      <c r="C538" s="85"/>
      <c r="D538" s="79"/>
      <c r="E538" s="85"/>
      <c r="F538" s="14"/>
      <c r="G538" s="11"/>
      <c r="H538" s="441"/>
      <c r="I538" s="75"/>
      <c r="J538" s="14"/>
      <c r="K538" s="14"/>
      <c r="L538" s="14"/>
      <c r="M538" s="14"/>
      <c r="N538" s="213"/>
      <c r="O538" s="14"/>
      <c r="P538" s="14"/>
      <c r="Q538" s="14"/>
      <c r="R538" s="14"/>
      <c r="S538" s="443"/>
      <c r="T538" s="14"/>
      <c r="U538" s="14"/>
      <c r="V538" s="14"/>
      <c r="W538" s="222"/>
      <c r="X538" s="14"/>
      <c r="Y538" s="14"/>
      <c r="Z538" s="14"/>
      <c r="AA538" s="446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>
      <c r="A539" s="91"/>
      <c r="B539" s="14"/>
      <c r="C539" s="85"/>
      <c r="D539" s="79"/>
      <c r="E539" s="85"/>
      <c r="F539" s="14"/>
      <c r="G539" s="11"/>
      <c r="H539" s="441"/>
      <c r="I539" s="55"/>
      <c r="J539" s="14"/>
      <c r="K539" s="14"/>
      <c r="L539" s="14"/>
      <c r="M539" s="14"/>
      <c r="N539" s="213"/>
      <c r="O539" s="14"/>
      <c r="P539" s="14"/>
      <c r="Q539" s="14"/>
      <c r="R539" s="14"/>
      <c r="S539" s="443"/>
      <c r="T539" s="14"/>
      <c r="U539" s="14"/>
      <c r="V539" s="14"/>
      <c r="W539" s="222"/>
      <c r="X539" s="14"/>
      <c r="Y539" s="14"/>
      <c r="Z539" s="14"/>
      <c r="AA539" s="446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>
      <c r="A540" s="91"/>
      <c r="B540" s="14"/>
      <c r="C540" s="85"/>
      <c r="D540" s="79"/>
      <c r="E540" s="85"/>
      <c r="F540" s="14"/>
      <c r="G540" s="11"/>
      <c r="H540" s="441"/>
      <c r="I540" s="75"/>
      <c r="J540" s="449"/>
      <c r="K540" s="14"/>
      <c r="L540" s="14"/>
      <c r="M540" s="449"/>
      <c r="N540" s="213"/>
      <c r="O540" s="14"/>
      <c r="P540" s="14"/>
      <c r="Q540" s="14"/>
      <c r="R540" s="14"/>
      <c r="S540" s="443"/>
      <c r="T540" s="14"/>
      <c r="U540" s="14"/>
      <c r="V540" s="14"/>
      <c r="W540" s="222"/>
      <c r="X540" s="14"/>
      <c r="Y540" s="14"/>
      <c r="Z540" s="14"/>
      <c r="AA540" s="446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>
      <c r="A541" s="91"/>
      <c r="B541" s="14"/>
      <c r="C541" s="85"/>
      <c r="D541" s="79"/>
      <c r="E541" s="85"/>
      <c r="F541" s="14"/>
      <c r="G541" s="11"/>
      <c r="H541" s="441"/>
      <c r="I541" s="75"/>
      <c r="J541" s="14"/>
      <c r="K541" s="14"/>
      <c r="L541" s="14"/>
      <c r="M541" s="14"/>
      <c r="N541" s="213"/>
      <c r="O541" s="14"/>
      <c r="P541" s="14"/>
      <c r="Q541" s="14"/>
      <c r="R541" s="14"/>
      <c r="S541" s="443"/>
      <c r="T541" s="14"/>
      <c r="U541" s="14"/>
      <c r="V541" s="14"/>
      <c r="W541" s="222"/>
      <c r="X541" s="14"/>
      <c r="Y541" s="14"/>
      <c r="Z541" s="14"/>
      <c r="AA541" s="446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>
      <c r="A542" s="91"/>
      <c r="B542" s="14"/>
      <c r="C542" s="85"/>
      <c r="D542" s="79"/>
      <c r="E542" s="85"/>
      <c r="F542" s="14"/>
      <c r="G542" s="11"/>
      <c r="H542" s="441"/>
      <c r="I542" s="75"/>
      <c r="J542" s="449"/>
      <c r="K542" s="14"/>
      <c r="L542" s="14"/>
      <c r="M542" s="449"/>
      <c r="N542" s="213"/>
      <c r="O542" s="14"/>
      <c r="P542" s="14"/>
      <c r="Q542" s="14"/>
      <c r="R542" s="14"/>
      <c r="S542" s="443"/>
      <c r="T542" s="14"/>
      <c r="U542" s="14"/>
      <c r="V542" s="14"/>
      <c r="W542" s="222"/>
      <c r="X542" s="14"/>
      <c r="Y542" s="14"/>
      <c r="Z542" s="14"/>
      <c r="AA542" s="446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>
      <c r="A543" s="91"/>
      <c r="B543" s="14"/>
      <c r="C543" s="85"/>
      <c r="D543" s="79"/>
      <c r="E543" s="85"/>
      <c r="F543" s="14"/>
      <c r="G543" s="11"/>
      <c r="H543" s="441"/>
      <c r="I543" s="75"/>
      <c r="J543" s="447"/>
      <c r="K543" s="79"/>
      <c r="L543" s="14"/>
      <c r="M543" s="14"/>
      <c r="N543" s="213"/>
      <c r="O543" s="14"/>
      <c r="P543" s="14"/>
      <c r="Q543" s="14"/>
      <c r="R543" s="14"/>
      <c r="S543" s="443"/>
      <c r="T543" s="14"/>
      <c r="U543" s="14"/>
      <c r="V543" s="14"/>
      <c r="W543" s="222"/>
      <c r="X543" s="14"/>
      <c r="Y543" s="14"/>
      <c r="Z543" s="14"/>
      <c r="AA543" s="446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>
      <c r="A544" s="91"/>
      <c r="B544" s="14"/>
      <c r="C544" s="85"/>
      <c r="D544" s="79"/>
      <c r="E544" s="85"/>
      <c r="F544" s="14"/>
      <c r="G544" s="11"/>
      <c r="H544" s="441"/>
      <c r="I544" s="75"/>
      <c r="J544" s="449"/>
      <c r="K544" s="14"/>
      <c r="L544" s="14"/>
      <c r="M544" s="14"/>
      <c r="N544" s="213"/>
      <c r="O544" s="14"/>
      <c r="P544" s="14"/>
      <c r="Q544" s="14"/>
      <c r="R544" s="14"/>
      <c r="S544" s="443"/>
      <c r="T544" s="14"/>
      <c r="U544" s="14"/>
      <c r="V544" s="14"/>
      <c r="W544" s="222"/>
      <c r="X544" s="14"/>
      <c r="Y544" s="14"/>
      <c r="Z544" s="14"/>
      <c r="AA544" s="446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>
      <c r="A545" s="91"/>
      <c r="B545" s="14"/>
      <c r="C545" s="85"/>
      <c r="D545" s="79"/>
      <c r="E545" s="85"/>
      <c r="F545" s="14"/>
      <c r="G545" s="11"/>
      <c r="H545" s="441"/>
      <c r="I545" s="75"/>
      <c r="J545" s="14"/>
      <c r="K545" s="14"/>
      <c r="L545" s="14"/>
      <c r="M545" s="14"/>
      <c r="N545" s="213"/>
      <c r="O545" s="14"/>
      <c r="P545" s="14"/>
      <c r="Q545" s="14"/>
      <c r="R545" s="14"/>
      <c r="S545" s="443"/>
      <c r="T545" s="14"/>
      <c r="U545" s="14"/>
      <c r="V545" s="14"/>
      <c r="W545" s="222"/>
      <c r="X545" s="14"/>
      <c r="Y545" s="14"/>
      <c r="Z545" s="14"/>
      <c r="AA545" s="446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>
      <c r="A546" s="91"/>
      <c r="B546" s="14"/>
      <c r="C546" s="85"/>
      <c r="D546" s="79"/>
      <c r="E546" s="85"/>
      <c r="F546" s="14"/>
      <c r="G546" s="11"/>
      <c r="H546" s="441"/>
      <c r="I546" s="75"/>
      <c r="J546" s="14"/>
      <c r="K546" s="14"/>
      <c r="L546" s="14"/>
      <c r="M546" s="14"/>
      <c r="N546" s="213"/>
      <c r="O546" s="14"/>
      <c r="P546" s="14"/>
      <c r="Q546" s="14"/>
      <c r="R546" s="14"/>
      <c r="S546" s="443"/>
      <c r="T546" s="14"/>
      <c r="U546" s="14"/>
      <c r="V546" s="14"/>
      <c r="W546" s="222"/>
      <c r="X546" s="14"/>
      <c r="Y546" s="14"/>
      <c r="Z546" s="14"/>
      <c r="AA546" s="446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>
      <c r="A547" s="91"/>
      <c r="B547" s="14"/>
      <c r="C547" s="85"/>
      <c r="D547" s="79"/>
      <c r="E547" s="85"/>
      <c r="F547" s="14"/>
      <c r="G547" s="11"/>
      <c r="H547" s="441"/>
      <c r="I547" s="75"/>
      <c r="J547" s="14"/>
      <c r="K547" s="14"/>
      <c r="L547" s="14"/>
      <c r="M547" s="14"/>
      <c r="N547" s="213"/>
      <c r="O547" s="14"/>
      <c r="P547" s="14"/>
      <c r="Q547" s="14"/>
      <c r="R547" s="14"/>
      <c r="S547" s="443"/>
      <c r="T547" s="14"/>
      <c r="U547" s="14"/>
      <c r="V547" s="14"/>
      <c r="W547" s="222"/>
      <c r="X547" s="14"/>
      <c r="Y547" s="14"/>
      <c r="Z547" s="14"/>
      <c r="AA547" s="446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>
      <c r="A548" s="91"/>
      <c r="B548" s="14"/>
      <c r="C548" s="85"/>
      <c r="D548" s="79"/>
      <c r="E548" s="85"/>
      <c r="F548" s="14"/>
      <c r="G548" s="11"/>
      <c r="H548" s="441"/>
      <c r="I548" s="55"/>
      <c r="J548" s="79"/>
      <c r="K548" s="14"/>
      <c r="L548" s="14"/>
      <c r="M548" s="14"/>
      <c r="N548" s="213"/>
      <c r="O548" s="14"/>
      <c r="P548" s="14"/>
      <c r="Q548" s="14"/>
      <c r="R548" s="14"/>
      <c r="S548" s="443"/>
      <c r="T548" s="14"/>
      <c r="U548" s="14"/>
      <c r="V548" s="14"/>
      <c r="W548" s="222"/>
      <c r="X548" s="14"/>
      <c r="Y548" s="14"/>
      <c r="Z548" s="14"/>
      <c r="AA548" s="446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>
      <c r="A549" s="91"/>
      <c r="B549" s="14"/>
      <c r="C549" s="85"/>
      <c r="D549" s="79"/>
      <c r="E549" s="85"/>
      <c r="F549" s="14"/>
      <c r="G549" s="11"/>
      <c r="H549" s="441"/>
      <c r="I549" s="75"/>
      <c r="J549" s="14"/>
      <c r="K549" s="14"/>
      <c r="L549" s="14"/>
      <c r="M549" s="14"/>
      <c r="N549" s="213"/>
      <c r="O549" s="14"/>
      <c r="P549" s="14"/>
      <c r="Q549" s="14"/>
      <c r="R549" s="14"/>
      <c r="S549" s="443"/>
      <c r="T549" s="14"/>
      <c r="U549" s="14"/>
      <c r="V549" s="14"/>
      <c r="W549" s="222"/>
      <c r="X549" s="14"/>
      <c r="Y549" s="14"/>
      <c r="Z549" s="14"/>
      <c r="AA549" s="446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>
      <c r="A550" s="91"/>
      <c r="B550" s="14"/>
      <c r="C550" s="85"/>
      <c r="D550" s="79"/>
      <c r="E550" s="85"/>
      <c r="F550" s="14"/>
      <c r="G550" s="11"/>
      <c r="H550" s="441"/>
      <c r="I550" s="75"/>
      <c r="J550" s="14"/>
      <c r="K550" s="14"/>
      <c r="L550" s="14"/>
      <c r="M550" s="14"/>
      <c r="N550" s="213"/>
      <c r="O550" s="14"/>
      <c r="P550" s="14"/>
      <c r="Q550" s="14"/>
      <c r="R550" s="14"/>
      <c r="S550" s="443"/>
      <c r="T550" s="14"/>
      <c r="U550" s="14"/>
      <c r="V550" s="14"/>
      <c r="W550" s="222"/>
      <c r="X550" s="14"/>
      <c r="Y550" s="14"/>
      <c r="Z550" s="14"/>
      <c r="AA550" s="446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>
      <c r="A551" s="91"/>
      <c r="B551" s="14"/>
      <c r="C551" s="85"/>
      <c r="D551" s="79"/>
      <c r="E551" s="85"/>
      <c r="F551" s="14"/>
      <c r="G551" s="11"/>
      <c r="H551" s="441"/>
      <c r="I551" s="75"/>
      <c r="J551" s="14"/>
      <c r="K551" s="14"/>
      <c r="L551" s="14"/>
      <c r="M551" s="14"/>
      <c r="N551" s="213"/>
      <c r="O551" s="14"/>
      <c r="P551" s="14"/>
      <c r="Q551" s="14"/>
      <c r="R551" s="14"/>
      <c r="S551" s="443"/>
      <c r="T551" s="14"/>
      <c r="U551" s="14"/>
      <c r="V551" s="14"/>
      <c r="W551" s="222"/>
      <c r="X551" s="14"/>
      <c r="Y551" s="14"/>
      <c r="Z551" s="14"/>
      <c r="AA551" s="446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>
      <c r="A552" s="91"/>
      <c r="B552" s="14"/>
      <c r="C552" s="85"/>
      <c r="D552" s="79"/>
      <c r="E552" s="85"/>
      <c r="F552" s="14"/>
      <c r="G552" s="11"/>
      <c r="H552" s="441"/>
      <c r="I552" s="75"/>
      <c r="J552" s="447"/>
      <c r="K552" s="79"/>
      <c r="L552" s="14"/>
      <c r="M552" s="14"/>
      <c r="N552" s="213"/>
      <c r="O552" s="14"/>
      <c r="P552" s="14"/>
      <c r="Q552" s="14"/>
      <c r="R552" s="14"/>
      <c r="S552" s="443"/>
      <c r="T552" s="14"/>
      <c r="U552" s="14"/>
      <c r="V552" s="14"/>
      <c r="W552" s="222"/>
      <c r="X552" s="14"/>
      <c r="Y552" s="14"/>
      <c r="Z552" s="14"/>
      <c r="AA552" s="446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>
      <c r="A553" s="91"/>
      <c r="B553" s="14"/>
      <c r="C553" s="85"/>
      <c r="D553" s="79"/>
      <c r="E553" s="85"/>
      <c r="F553" s="14"/>
      <c r="G553" s="11"/>
      <c r="H553" s="441"/>
      <c r="I553" s="75"/>
      <c r="J553" s="447"/>
      <c r="K553" s="79"/>
      <c r="L553" s="14"/>
      <c r="M553" s="14"/>
      <c r="N553" s="213"/>
      <c r="O553" s="14"/>
      <c r="P553" s="14"/>
      <c r="Q553" s="14"/>
      <c r="R553" s="14"/>
      <c r="S553" s="443"/>
      <c r="T553" s="14"/>
      <c r="U553" s="14"/>
      <c r="V553" s="14"/>
      <c r="W553" s="222"/>
      <c r="X553" s="14"/>
      <c r="Y553" s="14"/>
      <c r="Z553" s="14"/>
      <c r="AA553" s="446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>
      <c r="A554" s="91"/>
      <c r="B554" s="14"/>
      <c r="C554" s="85"/>
      <c r="D554" s="79"/>
      <c r="E554" s="85"/>
      <c r="F554" s="14"/>
      <c r="G554" s="11"/>
      <c r="H554" s="441"/>
      <c r="I554" s="75"/>
      <c r="J554" s="14"/>
      <c r="K554" s="14"/>
      <c r="L554" s="14"/>
      <c r="M554" s="14"/>
      <c r="N554" s="213"/>
      <c r="O554" s="14"/>
      <c r="P554" s="14"/>
      <c r="Q554" s="14"/>
      <c r="R554" s="14"/>
      <c r="S554" s="443"/>
      <c r="T554" s="14"/>
      <c r="U554" s="14"/>
      <c r="V554" s="14"/>
      <c r="W554" s="222"/>
      <c r="X554" s="14"/>
      <c r="Y554" s="14"/>
      <c r="Z554" s="14"/>
      <c r="AA554" s="446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>
      <c r="A555" s="91"/>
      <c r="B555" s="14"/>
      <c r="C555" s="85"/>
      <c r="D555" s="79"/>
      <c r="E555" s="85"/>
      <c r="F555" s="14"/>
      <c r="G555" s="11"/>
      <c r="H555" s="441"/>
      <c r="I555" s="75"/>
      <c r="J555" s="14"/>
      <c r="K555" s="14"/>
      <c r="L555" s="14"/>
      <c r="M555" s="14"/>
      <c r="N555" s="213"/>
      <c r="O555" s="14"/>
      <c r="P555" s="14"/>
      <c r="Q555" s="14"/>
      <c r="R555" s="14"/>
      <c r="S555" s="443"/>
      <c r="T555" s="14"/>
      <c r="U555" s="14"/>
      <c r="V555" s="14"/>
      <c r="W555" s="222"/>
      <c r="X555" s="14"/>
      <c r="Y555" s="14"/>
      <c r="Z555" s="14"/>
      <c r="AA555" s="446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>
      <c r="A556" s="91"/>
      <c r="B556" s="14"/>
      <c r="C556" s="85"/>
      <c r="D556" s="79"/>
      <c r="E556" s="85"/>
      <c r="F556" s="14"/>
      <c r="G556" s="11"/>
      <c r="H556" s="441"/>
      <c r="I556" s="75"/>
      <c r="J556" s="14"/>
      <c r="K556" s="14"/>
      <c r="L556" s="14"/>
      <c r="M556" s="14"/>
      <c r="N556" s="213"/>
      <c r="O556" s="14"/>
      <c r="P556" s="14"/>
      <c r="Q556" s="14"/>
      <c r="R556" s="14"/>
      <c r="S556" s="443"/>
      <c r="T556" s="14"/>
      <c r="U556" s="14"/>
      <c r="V556" s="14"/>
      <c r="W556" s="222"/>
      <c r="X556" s="14"/>
      <c r="Y556" s="14"/>
      <c r="Z556" s="14"/>
      <c r="AA556" s="446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>
      <c r="A557" s="91"/>
      <c r="B557" s="14"/>
      <c r="C557" s="85"/>
      <c r="D557" s="79"/>
      <c r="E557" s="85"/>
      <c r="F557" s="14"/>
      <c r="G557" s="11"/>
      <c r="H557" s="441"/>
      <c r="I557" s="75"/>
      <c r="J557" s="14"/>
      <c r="K557" s="14"/>
      <c r="L557" s="14"/>
      <c r="M557" s="14"/>
      <c r="N557" s="213"/>
      <c r="O557" s="14"/>
      <c r="P557" s="14"/>
      <c r="Q557" s="14"/>
      <c r="R557" s="14"/>
      <c r="S557" s="443"/>
      <c r="T557" s="14"/>
      <c r="U557" s="14"/>
      <c r="V557" s="14"/>
      <c r="W557" s="222"/>
      <c r="X557" s="14"/>
      <c r="Y557" s="14"/>
      <c r="Z557" s="14"/>
      <c r="AA557" s="446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>
      <c r="A558" s="91"/>
      <c r="B558" s="14"/>
      <c r="C558" s="85"/>
      <c r="D558" s="79"/>
      <c r="E558" s="85"/>
      <c r="F558" s="14"/>
      <c r="G558" s="11"/>
      <c r="H558" s="441"/>
      <c r="I558" s="75"/>
      <c r="J558" s="14"/>
      <c r="K558" s="14"/>
      <c r="L558" s="14"/>
      <c r="M558" s="14"/>
      <c r="N558" s="213"/>
      <c r="O558" s="14"/>
      <c r="P558" s="14"/>
      <c r="Q558" s="14"/>
      <c r="R558" s="14"/>
      <c r="S558" s="443"/>
      <c r="T558" s="14"/>
      <c r="U558" s="14"/>
      <c r="V558" s="14"/>
      <c r="W558" s="222"/>
      <c r="X558" s="14"/>
      <c r="Y558" s="14"/>
      <c r="Z558" s="14"/>
      <c r="AA558" s="446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>
      <c r="A559" s="91"/>
      <c r="B559" s="14"/>
      <c r="C559" s="85"/>
      <c r="D559" s="79"/>
      <c r="E559" s="85"/>
      <c r="F559" s="14"/>
      <c r="G559" s="11"/>
      <c r="H559" s="441"/>
      <c r="I559" s="75"/>
      <c r="J559" s="14"/>
      <c r="K559" s="14"/>
      <c r="L559" s="14"/>
      <c r="M559" s="14"/>
      <c r="N559" s="213"/>
      <c r="O559" s="14"/>
      <c r="P559" s="14"/>
      <c r="Q559" s="14"/>
      <c r="R559" s="14"/>
      <c r="S559" s="443"/>
      <c r="T559" s="14"/>
      <c r="U559" s="14"/>
      <c r="V559" s="14"/>
      <c r="W559" s="222"/>
      <c r="X559" s="14"/>
      <c r="Y559" s="14"/>
      <c r="Z559" s="14"/>
      <c r="AA559" s="446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>
      <c r="A560" s="91"/>
      <c r="B560" s="14"/>
      <c r="C560" s="85"/>
      <c r="D560" s="79"/>
      <c r="E560" s="85"/>
      <c r="F560" s="14"/>
      <c r="G560" s="11"/>
      <c r="H560" s="441"/>
      <c r="I560" s="75"/>
      <c r="J560" s="14"/>
      <c r="K560" s="14"/>
      <c r="L560" s="14"/>
      <c r="M560" s="14"/>
      <c r="N560" s="213"/>
      <c r="O560" s="14"/>
      <c r="P560" s="14"/>
      <c r="Q560" s="14"/>
      <c r="R560" s="14"/>
      <c r="S560" s="443"/>
      <c r="T560" s="14"/>
      <c r="U560" s="14"/>
      <c r="V560" s="14"/>
      <c r="W560" s="222"/>
      <c r="X560" s="14"/>
      <c r="Y560" s="14"/>
      <c r="Z560" s="14"/>
      <c r="AA560" s="446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>
      <c r="A561" s="91"/>
      <c r="B561" s="14"/>
      <c r="C561" s="85"/>
      <c r="D561" s="79"/>
      <c r="E561" s="85"/>
      <c r="F561" s="14"/>
      <c r="G561" s="11"/>
      <c r="H561" s="441"/>
      <c r="I561" s="75"/>
      <c r="J561" s="14"/>
      <c r="K561" s="14"/>
      <c r="L561" s="14"/>
      <c r="M561" s="14"/>
      <c r="N561" s="213"/>
      <c r="O561" s="14"/>
      <c r="P561" s="14"/>
      <c r="Q561" s="14"/>
      <c r="R561" s="14"/>
      <c r="S561" s="443"/>
      <c r="T561" s="14"/>
      <c r="U561" s="14"/>
      <c r="V561" s="14"/>
      <c r="W561" s="222"/>
      <c r="X561" s="14"/>
      <c r="Y561" s="14"/>
      <c r="Z561" s="14"/>
      <c r="AA561" s="446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>
      <c r="A562" s="91"/>
      <c r="B562" s="14"/>
      <c r="C562" s="85"/>
      <c r="D562" s="79"/>
      <c r="E562" s="85"/>
      <c r="F562" s="14"/>
      <c r="G562" s="11"/>
      <c r="H562" s="441"/>
      <c r="I562" s="75"/>
      <c r="J562" s="14"/>
      <c r="K562" s="14"/>
      <c r="L562" s="14"/>
      <c r="M562" s="14"/>
      <c r="N562" s="213"/>
      <c r="O562" s="14"/>
      <c r="P562" s="14"/>
      <c r="Q562" s="14"/>
      <c r="R562" s="14"/>
      <c r="S562" s="443"/>
      <c r="T562" s="14"/>
      <c r="U562" s="14"/>
      <c r="V562" s="14"/>
      <c r="W562" s="222"/>
      <c r="X562" s="14"/>
      <c r="Y562" s="14"/>
      <c r="Z562" s="14"/>
      <c r="AA562" s="446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>
      <c r="A563" s="465"/>
      <c r="B563" s="14"/>
      <c r="C563" s="452"/>
      <c r="D563" s="466"/>
      <c r="E563" s="452"/>
      <c r="F563" s="14"/>
      <c r="G563" s="11"/>
      <c r="H563" s="441"/>
      <c r="I563" s="75"/>
      <c r="J563" s="14"/>
      <c r="K563" s="14"/>
      <c r="L563" s="14"/>
      <c r="M563" s="14"/>
      <c r="N563" s="213"/>
      <c r="O563" s="14"/>
      <c r="P563" s="14"/>
      <c r="Q563" s="14"/>
      <c r="R563" s="14"/>
      <c r="S563" s="443"/>
      <c r="T563" s="14"/>
      <c r="U563" s="14"/>
      <c r="V563" s="14"/>
      <c r="W563" s="222"/>
      <c r="X563" s="14"/>
      <c r="Y563" s="14"/>
      <c r="Z563" s="14"/>
      <c r="AA563" s="446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>
      <c r="A564" s="465"/>
      <c r="B564" s="14"/>
      <c r="C564" s="452"/>
      <c r="D564" s="466"/>
      <c r="E564" s="452"/>
      <c r="F564" s="14"/>
      <c r="G564" s="11"/>
      <c r="H564" s="441"/>
      <c r="I564" s="75"/>
      <c r="J564" s="14"/>
      <c r="K564" s="14"/>
      <c r="L564" s="14"/>
      <c r="M564" s="14"/>
      <c r="N564" s="213"/>
      <c r="O564" s="14"/>
      <c r="P564" s="14"/>
      <c r="Q564" s="14"/>
      <c r="R564" s="14"/>
      <c r="S564" s="443"/>
      <c r="T564" s="14"/>
      <c r="U564" s="14"/>
      <c r="V564" s="14"/>
      <c r="W564" s="222"/>
      <c r="X564" s="14"/>
      <c r="Y564" s="14"/>
      <c r="Z564" s="14"/>
      <c r="AA564" s="446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>
      <c r="A565" s="91"/>
      <c r="B565" s="14"/>
      <c r="C565" s="85"/>
      <c r="D565" s="79"/>
      <c r="E565" s="85"/>
      <c r="F565" s="14"/>
      <c r="G565" s="11"/>
      <c r="H565" s="441"/>
      <c r="I565" s="75"/>
      <c r="J565" s="14"/>
      <c r="K565" s="14"/>
      <c r="L565" s="14"/>
      <c r="M565" s="14"/>
      <c r="N565" s="213"/>
      <c r="O565" s="14"/>
      <c r="P565" s="14"/>
      <c r="Q565" s="14"/>
      <c r="R565" s="14"/>
      <c r="S565" s="443"/>
      <c r="T565" s="14"/>
      <c r="U565" s="14"/>
      <c r="V565" s="14"/>
      <c r="W565" s="222"/>
      <c r="X565" s="14"/>
      <c r="Y565" s="14"/>
      <c r="Z565" s="14"/>
      <c r="AA565" s="446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>
      <c r="A566" s="91"/>
      <c r="B566" s="14"/>
      <c r="C566" s="85"/>
      <c r="D566" s="79"/>
      <c r="E566" s="85"/>
      <c r="F566" s="14"/>
      <c r="G566" s="11"/>
      <c r="H566" s="441"/>
      <c r="I566" s="75"/>
      <c r="J566" s="14"/>
      <c r="K566" s="85"/>
      <c r="L566" s="14"/>
      <c r="M566" s="14"/>
      <c r="N566" s="213"/>
      <c r="O566" s="14"/>
      <c r="P566" s="14"/>
      <c r="Q566" s="14"/>
      <c r="R566" s="14"/>
      <c r="S566" s="443"/>
      <c r="T566" s="14"/>
      <c r="U566" s="14"/>
      <c r="V566" s="14"/>
      <c r="W566" s="222"/>
      <c r="X566" s="14"/>
      <c r="Y566" s="14"/>
      <c r="Z566" s="14"/>
      <c r="AA566" s="446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>
      <c r="A567" s="91"/>
      <c r="B567" s="14"/>
      <c r="C567" s="85"/>
      <c r="D567" s="79"/>
      <c r="E567" s="85"/>
      <c r="F567" s="14"/>
      <c r="G567" s="11"/>
      <c r="H567" s="441"/>
      <c r="I567" s="75"/>
      <c r="J567" s="14"/>
      <c r="K567" s="14"/>
      <c r="L567" s="14"/>
      <c r="M567" s="14"/>
      <c r="N567" s="213"/>
      <c r="O567" s="14"/>
      <c r="P567" s="14"/>
      <c r="Q567" s="14"/>
      <c r="R567" s="14"/>
      <c r="S567" s="443"/>
      <c r="T567" s="14"/>
      <c r="U567" s="14"/>
      <c r="V567" s="14"/>
      <c r="W567" s="222"/>
      <c r="X567" s="14"/>
      <c r="Y567" s="14"/>
      <c r="Z567" s="14"/>
      <c r="AA567" s="446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>
      <c r="A568" s="91"/>
      <c r="B568" s="14"/>
      <c r="C568" s="85"/>
      <c r="D568" s="79"/>
      <c r="E568" s="85"/>
      <c r="F568" s="14"/>
      <c r="G568" s="11"/>
      <c r="H568" s="441"/>
      <c r="I568" s="75"/>
      <c r="J568" s="14"/>
      <c r="K568" s="14"/>
      <c r="L568" s="14"/>
      <c r="M568" s="14"/>
      <c r="N568" s="213"/>
      <c r="O568" s="14"/>
      <c r="P568" s="14"/>
      <c r="Q568" s="14"/>
      <c r="R568" s="14"/>
      <c r="S568" s="443"/>
      <c r="T568" s="14"/>
      <c r="U568" s="14"/>
      <c r="V568" s="14"/>
      <c r="W568" s="222"/>
      <c r="X568" s="14"/>
      <c r="Y568" s="14"/>
      <c r="Z568" s="14"/>
      <c r="AA568" s="446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>
      <c r="A569" s="91"/>
      <c r="B569" s="14"/>
      <c r="C569" s="85"/>
      <c r="D569" s="79"/>
      <c r="E569" s="85"/>
      <c r="F569" s="14"/>
      <c r="G569" s="11"/>
      <c r="H569" s="441"/>
      <c r="I569" s="75"/>
      <c r="J569" s="14"/>
      <c r="K569" s="14"/>
      <c r="L569" s="14"/>
      <c r="M569" s="14"/>
      <c r="N569" s="213"/>
      <c r="O569" s="14"/>
      <c r="P569" s="14"/>
      <c r="Q569" s="14"/>
      <c r="R569" s="14"/>
      <c r="S569" s="443"/>
      <c r="T569" s="14"/>
      <c r="U569" s="14"/>
      <c r="V569" s="14"/>
      <c r="W569" s="222"/>
      <c r="X569" s="14"/>
      <c r="Y569" s="14"/>
      <c r="Z569" s="14"/>
      <c r="AA569" s="446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>
      <c r="A570" s="91"/>
      <c r="B570" s="14"/>
      <c r="C570" s="85"/>
      <c r="D570" s="79"/>
      <c r="E570" s="85"/>
      <c r="F570" s="14"/>
      <c r="G570" s="11"/>
      <c r="H570" s="441"/>
      <c r="I570" s="75"/>
      <c r="J570" s="14"/>
      <c r="K570" s="14"/>
      <c r="L570" s="14"/>
      <c r="M570" s="14"/>
      <c r="N570" s="213"/>
      <c r="O570" s="14"/>
      <c r="P570" s="14"/>
      <c r="Q570" s="14"/>
      <c r="R570" s="14"/>
      <c r="S570" s="443"/>
      <c r="T570" s="14"/>
      <c r="U570" s="14"/>
      <c r="V570" s="14"/>
      <c r="W570" s="222"/>
      <c r="X570" s="14"/>
      <c r="Y570" s="14"/>
      <c r="Z570" s="14"/>
      <c r="AA570" s="446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>
      <c r="A571" s="91"/>
      <c r="B571" s="14"/>
      <c r="C571" s="85"/>
      <c r="D571" s="79"/>
      <c r="E571" s="85"/>
      <c r="F571" s="14"/>
      <c r="G571" s="11"/>
      <c r="H571" s="441"/>
      <c r="I571" s="75"/>
      <c r="J571" s="14"/>
      <c r="K571" s="14"/>
      <c r="L571" s="14"/>
      <c r="M571" s="14"/>
      <c r="N571" s="213"/>
      <c r="O571" s="14"/>
      <c r="P571" s="14"/>
      <c r="Q571" s="14"/>
      <c r="R571" s="14"/>
      <c r="S571" s="443"/>
      <c r="T571" s="14"/>
      <c r="U571" s="14"/>
      <c r="V571" s="14"/>
      <c r="W571" s="222"/>
      <c r="X571" s="14"/>
      <c r="Y571" s="14"/>
      <c r="Z571" s="14"/>
      <c r="AA571" s="446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>
      <c r="A572" s="91"/>
      <c r="B572" s="14"/>
      <c r="C572" s="85"/>
      <c r="D572" s="79"/>
      <c r="E572" s="85"/>
      <c r="F572" s="14"/>
      <c r="G572" s="11"/>
      <c r="H572" s="441"/>
      <c r="I572" s="75"/>
      <c r="J572" s="14"/>
      <c r="K572" s="79"/>
      <c r="L572" s="14"/>
      <c r="M572" s="14"/>
      <c r="N572" s="213"/>
      <c r="O572" s="14"/>
      <c r="P572" s="14"/>
      <c r="Q572" s="14"/>
      <c r="R572" s="14"/>
      <c r="S572" s="443"/>
      <c r="T572" s="14"/>
      <c r="U572" s="14"/>
      <c r="V572" s="14"/>
      <c r="W572" s="222"/>
      <c r="X572" s="14"/>
      <c r="Y572" s="14"/>
      <c r="Z572" s="14"/>
      <c r="AA572" s="446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>
      <c r="A573" s="91"/>
      <c r="B573" s="14"/>
      <c r="C573" s="85"/>
      <c r="D573" s="79"/>
      <c r="E573" s="85"/>
      <c r="F573" s="14"/>
      <c r="G573" s="11"/>
      <c r="H573" s="441"/>
      <c r="I573" s="75"/>
      <c r="J573" s="14"/>
      <c r="K573" s="14"/>
      <c r="L573" s="14"/>
      <c r="M573" s="14"/>
      <c r="N573" s="213"/>
      <c r="O573" s="14"/>
      <c r="P573" s="14"/>
      <c r="Q573" s="14"/>
      <c r="R573" s="14"/>
      <c r="S573" s="443"/>
      <c r="T573" s="14"/>
      <c r="U573" s="14"/>
      <c r="V573" s="14"/>
      <c r="W573" s="222"/>
      <c r="X573" s="14"/>
      <c r="Y573" s="14"/>
      <c r="Z573" s="14"/>
      <c r="AA573" s="446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>
      <c r="A574" s="91"/>
      <c r="B574" s="14"/>
      <c r="C574" s="85"/>
      <c r="D574" s="79"/>
      <c r="E574" s="85"/>
      <c r="F574" s="14"/>
      <c r="G574" s="11"/>
      <c r="H574" s="441"/>
      <c r="I574" s="75"/>
      <c r="J574" s="14"/>
      <c r="K574" s="14"/>
      <c r="L574" s="14"/>
      <c r="M574" s="14"/>
      <c r="N574" s="213"/>
      <c r="O574" s="14"/>
      <c r="P574" s="14"/>
      <c r="Q574" s="14"/>
      <c r="R574" s="14"/>
      <c r="S574" s="443"/>
      <c r="T574" s="14"/>
      <c r="U574" s="14"/>
      <c r="V574" s="14"/>
      <c r="W574" s="222"/>
      <c r="X574" s="14"/>
      <c r="Y574" s="14"/>
      <c r="Z574" s="14"/>
      <c r="AA574" s="446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>
      <c r="A575" s="450"/>
      <c r="B575" s="136"/>
      <c r="C575" s="453"/>
      <c r="D575" s="211"/>
      <c r="E575" s="453"/>
      <c r="F575" s="136"/>
      <c r="G575" s="451"/>
      <c r="H575" s="441"/>
      <c r="I575" s="136"/>
      <c r="J575" s="136"/>
      <c r="K575" s="136"/>
      <c r="L575" s="136"/>
      <c r="M575" s="136"/>
      <c r="N575" s="213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  <c r="AD575" s="136"/>
      <c r="AE575" s="136"/>
      <c r="AF575" s="136"/>
      <c r="AG575" s="136"/>
      <c r="AH575" s="136"/>
      <c r="AI575" s="136"/>
      <c r="AJ575" s="136"/>
      <c r="AK575" s="136"/>
      <c r="AL575" s="136"/>
      <c r="AM575" s="136"/>
      <c r="AN575" s="136"/>
    </row>
    <row r="576">
      <c r="A576" s="91"/>
      <c r="B576" s="14"/>
      <c r="C576" s="85"/>
      <c r="D576" s="79"/>
      <c r="E576" s="85"/>
      <c r="F576" s="14"/>
      <c r="G576" s="11"/>
      <c r="H576" s="441"/>
      <c r="I576" s="75"/>
      <c r="J576" s="14"/>
      <c r="K576" s="14"/>
      <c r="L576" s="14"/>
      <c r="M576" s="14"/>
      <c r="N576" s="213"/>
      <c r="O576" s="14"/>
      <c r="P576" s="14"/>
      <c r="Q576" s="14"/>
      <c r="R576" s="14"/>
      <c r="S576" s="443"/>
      <c r="T576" s="14"/>
      <c r="U576" s="14"/>
      <c r="V576" s="14"/>
      <c r="W576" s="222"/>
      <c r="X576" s="14"/>
      <c r="Y576" s="14"/>
      <c r="Z576" s="14"/>
      <c r="AA576" s="446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>
      <c r="A577" s="450"/>
      <c r="B577" s="136"/>
      <c r="C577" s="453"/>
      <c r="D577" s="211"/>
      <c r="E577" s="453"/>
      <c r="F577" s="136"/>
      <c r="G577" s="451"/>
      <c r="H577" s="441"/>
      <c r="I577" s="136"/>
      <c r="J577" s="136"/>
      <c r="K577" s="136"/>
      <c r="L577" s="136"/>
      <c r="M577" s="136"/>
      <c r="N577" s="213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  <c r="AD577" s="136"/>
      <c r="AE577" s="136"/>
      <c r="AF577" s="136"/>
      <c r="AG577" s="136"/>
      <c r="AH577" s="136"/>
      <c r="AI577" s="136"/>
      <c r="AJ577" s="136"/>
      <c r="AK577" s="136"/>
      <c r="AL577" s="136"/>
      <c r="AM577" s="136"/>
      <c r="AN577" s="136"/>
    </row>
    <row r="578">
      <c r="A578" s="91"/>
      <c r="B578" s="14"/>
      <c r="C578" s="85"/>
      <c r="D578" s="79"/>
      <c r="E578" s="85"/>
      <c r="F578" s="14"/>
      <c r="G578" s="11"/>
      <c r="H578" s="441"/>
      <c r="I578" s="75"/>
      <c r="J578" s="14"/>
      <c r="K578" s="79"/>
      <c r="L578" s="14"/>
      <c r="M578" s="14"/>
      <c r="N578" s="213"/>
      <c r="O578" s="14"/>
      <c r="P578" s="14"/>
      <c r="Q578" s="14"/>
      <c r="R578" s="14"/>
      <c r="S578" s="443"/>
      <c r="T578" s="14"/>
      <c r="U578" s="14"/>
      <c r="V578" s="14"/>
      <c r="W578" s="222"/>
      <c r="X578" s="14"/>
      <c r="Y578" s="14"/>
      <c r="Z578" s="14"/>
      <c r="AA578" s="446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>
      <c r="A579" s="91"/>
      <c r="B579" s="14"/>
      <c r="C579" s="85"/>
      <c r="D579" s="79"/>
      <c r="E579" s="85"/>
      <c r="F579" s="14"/>
      <c r="G579" s="11"/>
      <c r="H579" s="441"/>
      <c r="I579" s="75"/>
      <c r="J579" s="14"/>
      <c r="K579" s="14"/>
      <c r="L579" s="14"/>
      <c r="M579" s="14"/>
      <c r="N579" s="213"/>
      <c r="O579" s="14"/>
      <c r="P579" s="14"/>
      <c r="Q579" s="14"/>
      <c r="R579" s="14"/>
      <c r="S579" s="443"/>
      <c r="T579" s="14"/>
      <c r="U579" s="14"/>
      <c r="V579" s="14"/>
      <c r="W579" s="222"/>
      <c r="X579" s="14"/>
      <c r="Y579" s="14"/>
      <c r="Z579" s="14"/>
      <c r="AA579" s="446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>
      <c r="A580" s="91"/>
      <c r="B580" s="14"/>
      <c r="C580" s="85"/>
      <c r="D580" s="79"/>
      <c r="E580" s="85"/>
      <c r="F580" s="14"/>
      <c r="G580" s="11"/>
      <c r="H580" s="441"/>
      <c r="I580" s="75"/>
      <c r="J580" s="14"/>
      <c r="K580" s="79"/>
      <c r="L580" s="14"/>
      <c r="M580" s="14"/>
      <c r="N580" s="213"/>
      <c r="O580" s="14"/>
      <c r="P580" s="14"/>
      <c r="Q580" s="14"/>
      <c r="R580" s="14"/>
      <c r="S580" s="443"/>
      <c r="T580" s="14"/>
      <c r="U580" s="14"/>
      <c r="V580" s="14"/>
      <c r="W580" s="222"/>
      <c r="X580" s="14"/>
      <c r="Y580" s="14"/>
      <c r="Z580" s="14"/>
      <c r="AA580" s="446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>
      <c r="A581" s="91"/>
      <c r="B581" s="14"/>
      <c r="C581" s="85"/>
      <c r="D581" s="79"/>
      <c r="E581" s="85"/>
      <c r="F581" s="14"/>
      <c r="G581" s="11"/>
      <c r="H581" s="441"/>
      <c r="I581" s="75"/>
      <c r="J581" s="14"/>
      <c r="K581" s="14"/>
      <c r="L581" s="14"/>
      <c r="M581" s="14"/>
      <c r="N581" s="213"/>
      <c r="O581" s="14"/>
      <c r="P581" s="14"/>
      <c r="Q581" s="14"/>
      <c r="R581" s="14"/>
      <c r="S581" s="443"/>
      <c r="T581" s="14"/>
      <c r="U581" s="14"/>
      <c r="V581" s="14"/>
      <c r="W581" s="222"/>
      <c r="X581" s="14"/>
      <c r="Y581" s="14"/>
      <c r="Z581" s="14"/>
      <c r="AA581" s="446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>
      <c r="A582" s="91"/>
      <c r="B582" s="14"/>
      <c r="C582" s="85"/>
      <c r="D582" s="79"/>
      <c r="E582" s="85"/>
      <c r="F582" s="14"/>
      <c r="G582" s="11"/>
      <c r="H582" s="441"/>
      <c r="I582" s="75"/>
      <c r="J582" s="14"/>
      <c r="K582" s="14"/>
      <c r="L582" s="14"/>
      <c r="M582" s="14"/>
      <c r="N582" s="213"/>
      <c r="O582" s="14"/>
      <c r="P582" s="14"/>
      <c r="Q582" s="14"/>
      <c r="R582" s="14"/>
      <c r="S582" s="443"/>
      <c r="T582" s="14"/>
      <c r="U582" s="14"/>
      <c r="V582" s="14"/>
      <c r="W582" s="222"/>
      <c r="X582" s="14"/>
      <c r="Y582" s="14"/>
      <c r="Z582" s="14"/>
      <c r="AA582" s="446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>
      <c r="A583" s="91"/>
      <c r="B583" s="14"/>
      <c r="C583" s="85"/>
      <c r="D583" s="79"/>
      <c r="E583" s="85"/>
      <c r="F583" s="14"/>
      <c r="G583" s="11"/>
      <c r="H583" s="441"/>
      <c r="I583" s="75"/>
      <c r="J583" s="14"/>
      <c r="K583" s="14"/>
      <c r="L583" s="14"/>
      <c r="M583" s="14"/>
      <c r="N583" s="213"/>
      <c r="O583" s="14"/>
      <c r="P583" s="14"/>
      <c r="Q583" s="14"/>
      <c r="R583" s="14"/>
      <c r="S583" s="443"/>
      <c r="T583" s="14"/>
      <c r="U583" s="14"/>
      <c r="V583" s="14"/>
      <c r="W583" s="222"/>
      <c r="X583" s="14"/>
      <c r="Y583" s="14"/>
      <c r="Z583" s="14"/>
      <c r="AA583" s="446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>
      <c r="A584" s="450"/>
      <c r="B584" s="136"/>
      <c r="C584" s="453"/>
      <c r="D584" s="211"/>
      <c r="E584" s="453"/>
      <c r="F584" s="136"/>
      <c r="G584" s="451"/>
      <c r="H584" s="441"/>
      <c r="I584" s="136"/>
      <c r="J584" s="136"/>
      <c r="K584" s="136"/>
      <c r="L584" s="136"/>
      <c r="M584" s="136"/>
      <c r="N584" s="213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  <c r="AD584" s="136"/>
      <c r="AE584" s="136"/>
      <c r="AF584" s="136"/>
      <c r="AG584" s="136"/>
      <c r="AH584" s="136"/>
      <c r="AI584" s="136"/>
      <c r="AJ584" s="136"/>
      <c r="AK584" s="136"/>
      <c r="AL584" s="136"/>
      <c r="AM584" s="136"/>
      <c r="AN584" s="136"/>
    </row>
    <row r="585">
      <c r="A585" s="450"/>
      <c r="B585" s="136"/>
      <c r="C585" s="453"/>
      <c r="D585" s="211"/>
      <c r="E585" s="453"/>
      <c r="F585" s="136"/>
      <c r="G585" s="451"/>
      <c r="H585" s="441"/>
      <c r="I585" s="136"/>
      <c r="J585" s="136"/>
      <c r="K585" s="136"/>
      <c r="L585" s="136"/>
      <c r="M585" s="136"/>
      <c r="N585" s="213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  <c r="AD585" s="136"/>
      <c r="AE585" s="136"/>
      <c r="AF585" s="136"/>
      <c r="AG585" s="136"/>
      <c r="AH585" s="136"/>
      <c r="AI585" s="136"/>
      <c r="AJ585" s="136"/>
      <c r="AK585" s="136"/>
      <c r="AL585" s="136"/>
      <c r="AM585" s="136"/>
      <c r="AN585" s="136"/>
    </row>
    <row r="586">
      <c r="A586" s="91"/>
      <c r="B586" s="14"/>
      <c r="C586" s="85"/>
      <c r="D586" s="79"/>
      <c r="E586" s="85"/>
      <c r="F586" s="14"/>
      <c r="G586" s="11"/>
      <c r="H586" s="441"/>
      <c r="I586" s="75"/>
      <c r="J586" s="14"/>
      <c r="K586" s="14"/>
      <c r="L586" s="14"/>
      <c r="M586" s="14"/>
      <c r="N586" s="213"/>
      <c r="O586" s="14"/>
      <c r="P586" s="14"/>
      <c r="Q586" s="14"/>
      <c r="R586" s="14"/>
      <c r="S586" s="443"/>
      <c r="T586" s="14"/>
      <c r="U586" s="14"/>
      <c r="V586" s="14"/>
      <c r="W586" s="222"/>
      <c r="X586" s="14"/>
      <c r="Y586" s="14"/>
      <c r="Z586" s="14"/>
      <c r="AA586" s="446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>
      <c r="A587" s="91"/>
      <c r="B587" s="14"/>
      <c r="C587" s="85"/>
      <c r="D587" s="79"/>
      <c r="E587" s="85"/>
      <c r="F587" s="14"/>
      <c r="G587" s="11"/>
      <c r="H587" s="441"/>
      <c r="I587" s="75"/>
      <c r="J587" s="14"/>
      <c r="K587" s="79"/>
      <c r="L587" s="14"/>
      <c r="M587" s="14"/>
      <c r="N587" s="213"/>
      <c r="O587" s="14"/>
      <c r="P587" s="14"/>
      <c r="Q587" s="14"/>
      <c r="R587" s="14"/>
      <c r="S587" s="443"/>
      <c r="T587" s="14"/>
      <c r="U587" s="14"/>
      <c r="V587" s="14"/>
      <c r="W587" s="222"/>
      <c r="X587" s="14"/>
      <c r="Y587" s="14"/>
      <c r="Z587" s="14"/>
      <c r="AA587" s="446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>
      <c r="A588" s="450"/>
      <c r="B588" s="136"/>
      <c r="C588" s="453"/>
      <c r="D588" s="211"/>
      <c r="E588" s="453"/>
      <c r="F588" s="136"/>
      <c r="G588" s="451"/>
      <c r="H588" s="441"/>
      <c r="I588" s="136"/>
      <c r="J588" s="136"/>
      <c r="K588" s="136"/>
      <c r="L588" s="136"/>
      <c r="M588" s="136"/>
      <c r="N588" s="213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  <c r="AE588" s="136"/>
      <c r="AF588" s="136"/>
      <c r="AG588" s="136"/>
      <c r="AH588" s="136"/>
      <c r="AI588" s="136"/>
      <c r="AJ588" s="136"/>
      <c r="AK588" s="136"/>
      <c r="AL588" s="136"/>
      <c r="AM588" s="136"/>
      <c r="AN588" s="136"/>
    </row>
    <row r="589">
      <c r="A589" s="91"/>
      <c r="B589" s="14"/>
      <c r="C589" s="85"/>
      <c r="D589" s="79"/>
      <c r="E589" s="85"/>
      <c r="F589" s="14"/>
      <c r="G589" s="11"/>
      <c r="H589" s="441"/>
      <c r="I589" s="75"/>
      <c r="J589" s="14"/>
      <c r="K589" s="14"/>
      <c r="L589" s="14"/>
      <c r="M589" s="14"/>
      <c r="N589" s="213"/>
      <c r="O589" s="14"/>
      <c r="P589" s="14"/>
      <c r="Q589" s="14"/>
      <c r="R589" s="14"/>
      <c r="S589" s="443"/>
      <c r="T589" s="14"/>
      <c r="U589" s="14"/>
      <c r="V589" s="14"/>
      <c r="W589" s="222"/>
      <c r="X589" s="14"/>
      <c r="Y589" s="14"/>
      <c r="Z589" s="14"/>
      <c r="AA589" s="446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>
      <c r="A590" s="450"/>
      <c r="B590" s="136"/>
      <c r="C590" s="453"/>
      <c r="D590" s="211"/>
      <c r="E590" s="453"/>
      <c r="F590" s="136"/>
      <c r="G590" s="451"/>
      <c r="H590" s="441"/>
      <c r="I590" s="136"/>
      <c r="J590" s="136"/>
      <c r="K590" s="136"/>
      <c r="L590" s="136"/>
      <c r="M590" s="136"/>
      <c r="N590" s="213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  <c r="AD590" s="136"/>
      <c r="AE590" s="136"/>
      <c r="AF590" s="136"/>
      <c r="AG590" s="136"/>
      <c r="AH590" s="136"/>
      <c r="AI590" s="136"/>
      <c r="AJ590" s="136"/>
      <c r="AK590" s="136"/>
      <c r="AL590" s="136"/>
      <c r="AM590" s="136"/>
      <c r="AN590" s="136"/>
    </row>
    <row r="591">
      <c r="A591" s="91"/>
      <c r="B591" s="14"/>
      <c r="C591" s="85"/>
      <c r="D591" s="79"/>
      <c r="E591" s="85"/>
      <c r="F591" s="14"/>
      <c r="G591" s="11"/>
      <c r="H591" s="441"/>
      <c r="I591" s="75"/>
      <c r="J591" s="14"/>
      <c r="K591" s="79"/>
      <c r="L591" s="14"/>
      <c r="M591" s="14"/>
      <c r="N591" s="213"/>
      <c r="O591" s="14"/>
      <c r="P591" s="14"/>
      <c r="Q591" s="14"/>
      <c r="R591" s="14"/>
      <c r="S591" s="443"/>
      <c r="T591" s="14"/>
      <c r="U591" s="14"/>
      <c r="V591" s="14"/>
      <c r="W591" s="222"/>
      <c r="X591" s="14"/>
      <c r="Y591" s="14"/>
      <c r="Z591" s="14"/>
      <c r="AA591" s="446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>
      <c r="A592" s="91"/>
      <c r="B592" s="14"/>
      <c r="C592" s="85"/>
      <c r="D592" s="79"/>
      <c r="E592" s="85"/>
      <c r="F592" s="14"/>
      <c r="G592" s="11"/>
      <c r="H592" s="441"/>
      <c r="I592" s="75"/>
      <c r="J592" s="14"/>
      <c r="K592" s="14"/>
      <c r="L592" s="14"/>
      <c r="M592" s="14"/>
      <c r="N592" s="213"/>
      <c r="O592" s="14"/>
      <c r="P592" s="14"/>
      <c r="Q592" s="14"/>
      <c r="R592" s="14"/>
      <c r="S592" s="443"/>
      <c r="T592" s="14"/>
      <c r="U592" s="14"/>
      <c r="V592" s="14"/>
      <c r="W592" s="222"/>
      <c r="X592" s="14"/>
      <c r="Y592" s="14"/>
      <c r="Z592" s="14"/>
      <c r="AA592" s="446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>
      <c r="A593" s="91"/>
      <c r="B593" s="14"/>
      <c r="C593" s="85"/>
      <c r="D593" s="79"/>
      <c r="E593" s="85"/>
      <c r="F593" s="14"/>
      <c r="G593" s="11"/>
      <c r="H593" s="441"/>
      <c r="I593" s="75"/>
      <c r="J593" s="14"/>
      <c r="K593" s="14"/>
      <c r="L593" s="14"/>
      <c r="M593" s="14"/>
      <c r="N593" s="213"/>
      <c r="O593" s="14"/>
      <c r="P593" s="14"/>
      <c r="Q593" s="14"/>
      <c r="R593" s="14"/>
      <c r="S593" s="443"/>
      <c r="T593" s="14"/>
      <c r="U593" s="14"/>
      <c r="V593" s="14"/>
      <c r="W593" s="222"/>
      <c r="X593" s="14"/>
      <c r="Y593" s="14"/>
      <c r="Z593" s="14"/>
      <c r="AA593" s="446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>
      <c r="A594" s="91"/>
      <c r="B594" s="14"/>
      <c r="C594" s="85"/>
      <c r="D594" s="79"/>
      <c r="E594" s="85"/>
      <c r="F594" s="14"/>
      <c r="G594" s="11"/>
      <c r="H594" s="441"/>
      <c r="I594" s="75"/>
      <c r="J594" s="14"/>
      <c r="K594" s="14"/>
      <c r="L594" s="14"/>
      <c r="M594" s="14"/>
      <c r="N594" s="213"/>
      <c r="O594" s="14"/>
      <c r="P594" s="14"/>
      <c r="Q594" s="14"/>
      <c r="R594" s="14"/>
      <c r="S594" s="443"/>
      <c r="T594" s="14"/>
      <c r="U594" s="14"/>
      <c r="V594" s="14"/>
      <c r="W594" s="222"/>
      <c r="X594" s="14"/>
      <c r="Y594" s="14"/>
      <c r="Z594" s="14"/>
      <c r="AA594" s="446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>
      <c r="A595" s="91"/>
      <c r="B595" s="14"/>
      <c r="C595" s="85"/>
      <c r="D595" s="79"/>
      <c r="E595" s="85"/>
      <c r="F595" s="14"/>
      <c r="G595" s="11"/>
      <c r="H595" s="441"/>
      <c r="I595" s="75"/>
      <c r="J595" s="14"/>
      <c r="K595" s="14"/>
      <c r="L595" s="14"/>
      <c r="M595" s="14"/>
      <c r="N595" s="213"/>
      <c r="O595" s="14"/>
      <c r="P595" s="14"/>
      <c r="Q595" s="14"/>
      <c r="R595" s="14"/>
      <c r="S595" s="443"/>
      <c r="T595" s="14"/>
      <c r="U595" s="14"/>
      <c r="V595" s="14"/>
      <c r="W595" s="222"/>
      <c r="X595" s="14"/>
      <c r="Y595" s="14"/>
      <c r="Z595" s="14"/>
      <c r="AA595" s="446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>
      <c r="A596" s="91"/>
      <c r="B596" s="14"/>
      <c r="C596" s="85"/>
      <c r="D596" s="79"/>
      <c r="E596" s="85"/>
      <c r="F596" s="14"/>
      <c r="G596" s="11"/>
      <c r="H596" s="441"/>
      <c r="I596" s="75"/>
      <c r="J596" s="14"/>
      <c r="K596" s="14"/>
      <c r="L596" s="14"/>
      <c r="M596" s="14"/>
      <c r="N596" s="213"/>
      <c r="O596" s="14"/>
      <c r="P596" s="14"/>
      <c r="Q596" s="14"/>
      <c r="R596" s="14"/>
      <c r="S596" s="443"/>
      <c r="T596" s="14"/>
      <c r="U596" s="14"/>
      <c r="V596" s="14"/>
      <c r="W596" s="222"/>
      <c r="X596" s="14"/>
      <c r="Y596" s="14"/>
      <c r="Z596" s="14"/>
      <c r="AA596" s="446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>
      <c r="A597" s="467"/>
      <c r="B597" s="14"/>
      <c r="C597" s="14"/>
      <c r="D597" s="14"/>
      <c r="E597" s="14"/>
      <c r="F597" s="135"/>
      <c r="G597" s="11"/>
      <c r="H597" s="456"/>
      <c r="I597" s="284"/>
      <c r="J597" s="14"/>
      <c r="K597" s="14"/>
      <c r="L597" s="415"/>
      <c r="M597" s="461"/>
      <c r="N597" s="213"/>
      <c r="O597" s="14"/>
      <c r="P597" s="14"/>
      <c r="Q597" s="14"/>
      <c r="R597" s="14"/>
      <c r="S597" s="443"/>
      <c r="T597" s="14"/>
      <c r="U597" s="14"/>
      <c r="V597" s="14"/>
      <c r="W597" s="222"/>
      <c r="X597" s="14"/>
      <c r="Y597" s="14"/>
      <c r="Z597" s="14"/>
      <c r="AA597" s="446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>
      <c r="A598" s="91"/>
      <c r="B598" s="14"/>
      <c r="C598" s="14"/>
      <c r="D598" s="14"/>
      <c r="E598" s="14"/>
      <c r="F598" s="135"/>
      <c r="G598" s="11"/>
      <c r="H598" s="456"/>
      <c r="I598" s="284"/>
      <c r="J598" s="14"/>
      <c r="K598" s="14"/>
      <c r="L598" s="415"/>
      <c r="M598" s="461"/>
      <c r="N598" s="213"/>
      <c r="O598" s="14"/>
      <c r="P598" s="14"/>
      <c r="Q598" s="14"/>
      <c r="R598" s="14"/>
      <c r="S598" s="443"/>
      <c r="T598" s="14"/>
      <c r="U598" s="14"/>
      <c r="V598" s="14"/>
      <c r="W598" s="222"/>
      <c r="X598" s="14"/>
      <c r="Y598" s="14"/>
      <c r="Z598" s="14"/>
      <c r="AA598" s="446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>
      <c r="A599" s="91"/>
      <c r="B599" s="14"/>
      <c r="C599" s="14"/>
      <c r="D599" s="14"/>
      <c r="E599" s="14"/>
      <c r="F599" s="135"/>
      <c r="G599" s="11"/>
      <c r="H599" s="456"/>
      <c r="I599" s="284"/>
      <c r="J599" s="14"/>
      <c r="K599" s="14"/>
      <c r="L599" s="415"/>
      <c r="M599" s="461"/>
      <c r="N599" s="213"/>
      <c r="O599" s="14"/>
      <c r="P599" s="14"/>
      <c r="Q599" s="14"/>
      <c r="R599" s="14"/>
      <c r="S599" s="443"/>
      <c r="T599" s="14"/>
      <c r="U599" s="14"/>
      <c r="V599" s="14"/>
      <c r="W599" s="222"/>
      <c r="X599" s="14"/>
      <c r="Y599" s="14"/>
      <c r="Z599" s="14"/>
      <c r="AA599" s="446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hidden="1">
      <c r="A600" s="465"/>
      <c r="B600" s="221"/>
      <c r="C600" s="221"/>
      <c r="D600" s="466"/>
      <c r="E600" s="221"/>
      <c r="F600" s="135"/>
      <c r="G600" s="11"/>
      <c r="H600" s="221"/>
      <c r="I600" s="75"/>
      <c r="J600" s="14"/>
      <c r="K600" s="466"/>
      <c r="L600" s="221"/>
      <c r="M600" s="221"/>
      <c r="N600" s="221"/>
      <c r="O600" s="14"/>
      <c r="P600" s="14"/>
      <c r="Q600" s="221"/>
      <c r="R600" s="221"/>
      <c r="S600" s="221"/>
      <c r="T600" s="14"/>
      <c r="U600" s="221"/>
      <c r="V600" s="221"/>
      <c r="W600" s="221"/>
      <c r="X600" s="14"/>
      <c r="Y600" s="221"/>
      <c r="Z600" s="221"/>
      <c r="AA600" s="221"/>
      <c r="AB600" s="14"/>
      <c r="AC600" s="221"/>
      <c r="AD600" s="221"/>
      <c r="AE600" s="221"/>
      <c r="AF600" s="221"/>
      <c r="AG600" s="221"/>
      <c r="AH600" s="221"/>
      <c r="AI600" s="221"/>
      <c r="AJ600" s="221"/>
      <c r="AK600" s="221"/>
      <c r="AL600" s="221"/>
      <c r="AM600" s="221"/>
      <c r="AN600" s="221"/>
    </row>
    <row r="601">
      <c r="A601" s="91"/>
      <c r="B601" s="14"/>
      <c r="C601" s="14"/>
      <c r="D601" s="79"/>
      <c r="E601" s="14"/>
      <c r="F601" s="135"/>
      <c r="G601" s="11"/>
      <c r="H601" s="441"/>
      <c r="I601" s="55"/>
      <c r="J601" s="14"/>
      <c r="K601" s="79"/>
      <c r="L601" s="14"/>
      <c r="M601" s="449"/>
      <c r="N601" s="213"/>
      <c r="O601" s="14"/>
      <c r="P601" s="14"/>
      <c r="Q601" s="14"/>
      <c r="R601" s="14"/>
      <c r="S601" s="443"/>
      <c r="T601" s="14"/>
      <c r="U601" s="14"/>
      <c r="V601" s="14"/>
      <c r="W601" s="222"/>
      <c r="X601" s="14"/>
      <c r="Y601" s="14"/>
      <c r="Z601" s="14"/>
      <c r="AA601" s="446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hidden="1">
      <c r="A602" s="465"/>
      <c r="B602" s="221"/>
      <c r="C602" s="221"/>
      <c r="D602" s="466"/>
      <c r="E602" s="221"/>
      <c r="F602" s="135"/>
      <c r="G602" s="11"/>
      <c r="H602" s="221"/>
      <c r="I602" s="75"/>
      <c r="J602" s="14"/>
      <c r="K602" s="14"/>
      <c r="L602" s="221"/>
      <c r="M602" s="221"/>
      <c r="N602" s="221"/>
      <c r="O602" s="14"/>
      <c r="P602" s="14"/>
      <c r="Q602" s="221"/>
      <c r="R602" s="221"/>
      <c r="S602" s="221"/>
      <c r="T602" s="14"/>
      <c r="U602" s="221"/>
      <c r="V602" s="221"/>
      <c r="W602" s="221"/>
      <c r="X602" s="14"/>
      <c r="Y602" s="221"/>
      <c r="Z602" s="221"/>
      <c r="AA602" s="221"/>
      <c r="AB602" s="14"/>
      <c r="AC602" s="221"/>
      <c r="AD602" s="221"/>
      <c r="AE602" s="221"/>
      <c r="AF602" s="221"/>
      <c r="AG602" s="221"/>
      <c r="AH602" s="221"/>
      <c r="AI602" s="221"/>
      <c r="AJ602" s="221"/>
      <c r="AK602" s="221"/>
      <c r="AL602" s="221"/>
      <c r="AM602" s="221"/>
      <c r="AN602" s="221"/>
    </row>
    <row r="603">
      <c r="A603" s="91"/>
      <c r="B603" s="14"/>
      <c r="C603" s="14"/>
      <c r="D603" s="79"/>
      <c r="E603" s="14"/>
      <c r="F603" s="135"/>
      <c r="G603" s="11"/>
      <c r="H603" s="441"/>
      <c r="I603" s="55"/>
      <c r="J603" s="14"/>
      <c r="K603" s="79"/>
      <c r="L603" s="14"/>
      <c r="M603" s="449"/>
      <c r="N603" s="213"/>
      <c r="O603" s="14"/>
      <c r="P603" s="14"/>
      <c r="Q603" s="14"/>
      <c r="R603" s="14"/>
      <c r="S603" s="443"/>
      <c r="T603" s="14"/>
      <c r="U603" s="14"/>
      <c r="V603" s="14"/>
      <c r="W603" s="222"/>
      <c r="X603" s="14"/>
      <c r="Y603" s="14"/>
      <c r="Z603" s="14"/>
      <c r="AA603" s="446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>
      <c r="A604" s="91"/>
      <c r="B604" s="14"/>
      <c r="C604" s="14"/>
      <c r="D604" s="79"/>
      <c r="E604" s="14"/>
      <c r="F604" s="135"/>
      <c r="G604" s="11"/>
      <c r="H604" s="441"/>
      <c r="I604" s="75"/>
      <c r="J604" s="14"/>
      <c r="K604" s="79"/>
      <c r="L604" s="14"/>
      <c r="M604" s="14"/>
      <c r="N604" s="213"/>
      <c r="O604" s="14"/>
      <c r="P604" s="14"/>
      <c r="Q604" s="14"/>
      <c r="R604" s="14"/>
      <c r="S604" s="443"/>
      <c r="T604" s="14"/>
      <c r="U604" s="14"/>
      <c r="V604" s="14"/>
      <c r="W604" s="222"/>
      <c r="X604" s="14"/>
      <c r="Y604" s="14"/>
      <c r="Z604" s="14"/>
      <c r="AA604" s="446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>
      <c r="A605" s="91"/>
      <c r="B605" s="14"/>
      <c r="C605" s="14"/>
      <c r="D605" s="79"/>
      <c r="E605" s="14"/>
      <c r="F605" s="135"/>
      <c r="G605" s="11"/>
      <c r="H605" s="441"/>
      <c r="I605" s="55"/>
      <c r="J605" s="14"/>
      <c r="K605" s="79"/>
      <c r="L605" s="14"/>
      <c r="M605" s="14"/>
      <c r="N605" s="213"/>
      <c r="O605" s="14"/>
      <c r="P605" s="14"/>
      <c r="Q605" s="14"/>
      <c r="R605" s="14"/>
      <c r="S605" s="443"/>
      <c r="T605" s="14"/>
      <c r="U605" s="14"/>
      <c r="V605" s="14"/>
      <c r="W605" s="222"/>
      <c r="X605" s="14"/>
      <c r="Y605" s="14"/>
      <c r="Z605" s="14"/>
      <c r="AA605" s="446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>
      <c r="A606" s="91"/>
      <c r="B606" s="468"/>
      <c r="C606" s="14"/>
      <c r="D606" s="79"/>
      <c r="E606" s="14"/>
      <c r="F606" s="135"/>
      <c r="G606" s="11"/>
      <c r="H606" s="441"/>
      <c r="I606" s="75"/>
      <c r="J606" s="14"/>
      <c r="K606" s="14"/>
      <c r="L606" s="14"/>
      <c r="M606" s="14"/>
      <c r="N606" s="213"/>
      <c r="O606" s="14"/>
      <c r="P606" s="14"/>
      <c r="Q606" s="14"/>
      <c r="R606" s="14"/>
      <c r="S606" s="443"/>
      <c r="T606" s="14"/>
      <c r="U606" s="14"/>
      <c r="V606" s="14"/>
      <c r="W606" s="222"/>
      <c r="X606" s="14"/>
      <c r="Y606" s="14"/>
      <c r="Z606" s="14"/>
      <c r="AA606" s="446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>
      <c r="A607" s="91"/>
      <c r="B607" s="14"/>
      <c r="C607" s="14"/>
      <c r="D607" s="79"/>
      <c r="E607" s="14"/>
      <c r="F607" s="135"/>
      <c r="G607" s="11"/>
      <c r="H607" s="441"/>
      <c r="I607" s="55"/>
      <c r="J607" s="14"/>
      <c r="K607" s="79"/>
      <c r="L607" s="14"/>
      <c r="M607" s="448"/>
      <c r="N607" s="213"/>
      <c r="O607" s="14"/>
      <c r="P607" s="14"/>
      <c r="Q607" s="14"/>
      <c r="R607" s="14"/>
      <c r="S607" s="443"/>
      <c r="T607" s="14"/>
      <c r="U607" s="14"/>
      <c r="V607" s="14"/>
      <c r="W607" s="222"/>
      <c r="X607" s="14"/>
      <c r="Y607" s="14"/>
      <c r="Z607" s="14"/>
      <c r="AA607" s="446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>
      <c r="A608" s="91"/>
      <c r="B608" s="14"/>
      <c r="C608" s="14"/>
      <c r="D608" s="79"/>
      <c r="E608" s="14"/>
      <c r="F608" s="135"/>
      <c r="G608" s="11"/>
      <c r="H608" s="441"/>
      <c r="I608" s="75"/>
      <c r="J608" s="14"/>
      <c r="K608" s="79"/>
      <c r="L608" s="14"/>
      <c r="M608" s="14"/>
      <c r="N608" s="213"/>
      <c r="O608" s="14"/>
      <c r="P608" s="14"/>
      <c r="Q608" s="14"/>
      <c r="R608" s="14"/>
      <c r="S608" s="443"/>
      <c r="T608" s="14"/>
      <c r="U608" s="14"/>
      <c r="V608" s="14"/>
      <c r="W608" s="222"/>
      <c r="X608" s="14"/>
      <c r="Y608" s="14"/>
      <c r="Z608" s="14"/>
      <c r="AA608" s="446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>
      <c r="A609" s="91"/>
      <c r="B609" s="14"/>
      <c r="C609" s="14"/>
      <c r="D609" s="79"/>
      <c r="E609" s="14"/>
      <c r="F609" s="135"/>
      <c r="G609" s="11"/>
      <c r="H609" s="441"/>
      <c r="I609" s="55"/>
      <c r="J609" s="14"/>
      <c r="K609" s="79"/>
      <c r="L609" s="14"/>
      <c r="M609" s="449"/>
      <c r="N609" s="213"/>
      <c r="O609" s="14"/>
      <c r="P609" s="14"/>
      <c r="Q609" s="14"/>
      <c r="R609" s="14"/>
      <c r="S609" s="443"/>
      <c r="T609" s="14"/>
      <c r="U609" s="14"/>
      <c r="V609" s="14"/>
      <c r="W609" s="222"/>
      <c r="X609" s="14"/>
      <c r="Y609" s="14"/>
      <c r="Z609" s="14"/>
      <c r="AA609" s="446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hidden="1">
      <c r="A610" s="465"/>
      <c r="B610" s="14"/>
      <c r="C610" s="221"/>
      <c r="D610" s="466"/>
      <c r="E610" s="221"/>
      <c r="F610" s="135"/>
      <c r="G610" s="11"/>
      <c r="H610" s="441"/>
      <c r="I610" s="75"/>
      <c r="J610" s="14"/>
      <c r="K610" s="14"/>
      <c r="L610" s="14"/>
      <c r="M610" s="14"/>
      <c r="N610" s="213"/>
      <c r="O610" s="14"/>
      <c r="P610" s="14"/>
      <c r="Q610" s="14"/>
      <c r="R610" s="14"/>
      <c r="S610" s="443"/>
      <c r="T610" s="14"/>
      <c r="U610" s="14"/>
      <c r="V610" s="14"/>
      <c r="W610" s="222"/>
      <c r="X610" s="14"/>
      <c r="Y610" s="14"/>
      <c r="Z610" s="14"/>
      <c r="AA610" s="446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>
      <c r="A611" s="91"/>
      <c r="B611" s="14"/>
      <c r="C611" s="14"/>
      <c r="D611" s="79"/>
      <c r="E611" s="14"/>
      <c r="F611" s="135"/>
      <c r="G611" s="11"/>
      <c r="H611" s="441"/>
      <c r="I611" s="55"/>
      <c r="J611" s="14"/>
      <c r="K611" s="79"/>
      <c r="L611" s="14"/>
      <c r="M611" s="449"/>
      <c r="N611" s="213"/>
      <c r="O611" s="14"/>
      <c r="P611" s="14"/>
      <c r="Q611" s="14"/>
      <c r="R611" s="14"/>
      <c r="S611" s="443"/>
      <c r="T611" s="14"/>
      <c r="U611" s="14"/>
      <c r="V611" s="14"/>
      <c r="W611" s="222"/>
      <c r="X611" s="14"/>
      <c r="Y611" s="14"/>
      <c r="Z611" s="14"/>
      <c r="AA611" s="446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>
      <c r="A612" s="91"/>
      <c r="B612" s="14"/>
      <c r="C612" s="14"/>
      <c r="D612" s="79"/>
      <c r="E612" s="14"/>
      <c r="F612" s="135"/>
      <c r="G612" s="11"/>
      <c r="H612" s="441"/>
      <c r="I612" s="75"/>
      <c r="J612" s="79"/>
      <c r="K612" s="79"/>
      <c r="L612" s="14"/>
      <c r="M612" s="14"/>
      <c r="N612" s="213"/>
      <c r="O612" s="14"/>
      <c r="P612" s="14"/>
      <c r="Q612" s="14"/>
      <c r="R612" s="14"/>
      <c r="S612" s="443"/>
      <c r="T612" s="14"/>
      <c r="U612" s="14"/>
      <c r="V612" s="14"/>
      <c r="W612" s="222"/>
      <c r="X612" s="14"/>
      <c r="Y612" s="14"/>
      <c r="Z612" s="14"/>
      <c r="AA612" s="446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>
      <c r="A613" s="91"/>
      <c r="B613" s="14"/>
      <c r="C613" s="14"/>
      <c r="D613" s="79"/>
      <c r="E613" s="14"/>
      <c r="F613" s="135"/>
      <c r="G613" s="11"/>
      <c r="H613" s="441"/>
      <c r="I613" s="75"/>
      <c r="J613" s="79"/>
      <c r="K613" s="79"/>
      <c r="L613" s="14"/>
      <c r="M613" s="14"/>
      <c r="N613" s="213"/>
      <c r="O613" s="14"/>
      <c r="P613" s="14"/>
      <c r="Q613" s="14"/>
      <c r="R613" s="14"/>
      <c r="S613" s="443"/>
      <c r="T613" s="14"/>
      <c r="U613" s="14"/>
      <c r="V613" s="14"/>
      <c r="W613" s="222"/>
      <c r="X613" s="14"/>
      <c r="Y613" s="14"/>
      <c r="Z613" s="14"/>
      <c r="AA613" s="446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>
      <c r="A614" s="91"/>
      <c r="B614" s="14"/>
      <c r="C614" s="14"/>
      <c r="D614" s="79"/>
      <c r="E614" s="14"/>
      <c r="F614" s="135"/>
      <c r="G614" s="11"/>
      <c r="H614" s="441"/>
      <c r="I614" s="75"/>
      <c r="J614" s="79"/>
      <c r="K614" s="79"/>
      <c r="L614" s="14"/>
      <c r="M614" s="14"/>
      <c r="N614" s="213"/>
      <c r="O614" s="14"/>
      <c r="P614" s="14"/>
      <c r="Q614" s="14"/>
      <c r="R614" s="14"/>
      <c r="S614" s="443"/>
      <c r="T614" s="14"/>
      <c r="U614" s="14"/>
      <c r="V614" s="14"/>
      <c r="W614" s="222"/>
      <c r="X614" s="14"/>
      <c r="Y614" s="14"/>
      <c r="Z614" s="14"/>
      <c r="AA614" s="446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>
      <c r="A615" s="91"/>
      <c r="B615" s="14"/>
      <c r="C615" s="14"/>
      <c r="D615" s="79"/>
      <c r="E615" s="14"/>
      <c r="F615" s="135"/>
      <c r="G615" s="11"/>
      <c r="H615" s="441"/>
      <c r="I615" s="75"/>
      <c r="J615" s="79"/>
      <c r="K615" s="79"/>
      <c r="L615" s="14"/>
      <c r="M615" s="14"/>
      <c r="N615" s="213"/>
      <c r="O615" s="14"/>
      <c r="P615" s="14"/>
      <c r="Q615" s="14"/>
      <c r="R615" s="14"/>
      <c r="S615" s="443"/>
      <c r="T615" s="14"/>
      <c r="U615" s="14"/>
      <c r="V615" s="14"/>
      <c r="W615" s="222"/>
      <c r="X615" s="14"/>
      <c r="Y615" s="14"/>
      <c r="Z615" s="14"/>
      <c r="AA615" s="446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>
      <c r="A616" s="91"/>
      <c r="B616" s="468"/>
      <c r="C616" s="14"/>
      <c r="D616" s="79"/>
      <c r="E616" s="14"/>
      <c r="F616" s="135"/>
      <c r="G616" s="11"/>
      <c r="H616" s="441"/>
      <c r="I616" s="75"/>
      <c r="J616" s="14"/>
      <c r="K616" s="14"/>
      <c r="L616" s="14"/>
      <c r="M616" s="14"/>
      <c r="N616" s="213"/>
      <c r="O616" s="14"/>
      <c r="P616" s="14"/>
      <c r="Q616" s="14"/>
      <c r="R616" s="14"/>
      <c r="S616" s="443"/>
      <c r="T616" s="14"/>
      <c r="U616" s="14"/>
      <c r="V616" s="14"/>
      <c r="W616" s="222"/>
      <c r="X616" s="14"/>
      <c r="Y616" s="14"/>
      <c r="Z616" s="14"/>
      <c r="AA616" s="446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>
      <c r="A617" s="91"/>
      <c r="B617" s="14"/>
      <c r="C617" s="14"/>
      <c r="D617" s="79"/>
      <c r="E617" s="14"/>
      <c r="F617" s="135"/>
      <c r="G617" s="11"/>
      <c r="H617" s="441"/>
      <c r="I617" s="55"/>
      <c r="J617" s="449"/>
      <c r="K617" s="79"/>
      <c r="L617" s="14"/>
      <c r="M617" s="449"/>
      <c r="N617" s="213"/>
      <c r="O617" s="14"/>
      <c r="P617" s="14"/>
      <c r="Q617" s="14"/>
      <c r="R617" s="14"/>
      <c r="S617" s="443"/>
      <c r="T617" s="14"/>
      <c r="U617" s="14"/>
      <c r="V617" s="14"/>
      <c r="W617" s="222"/>
      <c r="X617" s="14"/>
      <c r="Y617" s="14"/>
      <c r="Z617" s="14"/>
      <c r="AA617" s="446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>
      <c r="A618" s="91"/>
      <c r="B618" s="14"/>
      <c r="C618" s="14"/>
      <c r="D618" s="79"/>
      <c r="E618" s="14"/>
      <c r="F618" s="135"/>
      <c r="G618" s="11"/>
      <c r="H618" s="441"/>
      <c r="I618" s="75"/>
      <c r="J618" s="79"/>
      <c r="K618" s="79"/>
      <c r="L618" s="14"/>
      <c r="M618" s="14"/>
      <c r="N618" s="213"/>
      <c r="O618" s="14"/>
      <c r="P618" s="14"/>
      <c r="Q618" s="14"/>
      <c r="R618" s="14"/>
      <c r="S618" s="443"/>
      <c r="T618" s="14"/>
      <c r="U618" s="14"/>
      <c r="V618" s="14"/>
      <c r="W618" s="222"/>
      <c r="X618" s="14"/>
      <c r="Y618" s="14"/>
      <c r="Z618" s="14"/>
      <c r="AA618" s="446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>
      <c r="A619" s="91"/>
      <c r="B619" s="14"/>
      <c r="C619" s="14"/>
      <c r="D619" s="79"/>
      <c r="E619" s="14"/>
      <c r="F619" s="135"/>
      <c r="G619" s="11"/>
      <c r="H619" s="441"/>
      <c r="I619" s="75"/>
      <c r="J619" s="79"/>
      <c r="K619" s="79"/>
      <c r="L619" s="14"/>
      <c r="M619" s="14"/>
      <c r="N619" s="213"/>
      <c r="O619" s="14"/>
      <c r="P619" s="14"/>
      <c r="Q619" s="14"/>
      <c r="R619" s="14"/>
      <c r="S619" s="443"/>
      <c r="T619" s="14"/>
      <c r="U619" s="14"/>
      <c r="V619" s="14"/>
      <c r="W619" s="222"/>
      <c r="X619" s="14"/>
      <c r="Y619" s="14"/>
      <c r="Z619" s="14"/>
      <c r="AA619" s="446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>
      <c r="A620" s="91"/>
      <c r="B620" s="14"/>
      <c r="C620" s="14"/>
      <c r="D620" s="79"/>
      <c r="E620" s="14"/>
      <c r="F620" s="135"/>
      <c r="G620" s="11"/>
      <c r="H620" s="441"/>
      <c r="I620" s="75"/>
      <c r="J620" s="79"/>
      <c r="K620" s="79"/>
      <c r="L620" s="14"/>
      <c r="M620" s="14"/>
      <c r="N620" s="213"/>
      <c r="O620" s="14"/>
      <c r="P620" s="14"/>
      <c r="Q620" s="14"/>
      <c r="R620" s="14"/>
      <c r="S620" s="443"/>
      <c r="T620" s="14"/>
      <c r="U620" s="14"/>
      <c r="V620" s="14"/>
      <c r="W620" s="222"/>
      <c r="X620" s="14"/>
      <c r="Y620" s="14"/>
      <c r="Z620" s="14"/>
      <c r="AA620" s="446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>
      <c r="A621" s="91"/>
      <c r="B621" s="14"/>
      <c r="C621" s="14"/>
      <c r="D621" s="79"/>
      <c r="E621" s="14"/>
      <c r="F621" s="135"/>
      <c r="G621" s="11"/>
      <c r="H621" s="441"/>
      <c r="I621" s="75"/>
      <c r="J621" s="79"/>
      <c r="K621" s="79"/>
      <c r="L621" s="14"/>
      <c r="M621" s="14"/>
      <c r="N621" s="213"/>
      <c r="O621" s="14"/>
      <c r="P621" s="14"/>
      <c r="Q621" s="14"/>
      <c r="R621" s="14"/>
      <c r="S621" s="443"/>
      <c r="T621" s="14"/>
      <c r="U621" s="14"/>
      <c r="V621" s="14"/>
      <c r="W621" s="222"/>
      <c r="X621" s="14"/>
      <c r="Y621" s="14"/>
      <c r="Z621" s="14"/>
      <c r="AA621" s="446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>
      <c r="A622" s="91"/>
      <c r="B622" s="14"/>
      <c r="C622" s="85"/>
      <c r="D622" s="91"/>
      <c r="E622" s="85"/>
      <c r="F622" s="135"/>
      <c r="G622" s="11"/>
      <c r="H622" s="441"/>
      <c r="I622" s="75"/>
      <c r="J622" s="14"/>
      <c r="K622" s="14"/>
      <c r="L622" s="14"/>
      <c r="M622" s="14"/>
      <c r="N622" s="213"/>
      <c r="O622" s="14"/>
      <c r="P622" s="14"/>
      <c r="Q622" s="14"/>
      <c r="R622" s="14"/>
      <c r="S622" s="443"/>
      <c r="T622" s="14"/>
      <c r="U622" s="14"/>
      <c r="V622" s="14"/>
      <c r="W622" s="222"/>
      <c r="X622" s="14"/>
      <c r="Y622" s="14"/>
      <c r="Z622" s="14"/>
      <c r="AA622" s="446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>
      <c r="A623" s="91"/>
      <c r="B623" s="14"/>
      <c r="C623" s="85"/>
      <c r="D623" s="85"/>
      <c r="E623" s="85"/>
      <c r="F623" s="135"/>
      <c r="G623" s="11"/>
      <c r="H623" s="441"/>
      <c r="I623" s="75"/>
      <c r="J623" s="14"/>
      <c r="K623" s="14"/>
      <c r="L623" s="14"/>
      <c r="M623" s="449"/>
      <c r="N623" s="213"/>
      <c r="O623" s="14"/>
      <c r="P623" s="14"/>
      <c r="Q623" s="14"/>
      <c r="R623" s="14"/>
      <c r="S623" s="443"/>
      <c r="T623" s="14"/>
      <c r="U623" s="14"/>
      <c r="V623" s="14"/>
      <c r="W623" s="222"/>
      <c r="X623" s="14"/>
      <c r="Y623" s="14"/>
      <c r="Z623" s="14"/>
      <c r="AA623" s="446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>
      <c r="A624" s="91"/>
      <c r="B624" s="14"/>
      <c r="C624" s="14"/>
      <c r="D624" s="79"/>
      <c r="E624" s="14"/>
      <c r="F624" s="135"/>
      <c r="G624" s="11"/>
      <c r="H624" s="441"/>
      <c r="I624" s="75"/>
      <c r="J624" s="79"/>
      <c r="K624" s="79"/>
      <c r="L624" s="14"/>
      <c r="M624" s="14"/>
      <c r="N624" s="213"/>
      <c r="O624" s="14"/>
      <c r="P624" s="14"/>
      <c r="Q624" s="14"/>
      <c r="R624" s="14"/>
      <c r="S624" s="443"/>
      <c r="T624" s="14"/>
      <c r="U624" s="14"/>
      <c r="V624" s="14"/>
      <c r="W624" s="222"/>
      <c r="X624" s="14"/>
      <c r="Y624" s="14"/>
      <c r="Z624" s="14"/>
      <c r="AA624" s="446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>
      <c r="A625" s="469"/>
      <c r="B625" s="470"/>
      <c r="C625" s="470"/>
      <c r="D625" s="471"/>
      <c r="E625" s="470"/>
      <c r="F625" s="135"/>
      <c r="G625" s="11"/>
      <c r="H625" s="470"/>
      <c r="I625" s="75"/>
      <c r="J625" s="14"/>
      <c r="K625" s="14"/>
      <c r="L625" s="470"/>
      <c r="M625" s="470"/>
      <c r="N625" s="470"/>
      <c r="O625" s="14"/>
      <c r="P625" s="14"/>
      <c r="Q625" s="470"/>
      <c r="R625" s="470"/>
      <c r="S625" s="470"/>
      <c r="T625" s="14"/>
      <c r="U625" s="470"/>
      <c r="V625" s="470"/>
      <c r="W625" s="470"/>
      <c r="X625" s="14"/>
      <c r="Y625" s="470"/>
      <c r="Z625" s="470"/>
      <c r="AA625" s="470"/>
      <c r="AB625" s="14"/>
      <c r="AC625" s="470"/>
      <c r="AD625" s="470"/>
      <c r="AE625" s="470"/>
      <c r="AF625" s="470"/>
      <c r="AG625" s="470"/>
      <c r="AH625" s="470"/>
      <c r="AI625" s="470"/>
      <c r="AJ625" s="470"/>
      <c r="AK625" s="470"/>
      <c r="AL625" s="470"/>
      <c r="AM625" s="470"/>
      <c r="AN625" s="470"/>
    </row>
    <row r="626">
      <c r="A626" s="1"/>
      <c r="B626" s="1"/>
      <c r="C626" s="1"/>
      <c r="D626" s="99"/>
      <c r="E626" s="1"/>
      <c r="F626" s="1"/>
      <c r="G626" s="1"/>
      <c r="H626" s="55"/>
      <c r="I626" s="55"/>
      <c r="J626" s="1"/>
      <c r="K626" s="1"/>
      <c r="L626" s="472"/>
      <c r="M626" s="472"/>
      <c r="N626" s="473"/>
      <c r="O626" s="1"/>
      <c r="P626" s="1"/>
      <c r="Q626" s="1"/>
      <c r="R626" s="1"/>
      <c r="S626" s="474"/>
      <c r="T626" s="1"/>
      <c r="U626" s="1"/>
      <c r="V626" s="1"/>
      <c r="W626" s="204"/>
      <c r="X626" s="1"/>
      <c r="Y626" s="1"/>
      <c r="Z626" s="1"/>
      <c r="AA626" s="475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>
      <c r="A627" s="1"/>
      <c r="B627" s="1"/>
      <c r="C627" s="1"/>
      <c r="D627" s="99"/>
      <c r="E627" s="1"/>
      <c r="F627" s="1"/>
      <c r="G627" s="1"/>
      <c r="H627" s="55"/>
      <c r="I627" s="55"/>
      <c r="J627" s="1"/>
      <c r="K627" s="1"/>
      <c r="L627" s="1"/>
      <c r="M627" s="1"/>
      <c r="N627" s="473"/>
      <c r="O627" s="1"/>
      <c r="P627" s="1"/>
      <c r="Q627" s="1"/>
      <c r="R627" s="1"/>
      <c r="S627" s="474"/>
      <c r="T627" s="1"/>
      <c r="U627" s="1"/>
      <c r="V627" s="1"/>
      <c r="W627" s="204"/>
      <c r="X627" s="1"/>
      <c r="Y627" s="1"/>
      <c r="Z627" s="1"/>
      <c r="AA627" s="475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>
      <c r="A628" s="1"/>
      <c r="B628" s="1"/>
      <c r="C628" s="1"/>
      <c r="D628" s="99"/>
      <c r="E628" s="1"/>
      <c r="F628" s="1"/>
      <c r="G628" s="1"/>
      <c r="H628" s="55"/>
      <c r="I628" s="55"/>
      <c r="J628" s="1"/>
      <c r="K628" s="1"/>
      <c r="L628" s="1"/>
      <c r="M628" s="1"/>
      <c r="N628" s="473"/>
      <c r="O628" s="1"/>
      <c r="P628" s="1"/>
      <c r="Q628" s="1"/>
      <c r="R628" s="1"/>
      <c r="S628" s="474"/>
      <c r="T628" s="1"/>
      <c r="U628" s="1"/>
      <c r="V628" s="1"/>
      <c r="W628" s="204"/>
      <c r="X628" s="1"/>
      <c r="Y628" s="1"/>
      <c r="Z628" s="1"/>
      <c r="AA628" s="475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>
      <c r="A629" s="1"/>
      <c r="B629" s="1"/>
      <c r="C629" s="1"/>
      <c r="D629" s="99"/>
      <c r="E629" s="1"/>
      <c r="F629" s="1"/>
      <c r="G629" s="1"/>
      <c r="H629" s="55"/>
      <c r="I629" s="55"/>
      <c r="J629" s="1"/>
      <c r="K629" s="1"/>
      <c r="L629" s="1"/>
      <c r="M629" s="1"/>
      <c r="N629" s="473"/>
      <c r="O629" s="1"/>
      <c r="P629" s="1"/>
      <c r="Q629" s="1"/>
      <c r="R629" s="1"/>
      <c r="S629" s="474"/>
      <c r="T629" s="1"/>
      <c r="U629" s="1"/>
      <c r="V629" s="1"/>
      <c r="W629" s="204"/>
      <c r="X629" s="1"/>
      <c r="Y629" s="1"/>
      <c r="Z629" s="1"/>
      <c r="AA629" s="475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>
      <c r="A630" s="1"/>
      <c r="B630" s="1"/>
      <c r="C630" s="1"/>
      <c r="D630" s="99"/>
      <c r="E630" s="1"/>
      <c r="F630" s="1"/>
      <c r="G630" s="1"/>
      <c r="H630" s="55"/>
      <c r="I630" s="55"/>
      <c r="J630" s="1"/>
      <c r="K630" s="1"/>
      <c r="L630" s="1"/>
      <c r="M630" s="1"/>
      <c r="N630" s="473"/>
      <c r="O630" s="1"/>
      <c r="P630" s="1"/>
      <c r="Q630" s="1"/>
      <c r="R630" s="1"/>
      <c r="S630" s="474"/>
      <c r="T630" s="1"/>
      <c r="U630" s="1"/>
      <c r="V630" s="1"/>
      <c r="W630" s="204"/>
      <c r="X630" s="1"/>
      <c r="Y630" s="1"/>
      <c r="Z630" s="1"/>
      <c r="AA630" s="475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>
      <c r="A631" s="1"/>
      <c r="B631" s="1"/>
      <c r="C631" s="1"/>
      <c r="D631" s="99"/>
      <c r="E631" s="1"/>
      <c r="F631" s="1"/>
      <c r="G631" s="1"/>
      <c r="H631" s="55"/>
      <c r="I631" s="55"/>
      <c r="J631" s="1"/>
      <c r="K631" s="1"/>
      <c r="L631" s="1"/>
      <c r="M631" s="1"/>
      <c r="N631" s="473"/>
      <c r="O631" s="1"/>
      <c r="P631" s="1"/>
      <c r="Q631" s="1"/>
      <c r="R631" s="1"/>
      <c r="S631" s="474"/>
      <c r="T631" s="1"/>
      <c r="U631" s="1"/>
      <c r="V631" s="1"/>
      <c r="W631" s="204"/>
      <c r="X631" s="1"/>
      <c r="Y631" s="1"/>
      <c r="Z631" s="1"/>
      <c r="AA631" s="475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>
      <c r="A632" s="1"/>
      <c r="B632" s="1"/>
      <c r="C632" s="1"/>
      <c r="D632" s="99"/>
      <c r="E632" s="1"/>
      <c r="F632" s="1"/>
      <c r="G632" s="1"/>
      <c r="H632" s="55"/>
      <c r="I632" s="55"/>
      <c r="J632" s="1"/>
      <c r="K632" s="1"/>
      <c r="L632" s="1"/>
      <c r="M632" s="1"/>
      <c r="N632" s="473"/>
      <c r="O632" s="1"/>
      <c r="P632" s="1"/>
      <c r="Q632" s="1"/>
      <c r="R632" s="1"/>
      <c r="S632" s="474"/>
      <c r="T632" s="1"/>
      <c r="U632" s="1"/>
      <c r="V632" s="1"/>
      <c r="W632" s="204"/>
      <c r="X632" s="1"/>
      <c r="Y632" s="1"/>
      <c r="Z632" s="1"/>
      <c r="AA632" s="475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>
      <c r="A633" s="1"/>
      <c r="B633" s="1"/>
      <c r="C633" s="1"/>
      <c r="D633" s="99"/>
      <c r="E633" s="1"/>
      <c r="F633" s="1"/>
      <c r="G633" s="1"/>
      <c r="H633" s="55"/>
      <c r="I633" s="55"/>
      <c r="J633" s="1"/>
      <c r="K633" s="1"/>
      <c r="L633" s="1"/>
      <c r="M633" s="1"/>
      <c r="N633" s="473"/>
      <c r="O633" s="1"/>
      <c r="P633" s="1"/>
      <c r="Q633" s="1"/>
      <c r="R633" s="1"/>
      <c r="S633" s="474"/>
      <c r="T633" s="1"/>
      <c r="U633" s="1"/>
      <c r="V633" s="1"/>
      <c r="W633" s="204"/>
      <c r="X633" s="1"/>
      <c r="Y633" s="1"/>
      <c r="Z633" s="1"/>
      <c r="AA633" s="475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>
      <c r="A634" s="1"/>
      <c r="B634" s="1"/>
      <c r="C634" s="1"/>
      <c r="D634" s="99"/>
      <c r="E634" s="1"/>
      <c r="F634" s="1"/>
      <c r="G634" s="1"/>
      <c r="H634" s="55"/>
      <c r="I634" s="55"/>
      <c r="J634" s="1"/>
      <c r="K634" s="1"/>
      <c r="L634" s="1"/>
      <c r="M634" s="1"/>
      <c r="N634" s="473"/>
      <c r="O634" s="1"/>
      <c r="P634" s="1"/>
      <c r="Q634" s="1"/>
      <c r="R634" s="1"/>
      <c r="S634" s="474"/>
      <c r="T634" s="1"/>
      <c r="U634" s="1"/>
      <c r="V634" s="1"/>
      <c r="W634" s="204"/>
      <c r="X634" s="1"/>
      <c r="Y634" s="1"/>
      <c r="Z634" s="1"/>
      <c r="AA634" s="475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>
      <c r="A635" s="1"/>
      <c r="B635" s="1"/>
      <c r="C635" s="1"/>
      <c r="D635" s="99"/>
      <c r="E635" s="1"/>
      <c r="F635" s="1"/>
      <c r="G635" s="1"/>
      <c r="H635" s="55"/>
      <c r="I635" s="55"/>
      <c r="J635" s="1"/>
      <c r="K635" s="1"/>
      <c r="L635" s="1"/>
      <c r="M635" s="1"/>
      <c r="N635" s="473"/>
      <c r="O635" s="1"/>
      <c r="P635" s="1"/>
      <c r="Q635" s="1"/>
      <c r="R635" s="1"/>
      <c r="S635" s="474"/>
      <c r="T635" s="1"/>
      <c r="U635" s="1"/>
      <c r="V635" s="1"/>
      <c r="W635" s="204"/>
      <c r="X635" s="1"/>
      <c r="Y635" s="1"/>
      <c r="Z635" s="1"/>
      <c r="AA635" s="475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>
      <c r="A636" s="1"/>
      <c r="B636" s="1"/>
      <c r="C636" s="1"/>
      <c r="D636" s="99"/>
      <c r="E636" s="1"/>
      <c r="F636" s="1"/>
      <c r="G636" s="1"/>
      <c r="H636" s="55"/>
      <c r="I636" s="55"/>
      <c r="J636" s="1"/>
      <c r="K636" s="1"/>
      <c r="L636" s="1"/>
      <c r="M636" s="1"/>
      <c r="N636" s="473"/>
      <c r="O636" s="1"/>
      <c r="P636" s="1"/>
      <c r="Q636" s="1"/>
      <c r="R636" s="1"/>
      <c r="S636" s="474"/>
      <c r="T636" s="1"/>
      <c r="U636" s="1"/>
      <c r="V636" s="1"/>
      <c r="W636" s="204"/>
      <c r="X636" s="1"/>
      <c r="Y636" s="1"/>
      <c r="Z636" s="1"/>
      <c r="AA636" s="475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>
      <c r="A637" s="1"/>
      <c r="B637" s="1"/>
      <c r="C637" s="1"/>
      <c r="D637" s="1"/>
      <c r="E637" s="1"/>
      <c r="F637" s="1"/>
      <c r="G637" s="1"/>
      <c r="H637" s="55"/>
      <c r="I637" s="55"/>
      <c r="J637" s="1"/>
      <c r="K637" s="1"/>
      <c r="L637" s="1"/>
      <c r="M637" s="1"/>
      <c r="N637" s="473"/>
      <c r="O637" s="1"/>
      <c r="P637" s="1"/>
      <c r="Q637" s="1"/>
      <c r="R637" s="1"/>
      <c r="S637" s="474"/>
      <c r="T637" s="1"/>
      <c r="U637" s="1"/>
      <c r="V637" s="1"/>
      <c r="W637" s="204"/>
      <c r="X637" s="1"/>
      <c r="Y637" s="1"/>
      <c r="Z637" s="1"/>
      <c r="AA637" s="475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>
      <c r="A638" s="1"/>
      <c r="B638" s="1"/>
      <c r="C638" s="1"/>
      <c r="D638" s="1"/>
      <c r="E638" s="1"/>
      <c r="F638" s="1"/>
      <c r="G638" s="1"/>
      <c r="H638" s="55"/>
      <c r="I638" s="55"/>
      <c r="J638" s="1"/>
      <c r="K638" s="1"/>
      <c r="L638" s="1"/>
      <c r="M638" s="1"/>
      <c r="N638" s="473"/>
      <c r="O638" s="1"/>
      <c r="P638" s="1"/>
      <c r="Q638" s="1"/>
      <c r="R638" s="1"/>
      <c r="S638" s="474"/>
      <c r="T638" s="1"/>
      <c r="U638" s="1"/>
      <c r="V638" s="1"/>
      <c r="W638" s="204"/>
      <c r="X638" s="1"/>
      <c r="Y638" s="1"/>
      <c r="Z638" s="1"/>
      <c r="AA638" s="475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>
      <c r="A639" s="1"/>
      <c r="B639" s="1"/>
      <c r="C639" s="1"/>
      <c r="D639" s="1"/>
      <c r="E639" s="1"/>
      <c r="F639" s="1"/>
      <c r="G639" s="1"/>
      <c r="H639" s="55"/>
      <c r="I639" s="55"/>
      <c r="J639" s="1"/>
      <c r="K639" s="1"/>
      <c r="L639" s="1"/>
      <c r="M639" s="1"/>
      <c r="N639" s="473"/>
      <c r="O639" s="1"/>
      <c r="P639" s="1"/>
      <c r="Q639" s="1"/>
      <c r="R639" s="1"/>
      <c r="S639" s="474"/>
      <c r="T639" s="1"/>
      <c r="U639" s="1"/>
      <c r="V639" s="1"/>
      <c r="W639" s="204"/>
      <c r="X639" s="1"/>
      <c r="Y639" s="1"/>
      <c r="Z639" s="1"/>
      <c r="AA639" s="475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>
      <c r="A640" s="1"/>
      <c r="B640" s="1"/>
      <c r="C640" s="1"/>
      <c r="D640" s="1"/>
      <c r="E640" s="1"/>
      <c r="F640" s="1"/>
      <c r="G640" s="1"/>
      <c r="H640" s="55"/>
      <c r="I640" s="55"/>
      <c r="J640" s="1"/>
      <c r="K640" s="1"/>
      <c r="L640" s="1"/>
      <c r="M640" s="1"/>
      <c r="N640" s="473"/>
      <c r="O640" s="1"/>
      <c r="P640" s="1"/>
      <c r="Q640" s="1"/>
      <c r="R640" s="1"/>
      <c r="S640" s="474"/>
      <c r="T640" s="1"/>
      <c r="U640" s="1"/>
      <c r="V640" s="1"/>
      <c r="W640" s="204"/>
      <c r="X640" s="1"/>
      <c r="Y640" s="1"/>
      <c r="Z640" s="1"/>
      <c r="AA640" s="475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>
      <c r="A641" s="1"/>
      <c r="B641" s="1"/>
      <c r="C641" s="1"/>
      <c r="D641" s="1"/>
      <c r="E641" s="1"/>
      <c r="F641" s="1"/>
      <c r="G641" s="1"/>
      <c r="H641" s="55"/>
      <c r="I641" s="55"/>
      <c r="J641" s="1"/>
      <c r="K641" s="1"/>
      <c r="L641" s="1"/>
      <c r="M641" s="1"/>
      <c r="N641" s="473"/>
      <c r="O641" s="1"/>
      <c r="P641" s="1"/>
      <c r="Q641" s="1"/>
      <c r="R641" s="1"/>
      <c r="S641" s="474"/>
      <c r="T641" s="1"/>
      <c r="U641" s="1"/>
      <c r="V641" s="1"/>
      <c r="W641" s="204"/>
      <c r="X641" s="1"/>
      <c r="Y641" s="1"/>
      <c r="Z641" s="1"/>
      <c r="AA641" s="475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>
      <c r="A642" s="1"/>
      <c r="B642" s="1"/>
      <c r="C642" s="1"/>
      <c r="D642" s="1"/>
      <c r="E642" s="1"/>
      <c r="F642" s="1"/>
      <c r="G642" s="1"/>
      <c r="H642" s="55"/>
      <c r="I642" s="55"/>
      <c r="J642" s="1"/>
      <c r="K642" s="1"/>
      <c r="L642" s="1"/>
      <c r="M642" s="1"/>
      <c r="N642" s="473"/>
      <c r="O642" s="1"/>
      <c r="P642" s="1"/>
      <c r="Q642" s="1"/>
      <c r="R642" s="1"/>
      <c r="S642" s="474"/>
      <c r="T642" s="1"/>
      <c r="U642" s="1"/>
      <c r="V642" s="1"/>
      <c r="W642" s="204"/>
      <c r="X642" s="1"/>
      <c r="Y642" s="1"/>
      <c r="Z642" s="1"/>
      <c r="AA642" s="475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>
      <c r="A643" s="1"/>
      <c r="B643" s="1"/>
      <c r="C643" s="1"/>
      <c r="D643" s="1"/>
      <c r="E643" s="1"/>
      <c r="F643" s="1"/>
      <c r="G643" s="1"/>
      <c r="H643" s="55"/>
      <c r="I643" s="55"/>
      <c r="J643" s="1"/>
      <c r="K643" s="1"/>
      <c r="L643" s="1"/>
      <c r="M643" s="1"/>
      <c r="N643" s="473"/>
      <c r="O643" s="1"/>
      <c r="P643" s="1"/>
      <c r="Q643" s="1"/>
      <c r="R643" s="1"/>
      <c r="S643" s="474"/>
      <c r="T643" s="1"/>
      <c r="U643" s="1"/>
      <c r="V643" s="1"/>
      <c r="W643" s="204"/>
      <c r="X643" s="1"/>
      <c r="Y643" s="1"/>
      <c r="Z643" s="1"/>
      <c r="AA643" s="475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>
      <c r="A644" s="1"/>
      <c r="B644" s="1"/>
      <c r="C644" s="1"/>
      <c r="D644" s="1"/>
      <c r="E644" s="1"/>
      <c r="F644" s="1"/>
      <c r="G644" s="1"/>
      <c r="H644" s="55"/>
      <c r="I644" s="55"/>
      <c r="J644" s="1"/>
      <c r="K644" s="1"/>
      <c r="L644" s="1"/>
      <c r="M644" s="1"/>
      <c r="N644" s="473"/>
      <c r="O644" s="1"/>
      <c r="P644" s="1"/>
      <c r="Q644" s="1"/>
      <c r="R644" s="1"/>
      <c r="S644" s="474"/>
      <c r="T644" s="1"/>
      <c r="U644" s="1"/>
      <c r="V644" s="1"/>
      <c r="W644" s="204"/>
      <c r="X644" s="1"/>
      <c r="Y644" s="1"/>
      <c r="Z644" s="1"/>
      <c r="AA644" s="475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>
      <c r="A645" s="1"/>
      <c r="B645" s="1"/>
      <c r="C645" s="1"/>
      <c r="D645" s="1"/>
      <c r="E645" s="1"/>
      <c r="F645" s="1"/>
      <c r="G645" s="1"/>
      <c r="H645" s="55"/>
      <c r="I645" s="55"/>
      <c r="J645" s="1"/>
      <c r="K645" s="1"/>
      <c r="L645" s="1"/>
      <c r="M645" s="1"/>
      <c r="N645" s="473"/>
      <c r="O645" s="1"/>
      <c r="P645" s="1"/>
      <c r="Q645" s="1"/>
      <c r="R645" s="1"/>
      <c r="S645" s="474"/>
      <c r="T645" s="1"/>
      <c r="U645" s="1"/>
      <c r="V645" s="1"/>
      <c r="W645" s="204"/>
      <c r="X645" s="1"/>
      <c r="Y645" s="1"/>
      <c r="Z645" s="1"/>
      <c r="AA645" s="475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>
      <c r="A646" s="1"/>
      <c r="B646" s="1"/>
      <c r="C646" s="1"/>
      <c r="D646" s="1"/>
      <c r="E646" s="1"/>
      <c r="F646" s="1"/>
      <c r="G646" s="1"/>
      <c r="H646" s="55"/>
      <c r="I646" s="55"/>
      <c r="J646" s="1"/>
      <c r="K646" s="1"/>
      <c r="L646" s="1"/>
      <c r="M646" s="1"/>
      <c r="N646" s="473"/>
      <c r="O646" s="1"/>
      <c r="P646" s="1"/>
      <c r="Q646" s="1"/>
      <c r="R646" s="1"/>
      <c r="S646" s="474"/>
      <c r="T646" s="1"/>
      <c r="U646" s="1"/>
      <c r="V646" s="1"/>
      <c r="W646" s="204"/>
      <c r="X646" s="1"/>
      <c r="Y646" s="1"/>
      <c r="Z646" s="1"/>
      <c r="AA646" s="475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>
      <c r="A647" s="1"/>
      <c r="B647" s="1"/>
      <c r="C647" s="1"/>
      <c r="D647" s="1"/>
      <c r="E647" s="1"/>
      <c r="F647" s="1"/>
      <c r="G647" s="1"/>
      <c r="H647" s="55"/>
      <c r="I647" s="55"/>
      <c r="J647" s="1"/>
      <c r="K647" s="1"/>
      <c r="L647" s="1"/>
      <c r="M647" s="1"/>
      <c r="N647" s="473"/>
      <c r="O647" s="1"/>
      <c r="P647" s="1"/>
      <c r="Q647" s="1"/>
      <c r="R647" s="1"/>
      <c r="S647" s="474"/>
      <c r="T647" s="1"/>
      <c r="U647" s="1"/>
      <c r="V647" s="1"/>
      <c r="W647" s="204"/>
      <c r="X647" s="1"/>
      <c r="Y647" s="1"/>
      <c r="Z647" s="1"/>
      <c r="AA647" s="475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>
      <c r="A648" s="1"/>
      <c r="B648" s="1"/>
      <c r="C648" s="1"/>
      <c r="D648" s="1"/>
      <c r="E648" s="1"/>
      <c r="F648" s="1"/>
      <c r="G648" s="1"/>
      <c r="H648" s="55"/>
      <c r="I648" s="55"/>
      <c r="J648" s="1"/>
      <c r="K648" s="1"/>
      <c r="L648" s="1"/>
      <c r="M648" s="1"/>
      <c r="N648" s="473"/>
      <c r="O648" s="1"/>
      <c r="P648" s="1"/>
      <c r="Q648" s="1"/>
      <c r="R648" s="1"/>
      <c r="S648" s="474"/>
      <c r="T648" s="1"/>
      <c r="U648" s="1"/>
      <c r="V648" s="1"/>
      <c r="W648" s="204"/>
      <c r="X648" s="1"/>
      <c r="Y648" s="1"/>
      <c r="Z648" s="1"/>
      <c r="AA648" s="475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>
      <c r="A649" s="1"/>
      <c r="B649" s="1"/>
      <c r="C649" s="1"/>
      <c r="D649" s="1"/>
      <c r="E649" s="1"/>
      <c r="F649" s="1"/>
      <c r="G649" s="1"/>
      <c r="H649" s="55"/>
      <c r="I649" s="55"/>
      <c r="J649" s="1"/>
      <c r="K649" s="1"/>
      <c r="L649" s="1"/>
      <c r="M649" s="1"/>
      <c r="N649" s="473"/>
      <c r="O649" s="1"/>
      <c r="P649" s="1"/>
      <c r="Q649" s="1"/>
      <c r="R649" s="1"/>
      <c r="S649" s="474"/>
      <c r="T649" s="1"/>
      <c r="U649" s="1"/>
      <c r="V649" s="1"/>
      <c r="W649" s="204"/>
      <c r="X649" s="1"/>
      <c r="Y649" s="1"/>
      <c r="Z649" s="1"/>
      <c r="AA649" s="475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>
      <c r="A650" s="1"/>
      <c r="B650" s="1"/>
      <c r="C650" s="1"/>
      <c r="D650" s="1"/>
      <c r="E650" s="1"/>
      <c r="F650" s="1"/>
      <c r="G650" s="1"/>
      <c r="H650" s="55"/>
      <c r="I650" s="55"/>
      <c r="J650" s="1"/>
      <c r="K650" s="1"/>
      <c r="L650" s="1"/>
      <c r="M650" s="1"/>
      <c r="N650" s="473"/>
      <c r="O650" s="1"/>
      <c r="P650" s="1"/>
      <c r="Q650" s="1"/>
      <c r="R650" s="1"/>
      <c r="S650" s="474"/>
      <c r="T650" s="1"/>
      <c r="U650" s="1"/>
      <c r="V650" s="1"/>
      <c r="W650" s="204"/>
      <c r="X650" s="1"/>
      <c r="Y650" s="1"/>
      <c r="Z650" s="1"/>
      <c r="AA650" s="475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>
      <c r="A651" s="1"/>
      <c r="B651" s="1"/>
      <c r="C651" s="1"/>
      <c r="D651" s="1"/>
      <c r="E651" s="1"/>
      <c r="F651" s="1"/>
      <c r="G651" s="1"/>
      <c r="H651" s="55"/>
      <c r="I651" s="55"/>
      <c r="J651" s="1"/>
      <c r="K651" s="1"/>
      <c r="L651" s="1"/>
      <c r="M651" s="1"/>
      <c r="N651" s="473"/>
      <c r="O651" s="1"/>
      <c r="P651" s="1"/>
      <c r="Q651" s="1"/>
      <c r="R651" s="1"/>
      <c r="S651" s="474"/>
      <c r="T651" s="1"/>
      <c r="U651" s="1"/>
      <c r="V651" s="1"/>
      <c r="W651" s="204"/>
      <c r="X651" s="1"/>
      <c r="Y651" s="1"/>
      <c r="Z651" s="1"/>
      <c r="AA651" s="475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>
      <c r="A652" s="1"/>
      <c r="B652" s="1"/>
      <c r="C652" s="1"/>
      <c r="D652" s="1"/>
      <c r="E652" s="1"/>
      <c r="F652" s="1"/>
      <c r="G652" s="1"/>
      <c r="H652" s="55"/>
      <c r="I652" s="55"/>
      <c r="J652" s="1"/>
      <c r="K652" s="1"/>
      <c r="L652" s="1"/>
      <c r="M652" s="1"/>
      <c r="N652" s="473"/>
      <c r="O652" s="1"/>
      <c r="P652" s="1"/>
      <c r="Q652" s="1"/>
      <c r="R652" s="1"/>
      <c r="S652" s="474"/>
      <c r="T652" s="1"/>
      <c r="U652" s="1"/>
      <c r="V652" s="1"/>
      <c r="W652" s="204"/>
      <c r="X652" s="1"/>
      <c r="Y652" s="1"/>
      <c r="Z652" s="1"/>
      <c r="AA652" s="475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>
      <c r="A653" s="1"/>
      <c r="B653" s="1"/>
      <c r="C653" s="1"/>
      <c r="D653" s="1"/>
      <c r="E653" s="1"/>
      <c r="F653" s="1"/>
      <c r="G653" s="1"/>
      <c r="H653" s="55"/>
      <c r="I653" s="55"/>
      <c r="J653" s="1"/>
      <c r="K653" s="1"/>
      <c r="L653" s="1"/>
      <c r="M653" s="1"/>
      <c r="N653" s="473"/>
      <c r="O653" s="1"/>
      <c r="P653" s="1"/>
      <c r="Q653" s="1"/>
      <c r="R653" s="1"/>
      <c r="S653" s="474"/>
      <c r="T653" s="1"/>
      <c r="U653" s="1"/>
      <c r="V653" s="1"/>
      <c r="W653" s="204"/>
      <c r="X653" s="1"/>
      <c r="Y653" s="1"/>
      <c r="Z653" s="1"/>
      <c r="AA653" s="475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>
      <c r="A654" s="1"/>
      <c r="B654" s="1"/>
      <c r="C654" s="1"/>
      <c r="D654" s="1"/>
      <c r="E654" s="1"/>
      <c r="F654" s="1"/>
      <c r="G654" s="1"/>
      <c r="H654" s="55"/>
      <c r="I654" s="55"/>
      <c r="J654" s="1"/>
      <c r="K654" s="1"/>
      <c r="L654" s="1"/>
      <c r="M654" s="1"/>
      <c r="N654" s="473"/>
      <c r="O654" s="1"/>
      <c r="P654" s="1"/>
      <c r="Q654" s="1"/>
      <c r="R654" s="1"/>
      <c r="S654" s="474"/>
      <c r="T654" s="1"/>
      <c r="U654" s="1"/>
      <c r="V654" s="1"/>
      <c r="W654" s="204"/>
      <c r="X654" s="1"/>
      <c r="Y654" s="1"/>
      <c r="Z654" s="1"/>
      <c r="AA654" s="475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>
      <c r="A655" s="1"/>
      <c r="B655" s="1"/>
      <c r="C655" s="1"/>
      <c r="D655" s="1"/>
      <c r="E655" s="1"/>
      <c r="F655" s="1"/>
      <c r="G655" s="1"/>
      <c r="H655" s="55"/>
      <c r="I655" s="55"/>
      <c r="J655" s="1"/>
      <c r="K655" s="1"/>
      <c r="L655" s="1"/>
      <c r="M655" s="1"/>
      <c r="N655" s="473"/>
      <c r="O655" s="1"/>
      <c r="P655" s="1"/>
      <c r="Q655" s="1"/>
      <c r="R655" s="1"/>
      <c r="S655" s="474"/>
      <c r="T655" s="1"/>
      <c r="U655" s="1"/>
      <c r="V655" s="1"/>
      <c r="W655" s="204"/>
      <c r="X655" s="1"/>
      <c r="Y655" s="1"/>
      <c r="Z655" s="1"/>
      <c r="AA655" s="475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>
      <c r="A656" s="1"/>
      <c r="B656" s="1"/>
      <c r="C656" s="1"/>
      <c r="D656" s="1"/>
      <c r="E656" s="1"/>
      <c r="F656" s="1"/>
      <c r="G656" s="1"/>
      <c r="H656" s="55"/>
      <c r="I656" s="55"/>
      <c r="J656" s="1"/>
      <c r="K656" s="1"/>
      <c r="L656" s="1"/>
      <c r="M656" s="1"/>
      <c r="N656" s="473"/>
      <c r="O656" s="1"/>
      <c r="P656" s="1"/>
      <c r="Q656" s="1"/>
      <c r="R656" s="1"/>
      <c r="S656" s="474"/>
      <c r="T656" s="1"/>
      <c r="U656" s="1"/>
      <c r="V656" s="1"/>
      <c r="W656" s="204"/>
      <c r="X656" s="1"/>
      <c r="Y656" s="1"/>
      <c r="Z656" s="1"/>
      <c r="AA656" s="475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>
      <c r="A657" s="1"/>
      <c r="B657" s="1"/>
      <c r="C657" s="1"/>
      <c r="D657" s="1"/>
      <c r="E657" s="1"/>
      <c r="F657" s="1"/>
      <c r="G657" s="1"/>
      <c r="H657" s="55"/>
      <c r="I657" s="55"/>
      <c r="J657" s="1"/>
      <c r="K657" s="1"/>
      <c r="L657" s="1"/>
      <c r="M657" s="1"/>
      <c r="N657" s="473"/>
      <c r="O657" s="1"/>
      <c r="P657" s="1"/>
      <c r="Q657" s="1"/>
      <c r="R657" s="1"/>
      <c r="S657" s="474"/>
      <c r="T657" s="1"/>
      <c r="U657" s="1"/>
      <c r="V657" s="1"/>
      <c r="W657" s="204"/>
      <c r="X657" s="1"/>
      <c r="Y657" s="1"/>
      <c r="Z657" s="1"/>
      <c r="AA657" s="475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>
      <c r="A658" s="1"/>
      <c r="B658" s="1"/>
      <c r="C658" s="1"/>
      <c r="D658" s="1"/>
      <c r="E658" s="1"/>
      <c r="F658" s="1"/>
      <c r="G658" s="1"/>
      <c r="H658" s="55"/>
      <c r="I658" s="55"/>
      <c r="J658" s="1"/>
      <c r="K658" s="1"/>
      <c r="L658" s="1"/>
      <c r="M658" s="1"/>
      <c r="N658" s="473"/>
      <c r="O658" s="1"/>
      <c r="P658" s="1"/>
      <c r="Q658" s="1"/>
      <c r="R658" s="1"/>
      <c r="S658" s="474"/>
      <c r="T658" s="1"/>
      <c r="U658" s="1"/>
      <c r="V658" s="1"/>
      <c r="W658" s="204"/>
      <c r="X658" s="1"/>
      <c r="Y658" s="1"/>
      <c r="Z658" s="1"/>
      <c r="AA658" s="475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>
      <c r="A659" s="1"/>
      <c r="B659" s="1"/>
      <c r="C659" s="1"/>
      <c r="D659" s="1"/>
      <c r="E659" s="1"/>
      <c r="F659" s="1"/>
      <c r="G659" s="1"/>
      <c r="H659" s="55"/>
      <c r="I659" s="55"/>
      <c r="J659" s="1"/>
      <c r="K659" s="1"/>
      <c r="L659" s="1"/>
      <c r="M659" s="1"/>
      <c r="N659" s="473"/>
      <c r="O659" s="1"/>
      <c r="P659" s="1"/>
      <c r="Q659" s="1"/>
      <c r="R659" s="1"/>
      <c r="S659" s="474"/>
      <c r="T659" s="1"/>
      <c r="U659" s="1"/>
      <c r="V659" s="1"/>
      <c r="W659" s="204"/>
      <c r="X659" s="1"/>
      <c r="Y659" s="1"/>
      <c r="Z659" s="1"/>
      <c r="AA659" s="475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>
      <c r="A660" s="1"/>
      <c r="B660" s="1"/>
      <c r="C660" s="1"/>
      <c r="D660" s="1"/>
      <c r="E660" s="1"/>
      <c r="F660" s="1"/>
      <c r="G660" s="1"/>
      <c r="H660" s="55"/>
      <c r="I660" s="55"/>
      <c r="J660" s="1"/>
      <c r="K660" s="1"/>
      <c r="L660" s="1"/>
      <c r="M660" s="1"/>
      <c r="N660" s="473"/>
      <c r="O660" s="1"/>
      <c r="P660" s="1"/>
      <c r="Q660" s="1"/>
      <c r="R660" s="1"/>
      <c r="S660" s="474"/>
      <c r="T660" s="1"/>
      <c r="U660" s="1"/>
      <c r="V660" s="1"/>
      <c r="W660" s="204"/>
      <c r="X660" s="1"/>
      <c r="Y660" s="1"/>
      <c r="Z660" s="1"/>
      <c r="AA660" s="475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>
      <c r="A661" s="1"/>
      <c r="B661" s="1"/>
      <c r="C661" s="1"/>
      <c r="D661" s="1"/>
      <c r="E661" s="1"/>
      <c r="F661" s="1"/>
      <c r="G661" s="1"/>
      <c r="H661" s="55"/>
      <c r="I661" s="55"/>
      <c r="J661" s="1"/>
      <c r="K661" s="1"/>
      <c r="L661" s="1"/>
      <c r="M661" s="1"/>
      <c r="N661" s="473"/>
      <c r="O661" s="1"/>
      <c r="P661" s="1"/>
      <c r="Q661" s="1"/>
      <c r="R661" s="1"/>
      <c r="S661" s="474"/>
      <c r="T661" s="1"/>
      <c r="U661" s="1"/>
      <c r="V661" s="1"/>
      <c r="W661" s="204"/>
      <c r="X661" s="1"/>
      <c r="Y661" s="1"/>
      <c r="Z661" s="1"/>
      <c r="AA661" s="475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>
      <c r="A662" s="1"/>
      <c r="B662" s="1"/>
      <c r="C662" s="1"/>
      <c r="D662" s="1"/>
      <c r="E662" s="1"/>
      <c r="F662" s="1"/>
      <c r="G662" s="1"/>
      <c r="H662" s="55"/>
      <c r="I662" s="55"/>
      <c r="J662" s="1"/>
      <c r="K662" s="1"/>
      <c r="L662" s="1"/>
      <c r="M662" s="1"/>
      <c r="N662" s="473"/>
      <c r="O662" s="1"/>
      <c r="P662" s="1"/>
      <c r="Q662" s="1"/>
      <c r="R662" s="1"/>
      <c r="S662" s="474"/>
      <c r="T662" s="1"/>
      <c r="U662" s="1"/>
      <c r="V662" s="1"/>
      <c r="W662" s="204"/>
      <c r="X662" s="1"/>
      <c r="Y662" s="1"/>
      <c r="Z662" s="1"/>
      <c r="AA662" s="475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>
      <c r="A663" s="1"/>
      <c r="B663" s="1"/>
      <c r="C663" s="1"/>
      <c r="D663" s="1"/>
      <c r="E663" s="1"/>
      <c r="F663" s="1"/>
      <c r="G663" s="1"/>
      <c r="H663" s="55"/>
      <c r="I663" s="55"/>
      <c r="J663" s="1"/>
      <c r="K663" s="1"/>
      <c r="L663" s="1"/>
      <c r="M663" s="1"/>
      <c r="N663" s="473"/>
      <c r="O663" s="1"/>
      <c r="P663" s="1"/>
      <c r="Q663" s="1"/>
      <c r="R663" s="1"/>
      <c r="S663" s="474"/>
      <c r="T663" s="1"/>
      <c r="U663" s="1"/>
      <c r="V663" s="1"/>
      <c r="W663" s="204"/>
      <c r="X663" s="1"/>
      <c r="Y663" s="1"/>
      <c r="Z663" s="1"/>
      <c r="AA663" s="475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>
      <c r="A664" s="1"/>
      <c r="B664" s="1"/>
      <c r="C664" s="1"/>
      <c r="D664" s="1"/>
      <c r="E664" s="1"/>
      <c r="F664" s="1"/>
      <c r="G664" s="1"/>
      <c r="H664" s="55"/>
      <c r="I664" s="55"/>
      <c r="J664" s="1"/>
      <c r="K664" s="1"/>
      <c r="L664" s="1"/>
      <c r="M664" s="1"/>
      <c r="N664" s="473"/>
      <c r="O664" s="1"/>
      <c r="P664" s="1"/>
      <c r="Q664" s="1"/>
      <c r="R664" s="1"/>
      <c r="S664" s="474"/>
      <c r="T664" s="1"/>
      <c r="U664" s="1"/>
      <c r="V664" s="1"/>
      <c r="W664" s="204"/>
      <c r="X664" s="1"/>
      <c r="Y664" s="1"/>
      <c r="Z664" s="1"/>
      <c r="AA664" s="475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>
      <c r="A665" s="1"/>
      <c r="B665" s="1"/>
      <c r="C665" s="1"/>
      <c r="D665" s="1"/>
      <c r="E665" s="1"/>
      <c r="F665" s="1"/>
      <c r="G665" s="1"/>
      <c r="H665" s="55"/>
      <c r="I665" s="55"/>
      <c r="J665" s="1"/>
      <c r="K665" s="1"/>
      <c r="L665" s="1"/>
      <c r="M665" s="1"/>
      <c r="N665" s="473"/>
      <c r="O665" s="1"/>
      <c r="P665" s="1"/>
      <c r="Q665" s="1"/>
      <c r="R665" s="1"/>
      <c r="S665" s="474"/>
      <c r="T665" s="1"/>
      <c r="U665" s="1"/>
      <c r="V665" s="1"/>
      <c r="W665" s="204"/>
      <c r="X665" s="1"/>
      <c r="Y665" s="1"/>
      <c r="Z665" s="1"/>
      <c r="AA665" s="475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>
      <c r="A666" s="1"/>
      <c r="B666" s="1"/>
      <c r="C666" s="1"/>
      <c r="D666" s="1"/>
      <c r="E666" s="1"/>
      <c r="F666" s="1"/>
      <c r="G666" s="1"/>
      <c r="H666" s="55"/>
      <c r="I666" s="55"/>
      <c r="J666" s="1"/>
      <c r="K666" s="1"/>
      <c r="L666" s="1"/>
      <c r="M666" s="1"/>
      <c r="N666" s="473"/>
      <c r="O666" s="1"/>
      <c r="P666" s="1"/>
      <c r="Q666" s="1"/>
      <c r="R666" s="1"/>
      <c r="S666" s="474"/>
      <c r="T666" s="1"/>
      <c r="U666" s="1"/>
      <c r="V666" s="1"/>
      <c r="W666" s="204"/>
      <c r="X666" s="1"/>
      <c r="Y666" s="1"/>
      <c r="Z666" s="1"/>
      <c r="AA666" s="475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>
      <c r="A667" s="1"/>
      <c r="B667" s="1"/>
      <c r="C667" s="1"/>
      <c r="D667" s="1"/>
      <c r="E667" s="1"/>
      <c r="F667" s="1"/>
      <c r="G667" s="1"/>
      <c r="H667" s="55"/>
      <c r="I667" s="55"/>
      <c r="J667" s="1"/>
      <c r="K667" s="1"/>
      <c r="L667" s="1"/>
      <c r="M667" s="1"/>
      <c r="N667" s="473"/>
      <c r="O667" s="1"/>
      <c r="P667" s="1"/>
      <c r="Q667" s="1"/>
      <c r="R667" s="1"/>
      <c r="S667" s="474"/>
      <c r="T667" s="1"/>
      <c r="U667" s="1"/>
      <c r="V667" s="1"/>
      <c r="W667" s="204"/>
      <c r="X667" s="1"/>
      <c r="Y667" s="1"/>
      <c r="Z667" s="1"/>
      <c r="AA667" s="475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>
      <c r="A668" s="1"/>
      <c r="B668" s="1"/>
      <c r="C668" s="1"/>
      <c r="D668" s="1"/>
      <c r="E668" s="1"/>
      <c r="F668" s="1"/>
      <c r="G668" s="1"/>
      <c r="H668" s="55"/>
      <c r="I668" s="55"/>
      <c r="J668" s="1"/>
      <c r="K668" s="1"/>
      <c r="L668" s="1"/>
      <c r="M668" s="1"/>
      <c r="N668" s="473"/>
      <c r="O668" s="1"/>
      <c r="P668" s="1"/>
      <c r="Q668" s="1"/>
      <c r="R668" s="1"/>
      <c r="S668" s="474"/>
      <c r="T668" s="1"/>
      <c r="U668" s="1"/>
      <c r="V668" s="1"/>
      <c r="W668" s="204"/>
      <c r="X668" s="1"/>
      <c r="Y668" s="1"/>
      <c r="Z668" s="1"/>
      <c r="AA668" s="475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>
      <c r="A669" s="1"/>
      <c r="B669" s="1"/>
      <c r="C669" s="1"/>
      <c r="D669" s="1"/>
      <c r="E669" s="1"/>
      <c r="F669" s="1"/>
      <c r="G669" s="1"/>
      <c r="H669" s="55"/>
      <c r="I669" s="55"/>
      <c r="J669" s="1"/>
      <c r="K669" s="1"/>
      <c r="L669" s="1"/>
      <c r="M669" s="1"/>
      <c r="N669" s="473"/>
      <c r="O669" s="1"/>
      <c r="P669" s="1"/>
      <c r="Q669" s="1"/>
      <c r="R669" s="1"/>
      <c r="S669" s="474"/>
      <c r="T669" s="1"/>
      <c r="U669" s="1"/>
      <c r="V669" s="1"/>
      <c r="W669" s="204"/>
      <c r="X669" s="1"/>
      <c r="Y669" s="1"/>
      <c r="Z669" s="1"/>
      <c r="AA669" s="475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>
      <c r="A670" s="1"/>
      <c r="B670" s="1"/>
      <c r="C670" s="1"/>
      <c r="D670" s="1"/>
      <c r="E670" s="1"/>
      <c r="F670" s="1"/>
      <c r="G670" s="1"/>
      <c r="H670" s="55"/>
      <c r="I670" s="55"/>
      <c r="J670" s="1"/>
      <c r="K670" s="1"/>
      <c r="L670" s="1"/>
      <c r="M670" s="1"/>
      <c r="N670" s="473"/>
      <c r="O670" s="1"/>
      <c r="P670" s="1"/>
      <c r="Q670" s="1"/>
      <c r="R670" s="1"/>
      <c r="S670" s="474"/>
      <c r="T670" s="1"/>
      <c r="U670" s="1"/>
      <c r="V670" s="1"/>
      <c r="W670" s="204"/>
      <c r="X670" s="1"/>
      <c r="Y670" s="1"/>
      <c r="Z670" s="1"/>
      <c r="AA670" s="475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>
      <c r="A671" s="1"/>
      <c r="B671" s="1"/>
      <c r="C671" s="1"/>
      <c r="D671" s="1"/>
      <c r="E671" s="1"/>
      <c r="F671" s="1"/>
      <c r="G671" s="1"/>
      <c r="H671" s="55"/>
      <c r="I671" s="55"/>
      <c r="J671" s="1"/>
      <c r="K671" s="1"/>
      <c r="L671" s="1"/>
      <c r="M671" s="1"/>
      <c r="N671" s="473"/>
      <c r="O671" s="1"/>
      <c r="P671" s="1"/>
      <c r="Q671" s="1"/>
      <c r="R671" s="1"/>
      <c r="S671" s="474"/>
      <c r="T671" s="1"/>
      <c r="U671" s="1"/>
      <c r="V671" s="1"/>
      <c r="W671" s="204"/>
      <c r="X671" s="1"/>
      <c r="Y671" s="1"/>
      <c r="Z671" s="1"/>
      <c r="AA671" s="475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>
      <c r="A672" s="1"/>
      <c r="B672" s="1"/>
      <c r="C672" s="1"/>
      <c r="D672" s="1"/>
      <c r="E672" s="1"/>
      <c r="F672" s="1"/>
      <c r="G672" s="1"/>
      <c r="H672" s="55"/>
      <c r="I672" s="55"/>
      <c r="J672" s="1"/>
      <c r="K672" s="1"/>
      <c r="L672" s="1"/>
      <c r="M672" s="1"/>
      <c r="N672" s="473"/>
      <c r="O672" s="1"/>
      <c r="P672" s="1"/>
      <c r="Q672" s="1"/>
      <c r="R672" s="1"/>
      <c r="S672" s="474"/>
      <c r="T672" s="1"/>
      <c r="U672" s="1"/>
      <c r="V672" s="1"/>
      <c r="W672" s="204"/>
      <c r="X672" s="1"/>
      <c r="Y672" s="1"/>
      <c r="Z672" s="1"/>
      <c r="AA672" s="475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>
      <c r="A673" s="1"/>
      <c r="B673" s="1"/>
      <c r="C673" s="1"/>
      <c r="D673" s="1"/>
      <c r="E673" s="1"/>
      <c r="F673" s="1"/>
      <c r="G673" s="1"/>
      <c r="H673" s="55"/>
      <c r="I673" s="55"/>
      <c r="J673" s="1"/>
      <c r="K673" s="1"/>
      <c r="L673" s="1"/>
      <c r="M673" s="1"/>
      <c r="N673" s="473"/>
      <c r="O673" s="1"/>
      <c r="P673" s="1"/>
      <c r="Q673" s="1"/>
      <c r="R673" s="1"/>
      <c r="S673" s="474"/>
      <c r="T673" s="1"/>
      <c r="U673" s="1"/>
      <c r="V673" s="1"/>
      <c r="W673" s="204"/>
      <c r="X673" s="1"/>
      <c r="Y673" s="1"/>
      <c r="Z673" s="1"/>
      <c r="AA673" s="475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>
      <c r="A674" s="1"/>
      <c r="B674" s="1"/>
      <c r="C674" s="1"/>
      <c r="D674" s="1"/>
      <c r="E674" s="1"/>
      <c r="F674" s="1"/>
      <c r="G674" s="1"/>
      <c r="H674" s="55"/>
      <c r="I674" s="55"/>
      <c r="J674" s="1"/>
      <c r="K674" s="1"/>
      <c r="L674" s="1"/>
      <c r="M674" s="1"/>
      <c r="N674" s="473"/>
      <c r="O674" s="1"/>
      <c r="P674" s="1"/>
      <c r="Q674" s="1"/>
      <c r="R674" s="1"/>
      <c r="S674" s="474"/>
      <c r="T674" s="1"/>
      <c r="U674" s="1"/>
      <c r="V674" s="1"/>
      <c r="W674" s="204"/>
      <c r="X674" s="1"/>
      <c r="Y674" s="1"/>
      <c r="Z674" s="1"/>
      <c r="AA674" s="475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>
      <c r="A675" s="1"/>
      <c r="B675" s="1"/>
      <c r="C675" s="1"/>
      <c r="D675" s="1"/>
      <c r="E675" s="1"/>
      <c r="F675" s="1"/>
      <c r="G675" s="1"/>
      <c r="H675" s="55"/>
      <c r="I675" s="55"/>
      <c r="J675" s="1"/>
      <c r="K675" s="1"/>
      <c r="L675" s="1"/>
      <c r="M675" s="1"/>
      <c r="N675" s="473"/>
      <c r="O675" s="1"/>
      <c r="P675" s="1"/>
      <c r="Q675" s="1"/>
      <c r="R675" s="1"/>
      <c r="S675" s="474"/>
      <c r="T675" s="1"/>
      <c r="U675" s="1"/>
      <c r="V675" s="1"/>
      <c r="W675" s="204"/>
      <c r="X675" s="1"/>
      <c r="Y675" s="1"/>
      <c r="Z675" s="1"/>
      <c r="AA675" s="475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>
      <c r="A676" s="1"/>
      <c r="B676" s="1"/>
      <c r="C676" s="1"/>
      <c r="D676" s="1"/>
      <c r="E676" s="1"/>
      <c r="F676" s="1"/>
      <c r="G676" s="1"/>
      <c r="H676" s="55"/>
      <c r="I676" s="55"/>
      <c r="J676" s="1"/>
      <c r="K676" s="1"/>
      <c r="L676" s="1"/>
      <c r="M676" s="1"/>
      <c r="N676" s="473"/>
      <c r="O676" s="1"/>
      <c r="P676" s="1"/>
      <c r="Q676" s="1"/>
      <c r="R676" s="1"/>
      <c r="S676" s="474"/>
      <c r="T676" s="1"/>
      <c r="U676" s="1"/>
      <c r="V676" s="1"/>
      <c r="W676" s="204"/>
      <c r="X676" s="1"/>
      <c r="Y676" s="1"/>
      <c r="Z676" s="1"/>
      <c r="AA676" s="475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>
      <c r="A677" s="1"/>
      <c r="B677" s="1"/>
      <c r="C677" s="1"/>
      <c r="D677" s="1"/>
      <c r="E677" s="1"/>
      <c r="F677" s="1"/>
      <c r="G677" s="1"/>
      <c r="H677" s="55"/>
      <c r="I677" s="55"/>
      <c r="J677" s="1"/>
      <c r="K677" s="1"/>
      <c r="L677" s="1"/>
      <c r="M677" s="1"/>
      <c r="N677" s="473"/>
      <c r="O677" s="1"/>
      <c r="P677" s="1"/>
      <c r="Q677" s="1"/>
      <c r="R677" s="1"/>
      <c r="S677" s="474"/>
      <c r="T677" s="1"/>
      <c r="U677" s="1"/>
      <c r="V677" s="1"/>
      <c r="W677" s="204"/>
      <c r="X677" s="1"/>
      <c r="Y677" s="1"/>
      <c r="Z677" s="1"/>
      <c r="AA677" s="475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>
      <c r="A678" s="1"/>
      <c r="B678" s="1"/>
      <c r="C678" s="1"/>
      <c r="D678" s="1"/>
      <c r="E678" s="1"/>
      <c r="F678" s="1"/>
      <c r="G678" s="1"/>
      <c r="H678" s="55"/>
      <c r="I678" s="55"/>
      <c r="J678" s="1"/>
      <c r="K678" s="1"/>
      <c r="L678" s="1"/>
      <c r="M678" s="1"/>
      <c r="N678" s="473"/>
      <c r="O678" s="1"/>
      <c r="P678" s="1"/>
      <c r="Q678" s="1"/>
      <c r="R678" s="1"/>
      <c r="S678" s="474"/>
      <c r="T678" s="1"/>
      <c r="U678" s="1"/>
      <c r="V678" s="1"/>
      <c r="W678" s="204"/>
      <c r="X678" s="1"/>
      <c r="Y678" s="1"/>
      <c r="Z678" s="1"/>
      <c r="AA678" s="475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>
      <c r="A679" s="1"/>
      <c r="B679" s="1"/>
      <c r="C679" s="1"/>
      <c r="D679" s="1"/>
      <c r="E679" s="1"/>
      <c r="F679" s="1"/>
      <c r="G679" s="1"/>
      <c r="H679" s="55"/>
      <c r="I679" s="55"/>
      <c r="J679" s="1"/>
      <c r="K679" s="1"/>
      <c r="L679" s="1"/>
      <c r="M679" s="1"/>
      <c r="N679" s="473"/>
      <c r="O679" s="1"/>
      <c r="P679" s="1"/>
      <c r="Q679" s="1"/>
      <c r="R679" s="1"/>
      <c r="S679" s="474"/>
      <c r="T679" s="1"/>
      <c r="U679" s="1"/>
      <c r="V679" s="1"/>
      <c r="W679" s="204"/>
      <c r="X679" s="1"/>
      <c r="Y679" s="1"/>
      <c r="Z679" s="1"/>
      <c r="AA679" s="475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>
      <c r="A680" s="1"/>
      <c r="B680" s="1"/>
      <c r="C680" s="1"/>
      <c r="D680" s="1"/>
      <c r="E680" s="1"/>
      <c r="F680" s="1"/>
      <c r="G680" s="1"/>
      <c r="H680" s="55"/>
      <c r="I680" s="55"/>
      <c r="J680" s="1"/>
      <c r="K680" s="1"/>
      <c r="L680" s="1"/>
      <c r="M680" s="1"/>
      <c r="N680" s="473"/>
      <c r="O680" s="1"/>
      <c r="P680" s="1"/>
      <c r="Q680" s="1"/>
      <c r="R680" s="1"/>
      <c r="S680" s="474"/>
      <c r="T680" s="1"/>
      <c r="U680" s="1"/>
      <c r="V680" s="1"/>
      <c r="W680" s="204"/>
      <c r="X680" s="1"/>
      <c r="Y680" s="1"/>
      <c r="Z680" s="1"/>
      <c r="AA680" s="475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>
      <c r="A681" s="1"/>
      <c r="B681" s="1"/>
      <c r="C681" s="1"/>
      <c r="D681" s="1"/>
      <c r="E681" s="1"/>
      <c r="F681" s="1"/>
      <c r="G681" s="1"/>
      <c r="H681" s="55"/>
      <c r="I681" s="55"/>
      <c r="J681" s="1"/>
      <c r="K681" s="1"/>
      <c r="L681" s="1"/>
      <c r="M681" s="1"/>
      <c r="N681" s="473"/>
      <c r="O681" s="1"/>
      <c r="P681" s="1"/>
      <c r="Q681" s="1"/>
      <c r="R681" s="1"/>
      <c r="S681" s="474"/>
      <c r="T681" s="1"/>
      <c r="U681" s="1"/>
      <c r="V681" s="1"/>
      <c r="W681" s="204"/>
      <c r="X681" s="1"/>
      <c r="Y681" s="1"/>
      <c r="Z681" s="1"/>
      <c r="AA681" s="475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>
      <c r="A682" s="1"/>
      <c r="B682" s="1"/>
      <c r="C682" s="1"/>
      <c r="D682" s="1"/>
      <c r="E682" s="1"/>
      <c r="F682" s="1"/>
      <c r="G682" s="1"/>
      <c r="H682" s="55"/>
      <c r="I682" s="55"/>
      <c r="J682" s="1"/>
      <c r="K682" s="1"/>
      <c r="L682" s="1"/>
      <c r="M682" s="1"/>
      <c r="N682" s="473"/>
      <c r="O682" s="1"/>
      <c r="P682" s="1"/>
      <c r="Q682" s="1"/>
      <c r="R682" s="1"/>
      <c r="S682" s="474"/>
      <c r="T682" s="1"/>
      <c r="U682" s="1"/>
      <c r="V682" s="1"/>
      <c r="W682" s="204"/>
      <c r="X682" s="1"/>
      <c r="Y682" s="1"/>
      <c r="Z682" s="1"/>
      <c r="AA682" s="475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>
      <c r="A683" s="1"/>
      <c r="B683" s="1"/>
      <c r="C683" s="1"/>
      <c r="D683" s="1"/>
      <c r="E683" s="1"/>
      <c r="F683" s="1"/>
      <c r="G683" s="1"/>
      <c r="H683" s="55"/>
      <c r="I683" s="55"/>
      <c r="J683" s="1"/>
      <c r="K683" s="1"/>
      <c r="L683" s="1"/>
      <c r="M683" s="1"/>
      <c r="N683" s="473"/>
      <c r="O683" s="1"/>
      <c r="P683" s="1"/>
      <c r="Q683" s="1"/>
      <c r="R683" s="1"/>
      <c r="S683" s="474"/>
      <c r="T683" s="1"/>
      <c r="U683" s="1"/>
      <c r="V683" s="1"/>
      <c r="W683" s="204"/>
      <c r="X683" s="1"/>
      <c r="Y683" s="1"/>
      <c r="Z683" s="1"/>
      <c r="AA683" s="475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>
      <c r="A684" s="1"/>
      <c r="B684" s="1"/>
      <c r="C684" s="1"/>
      <c r="D684" s="1"/>
      <c r="E684" s="1"/>
      <c r="F684" s="1"/>
      <c r="G684" s="1"/>
      <c r="H684" s="55"/>
      <c r="I684" s="55"/>
      <c r="J684" s="1"/>
      <c r="K684" s="1"/>
      <c r="L684" s="1"/>
      <c r="M684" s="1"/>
      <c r="N684" s="473"/>
      <c r="O684" s="1"/>
      <c r="P684" s="1"/>
      <c r="Q684" s="1"/>
      <c r="R684" s="1"/>
      <c r="S684" s="474"/>
      <c r="T684" s="1"/>
      <c r="U684" s="1"/>
      <c r="V684" s="1"/>
      <c r="W684" s="204"/>
      <c r="X684" s="1"/>
      <c r="Y684" s="1"/>
      <c r="Z684" s="1"/>
      <c r="AA684" s="475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>
      <c r="A685" s="1"/>
      <c r="B685" s="1"/>
      <c r="C685" s="1"/>
      <c r="D685" s="1"/>
      <c r="E685" s="1"/>
      <c r="F685" s="1"/>
      <c r="G685" s="1"/>
      <c r="H685" s="55"/>
      <c r="I685" s="55"/>
      <c r="J685" s="1"/>
      <c r="K685" s="1"/>
      <c r="L685" s="1"/>
      <c r="M685" s="1"/>
      <c r="N685" s="473"/>
      <c r="O685" s="1"/>
      <c r="P685" s="1"/>
      <c r="Q685" s="1"/>
      <c r="R685" s="1"/>
      <c r="S685" s="474"/>
      <c r="T685" s="1"/>
      <c r="U685" s="1"/>
      <c r="V685" s="1"/>
      <c r="W685" s="204"/>
      <c r="X685" s="1"/>
      <c r="Y685" s="1"/>
      <c r="Z685" s="1"/>
      <c r="AA685" s="475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>
      <c r="A686" s="1"/>
      <c r="B686" s="1"/>
      <c r="C686" s="1"/>
      <c r="D686" s="1"/>
      <c r="E686" s="1"/>
      <c r="F686" s="1"/>
      <c r="G686" s="1"/>
      <c r="H686" s="55"/>
      <c r="I686" s="55"/>
      <c r="J686" s="1"/>
      <c r="K686" s="1"/>
      <c r="L686" s="1"/>
      <c r="M686" s="1"/>
      <c r="N686" s="473"/>
      <c r="O686" s="1"/>
      <c r="P686" s="1"/>
      <c r="Q686" s="1"/>
      <c r="R686" s="1"/>
      <c r="S686" s="474"/>
      <c r="T686" s="1"/>
      <c r="U686" s="1"/>
      <c r="V686" s="1"/>
      <c r="W686" s="204"/>
      <c r="X686" s="1"/>
      <c r="Y686" s="1"/>
      <c r="Z686" s="1"/>
      <c r="AA686" s="475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>
      <c r="A687" s="1"/>
      <c r="B687" s="1"/>
      <c r="C687" s="1"/>
      <c r="D687" s="1"/>
      <c r="E687" s="1"/>
      <c r="F687" s="1"/>
      <c r="G687" s="1"/>
      <c r="H687" s="55"/>
      <c r="I687" s="55"/>
      <c r="J687" s="1"/>
      <c r="K687" s="1"/>
      <c r="L687" s="1"/>
      <c r="M687" s="1"/>
      <c r="N687" s="473"/>
      <c r="O687" s="1"/>
      <c r="P687" s="1"/>
      <c r="Q687" s="1"/>
      <c r="R687" s="1"/>
      <c r="S687" s="474"/>
      <c r="T687" s="1"/>
      <c r="U687" s="1"/>
      <c r="V687" s="1"/>
      <c r="W687" s="204"/>
      <c r="X687" s="1"/>
      <c r="Y687" s="1"/>
      <c r="Z687" s="1"/>
      <c r="AA687" s="475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>
      <c r="A688" s="1"/>
      <c r="B688" s="1"/>
      <c r="C688" s="1"/>
      <c r="D688" s="1"/>
      <c r="E688" s="1"/>
      <c r="F688" s="1"/>
      <c r="G688" s="1"/>
      <c r="H688" s="55"/>
      <c r="I688" s="55"/>
      <c r="J688" s="1"/>
      <c r="K688" s="1"/>
      <c r="L688" s="1"/>
      <c r="M688" s="1"/>
      <c r="N688" s="473"/>
      <c r="O688" s="1"/>
      <c r="P688" s="1"/>
      <c r="Q688" s="1"/>
      <c r="R688" s="1"/>
      <c r="S688" s="474"/>
      <c r="T688" s="1"/>
      <c r="U688" s="1"/>
      <c r="V688" s="1"/>
      <c r="W688" s="204"/>
      <c r="X688" s="1"/>
      <c r="Y688" s="1"/>
      <c r="Z688" s="1"/>
      <c r="AA688" s="475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>
      <c r="A689" s="1"/>
      <c r="B689" s="1"/>
      <c r="C689" s="1"/>
      <c r="D689" s="1"/>
      <c r="E689" s="1"/>
      <c r="F689" s="1"/>
      <c r="G689" s="1"/>
      <c r="H689" s="55"/>
      <c r="I689" s="55"/>
      <c r="J689" s="1"/>
      <c r="K689" s="1"/>
      <c r="L689" s="1"/>
      <c r="M689" s="1"/>
      <c r="N689" s="473"/>
      <c r="O689" s="1"/>
      <c r="P689" s="1"/>
      <c r="Q689" s="1"/>
      <c r="R689" s="1"/>
      <c r="S689" s="474"/>
      <c r="T689" s="1"/>
      <c r="U689" s="1"/>
      <c r="V689" s="1"/>
      <c r="W689" s="204"/>
      <c r="X689" s="1"/>
      <c r="Y689" s="1"/>
      <c r="Z689" s="1"/>
      <c r="AA689" s="475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>
      <c r="A690" s="1"/>
      <c r="B690" s="1"/>
      <c r="C690" s="1"/>
      <c r="D690" s="1"/>
      <c r="E690" s="1"/>
      <c r="F690" s="1"/>
      <c r="G690" s="1"/>
      <c r="H690" s="55"/>
      <c r="I690" s="55"/>
      <c r="J690" s="1"/>
      <c r="K690" s="1"/>
      <c r="L690" s="1"/>
      <c r="M690" s="1"/>
      <c r="N690" s="473"/>
      <c r="O690" s="1"/>
      <c r="P690" s="1"/>
      <c r="Q690" s="1"/>
      <c r="R690" s="1"/>
      <c r="S690" s="474"/>
      <c r="T690" s="1"/>
      <c r="U690" s="1"/>
      <c r="V690" s="1"/>
      <c r="W690" s="204"/>
      <c r="X690" s="1"/>
      <c r="Y690" s="1"/>
      <c r="Z690" s="1"/>
      <c r="AA690" s="475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>
      <c r="A691" s="1"/>
      <c r="B691" s="1"/>
      <c r="C691" s="1"/>
      <c r="D691" s="1"/>
      <c r="E691" s="1"/>
      <c r="F691" s="1"/>
      <c r="G691" s="1"/>
      <c r="H691" s="55"/>
      <c r="I691" s="55"/>
      <c r="J691" s="1"/>
      <c r="K691" s="1"/>
      <c r="L691" s="1"/>
      <c r="M691" s="1"/>
      <c r="N691" s="473"/>
      <c r="O691" s="1"/>
      <c r="P691" s="1"/>
      <c r="Q691" s="1"/>
      <c r="R691" s="1"/>
      <c r="S691" s="474"/>
      <c r="T691" s="1"/>
      <c r="U691" s="1"/>
      <c r="V691" s="1"/>
      <c r="W691" s="204"/>
      <c r="X691" s="1"/>
      <c r="Y691" s="1"/>
      <c r="Z691" s="1"/>
      <c r="AA691" s="475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>
      <c r="A692" s="1"/>
      <c r="B692" s="1"/>
      <c r="C692" s="1"/>
      <c r="D692" s="1"/>
      <c r="E692" s="1"/>
      <c r="F692" s="1"/>
      <c r="G692" s="1"/>
      <c r="H692" s="55"/>
      <c r="I692" s="55"/>
      <c r="J692" s="1"/>
      <c r="K692" s="1"/>
      <c r="L692" s="1"/>
      <c r="M692" s="1"/>
      <c r="N692" s="473"/>
      <c r="O692" s="1"/>
      <c r="P692" s="1"/>
      <c r="Q692" s="1"/>
      <c r="R692" s="1"/>
      <c r="S692" s="474"/>
      <c r="T692" s="1"/>
      <c r="U692" s="1"/>
      <c r="V692" s="1"/>
      <c r="W692" s="204"/>
      <c r="X692" s="1"/>
      <c r="Y692" s="1"/>
      <c r="Z692" s="1"/>
      <c r="AA692" s="475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>
      <c r="A693" s="1"/>
      <c r="B693" s="1"/>
      <c r="C693" s="1"/>
      <c r="D693" s="1"/>
      <c r="E693" s="1"/>
      <c r="F693" s="1"/>
      <c r="G693" s="1"/>
      <c r="H693" s="55"/>
      <c r="I693" s="55"/>
      <c r="J693" s="1"/>
      <c r="K693" s="1"/>
      <c r="L693" s="1"/>
      <c r="M693" s="1"/>
      <c r="N693" s="473"/>
      <c r="O693" s="1"/>
      <c r="P693" s="1"/>
      <c r="Q693" s="1"/>
      <c r="R693" s="1"/>
      <c r="S693" s="474"/>
      <c r="T693" s="1"/>
      <c r="U693" s="1"/>
      <c r="V693" s="1"/>
      <c r="W693" s="204"/>
      <c r="X693" s="1"/>
      <c r="Y693" s="1"/>
      <c r="Z693" s="1"/>
      <c r="AA693" s="475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>
      <c r="A694" s="1"/>
      <c r="B694" s="1"/>
      <c r="C694" s="1"/>
      <c r="D694" s="1"/>
      <c r="E694" s="1"/>
      <c r="F694" s="1"/>
      <c r="G694" s="1"/>
      <c r="H694" s="55"/>
      <c r="I694" s="55"/>
      <c r="J694" s="1"/>
      <c r="K694" s="1"/>
      <c r="L694" s="1"/>
      <c r="M694" s="1"/>
      <c r="N694" s="473"/>
      <c r="O694" s="1"/>
      <c r="P694" s="1"/>
      <c r="Q694" s="1"/>
      <c r="R694" s="1"/>
      <c r="S694" s="474"/>
      <c r="T694" s="1"/>
      <c r="U694" s="1"/>
      <c r="V694" s="1"/>
      <c r="W694" s="204"/>
      <c r="X694" s="1"/>
      <c r="Y694" s="1"/>
      <c r="Z694" s="1"/>
      <c r="AA694" s="475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>
      <c r="A695" s="1"/>
      <c r="B695" s="1"/>
      <c r="C695" s="1"/>
      <c r="D695" s="1"/>
      <c r="E695" s="1"/>
      <c r="F695" s="1"/>
      <c r="G695" s="1"/>
      <c r="H695" s="55"/>
      <c r="I695" s="55"/>
      <c r="J695" s="1"/>
      <c r="K695" s="1"/>
      <c r="L695" s="1"/>
      <c r="M695" s="1"/>
      <c r="N695" s="473"/>
      <c r="O695" s="1"/>
      <c r="P695" s="1"/>
      <c r="Q695" s="1"/>
      <c r="R695" s="1"/>
      <c r="S695" s="474"/>
      <c r="T695" s="1"/>
      <c r="U695" s="1"/>
      <c r="V695" s="1"/>
      <c r="W695" s="204"/>
      <c r="X695" s="1"/>
      <c r="Y695" s="1"/>
      <c r="Z695" s="1"/>
      <c r="AA695" s="475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>
      <c r="A696" s="1"/>
      <c r="B696" s="1"/>
      <c r="C696" s="1"/>
      <c r="D696" s="1"/>
      <c r="E696" s="1"/>
      <c r="F696" s="1"/>
      <c r="G696" s="1"/>
      <c r="H696" s="55"/>
      <c r="I696" s="55"/>
      <c r="J696" s="1"/>
      <c r="K696" s="1"/>
      <c r="L696" s="1"/>
      <c r="M696" s="1"/>
      <c r="N696" s="473"/>
      <c r="O696" s="1"/>
      <c r="P696" s="1"/>
      <c r="Q696" s="1"/>
      <c r="R696" s="1"/>
      <c r="S696" s="474"/>
      <c r="T696" s="1"/>
      <c r="U696" s="1"/>
      <c r="V696" s="1"/>
      <c r="W696" s="204"/>
      <c r="X696" s="1"/>
      <c r="Y696" s="1"/>
      <c r="Z696" s="1"/>
      <c r="AA696" s="475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>
      <c r="A697" s="1"/>
      <c r="B697" s="1"/>
      <c r="C697" s="1"/>
      <c r="D697" s="1"/>
      <c r="E697" s="1"/>
      <c r="F697" s="1"/>
      <c r="G697" s="1"/>
      <c r="H697" s="55"/>
      <c r="I697" s="55"/>
      <c r="J697" s="1"/>
      <c r="K697" s="1"/>
      <c r="L697" s="1"/>
      <c r="M697" s="1"/>
      <c r="N697" s="473"/>
      <c r="O697" s="1"/>
      <c r="P697" s="1"/>
      <c r="Q697" s="1"/>
      <c r="R697" s="1"/>
      <c r="S697" s="474"/>
      <c r="T697" s="1"/>
      <c r="U697" s="1"/>
      <c r="V697" s="1"/>
      <c r="W697" s="204"/>
      <c r="X697" s="1"/>
      <c r="Y697" s="1"/>
      <c r="Z697" s="1"/>
      <c r="AA697" s="475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>
      <c r="A698" s="1"/>
      <c r="B698" s="1"/>
      <c r="C698" s="1"/>
      <c r="D698" s="1"/>
      <c r="E698" s="1"/>
      <c r="F698" s="1"/>
      <c r="G698" s="1"/>
      <c r="H698" s="55"/>
      <c r="I698" s="55"/>
      <c r="J698" s="1"/>
      <c r="K698" s="1"/>
      <c r="L698" s="1"/>
      <c r="M698" s="1"/>
      <c r="N698" s="473"/>
      <c r="O698" s="1"/>
      <c r="P698" s="1"/>
      <c r="Q698" s="1"/>
      <c r="R698" s="1"/>
      <c r="S698" s="474"/>
      <c r="T698" s="1"/>
      <c r="U698" s="1"/>
      <c r="V698" s="1"/>
      <c r="W698" s="204"/>
      <c r="X698" s="1"/>
      <c r="Y698" s="1"/>
      <c r="Z698" s="1"/>
      <c r="AA698" s="475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>
      <c r="A699" s="1"/>
      <c r="B699" s="1"/>
      <c r="C699" s="1"/>
      <c r="D699" s="1"/>
      <c r="E699" s="1"/>
      <c r="F699" s="1"/>
      <c r="G699" s="1"/>
      <c r="H699" s="55"/>
      <c r="I699" s="55"/>
      <c r="J699" s="1"/>
      <c r="K699" s="1"/>
      <c r="L699" s="1"/>
      <c r="M699" s="1"/>
      <c r="N699" s="473"/>
      <c r="O699" s="1"/>
      <c r="P699" s="1"/>
      <c r="Q699" s="1"/>
      <c r="R699" s="1"/>
      <c r="S699" s="474"/>
      <c r="T699" s="1"/>
      <c r="U699" s="1"/>
      <c r="V699" s="1"/>
      <c r="W699" s="204"/>
      <c r="X699" s="1"/>
      <c r="Y699" s="1"/>
      <c r="Z699" s="1"/>
      <c r="AA699" s="475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>
      <c r="A700" s="1"/>
      <c r="B700" s="1"/>
      <c r="C700" s="1"/>
      <c r="D700" s="1"/>
      <c r="E700" s="1"/>
      <c r="F700" s="1"/>
      <c r="G700" s="1"/>
      <c r="H700" s="55"/>
      <c r="I700" s="55"/>
      <c r="J700" s="1"/>
      <c r="K700" s="1"/>
      <c r="L700" s="1"/>
      <c r="M700" s="1"/>
      <c r="N700" s="473"/>
      <c r="O700" s="1"/>
      <c r="P700" s="1"/>
      <c r="Q700" s="1"/>
      <c r="R700" s="1"/>
      <c r="S700" s="474"/>
      <c r="T700" s="1"/>
      <c r="U700" s="1"/>
      <c r="V700" s="1"/>
      <c r="W700" s="204"/>
      <c r="X700" s="1"/>
      <c r="Y700" s="1"/>
      <c r="Z700" s="1"/>
      <c r="AA700" s="475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>
      <c r="A701" s="1"/>
      <c r="B701" s="1"/>
      <c r="C701" s="1"/>
      <c r="D701" s="1"/>
      <c r="E701" s="1"/>
      <c r="F701" s="1"/>
      <c r="G701" s="1"/>
      <c r="H701" s="55"/>
      <c r="I701" s="55"/>
      <c r="J701" s="1"/>
      <c r="K701" s="1"/>
      <c r="L701" s="1"/>
      <c r="M701" s="1"/>
      <c r="N701" s="473"/>
      <c r="O701" s="1"/>
      <c r="P701" s="1"/>
      <c r="Q701" s="1"/>
      <c r="R701" s="1"/>
      <c r="S701" s="474"/>
      <c r="T701" s="1"/>
      <c r="U701" s="1"/>
      <c r="V701" s="1"/>
      <c r="W701" s="204"/>
      <c r="X701" s="1"/>
      <c r="Y701" s="1"/>
      <c r="Z701" s="1"/>
      <c r="AA701" s="475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>
      <c r="A702" s="1"/>
      <c r="B702" s="1"/>
      <c r="C702" s="1"/>
      <c r="D702" s="1"/>
      <c r="E702" s="1"/>
      <c r="F702" s="1"/>
      <c r="G702" s="1"/>
      <c r="H702" s="55"/>
      <c r="I702" s="55"/>
      <c r="J702" s="1"/>
      <c r="K702" s="1"/>
      <c r="L702" s="1"/>
      <c r="M702" s="1"/>
      <c r="N702" s="473"/>
      <c r="O702" s="1"/>
      <c r="P702" s="1"/>
      <c r="Q702" s="1"/>
      <c r="R702" s="1"/>
      <c r="S702" s="474"/>
      <c r="T702" s="1"/>
      <c r="U702" s="1"/>
      <c r="V702" s="1"/>
      <c r="W702" s="204"/>
      <c r="X702" s="1"/>
      <c r="Y702" s="1"/>
      <c r="Z702" s="1"/>
      <c r="AA702" s="475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>
      <c r="A703" s="1"/>
      <c r="B703" s="1"/>
      <c r="C703" s="1"/>
      <c r="D703" s="1"/>
      <c r="E703" s="1"/>
      <c r="F703" s="1"/>
      <c r="G703" s="1"/>
      <c r="H703" s="55"/>
      <c r="I703" s="55"/>
      <c r="J703" s="1"/>
      <c r="K703" s="1"/>
      <c r="L703" s="1"/>
      <c r="M703" s="1"/>
      <c r="N703" s="473"/>
      <c r="O703" s="1"/>
      <c r="P703" s="1"/>
      <c r="Q703" s="1"/>
      <c r="R703" s="1"/>
      <c r="S703" s="474"/>
      <c r="T703" s="1"/>
      <c r="U703" s="1"/>
      <c r="V703" s="1"/>
      <c r="W703" s="204"/>
      <c r="X703" s="1"/>
      <c r="Y703" s="1"/>
      <c r="Z703" s="1"/>
      <c r="AA703" s="475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>
      <c r="A704" s="1"/>
      <c r="B704" s="1"/>
      <c r="C704" s="1"/>
      <c r="D704" s="1"/>
      <c r="E704" s="1"/>
      <c r="F704" s="1"/>
      <c r="G704" s="1"/>
      <c r="H704" s="55"/>
      <c r="I704" s="55"/>
      <c r="J704" s="1"/>
      <c r="K704" s="1"/>
      <c r="L704" s="1"/>
      <c r="M704" s="1"/>
      <c r="N704" s="473"/>
      <c r="O704" s="1"/>
      <c r="P704" s="1"/>
      <c r="Q704" s="1"/>
      <c r="R704" s="1"/>
      <c r="S704" s="474"/>
      <c r="T704" s="1"/>
      <c r="U704" s="1"/>
      <c r="V704" s="1"/>
      <c r="W704" s="204"/>
      <c r="X704" s="1"/>
      <c r="Y704" s="1"/>
      <c r="Z704" s="1"/>
      <c r="AA704" s="475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>
      <c r="A705" s="1"/>
      <c r="B705" s="1"/>
      <c r="C705" s="1"/>
      <c r="D705" s="1"/>
      <c r="E705" s="1"/>
      <c r="F705" s="1"/>
      <c r="G705" s="1"/>
      <c r="H705" s="55"/>
      <c r="I705" s="55"/>
      <c r="J705" s="1"/>
      <c r="K705" s="1"/>
      <c r="L705" s="1"/>
      <c r="M705" s="1"/>
      <c r="N705" s="473"/>
      <c r="O705" s="1"/>
      <c r="P705" s="1"/>
      <c r="Q705" s="1"/>
      <c r="R705" s="1"/>
      <c r="S705" s="474"/>
      <c r="T705" s="1"/>
      <c r="U705" s="1"/>
      <c r="V705" s="1"/>
      <c r="W705" s="204"/>
      <c r="X705" s="1"/>
      <c r="Y705" s="1"/>
      <c r="Z705" s="1"/>
      <c r="AA705" s="475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>
      <c r="A706" s="1"/>
      <c r="B706" s="1"/>
      <c r="C706" s="1"/>
      <c r="D706" s="1"/>
      <c r="E706" s="1"/>
      <c r="F706" s="1"/>
      <c r="G706" s="1"/>
      <c r="H706" s="55"/>
      <c r="I706" s="55"/>
      <c r="J706" s="1"/>
      <c r="K706" s="1"/>
      <c r="L706" s="1"/>
      <c r="M706" s="1"/>
      <c r="N706" s="473"/>
      <c r="O706" s="1"/>
      <c r="P706" s="1"/>
      <c r="Q706" s="1"/>
      <c r="R706" s="1"/>
      <c r="S706" s="474"/>
      <c r="T706" s="1"/>
      <c r="U706" s="1"/>
      <c r="V706" s="1"/>
      <c r="W706" s="204"/>
      <c r="X706" s="1"/>
      <c r="Y706" s="1"/>
      <c r="Z706" s="1"/>
      <c r="AA706" s="475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>
      <c r="A707" s="1"/>
      <c r="B707" s="1"/>
      <c r="C707" s="1"/>
      <c r="D707" s="1"/>
      <c r="E707" s="1"/>
      <c r="F707" s="1"/>
      <c r="G707" s="1"/>
      <c r="H707" s="55"/>
      <c r="I707" s="55"/>
      <c r="J707" s="1"/>
      <c r="K707" s="1"/>
      <c r="L707" s="1"/>
      <c r="M707" s="1"/>
      <c r="N707" s="473"/>
      <c r="O707" s="1"/>
      <c r="P707" s="1"/>
      <c r="Q707" s="1"/>
      <c r="R707" s="1"/>
      <c r="S707" s="474"/>
      <c r="T707" s="1"/>
      <c r="U707" s="1"/>
      <c r="V707" s="1"/>
      <c r="W707" s="204"/>
      <c r="X707" s="1"/>
      <c r="Y707" s="1"/>
      <c r="Z707" s="1"/>
      <c r="AA707" s="475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>
      <c r="A708" s="1"/>
      <c r="B708" s="1"/>
      <c r="C708" s="1"/>
      <c r="D708" s="1"/>
      <c r="E708" s="1"/>
      <c r="F708" s="1"/>
      <c r="G708" s="1"/>
      <c r="H708" s="55"/>
      <c r="I708" s="55"/>
      <c r="J708" s="1"/>
      <c r="K708" s="1"/>
      <c r="L708" s="1"/>
      <c r="M708" s="1"/>
      <c r="N708" s="473"/>
      <c r="O708" s="1"/>
      <c r="P708" s="1"/>
      <c r="Q708" s="1"/>
      <c r="R708" s="1"/>
      <c r="S708" s="474"/>
      <c r="T708" s="1"/>
      <c r="U708" s="1"/>
      <c r="V708" s="1"/>
      <c r="W708" s="204"/>
      <c r="X708" s="1"/>
      <c r="Y708" s="1"/>
      <c r="Z708" s="1"/>
      <c r="AA708" s="475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>
      <c r="A709" s="1"/>
      <c r="B709" s="1"/>
      <c r="C709" s="1"/>
      <c r="D709" s="1"/>
      <c r="E709" s="1"/>
      <c r="F709" s="1"/>
      <c r="G709" s="1"/>
      <c r="H709" s="55"/>
      <c r="I709" s="55"/>
      <c r="J709" s="1"/>
      <c r="K709" s="1"/>
      <c r="L709" s="1"/>
      <c r="M709" s="1"/>
      <c r="N709" s="473"/>
      <c r="O709" s="1"/>
      <c r="P709" s="1"/>
      <c r="Q709" s="1"/>
      <c r="R709" s="1"/>
      <c r="S709" s="474"/>
      <c r="T709" s="1"/>
      <c r="U709" s="1"/>
      <c r="V709" s="1"/>
      <c r="W709" s="204"/>
      <c r="X709" s="1"/>
      <c r="Y709" s="1"/>
      <c r="Z709" s="1"/>
      <c r="AA709" s="475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>
      <c r="A710" s="1"/>
      <c r="B710" s="1"/>
      <c r="C710" s="1"/>
      <c r="D710" s="1"/>
      <c r="E710" s="1"/>
      <c r="F710" s="1"/>
      <c r="G710" s="1"/>
      <c r="H710" s="55"/>
      <c r="I710" s="55"/>
      <c r="J710" s="1"/>
      <c r="K710" s="1"/>
      <c r="L710" s="1"/>
      <c r="M710" s="1"/>
      <c r="N710" s="473"/>
      <c r="O710" s="1"/>
      <c r="P710" s="1"/>
      <c r="Q710" s="1"/>
      <c r="R710" s="1"/>
      <c r="S710" s="474"/>
      <c r="T710" s="1"/>
      <c r="U710" s="1"/>
      <c r="V710" s="1"/>
      <c r="W710" s="204"/>
      <c r="X710" s="1"/>
      <c r="Y710" s="1"/>
      <c r="Z710" s="1"/>
      <c r="AA710" s="475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>
      <c r="A711" s="1"/>
      <c r="B711" s="1"/>
      <c r="C711" s="1"/>
      <c r="D711" s="1"/>
      <c r="E711" s="1"/>
      <c r="F711" s="1"/>
      <c r="G711" s="1"/>
      <c r="H711" s="55"/>
      <c r="I711" s="55"/>
      <c r="J711" s="1"/>
      <c r="K711" s="1"/>
      <c r="L711" s="1"/>
      <c r="M711" s="1"/>
      <c r="N711" s="473"/>
      <c r="O711" s="1"/>
      <c r="P711" s="1"/>
      <c r="Q711" s="1"/>
      <c r="R711" s="1"/>
      <c r="S711" s="474"/>
      <c r="T711" s="1"/>
      <c r="U711" s="1"/>
      <c r="V711" s="1"/>
      <c r="W711" s="204"/>
      <c r="X711" s="1"/>
      <c r="Y711" s="1"/>
      <c r="Z711" s="1"/>
      <c r="AA711" s="475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>
      <c r="A712" s="1"/>
      <c r="B712" s="1"/>
      <c r="C712" s="1"/>
      <c r="D712" s="1"/>
      <c r="E712" s="1"/>
      <c r="F712" s="1"/>
      <c r="G712" s="1"/>
      <c r="H712" s="55"/>
      <c r="I712" s="55"/>
      <c r="J712" s="1"/>
      <c r="K712" s="1"/>
      <c r="L712" s="1"/>
      <c r="M712" s="1"/>
      <c r="N712" s="473"/>
      <c r="O712" s="1"/>
      <c r="P712" s="1"/>
      <c r="Q712" s="1"/>
      <c r="R712" s="1"/>
      <c r="S712" s="474"/>
      <c r="T712" s="1"/>
      <c r="U712" s="1"/>
      <c r="V712" s="1"/>
      <c r="W712" s="204"/>
      <c r="X712" s="1"/>
      <c r="Y712" s="1"/>
      <c r="Z712" s="1"/>
      <c r="AA712" s="475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>
      <c r="A713" s="1"/>
      <c r="B713" s="1"/>
      <c r="C713" s="1"/>
      <c r="D713" s="1"/>
      <c r="E713" s="1"/>
      <c r="F713" s="1"/>
      <c r="G713" s="1"/>
      <c r="H713" s="55"/>
      <c r="I713" s="55"/>
      <c r="J713" s="1"/>
      <c r="K713" s="1"/>
      <c r="L713" s="1"/>
      <c r="M713" s="1"/>
      <c r="N713" s="473"/>
      <c r="O713" s="1"/>
      <c r="P713" s="1"/>
      <c r="Q713" s="1"/>
      <c r="R713" s="1"/>
      <c r="S713" s="474"/>
      <c r="T713" s="1"/>
      <c r="U713" s="1"/>
      <c r="V713" s="1"/>
      <c r="W713" s="204"/>
      <c r="X713" s="1"/>
      <c r="Y713" s="1"/>
      <c r="Z713" s="1"/>
      <c r="AA713" s="475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>
      <c r="A714" s="1"/>
      <c r="B714" s="1"/>
      <c r="C714" s="1"/>
      <c r="D714" s="1"/>
      <c r="E714" s="1"/>
      <c r="F714" s="1"/>
      <c r="G714" s="1"/>
      <c r="H714" s="55"/>
      <c r="I714" s="55"/>
      <c r="J714" s="1"/>
      <c r="K714" s="1"/>
      <c r="L714" s="1"/>
      <c r="M714" s="1"/>
      <c r="N714" s="473"/>
      <c r="O714" s="1"/>
      <c r="P714" s="1"/>
      <c r="Q714" s="1"/>
      <c r="R714" s="1"/>
      <c r="S714" s="474"/>
      <c r="T714" s="1"/>
      <c r="U714" s="1"/>
      <c r="V714" s="1"/>
      <c r="W714" s="204"/>
      <c r="X714" s="1"/>
      <c r="Y714" s="1"/>
      <c r="Z714" s="1"/>
      <c r="AA714" s="475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>
      <c r="A715" s="1"/>
      <c r="B715" s="1"/>
      <c r="C715" s="1"/>
      <c r="D715" s="1"/>
      <c r="E715" s="1"/>
      <c r="F715" s="1"/>
      <c r="G715" s="1"/>
      <c r="H715" s="55"/>
      <c r="I715" s="55"/>
      <c r="J715" s="1"/>
      <c r="K715" s="1"/>
      <c r="L715" s="1"/>
      <c r="M715" s="1"/>
      <c r="N715" s="473"/>
      <c r="O715" s="1"/>
      <c r="P715" s="1"/>
      <c r="Q715" s="1"/>
      <c r="R715" s="1"/>
      <c r="S715" s="474"/>
      <c r="T715" s="1"/>
      <c r="U715" s="1"/>
      <c r="V715" s="1"/>
      <c r="W715" s="204"/>
      <c r="X715" s="1"/>
      <c r="Y715" s="1"/>
      <c r="Z715" s="1"/>
      <c r="AA715" s="475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>
      <c r="A716" s="1"/>
      <c r="B716" s="1"/>
      <c r="C716" s="1"/>
      <c r="D716" s="1"/>
      <c r="E716" s="1"/>
      <c r="F716" s="1"/>
      <c r="G716" s="1"/>
      <c r="H716" s="55"/>
      <c r="I716" s="55"/>
      <c r="J716" s="1"/>
      <c r="K716" s="1"/>
      <c r="L716" s="1"/>
      <c r="M716" s="1"/>
      <c r="N716" s="473"/>
      <c r="O716" s="1"/>
      <c r="P716" s="1"/>
      <c r="Q716" s="1"/>
      <c r="R716" s="1"/>
      <c r="S716" s="474"/>
      <c r="T716" s="1"/>
      <c r="U716" s="1"/>
      <c r="V716" s="1"/>
      <c r="W716" s="204"/>
      <c r="X716" s="1"/>
      <c r="Y716" s="1"/>
      <c r="Z716" s="1"/>
      <c r="AA716" s="475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>
      <c r="A717" s="1"/>
      <c r="B717" s="1"/>
      <c r="C717" s="1"/>
      <c r="D717" s="1"/>
      <c r="E717" s="1"/>
      <c r="F717" s="1"/>
      <c r="G717" s="1"/>
      <c r="H717" s="55"/>
      <c r="I717" s="55"/>
      <c r="J717" s="1"/>
      <c r="K717" s="1"/>
      <c r="L717" s="1"/>
      <c r="M717" s="1"/>
      <c r="N717" s="473"/>
      <c r="O717" s="1"/>
      <c r="P717" s="1"/>
      <c r="Q717" s="1"/>
      <c r="R717" s="1"/>
      <c r="S717" s="474"/>
      <c r="T717" s="1"/>
      <c r="U717" s="1"/>
      <c r="V717" s="1"/>
      <c r="W717" s="204"/>
      <c r="X717" s="1"/>
      <c r="Y717" s="1"/>
      <c r="Z717" s="1"/>
      <c r="AA717" s="475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>
      <c r="A718" s="1"/>
      <c r="B718" s="1"/>
      <c r="C718" s="1"/>
      <c r="D718" s="1"/>
      <c r="E718" s="1"/>
      <c r="F718" s="1"/>
      <c r="G718" s="1"/>
      <c r="H718" s="55"/>
      <c r="I718" s="55"/>
      <c r="J718" s="1"/>
      <c r="K718" s="1"/>
      <c r="L718" s="1"/>
      <c r="M718" s="1"/>
      <c r="N718" s="473"/>
      <c r="O718" s="1"/>
      <c r="P718" s="1"/>
      <c r="Q718" s="1"/>
      <c r="R718" s="1"/>
      <c r="S718" s="474"/>
      <c r="T718" s="1"/>
      <c r="U718" s="1"/>
      <c r="V718" s="1"/>
      <c r="W718" s="204"/>
      <c r="X718" s="1"/>
      <c r="Y718" s="1"/>
      <c r="Z718" s="1"/>
      <c r="AA718" s="475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>
      <c r="A719" s="1"/>
      <c r="B719" s="1"/>
      <c r="C719" s="1"/>
      <c r="D719" s="1"/>
      <c r="E719" s="1"/>
      <c r="F719" s="1"/>
      <c r="G719" s="1"/>
      <c r="H719" s="55"/>
      <c r="I719" s="55"/>
      <c r="J719" s="1"/>
      <c r="K719" s="1"/>
      <c r="L719" s="1"/>
      <c r="M719" s="1"/>
      <c r="N719" s="473"/>
      <c r="O719" s="1"/>
      <c r="P719" s="1"/>
      <c r="Q719" s="1"/>
      <c r="R719" s="1"/>
      <c r="S719" s="474"/>
      <c r="T719" s="1"/>
      <c r="U719" s="1"/>
      <c r="V719" s="1"/>
      <c r="W719" s="204"/>
      <c r="X719" s="1"/>
      <c r="Y719" s="1"/>
      <c r="Z719" s="1"/>
      <c r="AA719" s="475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>
      <c r="A720" s="1"/>
      <c r="B720" s="1"/>
      <c r="C720" s="1"/>
      <c r="D720" s="1"/>
      <c r="E720" s="1"/>
      <c r="F720" s="1"/>
      <c r="G720" s="1"/>
      <c r="H720" s="55"/>
      <c r="I720" s="55"/>
      <c r="J720" s="1"/>
      <c r="K720" s="1"/>
      <c r="L720" s="1"/>
      <c r="M720" s="1"/>
      <c r="N720" s="473"/>
      <c r="O720" s="1"/>
      <c r="P720" s="1"/>
      <c r="Q720" s="1"/>
      <c r="R720" s="1"/>
      <c r="S720" s="474"/>
      <c r="T720" s="1"/>
      <c r="U720" s="1"/>
      <c r="V720" s="1"/>
      <c r="W720" s="204"/>
      <c r="X720" s="1"/>
      <c r="Y720" s="1"/>
      <c r="Z720" s="1"/>
      <c r="AA720" s="475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>
      <c r="A721" s="1"/>
      <c r="B721" s="1"/>
      <c r="C721" s="1"/>
      <c r="D721" s="1"/>
      <c r="E721" s="1"/>
      <c r="F721" s="1"/>
      <c r="G721" s="1"/>
      <c r="H721" s="55"/>
      <c r="I721" s="55"/>
      <c r="J721" s="1"/>
      <c r="K721" s="1"/>
      <c r="L721" s="1"/>
      <c r="M721" s="1"/>
      <c r="N721" s="473"/>
      <c r="O721" s="1"/>
      <c r="P721" s="1"/>
      <c r="Q721" s="1"/>
      <c r="R721" s="1"/>
      <c r="S721" s="474"/>
      <c r="T721" s="1"/>
      <c r="U721" s="1"/>
      <c r="V721" s="1"/>
      <c r="W721" s="204"/>
      <c r="X721" s="1"/>
      <c r="Y721" s="1"/>
      <c r="Z721" s="1"/>
      <c r="AA721" s="475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>
      <c r="A722" s="1"/>
      <c r="B722" s="1"/>
      <c r="C722" s="1"/>
      <c r="D722" s="1"/>
      <c r="E722" s="1"/>
      <c r="F722" s="1"/>
      <c r="G722" s="1"/>
      <c r="H722" s="55"/>
      <c r="I722" s="55"/>
      <c r="J722" s="1"/>
      <c r="K722" s="1"/>
      <c r="L722" s="1"/>
      <c r="M722" s="1"/>
      <c r="N722" s="473"/>
      <c r="O722" s="1"/>
      <c r="P722" s="1"/>
      <c r="Q722" s="1"/>
      <c r="R722" s="1"/>
      <c r="S722" s="474"/>
      <c r="T722" s="1"/>
      <c r="U722" s="1"/>
      <c r="V722" s="1"/>
      <c r="W722" s="204"/>
      <c r="X722" s="1"/>
      <c r="Y722" s="1"/>
      <c r="Z722" s="1"/>
      <c r="AA722" s="475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>
      <c r="A723" s="1"/>
      <c r="B723" s="1"/>
      <c r="C723" s="1"/>
      <c r="D723" s="1"/>
      <c r="E723" s="1"/>
      <c r="F723" s="1"/>
      <c r="G723" s="1"/>
      <c r="H723" s="55"/>
      <c r="I723" s="55"/>
      <c r="J723" s="1"/>
      <c r="K723" s="1"/>
      <c r="L723" s="1"/>
      <c r="M723" s="1"/>
      <c r="N723" s="473"/>
      <c r="O723" s="1"/>
      <c r="P723" s="1"/>
      <c r="Q723" s="1"/>
      <c r="R723" s="1"/>
      <c r="S723" s="474"/>
      <c r="T723" s="1"/>
      <c r="U723" s="1"/>
      <c r="V723" s="1"/>
      <c r="W723" s="204"/>
      <c r="X723" s="1"/>
      <c r="Y723" s="1"/>
      <c r="Z723" s="1"/>
      <c r="AA723" s="475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>
      <c r="A724" s="1"/>
      <c r="B724" s="1"/>
      <c r="C724" s="1"/>
      <c r="D724" s="1"/>
      <c r="E724" s="1"/>
      <c r="F724" s="1"/>
      <c r="G724" s="1"/>
      <c r="H724" s="55"/>
      <c r="I724" s="55"/>
      <c r="J724" s="1"/>
      <c r="K724" s="1"/>
      <c r="L724" s="1"/>
      <c r="M724" s="1"/>
      <c r="N724" s="473"/>
      <c r="O724" s="1"/>
      <c r="P724" s="1"/>
      <c r="Q724" s="1"/>
      <c r="R724" s="1"/>
      <c r="S724" s="474"/>
      <c r="T724" s="1"/>
      <c r="U724" s="1"/>
      <c r="V724" s="1"/>
      <c r="W724" s="204"/>
      <c r="X724" s="1"/>
      <c r="Y724" s="1"/>
      <c r="Z724" s="1"/>
      <c r="AA724" s="475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>
      <c r="A725" s="1"/>
      <c r="B725" s="1"/>
      <c r="C725" s="1"/>
      <c r="D725" s="1"/>
      <c r="E725" s="1"/>
      <c r="F725" s="1"/>
      <c r="G725" s="1"/>
      <c r="H725" s="55"/>
      <c r="I725" s="55"/>
      <c r="J725" s="1"/>
      <c r="K725" s="1"/>
      <c r="L725" s="1"/>
      <c r="M725" s="1"/>
      <c r="N725" s="473"/>
      <c r="O725" s="1"/>
      <c r="P725" s="1"/>
      <c r="Q725" s="1"/>
      <c r="R725" s="1"/>
      <c r="S725" s="474"/>
      <c r="T725" s="1"/>
      <c r="U725" s="1"/>
      <c r="V725" s="1"/>
      <c r="W725" s="204"/>
      <c r="X725" s="1"/>
      <c r="Y725" s="1"/>
      <c r="Z725" s="1"/>
      <c r="AA725" s="475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>
      <c r="A726" s="1"/>
      <c r="B726" s="1"/>
      <c r="C726" s="1"/>
      <c r="D726" s="1"/>
      <c r="E726" s="1"/>
      <c r="F726" s="1"/>
      <c r="G726" s="1"/>
      <c r="H726" s="55"/>
      <c r="I726" s="55"/>
      <c r="J726" s="1"/>
      <c r="K726" s="1"/>
      <c r="L726" s="1"/>
      <c r="M726" s="1"/>
      <c r="N726" s="473"/>
      <c r="O726" s="1"/>
      <c r="P726" s="1"/>
      <c r="Q726" s="1"/>
      <c r="R726" s="1"/>
      <c r="S726" s="474"/>
      <c r="T726" s="1"/>
      <c r="U726" s="1"/>
      <c r="V726" s="1"/>
      <c r="W726" s="204"/>
      <c r="X726" s="1"/>
      <c r="Y726" s="1"/>
      <c r="Z726" s="1"/>
      <c r="AA726" s="475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>
      <c r="A727" s="1"/>
      <c r="B727" s="1"/>
      <c r="C727" s="1"/>
      <c r="D727" s="1"/>
      <c r="E727" s="1"/>
      <c r="F727" s="1"/>
      <c r="G727" s="1"/>
      <c r="H727" s="55"/>
      <c r="I727" s="55"/>
      <c r="J727" s="1"/>
      <c r="K727" s="1"/>
      <c r="L727" s="1"/>
      <c r="M727" s="1"/>
      <c r="N727" s="473"/>
      <c r="O727" s="1"/>
      <c r="P727" s="1"/>
      <c r="Q727" s="1"/>
      <c r="R727" s="1"/>
      <c r="S727" s="474"/>
      <c r="T727" s="1"/>
      <c r="U727" s="1"/>
      <c r="V727" s="1"/>
      <c r="W727" s="204"/>
      <c r="X727" s="1"/>
      <c r="Y727" s="1"/>
      <c r="Z727" s="1"/>
      <c r="AA727" s="475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>
      <c r="A728" s="1"/>
      <c r="B728" s="1"/>
      <c r="C728" s="1"/>
      <c r="D728" s="1"/>
      <c r="E728" s="1"/>
      <c r="F728" s="1"/>
      <c r="G728" s="1"/>
      <c r="H728" s="55"/>
      <c r="I728" s="55"/>
      <c r="J728" s="1"/>
      <c r="K728" s="1"/>
      <c r="L728" s="1"/>
      <c r="M728" s="1"/>
      <c r="N728" s="473"/>
      <c r="O728" s="1"/>
      <c r="P728" s="1"/>
      <c r="Q728" s="1"/>
      <c r="R728" s="1"/>
      <c r="S728" s="474"/>
      <c r="T728" s="1"/>
      <c r="U728" s="1"/>
      <c r="V728" s="1"/>
      <c r="W728" s="204"/>
      <c r="X728" s="1"/>
      <c r="Y728" s="1"/>
      <c r="Z728" s="1"/>
      <c r="AA728" s="475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>
      <c r="A729" s="1"/>
      <c r="B729" s="1"/>
      <c r="C729" s="1"/>
      <c r="D729" s="1"/>
      <c r="E729" s="1"/>
      <c r="F729" s="1"/>
      <c r="G729" s="1"/>
      <c r="H729" s="55"/>
      <c r="I729" s="55"/>
      <c r="J729" s="1"/>
      <c r="K729" s="1"/>
      <c r="L729" s="1"/>
      <c r="M729" s="1"/>
      <c r="N729" s="473"/>
      <c r="O729" s="1"/>
      <c r="P729" s="1"/>
      <c r="Q729" s="1"/>
      <c r="R729" s="1"/>
      <c r="S729" s="474"/>
      <c r="T729" s="1"/>
      <c r="U729" s="1"/>
      <c r="V729" s="1"/>
      <c r="W729" s="204"/>
      <c r="X729" s="1"/>
      <c r="Y729" s="1"/>
      <c r="Z729" s="1"/>
      <c r="AA729" s="475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>
      <c r="A730" s="1"/>
      <c r="B730" s="1"/>
      <c r="C730" s="1"/>
      <c r="D730" s="1"/>
      <c r="E730" s="1"/>
      <c r="F730" s="1"/>
      <c r="G730" s="1"/>
      <c r="H730" s="55"/>
      <c r="I730" s="55"/>
      <c r="J730" s="1"/>
      <c r="K730" s="1"/>
      <c r="L730" s="1"/>
      <c r="M730" s="1"/>
      <c r="N730" s="473"/>
      <c r="O730" s="1"/>
      <c r="P730" s="1"/>
      <c r="Q730" s="1"/>
      <c r="R730" s="1"/>
      <c r="S730" s="474"/>
      <c r="T730" s="1"/>
      <c r="U730" s="1"/>
      <c r="V730" s="1"/>
      <c r="W730" s="204"/>
      <c r="X730" s="1"/>
      <c r="Y730" s="1"/>
      <c r="Z730" s="1"/>
      <c r="AA730" s="475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>
      <c r="A731" s="1"/>
      <c r="B731" s="1"/>
      <c r="C731" s="1"/>
      <c r="D731" s="1"/>
      <c r="E731" s="1"/>
      <c r="F731" s="1"/>
      <c r="G731" s="1"/>
      <c r="H731" s="55"/>
      <c r="I731" s="55"/>
      <c r="J731" s="1"/>
      <c r="K731" s="1"/>
      <c r="L731" s="1"/>
      <c r="M731" s="1"/>
      <c r="N731" s="473"/>
      <c r="O731" s="1"/>
      <c r="P731" s="1"/>
      <c r="Q731" s="1"/>
      <c r="R731" s="1"/>
      <c r="S731" s="474"/>
      <c r="T731" s="1"/>
      <c r="U731" s="1"/>
      <c r="V731" s="1"/>
      <c r="W731" s="204"/>
      <c r="X731" s="1"/>
      <c r="Y731" s="1"/>
      <c r="Z731" s="1"/>
      <c r="AA731" s="475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>
      <c r="A732" s="1"/>
      <c r="B732" s="1"/>
      <c r="C732" s="1"/>
      <c r="D732" s="1"/>
      <c r="E732" s="1"/>
      <c r="F732" s="1"/>
      <c r="G732" s="1"/>
      <c r="H732" s="55"/>
      <c r="I732" s="55"/>
      <c r="J732" s="1"/>
      <c r="K732" s="1"/>
      <c r="L732" s="1"/>
      <c r="M732" s="1"/>
      <c r="N732" s="473"/>
      <c r="O732" s="1"/>
      <c r="P732" s="1"/>
      <c r="Q732" s="1"/>
      <c r="R732" s="1"/>
      <c r="S732" s="474"/>
      <c r="T732" s="1"/>
      <c r="U732" s="1"/>
      <c r="V732" s="1"/>
      <c r="W732" s="204"/>
      <c r="X732" s="1"/>
      <c r="Y732" s="1"/>
      <c r="Z732" s="1"/>
      <c r="AA732" s="475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>
      <c r="A733" s="1"/>
      <c r="B733" s="1"/>
      <c r="C733" s="1"/>
      <c r="D733" s="1"/>
      <c r="E733" s="1"/>
      <c r="F733" s="1"/>
      <c r="G733" s="1"/>
      <c r="H733" s="55"/>
      <c r="I733" s="55"/>
      <c r="J733" s="1"/>
      <c r="K733" s="1"/>
      <c r="L733" s="1"/>
      <c r="M733" s="1"/>
      <c r="N733" s="473"/>
      <c r="O733" s="1"/>
      <c r="P733" s="1"/>
      <c r="Q733" s="1"/>
      <c r="R733" s="1"/>
      <c r="S733" s="474"/>
      <c r="T733" s="1"/>
      <c r="U733" s="1"/>
      <c r="V733" s="1"/>
      <c r="W733" s="204"/>
      <c r="X733" s="1"/>
      <c r="Y733" s="1"/>
      <c r="Z733" s="1"/>
      <c r="AA733" s="475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>
      <c r="A734" s="1"/>
      <c r="B734" s="1"/>
      <c r="C734" s="1"/>
      <c r="D734" s="1"/>
      <c r="E734" s="1"/>
      <c r="F734" s="1"/>
      <c r="G734" s="1"/>
      <c r="H734" s="55"/>
      <c r="I734" s="55"/>
      <c r="J734" s="1"/>
      <c r="K734" s="1"/>
      <c r="L734" s="1"/>
      <c r="M734" s="1"/>
      <c r="N734" s="473"/>
      <c r="O734" s="1"/>
      <c r="P734" s="1"/>
      <c r="Q734" s="1"/>
      <c r="R734" s="1"/>
      <c r="S734" s="474"/>
      <c r="T734" s="1"/>
      <c r="U734" s="1"/>
      <c r="V734" s="1"/>
      <c r="W734" s="204"/>
      <c r="X734" s="1"/>
      <c r="Y734" s="1"/>
      <c r="Z734" s="1"/>
      <c r="AA734" s="475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>
      <c r="A735" s="1"/>
      <c r="B735" s="1"/>
      <c r="C735" s="1"/>
      <c r="D735" s="1"/>
      <c r="E735" s="1"/>
      <c r="F735" s="1"/>
      <c r="G735" s="1"/>
      <c r="H735" s="55"/>
      <c r="I735" s="55"/>
      <c r="J735" s="1"/>
      <c r="K735" s="1"/>
      <c r="L735" s="1"/>
      <c r="M735" s="1"/>
      <c r="N735" s="473"/>
      <c r="O735" s="1"/>
      <c r="P735" s="1"/>
      <c r="Q735" s="1"/>
      <c r="R735" s="1"/>
      <c r="S735" s="474"/>
      <c r="T735" s="1"/>
      <c r="U735" s="1"/>
      <c r="V735" s="1"/>
      <c r="W735" s="204"/>
      <c r="X735" s="1"/>
      <c r="Y735" s="1"/>
      <c r="Z735" s="1"/>
      <c r="AA735" s="475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>
      <c r="A736" s="1"/>
      <c r="B736" s="1"/>
      <c r="C736" s="1"/>
      <c r="D736" s="1"/>
      <c r="E736" s="1"/>
      <c r="F736" s="1"/>
      <c r="G736" s="1"/>
      <c r="H736" s="55"/>
      <c r="I736" s="55"/>
      <c r="J736" s="1"/>
      <c r="K736" s="1"/>
      <c r="L736" s="1"/>
      <c r="M736" s="1"/>
      <c r="N736" s="473"/>
      <c r="O736" s="1"/>
      <c r="P736" s="1"/>
      <c r="Q736" s="1"/>
      <c r="R736" s="1"/>
      <c r="S736" s="474"/>
      <c r="T736" s="1"/>
      <c r="U736" s="1"/>
      <c r="V736" s="1"/>
      <c r="W736" s="204"/>
      <c r="X736" s="1"/>
      <c r="Y736" s="1"/>
      <c r="Z736" s="1"/>
      <c r="AA736" s="475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>
      <c r="A737" s="1"/>
      <c r="B737" s="1"/>
      <c r="C737" s="1"/>
      <c r="D737" s="1"/>
      <c r="E737" s="1"/>
      <c r="F737" s="1"/>
      <c r="G737" s="1"/>
      <c r="H737" s="55"/>
      <c r="I737" s="55"/>
      <c r="J737" s="1"/>
      <c r="K737" s="1"/>
      <c r="L737" s="1"/>
      <c r="M737" s="1"/>
      <c r="N737" s="473"/>
      <c r="O737" s="1"/>
      <c r="P737" s="1"/>
      <c r="Q737" s="1"/>
      <c r="R737" s="1"/>
      <c r="S737" s="474"/>
      <c r="T737" s="1"/>
      <c r="U737" s="1"/>
      <c r="V737" s="1"/>
      <c r="W737" s="204"/>
      <c r="X737" s="1"/>
      <c r="Y737" s="1"/>
      <c r="Z737" s="1"/>
      <c r="AA737" s="475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>
      <c r="A738" s="1"/>
      <c r="B738" s="1"/>
      <c r="C738" s="1"/>
      <c r="D738" s="1"/>
      <c r="E738" s="1"/>
      <c r="F738" s="1"/>
      <c r="G738" s="1"/>
      <c r="H738" s="55"/>
      <c r="I738" s="55"/>
      <c r="J738" s="1"/>
      <c r="K738" s="1"/>
      <c r="L738" s="1"/>
      <c r="M738" s="1"/>
      <c r="N738" s="473"/>
      <c r="O738" s="1"/>
      <c r="P738" s="1"/>
      <c r="Q738" s="1"/>
      <c r="R738" s="1"/>
      <c r="S738" s="474"/>
      <c r="T738" s="1"/>
      <c r="U738" s="1"/>
      <c r="V738" s="1"/>
      <c r="W738" s="204"/>
      <c r="X738" s="1"/>
      <c r="Y738" s="1"/>
      <c r="Z738" s="1"/>
      <c r="AA738" s="475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>
      <c r="A739" s="1"/>
      <c r="B739" s="1"/>
      <c r="C739" s="1"/>
      <c r="D739" s="1"/>
      <c r="E739" s="1"/>
      <c r="F739" s="1"/>
      <c r="G739" s="1"/>
      <c r="H739" s="55"/>
      <c r="I739" s="55"/>
      <c r="J739" s="1"/>
      <c r="K739" s="1"/>
      <c r="L739" s="1"/>
      <c r="M739" s="1"/>
      <c r="N739" s="473"/>
      <c r="O739" s="1"/>
      <c r="P739" s="1"/>
      <c r="Q739" s="1"/>
      <c r="R739" s="1"/>
      <c r="S739" s="474"/>
      <c r="T739" s="1"/>
      <c r="U739" s="1"/>
      <c r="V739" s="1"/>
      <c r="W739" s="204"/>
      <c r="X739" s="1"/>
      <c r="Y739" s="1"/>
      <c r="Z739" s="1"/>
      <c r="AA739" s="475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>
      <c r="A740" s="1"/>
      <c r="B740" s="1"/>
      <c r="C740" s="1"/>
      <c r="D740" s="1"/>
      <c r="E740" s="1"/>
      <c r="F740" s="1"/>
      <c r="G740" s="1"/>
      <c r="H740" s="55"/>
      <c r="I740" s="55"/>
      <c r="J740" s="1"/>
      <c r="K740" s="1"/>
      <c r="L740" s="1"/>
      <c r="M740" s="1"/>
      <c r="N740" s="473"/>
      <c r="O740" s="1"/>
      <c r="P740" s="1"/>
      <c r="Q740" s="1"/>
      <c r="R740" s="1"/>
      <c r="S740" s="474"/>
      <c r="T740" s="1"/>
      <c r="U740" s="1"/>
      <c r="V740" s="1"/>
      <c r="W740" s="204"/>
      <c r="X740" s="1"/>
      <c r="Y740" s="1"/>
      <c r="Z740" s="1"/>
      <c r="AA740" s="475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>
      <c r="A741" s="1"/>
      <c r="B741" s="1"/>
      <c r="C741" s="1"/>
      <c r="D741" s="1"/>
      <c r="E741" s="1"/>
      <c r="F741" s="1"/>
      <c r="G741" s="1"/>
      <c r="H741" s="55"/>
      <c r="I741" s="55"/>
      <c r="J741" s="1"/>
      <c r="K741" s="1"/>
      <c r="L741" s="1"/>
      <c r="M741" s="1"/>
      <c r="N741" s="473"/>
      <c r="O741" s="1"/>
      <c r="P741" s="1"/>
      <c r="Q741" s="1"/>
      <c r="R741" s="1"/>
      <c r="S741" s="474"/>
      <c r="T741" s="1"/>
      <c r="U741" s="1"/>
      <c r="V741" s="1"/>
      <c r="W741" s="204"/>
      <c r="X741" s="1"/>
      <c r="Y741" s="1"/>
      <c r="Z741" s="1"/>
      <c r="AA741" s="475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>
      <c r="A742" s="1"/>
      <c r="B742" s="1"/>
      <c r="C742" s="1"/>
      <c r="D742" s="1"/>
      <c r="E742" s="1"/>
      <c r="F742" s="1"/>
      <c r="G742" s="1"/>
      <c r="H742" s="55"/>
      <c r="I742" s="55"/>
      <c r="J742" s="1"/>
      <c r="K742" s="1"/>
      <c r="L742" s="1"/>
      <c r="M742" s="1"/>
      <c r="N742" s="473"/>
      <c r="O742" s="1"/>
      <c r="P742" s="1"/>
      <c r="Q742" s="1"/>
      <c r="R742" s="1"/>
      <c r="S742" s="474"/>
      <c r="T742" s="1"/>
      <c r="U742" s="1"/>
      <c r="V742" s="1"/>
      <c r="W742" s="204"/>
      <c r="X742" s="1"/>
      <c r="Y742" s="1"/>
      <c r="Z742" s="1"/>
      <c r="AA742" s="475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>
      <c r="A743" s="1"/>
      <c r="B743" s="1"/>
      <c r="C743" s="1"/>
      <c r="D743" s="1"/>
      <c r="E743" s="1"/>
      <c r="F743" s="1"/>
      <c r="G743" s="1"/>
      <c r="H743" s="55"/>
      <c r="I743" s="55"/>
      <c r="J743" s="1"/>
      <c r="K743" s="1"/>
      <c r="L743" s="1"/>
      <c r="M743" s="1"/>
      <c r="N743" s="473"/>
      <c r="O743" s="1"/>
      <c r="P743" s="1"/>
      <c r="Q743" s="1"/>
      <c r="R743" s="1"/>
      <c r="S743" s="474"/>
      <c r="T743" s="1"/>
      <c r="U743" s="1"/>
      <c r="V743" s="1"/>
      <c r="W743" s="204"/>
      <c r="X743" s="1"/>
      <c r="Y743" s="1"/>
      <c r="Z743" s="1"/>
      <c r="AA743" s="475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>
      <c r="A744" s="1"/>
      <c r="B744" s="1"/>
      <c r="C744" s="1"/>
      <c r="D744" s="1"/>
      <c r="E744" s="1"/>
      <c r="F744" s="1"/>
      <c r="G744" s="1"/>
      <c r="H744" s="55"/>
      <c r="I744" s="55"/>
      <c r="J744" s="1"/>
      <c r="K744" s="1"/>
      <c r="L744" s="1"/>
      <c r="M744" s="1"/>
      <c r="N744" s="473"/>
      <c r="O744" s="1"/>
      <c r="P744" s="1"/>
      <c r="Q744" s="1"/>
      <c r="R744" s="1"/>
      <c r="S744" s="474"/>
      <c r="T744" s="1"/>
      <c r="U744" s="1"/>
      <c r="V744" s="1"/>
      <c r="W744" s="204"/>
      <c r="X744" s="1"/>
      <c r="Y744" s="1"/>
      <c r="Z744" s="1"/>
      <c r="AA744" s="475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>
      <c r="A745" s="1"/>
      <c r="B745" s="1"/>
      <c r="C745" s="1"/>
      <c r="D745" s="1"/>
      <c r="E745" s="1"/>
      <c r="F745" s="1"/>
      <c r="G745" s="1"/>
      <c r="H745" s="55"/>
      <c r="I745" s="55"/>
      <c r="J745" s="1"/>
      <c r="K745" s="1"/>
      <c r="L745" s="1"/>
      <c r="M745" s="1"/>
      <c r="N745" s="473"/>
      <c r="O745" s="1"/>
      <c r="P745" s="1"/>
      <c r="Q745" s="1"/>
      <c r="R745" s="1"/>
      <c r="S745" s="474"/>
      <c r="T745" s="1"/>
      <c r="U745" s="1"/>
      <c r="V745" s="1"/>
      <c r="W745" s="204"/>
      <c r="X745" s="1"/>
      <c r="Y745" s="1"/>
      <c r="Z745" s="1"/>
      <c r="AA745" s="475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>
      <c r="A746" s="1"/>
      <c r="B746" s="1"/>
      <c r="C746" s="1"/>
      <c r="D746" s="1"/>
      <c r="E746" s="1"/>
      <c r="F746" s="1"/>
      <c r="G746" s="1"/>
      <c r="H746" s="55"/>
      <c r="I746" s="55"/>
      <c r="J746" s="1"/>
      <c r="K746" s="1"/>
      <c r="L746" s="1"/>
      <c r="M746" s="1"/>
      <c r="N746" s="473"/>
      <c r="O746" s="1"/>
      <c r="P746" s="1"/>
      <c r="Q746" s="1"/>
      <c r="R746" s="1"/>
      <c r="S746" s="474"/>
      <c r="T746" s="1"/>
      <c r="U746" s="1"/>
      <c r="V746" s="1"/>
      <c r="W746" s="204"/>
      <c r="X746" s="1"/>
      <c r="Y746" s="1"/>
      <c r="Z746" s="1"/>
      <c r="AA746" s="475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>
      <c r="A747" s="1"/>
      <c r="B747" s="1"/>
      <c r="C747" s="1"/>
      <c r="D747" s="1"/>
      <c r="E747" s="1"/>
      <c r="F747" s="1"/>
      <c r="G747" s="1"/>
      <c r="H747" s="55"/>
      <c r="I747" s="55"/>
      <c r="J747" s="1"/>
      <c r="K747" s="1"/>
      <c r="L747" s="1"/>
      <c r="M747" s="1"/>
      <c r="N747" s="473"/>
      <c r="O747" s="1"/>
      <c r="P747" s="1"/>
      <c r="Q747" s="1"/>
      <c r="R747" s="1"/>
      <c r="S747" s="474"/>
      <c r="T747" s="1"/>
      <c r="U747" s="1"/>
      <c r="V747" s="1"/>
      <c r="W747" s="204"/>
      <c r="X747" s="1"/>
      <c r="Y747" s="1"/>
      <c r="Z747" s="1"/>
      <c r="AA747" s="475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>
      <c r="A748" s="1"/>
      <c r="B748" s="1"/>
      <c r="C748" s="1"/>
      <c r="D748" s="1"/>
      <c r="E748" s="1"/>
      <c r="F748" s="1"/>
      <c r="G748" s="1"/>
      <c r="H748" s="55"/>
      <c r="I748" s="55"/>
      <c r="J748" s="1"/>
      <c r="K748" s="1"/>
      <c r="L748" s="1"/>
      <c r="M748" s="1"/>
      <c r="N748" s="473"/>
      <c r="O748" s="1"/>
      <c r="P748" s="1"/>
      <c r="Q748" s="1"/>
      <c r="R748" s="1"/>
      <c r="S748" s="474"/>
      <c r="T748" s="1"/>
      <c r="U748" s="1"/>
      <c r="V748" s="1"/>
      <c r="W748" s="204"/>
      <c r="X748" s="1"/>
      <c r="Y748" s="1"/>
      <c r="Z748" s="1"/>
      <c r="AA748" s="475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>
      <c r="A749" s="1"/>
      <c r="B749" s="1"/>
      <c r="C749" s="1"/>
      <c r="D749" s="1"/>
      <c r="E749" s="1"/>
      <c r="F749" s="1"/>
      <c r="G749" s="1"/>
      <c r="H749" s="55"/>
      <c r="I749" s="55"/>
      <c r="J749" s="1"/>
      <c r="K749" s="1"/>
      <c r="L749" s="1"/>
      <c r="M749" s="1"/>
      <c r="N749" s="473"/>
      <c r="O749" s="1"/>
      <c r="P749" s="1"/>
      <c r="Q749" s="1"/>
      <c r="R749" s="1"/>
      <c r="S749" s="474"/>
      <c r="T749" s="1"/>
      <c r="U749" s="1"/>
      <c r="V749" s="1"/>
      <c r="W749" s="204"/>
      <c r="X749" s="1"/>
      <c r="Y749" s="1"/>
      <c r="Z749" s="1"/>
      <c r="AA749" s="475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>
      <c r="A750" s="1"/>
      <c r="B750" s="1"/>
      <c r="C750" s="1"/>
      <c r="D750" s="1"/>
      <c r="E750" s="1"/>
      <c r="F750" s="1"/>
      <c r="G750" s="1"/>
      <c r="H750" s="55"/>
      <c r="I750" s="55"/>
      <c r="J750" s="1"/>
      <c r="K750" s="1"/>
      <c r="L750" s="1"/>
      <c r="M750" s="1"/>
      <c r="N750" s="473"/>
      <c r="O750" s="1"/>
      <c r="P750" s="1"/>
      <c r="Q750" s="1"/>
      <c r="R750" s="1"/>
      <c r="S750" s="474"/>
      <c r="T750" s="1"/>
      <c r="U750" s="1"/>
      <c r="V750" s="1"/>
      <c r="W750" s="204"/>
      <c r="X750" s="1"/>
      <c r="Y750" s="1"/>
      <c r="Z750" s="1"/>
      <c r="AA750" s="475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>
      <c r="A751" s="1"/>
      <c r="B751" s="1"/>
      <c r="C751" s="1"/>
      <c r="D751" s="1"/>
      <c r="E751" s="1"/>
      <c r="F751" s="1"/>
      <c r="G751" s="1"/>
      <c r="H751" s="55"/>
      <c r="I751" s="55"/>
      <c r="J751" s="1"/>
      <c r="K751" s="1"/>
      <c r="L751" s="1"/>
      <c r="M751" s="1"/>
      <c r="N751" s="473"/>
      <c r="O751" s="1"/>
      <c r="P751" s="1"/>
      <c r="Q751" s="1"/>
      <c r="R751" s="1"/>
      <c r="S751" s="474"/>
      <c r="T751" s="1"/>
      <c r="U751" s="1"/>
      <c r="V751" s="1"/>
      <c r="W751" s="204"/>
      <c r="X751" s="1"/>
      <c r="Y751" s="1"/>
      <c r="Z751" s="1"/>
      <c r="AA751" s="475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>
      <c r="A752" s="1"/>
      <c r="B752" s="1"/>
      <c r="C752" s="1"/>
      <c r="D752" s="1"/>
      <c r="E752" s="1"/>
      <c r="F752" s="1"/>
      <c r="G752" s="1"/>
      <c r="H752" s="55"/>
      <c r="I752" s="55"/>
      <c r="J752" s="1"/>
      <c r="K752" s="1"/>
      <c r="L752" s="1"/>
      <c r="M752" s="1"/>
      <c r="N752" s="473"/>
      <c r="O752" s="1"/>
      <c r="P752" s="1"/>
      <c r="Q752" s="1"/>
      <c r="R752" s="1"/>
      <c r="S752" s="474"/>
      <c r="T752" s="1"/>
      <c r="U752" s="1"/>
      <c r="V752" s="1"/>
      <c r="W752" s="204"/>
      <c r="X752" s="1"/>
      <c r="Y752" s="1"/>
      <c r="Z752" s="1"/>
      <c r="AA752" s="475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>
      <c r="A753" s="1"/>
      <c r="B753" s="1"/>
      <c r="C753" s="1"/>
      <c r="D753" s="1"/>
      <c r="E753" s="1"/>
      <c r="F753" s="1"/>
      <c r="G753" s="1"/>
      <c r="H753" s="55"/>
      <c r="I753" s="55"/>
      <c r="J753" s="1"/>
      <c r="K753" s="1"/>
      <c r="L753" s="1"/>
      <c r="M753" s="1"/>
      <c r="N753" s="473"/>
      <c r="O753" s="1"/>
      <c r="P753" s="1"/>
      <c r="Q753" s="1"/>
      <c r="R753" s="1"/>
      <c r="S753" s="474"/>
      <c r="T753" s="1"/>
      <c r="U753" s="1"/>
      <c r="V753" s="1"/>
      <c r="W753" s="204"/>
      <c r="X753" s="1"/>
      <c r="Y753" s="1"/>
      <c r="Z753" s="1"/>
      <c r="AA753" s="475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>
      <c r="A754" s="1"/>
      <c r="B754" s="1"/>
      <c r="C754" s="1"/>
      <c r="D754" s="1"/>
      <c r="E754" s="1"/>
      <c r="F754" s="1"/>
      <c r="G754" s="1"/>
      <c r="H754" s="55"/>
      <c r="I754" s="55"/>
      <c r="J754" s="1"/>
      <c r="K754" s="1"/>
      <c r="L754" s="1"/>
      <c r="M754" s="1"/>
      <c r="N754" s="473"/>
      <c r="O754" s="1"/>
      <c r="P754" s="1"/>
      <c r="Q754" s="1"/>
      <c r="R754" s="1"/>
      <c r="S754" s="474"/>
      <c r="T754" s="1"/>
      <c r="U754" s="1"/>
      <c r="V754" s="1"/>
      <c r="W754" s="204"/>
      <c r="X754" s="1"/>
      <c r="Y754" s="1"/>
      <c r="Z754" s="1"/>
      <c r="AA754" s="475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>
      <c r="A755" s="1"/>
      <c r="B755" s="1"/>
      <c r="C755" s="1"/>
      <c r="D755" s="1"/>
      <c r="E755" s="1"/>
      <c r="F755" s="1"/>
      <c r="G755" s="1"/>
      <c r="H755" s="55"/>
      <c r="I755" s="55"/>
      <c r="J755" s="1"/>
      <c r="K755" s="1"/>
      <c r="L755" s="1"/>
      <c r="M755" s="1"/>
      <c r="N755" s="473"/>
      <c r="O755" s="1"/>
      <c r="P755" s="1"/>
      <c r="Q755" s="1"/>
      <c r="R755" s="1"/>
      <c r="S755" s="474"/>
      <c r="T755" s="1"/>
      <c r="U755" s="1"/>
      <c r="V755" s="1"/>
      <c r="W755" s="204"/>
      <c r="X755" s="1"/>
      <c r="Y755" s="1"/>
      <c r="Z755" s="1"/>
      <c r="AA755" s="475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>
      <c r="A756" s="1"/>
      <c r="B756" s="1"/>
      <c r="C756" s="1"/>
      <c r="D756" s="1"/>
      <c r="E756" s="1"/>
      <c r="F756" s="1"/>
      <c r="G756" s="1"/>
      <c r="H756" s="55"/>
      <c r="I756" s="55"/>
      <c r="J756" s="1"/>
      <c r="K756" s="1"/>
      <c r="L756" s="1"/>
      <c r="M756" s="1"/>
      <c r="N756" s="473"/>
      <c r="O756" s="1"/>
      <c r="P756" s="1"/>
      <c r="Q756" s="1"/>
      <c r="R756" s="1"/>
      <c r="S756" s="474"/>
      <c r="T756" s="1"/>
      <c r="U756" s="1"/>
      <c r="V756" s="1"/>
      <c r="W756" s="204"/>
      <c r="X756" s="1"/>
      <c r="Y756" s="1"/>
      <c r="Z756" s="1"/>
      <c r="AA756" s="475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>
      <c r="A757" s="1"/>
      <c r="B757" s="1"/>
      <c r="C757" s="1"/>
      <c r="D757" s="1"/>
      <c r="E757" s="1"/>
      <c r="F757" s="1"/>
      <c r="G757" s="1"/>
      <c r="H757" s="55"/>
      <c r="I757" s="55"/>
      <c r="J757" s="1"/>
      <c r="K757" s="1"/>
      <c r="L757" s="1"/>
      <c r="M757" s="1"/>
      <c r="N757" s="473"/>
      <c r="O757" s="1"/>
      <c r="P757" s="1"/>
      <c r="Q757" s="1"/>
      <c r="R757" s="1"/>
      <c r="S757" s="474"/>
      <c r="T757" s="1"/>
      <c r="U757" s="1"/>
      <c r="V757" s="1"/>
      <c r="W757" s="204"/>
      <c r="X757" s="1"/>
      <c r="Y757" s="1"/>
      <c r="Z757" s="1"/>
      <c r="AA757" s="475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>
      <c r="A758" s="1"/>
      <c r="B758" s="1"/>
      <c r="C758" s="1"/>
      <c r="D758" s="1"/>
      <c r="E758" s="1"/>
      <c r="F758" s="1"/>
      <c r="G758" s="1"/>
      <c r="H758" s="55"/>
      <c r="I758" s="55"/>
      <c r="J758" s="1"/>
      <c r="K758" s="1"/>
      <c r="L758" s="1"/>
      <c r="M758" s="1"/>
      <c r="N758" s="473"/>
      <c r="O758" s="1"/>
      <c r="P758" s="1"/>
      <c r="Q758" s="1"/>
      <c r="R758" s="1"/>
      <c r="S758" s="474"/>
      <c r="T758" s="1"/>
      <c r="U758" s="1"/>
      <c r="V758" s="1"/>
      <c r="W758" s="204"/>
      <c r="X758" s="1"/>
      <c r="Y758" s="1"/>
      <c r="Z758" s="1"/>
      <c r="AA758" s="475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>
      <c r="A759" s="1"/>
      <c r="B759" s="1"/>
      <c r="C759" s="1"/>
      <c r="D759" s="1"/>
      <c r="E759" s="1"/>
      <c r="F759" s="1"/>
      <c r="G759" s="1"/>
      <c r="H759" s="55"/>
      <c r="I759" s="55"/>
      <c r="J759" s="1"/>
      <c r="K759" s="1"/>
      <c r="L759" s="1"/>
      <c r="M759" s="1"/>
      <c r="N759" s="473"/>
      <c r="O759" s="1"/>
      <c r="P759" s="1"/>
      <c r="Q759" s="1"/>
      <c r="R759" s="1"/>
      <c r="S759" s="474"/>
      <c r="T759" s="1"/>
      <c r="U759" s="1"/>
      <c r="V759" s="1"/>
      <c r="W759" s="204"/>
      <c r="X759" s="1"/>
      <c r="Y759" s="1"/>
      <c r="Z759" s="1"/>
      <c r="AA759" s="475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>
      <c r="A760" s="1"/>
      <c r="B760" s="1"/>
      <c r="C760" s="1"/>
      <c r="D760" s="1"/>
      <c r="E760" s="1"/>
      <c r="F760" s="1"/>
      <c r="G760" s="1"/>
      <c r="H760" s="55"/>
      <c r="I760" s="55"/>
      <c r="J760" s="1"/>
      <c r="K760" s="1"/>
      <c r="L760" s="1"/>
      <c r="M760" s="1"/>
      <c r="N760" s="473"/>
      <c r="O760" s="1"/>
      <c r="P760" s="1"/>
      <c r="Q760" s="1"/>
      <c r="R760" s="1"/>
      <c r="S760" s="474"/>
      <c r="T760" s="1"/>
      <c r="U760" s="1"/>
      <c r="V760" s="1"/>
      <c r="W760" s="204"/>
      <c r="X760" s="1"/>
      <c r="Y760" s="1"/>
      <c r="Z760" s="1"/>
      <c r="AA760" s="475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>
      <c r="A761" s="1"/>
      <c r="B761" s="1"/>
      <c r="C761" s="1"/>
      <c r="D761" s="1"/>
      <c r="E761" s="1"/>
      <c r="F761" s="1"/>
      <c r="G761" s="1"/>
      <c r="H761" s="55"/>
      <c r="I761" s="55"/>
      <c r="J761" s="1"/>
      <c r="K761" s="1"/>
      <c r="L761" s="1"/>
      <c r="M761" s="1"/>
      <c r="N761" s="473"/>
      <c r="O761" s="1"/>
      <c r="P761" s="1"/>
      <c r="Q761" s="1"/>
      <c r="R761" s="1"/>
      <c r="S761" s="474"/>
      <c r="T761" s="1"/>
      <c r="U761" s="1"/>
      <c r="V761" s="1"/>
      <c r="W761" s="204"/>
      <c r="X761" s="1"/>
      <c r="Y761" s="1"/>
      <c r="Z761" s="1"/>
      <c r="AA761" s="475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>
      <c r="A762" s="1"/>
      <c r="B762" s="1"/>
      <c r="C762" s="1"/>
      <c r="D762" s="1"/>
      <c r="E762" s="1"/>
      <c r="F762" s="1"/>
      <c r="G762" s="1"/>
      <c r="H762" s="55"/>
      <c r="I762" s="55"/>
      <c r="J762" s="1"/>
      <c r="K762" s="1"/>
      <c r="L762" s="1"/>
      <c r="M762" s="1"/>
      <c r="N762" s="473"/>
      <c r="O762" s="1"/>
      <c r="P762" s="1"/>
      <c r="Q762" s="1"/>
      <c r="R762" s="1"/>
      <c r="S762" s="474"/>
      <c r="T762" s="1"/>
      <c r="U762" s="1"/>
      <c r="V762" s="1"/>
      <c r="W762" s="204"/>
      <c r="X762" s="1"/>
      <c r="Y762" s="1"/>
      <c r="Z762" s="1"/>
      <c r="AA762" s="475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>
      <c r="A763" s="1"/>
      <c r="B763" s="1"/>
      <c r="C763" s="1"/>
      <c r="D763" s="1"/>
      <c r="E763" s="1"/>
      <c r="F763" s="1"/>
      <c r="G763" s="1"/>
      <c r="H763" s="55"/>
      <c r="I763" s="55"/>
      <c r="J763" s="1"/>
      <c r="K763" s="1"/>
      <c r="L763" s="1"/>
      <c r="M763" s="1"/>
      <c r="N763" s="473"/>
      <c r="O763" s="1"/>
      <c r="P763" s="1"/>
      <c r="Q763" s="1"/>
      <c r="R763" s="1"/>
      <c r="S763" s="474"/>
      <c r="T763" s="1"/>
      <c r="U763" s="1"/>
      <c r="V763" s="1"/>
      <c r="W763" s="204"/>
      <c r="X763" s="1"/>
      <c r="Y763" s="1"/>
      <c r="Z763" s="1"/>
      <c r="AA763" s="475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>
      <c r="A764" s="1"/>
      <c r="B764" s="1"/>
      <c r="C764" s="1"/>
      <c r="D764" s="1"/>
      <c r="E764" s="1"/>
      <c r="F764" s="1"/>
      <c r="G764" s="1"/>
      <c r="H764" s="55"/>
      <c r="I764" s="55"/>
      <c r="J764" s="1"/>
      <c r="K764" s="1"/>
      <c r="L764" s="1"/>
      <c r="M764" s="1"/>
      <c r="N764" s="473"/>
      <c r="O764" s="1"/>
      <c r="P764" s="1"/>
      <c r="Q764" s="1"/>
      <c r="R764" s="1"/>
      <c r="S764" s="474"/>
      <c r="T764" s="1"/>
      <c r="U764" s="1"/>
      <c r="V764" s="1"/>
      <c r="W764" s="204"/>
      <c r="X764" s="1"/>
      <c r="Y764" s="1"/>
      <c r="Z764" s="1"/>
      <c r="AA764" s="475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>
      <c r="A765" s="1"/>
      <c r="B765" s="1"/>
      <c r="C765" s="1"/>
      <c r="D765" s="1"/>
      <c r="E765" s="1"/>
      <c r="F765" s="1"/>
      <c r="G765" s="1"/>
      <c r="H765" s="55"/>
      <c r="I765" s="55"/>
      <c r="J765" s="1"/>
      <c r="K765" s="1"/>
      <c r="L765" s="1"/>
      <c r="M765" s="1"/>
      <c r="N765" s="473"/>
      <c r="O765" s="1"/>
      <c r="P765" s="1"/>
      <c r="Q765" s="1"/>
      <c r="R765" s="1"/>
      <c r="S765" s="474"/>
      <c r="T765" s="1"/>
      <c r="U765" s="1"/>
      <c r="V765" s="1"/>
      <c r="W765" s="204"/>
      <c r="X765" s="1"/>
      <c r="Y765" s="1"/>
      <c r="Z765" s="1"/>
      <c r="AA765" s="475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>
      <c r="A766" s="1"/>
      <c r="B766" s="1"/>
      <c r="C766" s="1"/>
      <c r="D766" s="1"/>
      <c r="E766" s="1"/>
      <c r="F766" s="1"/>
      <c r="G766" s="1"/>
      <c r="H766" s="55"/>
      <c r="I766" s="55"/>
      <c r="J766" s="1"/>
      <c r="K766" s="1"/>
      <c r="L766" s="1"/>
      <c r="M766" s="1"/>
      <c r="N766" s="473"/>
      <c r="O766" s="1"/>
      <c r="P766" s="1"/>
      <c r="Q766" s="1"/>
      <c r="R766" s="1"/>
      <c r="S766" s="474"/>
      <c r="T766" s="1"/>
      <c r="U766" s="1"/>
      <c r="V766" s="1"/>
      <c r="W766" s="204"/>
      <c r="X766" s="1"/>
      <c r="Y766" s="1"/>
      <c r="Z766" s="1"/>
      <c r="AA766" s="475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>
      <c r="A767" s="1"/>
      <c r="B767" s="1"/>
      <c r="C767" s="1"/>
      <c r="D767" s="1"/>
      <c r="E767" s="1"/>
      <c r="F767" s="1"/>
      <c r="G767" s="1"/>
      <c r="H767" s="55"/>
      <c r="I767" s="55"/>
      <c r="J767" s="1"/>
      <c r="K767" s="1"/>
      <c r="L767" s="1"/>
      <c r="M767" s="1"/>
      <c r="N767" s="473"/>
      <c r="O767" s="1"/>
      <c r="P767" s="1"/>
      <c r="Q767" s="1"/>
      <c r="R767" s="1"/>
      <c r="S767" s="474"/>
      <c r="T767" s="1"/>
      <c r="U767" s="1"/>
      <c r="V767" s="1"/>
      <c r="W767" s="204"/>
      <c r="X767" s="1"/>
      <c r="Y767" s="1"/>
      <c r="Z767" s="1"/>
      <c r="AA767" s="475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>
      <c r="A768" s="1"/>
      <c r="B768" s="1"/>
      <c r="C768" s="1"/>
      <c r="D768" s="1"/>
      <c r="E768" s="1"/>
      <c r="F768" s="1"/>
      <c r="G768" s="1"/>
      <c r="H768" s="55"/>
      <c r="I768" s="55"/>
      <c r="J768" s="1"/>
      <c r="K768" s="1"/>
      <c r="L768" s="1"/>
      <c r="M768" s="1"/>
      <c r="N768" s="473"/>
      <c r="O768" s="1"/>
      <c r="P768" s="1"/>
      <c r="Q768" s="1"/>
      <c r="R768" s="1"/>
      <c r="S768" s="474"/>
      <c r="T768" s="1"/>
      <c r="U768" s="1"/>
      <c r="V768" s="1"/>
      <c r="W768" s="204"/>
      <c r="X768" s="1"/>
      <c r="Y768" s="1"/>
      <c r="Z768" s="1"/>
      <c r="AA768" s="475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>
      <c r="A769" s="1"/>
      <c r="B769" s="1"/>
      <c r="C769" s="1"/>
      <c r="D769" s="1"/>
      <c r="E769" s="1"/>
      <c r="F769" s="1"/>
      <c r="G769" s="1"/>
      <c r="H769" s="55"/>
      <c r="I769" s="55"/>
      <c r="J769" s="1"/>
      <c r="K769" s="1"/>
      <c r="L769" s="1"/>
      <c r="M769" s="1"/>
      <c r="N769" s="473"/>
      <c r="O769" s="1"/>
      <c r="P769" s="1"/>
      <c r="Q769" s="1"/>
      <c r="R769" s="1"/>
      <c r="S769" s="474"/>
      <c r="T769" s="1"/>
      <c r="U769" s="1"/>
      <c r="V769" s="1"/>
      <c r="W769" s="204"/>
      <c r="X769" s="1"/>
      <c r="Y769" s="1"/>
      <c r="Z769" s="1"/>
      <c r="AA769" s="475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>
      <c r="A770" s="1"/>
      <c r="B770" s="1"/>
      <c r="C770" s="1"/>
      <c r="D770" s="1"/>
      <c r="E770" s="1"/>
      <c r="F770" s="1"/>
      <c r="G770" s="1"/>
      <c r="H770" s="55"/>
      <c r="I770" s="55"/>
      <c r="J770" s="1"/>
      <c r="K770" s="1"/>
      <c r="L770" s="1"/>
      <c r="M770" s="1"/>
      <c r="N770" s="473"/>
      <c r="O770" s="1"/>
      <c r="P770" s="1"/>
      <c r="Q770" s="1"/>
      <c r="R770" s="1"/>
      <c r="S770" s="474"/>
      <c r="T770" s="1"/>
      <c r="U770" s="1"/>
      <c r="V770" s="1"/>
      <c r="W770" s="204"/>
      <c r="X770" s="1"/>
      <c r="Y770" s="1"/>
      <c r="Z770" s="1"/>
      <c r="AA770" s="475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>
      <c r="A771" s="1"/>
      <c r="B771" s="1"/>
      <c r="C771" s="1"/>
      <c r="D771" s="1"/>
      <c r="E771" s="1"/>
      <c r="F771" s="1"/>
      <c r="G771" s="1"/>
      <c r="H771" s="55"/>
      <c r="I771" s="55"/>
      <c r="J771" s="1"/>
      <c r="K771" s="1"/>
      <c r="L771" s="1"/>
      <c r="M771" s="1"/>
      <c r="N771" s="473"/>
      <c r="O771" s="1"/>
      <c r="P771" s="1"/>
      <c r="Q771" s="1"/>
      <c r="R771" s="1"/>
      <c r="S771" s="474"/>
      <c r="T771" s="1"/>
      <c r="U771" s="1"/>
      <c r="V771" s="1"/>
      <c r="W771" s="204"/>
      <c r="X771" s="1"/>
      <c r="Y771" s="1"/>
      <c r="Z771" s="1"/>
      <c r="AA771" s="475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>
      <c r="A772" s="1"/>
      <c r="B772" s="1"/>
      <c r="C772" s="1"/>
      <c r="D772" s="1"/>
      <c r="E772" s="1"/>
      <c r="F772" s="1"/>
      <c r="G772" s="1"/>
      <c r="H772" s="55"/>
      <c r="I772" s="55"/>
      <c r="J772" s="1"/>
      <c r="K772" s="1"/>
      <c r="L772" s="1"/>
      <c r="M772" s="1"/>
      <c r="N772" s="473"/>
      <c r="O772" s="1"/>
      <c r="P772" s="1"/>
      <c r="Q772" s="1"/>
      <c r="R772" s="1"/>
      <c r="S772" s="474"/>
      <c r="T772" s="1"/>
      <c r="U772" s="1"/>
      <c r="V772" s="1"/>
      <c r="W772" s="204"/>
      <c r="X772" s="1"/>
      <c r="Y772" s="1"/>
      <c r="Z772" s="1"/>
      <c r="AA772" s="475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>
      <c r="A773" s="1"/>
      <c r="B773" s="1"/>
      <c r="C773" s="1"/>
      <c r="D773" s="1"/>
      <c r="E773" s="1"/>
      <c r="F773" s="1"/>
      <c r="G773" s="1"/>
      <c r="H773" s="55"/>
      <c r="I773" s="55"/>
      <c r="J773" s="1"/>
      <c r="K773" s="1"/>
      <c r="L773" s="1"/>
      <c r="M773" s="1"/>
      <c r="N773" s="473"/>
      <c r="O773" s="1"/>
      <c r="P773" s="1"/>
      <c r="Q773" s="1"/>
      <c r="R773" s="1"/>
      <c r="S773" s="474"/>
      <c r="T773" s="1"/>
      <c r="U773" s="1"/>
      <c r="V773" s="1"/>
      <c r="W773" s="204"/>
      <c r="X773" s="1"/>
      <c r="Y773" s="1"/>
      <c r="Z773" s="1"/>
      <c r="AA773" s="475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>
      <c r="A774" s="1"/>
      <c r="B774" s="1"/>
      <c r="C774" s="1"/>
      <c r="D774" s="1"/>
      <c r="E774" s="1"/>
      <c r="F774" s="1"/>
      <c r="G774" s="1"/>
      <c r="H774" s="55"/>
      <c r="I774" s="55"/>
      <c r="J774" s="1"/>
      <c r="K774" s="1"/>
      <c r="L774" s="1"/>
      <c r="M774" s="1"/>
      <c r="N774" s="473"/>
      <c r="O774" s="1"/>
      <c r="P774" s="1"/>
      <c r="Q774" s="1"/>
      <c r="R774" s="1"/>
      <c r="S774" s="474"/>
      <c r="T774" s="1"/>
      <c r="U774" s="1"/>
      <c r="V774" s="1"/>
      <c r="W774" s="204"/>
      <c r="X774" s="1"/>
      <c r="Y774" s="1"/>
      <c r="Z774" s="1"/>
      <c r="AA774" s="475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>
      <c r="A775" s="1"/>
      <c r="B775" s="1"/>
      <c r="C775" s="1"/>
      <c r="D775" s="1"/>
      <c r="E775" s="1"/>
      <c r="F775" s="1"/>
      <c r="G775" s="1"/>
      <c r="H775" s="55"/>
      <c r="I775" s="55"/>
      <c r="J775" s="1"/>
      <c r="K775" s="1"/>
      <c r="L775" s="1"/>
      <c r="M775" s="1"/>
      <c r="N775" s="473"/>
      <c r="O775" s="1"/>
      <c r="P775" s="1"/>
      <c r="Q775" s="1"/>
      <c r="R775" s="1"/>
      <c r="S775" s="474"/>
      <c r="T775" s="1"/>
      <c r="U775" s="1"/>
      <c r="V775" s="1"/>
      <c r="W775" s="204"/>
      <c r="X775" s="1"/>
      <c r="Y775" s="1"/>
      <c r="Z775" s="1"/>
      <c r="AA775" s="475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>
      <c r="A776" s="1"/>
      <c r="B776" s="1"/>
      <c r="C776" s="1"/>
      <c r="D776" s="1"/>
      <c r="E776" s="1"/>
      <c r="F776" s="1"/>
      <c r="G776" s="1"/>
      <c r="H776" s="55"/>
      <c r="I776" s="55"/>
      <c r="J776" s="1"/>
      <c r="K776" s="1"/>
      <c r="L776" s="1"/>
      <c r="M776" s="1"/>
      <c r="N776" s="473"/>
      <c r="O776" s="1"/>
      <c r="P776" s="1"/>
      <c r="Q776" s="1"/>
      <c r="R776" s="1"/>
      <c r="S776" s="474"/>
      <c r="T776" s="1"/>
      <c r="U776" s="1"/>
      <c r="V776" s="1"/>
      <c r="W776" s="204"/>
      <c r="X776" s="1"/>
      <c r="Y776" s="1"/>
      <c r="Z776" s="1"/>
      <c r="AA776" s="475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>
      <c r="A777" s="1"/>
      <c r="B777" s="1"/>
      <c r="C777" s="1"/>
      <c r="D777" s="1"/>
      <c r="E777" s="1"/>
      <c r="F777" s="1"/>
      <c r="G777" s="1"/>
      <c r="H777" s="55"/>
      <c r="I777" s="55"/>
      <c r="J777" s="1"/>
      <c r="K777" s="1"/>
      <c r="L777" s="1"/>
      <c r="M777" s="1"/>
      <c r="N777" s="473"/>
      <c r="O777" s="1"/>
      <c r="P777" s="1"/>
      <c r="Q777" s="1"/>
      <c r="R777" s="1"/>
      <c r="S777" s="474"/>
      <c r="T777" s="1"/>
      <c r="U777" s="1"/>
      <c r="V777" s="1"/>
      <c r="W777" s="204"/>
      <c r="X777" s="1"/>
      <c r="Y777" s="1"/>
      <c r="Z777" s="1"/>
      <c r="AA777" s="475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>
      <c r="A778" s="1"/>
      <c r="B778" s="1"/>
      <c r="C778" s="1"/>
      <c r="D778" s="1"/>
      <c r="E778" s="1"/>
      <c r="F778" s="1"/>
      <c r="G778" s="1"/>
      <c r="H778" s="55"/>
      <c r="I778" s="55"/>
      <c r="J778" s="1"/>
      <c r="K778" s="1"/>
      <c r="L778" s="1"/>
      <c r="M778" s="1"/>
      <c r="N778" s="473"/>
      <c r="O778" s="1"/>
      <c r="P778" s="1"/>
      <c r="Q778" s="1"/>
      <c r="R778" s="1"/>
      <c r="S778" s="474"/>
      <c r="T778" s="1"/>
      <c r="U778" s="1"/>
      <c r="V778" s="1"/>
      <c r="W778" s="204"/>
      <c r="X778" s="1"/>
      <c r="Y778" s="1"/>
      <c r="Z778" s="1"/>
      <c r="AA778" s="475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>
      <c r="A779" s="1"/>
      <c r="B779" s="1"/>
      <c r="C779" s="1"/>
      <c r="D779" s="1"/>
      <c r="E779" s="1"/>
      <c r="F779" s="1"/>
      <c r="G779" s="1"/>
      <c r="H779" s="55"/>
      <c r="I779" s="55"/>
      <c r="J779" s="1"/>
      <c r="K779" s="1"/>
      <c r="L779" s="1"/>
      <c r="M779" s="1"/>
      <c r="N779" s="473"/>
      <c r="O779" s="1"/>
      <c r="P779" s="1"/>
      <c r="Q779" s="1"/>
      <c r="R779" s="1"/>
      <c r="S779" s="474"/>
      <c r="T779" s="1"/>
      <c r="U779" s="1"/>
      <c r="V779" s="1"/>
      <c r="W779" s="204"/>
      <c r="X779" s="1"/>
      <c r="Y779" s="1"/>
      <c r="Z779" s="1"/>
      <c r="AA779" s="475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>
      <c r="A780" s="1"/>
      <c r="B780" s="1"/>
      <c r="C780" s="1"/>
      <c r="D780" s="1"/>
      <c r="E780" s="1"/>
      <c r="F780" s="1"/>
      <c r="G780" s="1"/>
      <c r="H780" s="55"/>
      <c r="I780" s="55"/>
      <c r="J780" s="1"/>
      <c r="K780" s="1"/>
      <c r="L780" s="1"/>
      <c r="M780" s="1"/>
      <c r="N780" s="473"/>
      <c r="O780" s="1"/>
      <c r="P780" s="1"/>
      <c r="Q780" s="1"/>
      <c r="R780" s="1"/>
      <c r="S780" s="474"/>
      <c r="T780" s="1"/>
      <c r="U780" s="1"/>
      <c r="V780" s="1"/>
      <c r="W780" s="204"/>
      <c r="X780" s="1"/>
      <c r="Y780" s="1"/>
      <c r="Z780" s="1"/>
      <c r="AA780" s="475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>
      <c r="A781" s="1"/>
      <c r="B781" s="1"/>
      <c r="C781" s="1"/>
      <c r="D781" s="1"/>
      <c r="E781" s="1"/>
      <c r="F781" s="1"/>
      <c r="G781" s="1"/>
      <c r="H781" s="55"/>
      <c r="I781" s="55"/>
      <c r="J781" s="1"/>
      <c r="K781" s="1"/>
      <c r="L781" s="1"/>
      <c r="M781" s="1"/>
      <c r="N781" s="473"/>
      <c r="O781" s="1"/>
      <c r="P781" s="1"/>
      <c r="Q781" s="1"/>
      <c r="R781" s="1"/>
      <c r="S781" s="474"/>
      <c r="T781" s="1"/>
      <c r="U781" s="1"/>
      <c r="V781" s="1"/>
      <c r="W781" s="204"/>
      <c r="X781" s="1"/>
      <c r="Y781" s="1"/>
      <c r="Z781" s="1"/>
      <c r="AA781" s="475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>
      <c r="A782" s="1"/>
      <c r="B782" s="1"/>
      <c r="C782" s="1"/>
      <c r="D782" s="1"/>
      <c r="E782" s="1"/>
      <c r="F782" s="1"/>
      <c r="G782" s="1"/>
      <c r="H782" s="55"/>
      <c r="I782" s="55"/>
      <c r="J782" s="1"/>
      <c r="K782" s="1"/>
      <c r="L782" s="1"/>
      <c r="M782" s="1"/>
      <c r="N782" s="473"/>
      <c r="O782" s="1"/>
      <c r="P782" s="1"/>
      <c r="Q782" s="1"/>
      <c r="R782" s="1"/>
      <c r="S782" s="474"/>
      <c r="T782" s="1"/>
      <c r="U782" s="1"/>
      <c r="V782" s="1"/>
      <c r="W782" s="204"/>
      <c r="X782" s="1"/>
      <c r="Y782" s="1"/>
      <c r="Z782" s="1"/>
      <c r="AA782" s="475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>
      <c r="A783" s="1"/>
      <c r="B783" s="1"/>
      <c r="C783" s="1"/>
      <c r="D783" s="1"/>
      <c r="E783" s="1"/>
      <c r="F783" s="1"/>
      <c r="G783" s="1"/>
      <c r="H783" s="55"/>
      <c r="I783" s="55"/>
      <c r="J783" s="1"/>
      <c r="K783" s="1"/>
      <c r="L783" s="1"/>
      <c r="M783" s="1"/>
      <c r="N783" s="473"/>
      <c r="O783" s="1"/>
      <c r="P783" s="1"/>
      <c r="Q783" s="1"/>
      <c r="R783" s="1"/>
      <c r="S783" s="474"/>
      <c r="T783" s="1"/>
      <c r="U783" s="1"/>
      <c r="V783" s="1"/>
      <c r="W783" s="204"/>
      <c r="X783" s="1"/>
      <c r="Y783" s="1"/>
      <c r="Z783" s="1"/>
      <c r="AA783" s="475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>
      <c r="A784" s="1"/>
      <c r="B784" s="1"/>
      <c r="C784" s="1"/>
      <c r="D784" s="1"/>
      <c r="E784" s="1"/>
      <c r="F784" s="1"/>
      <c r="G784" s="1"/>
      <c r="H784" s="55"/>
      <c r="I784" s="55"/>
      <c r="J784" s="1"/>
      <c r="K784" s="1"/>
      <c r="L784" s="1"/>
      <c r="M784" s="1"/>
      <c r="N784" s="473"/>
      <c r="O784" s="1"/>
      <c r="P784" s="1"/>
      <c r="Q784" s="1"/>
      <c r="R784" s="1"/>
      <c r="S784" s="474"/>
      <c r="T784" s="1"/>
      <c r="U784" s="1"/>
      <c r="V784" s="1"/>
      <c r="W784" s="204"/>
      <c r="X784" s="1"/>
      <c r="Y784" s="1"/>
      <c r="Z784" s="1"/>
      <c r="AA784" s="475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>
      <c r="A785" s="1"/>
      <c r="B785" s="1"/>
      <c r="C785" s="1"/>
      <c r="D785" s="1"/>
      <c r="E785" s="1"/>
      <c r="F785" s="1"/>
      <c r="G785" s="1"/>
      <c r="H785" s="55"/>
      <c r="I785" s="55"/>
      <c r="J785" s="1"/>
      <c r="K785" s="1"/>
      <c r="L785" s="1"/>
      <c r="M785" s="1"/>
      <c r="N785" s="473"/>
      <c r="O785" s="1"/>
      <c r="P785" s="1"/>
      <c r="Q785" s="1"/>
      <c r="R785" s="1"/>
      <c r="S785" s="474"/>
      <c r="T785" s="1"/>
      <c r="U785" s="1"/>
      <c r="V785" s="1"/>
      <c r="W785" s="204"/>
      <c r="X785" s="1"/>
      <c r="Y785" s="1"/>
      <c r="Z785" s="1"/>
      <c r="AA785" s="475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>
      <c r="A786" s="1"/>
      <c r="B786" s="1"/>
      <c r="C786" s="1"/>
      <c r="D786" s="1"/>
      <c r="E786" s="1"/>
      <c r="F786" s="1"/>
      <c r="G786" s="1"/>
      <c r="H786" s="55"/>
      <c r="I786" s="55"/>
      <c r="J786" s="1"/>
      <c r="K786" s="1"/>
      <c r="L786" s="1"/>
      <c r="M786" s="1"/>
      <c r="N786" s="473"/>
      <c r="O786" s="1"/>
      <c r="P786" s="1"/>
      <c r="Q786" s="1"/>
      <c r="R786" s="1"/>
      <c r="S786" s="474"/>
      <c r="T786" s="1"/>
      <c r="U786" s="1"/>
      <c r="V786" s="1"/>
      <c r="W786" s="204"/>
      <c r="X786" s="1"/>
      <c r="Y786" s="1"/>
      <c r="Z786" s="1"/>
      <c r="AA786" s="475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>
      <c r="A787" s="1"/>
      <c r="B787" s="1"/>
      <c r="C787" s="1"/>
      <c r="D787" s="1"/>
      <c r="E787" s="1"/>
      <c r="F787" s="1"/>
      <c r="G787" s="1"/>
      <c r="H787" s="55"/>
      <c r="I787" s="55"/>
      <c r="J787" s="1"/>
      <c r="K787" s="1"/>
      <c r="L787" s="1"/>
      <c r="M787" s="1"/>
      <c r="N787" s="473"/>
      <c r="O787" s="1"/>
      <c r="P787" s="1"/>
      <c r="Q787" s="1"/>
      <c r="R787" s="1"/>
      <c r="S787" s="474"/>
      <c r="T787" s="1"/>
      <c r="U787" s="1"/>
      <c r="V787" s="1"/>
      <c r="W787" s="204"/>
      <c r="X787" s="1"/>
      <c r="Y787" s="1"/>
      <c r="Z787" s="1"/>
      <c r="AA787" s="475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>
      <c r="A788" s="1"/>
      <c r="B788" s="1"/>
      <c r="C788" s="1"/>
      <c r="D788" s="1"/>
      <c r="E788" s="1"/>
      <c r="F788" s="1"/>
      <c r="G788" s="1"/>
      <c r="H788" s="55"/>
      <c r="I788" s="55"/>
      <c r="J788" s="1"/>
      <c r="K788" s="1"/>
      <c r="L788" s="1"/>
      <c r="M788" s="1"/>
      <c r="N788" s="473"/>
      <c r="O788" s="1"/>
      <c r="P788" s="1"/>
      <c r="Q788" s="1"/>
      <c r="R788" s="1"/>
      <c r="S788" s="474"/>
      <c r="T788" s="1"/>
      <c r="U788" s="1"/>
      <c r="V788" s="1"/>
      <c r="W788" s="204"/>
      <c r="X788" s="1"/>
      <c r="Y788" s="1"/>
      <c r="Z788" s="1"/>
      <c r="AA788" s="475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>
      <c r="A789" s="1"/>
      <c r="B789" s="1"/>
      <c r="C789" s="1"/>
      <c r="D789" s="1"/>
      <c r="E789" s="1"/>
      <c r="F789" s="1"/>
      <c r="G789" s="1"/>
      <c r="H789" s="55"/>
      <c r="I789" s="55"/>
      <c r="J789" s="1"/>
      <c r="K789" s="1"/>
      <c r="L789" s="1"/>
      <c r="M789" s="1"/>
      <c r="N789" s="473"/>
      <c r="O789" s="1"/>
      <c r="P789" s="1"/>
      <c r="Q789" s="1"/>
      <c r="R789" s="1"/>
      <c r="S789" s="474"/>
      <c r="T789" s="1"/>
      <c r="U789" s="1"/>
      <c r="V789" s="1"/>
      <c r="W789" s="204"/>
      <c r="X789" s="1"/>
      <c r="Y789" s="1"/>
      <c r="Z789" s="1"/>
      <c r="AA789" s="475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>
      <c r="A790" s="1"/>
      <c r="B790" s="1"/>
      <c r="C790" s="1"/>
      <c r="D790" s="1"/>
      <c r="E790" s="1"/>
      <c r="F790" s="1"/>
      <c r="G790" s="1"/>
      <c r="H790" s="55"/>
      <c r="I790" s="55"/>
      <c r="J790" s="1"/>
      <c r="K790" s="1"/>
      <c r="L790" s="1"/>
      <c r="M790" s="1"/>
      <c r="N790" s="473"/>
      <c r="O790" s="1"/>
      <c r="P790" s="1"/>
      <c r="Q790" s="1"/>
      <c r="R790" s="1"/>
      <c r="S790" s="474"/>
      <c r="T790" s="1"/>
      <c r="U790" s="1"/>
      <c r="V790" s="1"/>
      <c r="W790" s="204"/>
      <c r="X790" s="1"/>
      <c r="Y790" s="1"/>
      <c r="Z790" s="1"/>
      <c r="AA790" s="475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>
      <c r="A791" s="1"/>
      <c r="B791" s="1"/>
      <c r="C791" s="1"/>
      <c r="D791" s="1"/>
      <c r="E791" s="1"/>
      <c r="F791" s="1"/>
      <c r="G791" s="1"/>
      <c r="H791" s="55"/>
      <c r="I791" s="55"/>
      <c r="J791" s="1"/>
      <c r="K791" s="1"/>
      <c r="L791" s="1"/>
      <c r="M791" s="1"/>
      <c r="N791" s="473"/>
      <c r="O791" s="1"/>
      <c r="P791" s="1"/>
      <c r="Q791" s="1"/>
      <c r="R791" s="1"/>
      <c r="S791" s="474"/>
      <c r="T791" s="1"/>
      <c r="U791" s="1"/>
      <c r="V791" s="1"/>
      <c r="W791" s="204"/>
      <c r="X791" s="1"/>
      <c r="Y791" s="1"/>
      <c r="Z791" s="1"/>
      <c r="AA791" s="475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>
      <c r="A792" s="1"/>
      <c r="B792" s="1"/>
      <c r="C792" s="1"/>
      <c r="D792" s="1"/>
      <c r="E792" s="1"/>
      <c r="F792" s="1"/>
      <c r="G792" s="1"/>
      <c r="H792" s="55"/>
      <c r="I792" s="55"/>
      <c r="J792" s="1"/>
      <c r="K792" s="1"/>
      <c r="L792" s="1"/>
      <c r="M792" s="1"/>
      <c r="N792" s="473"/>
      <c r="O792" s="1"/>
      <c r="P792" s="1"/>
      <c r="Q792" s="1"/>
      <c r="R792" s="1"/>
      <c r="S792" s="474"/>
      <c r="T792" s="1"/>
      <c r="U792" s="1"/>
      <c r="V792" s="1"/>
      <c r="W792" s="204"/>
      <c r="X792" s="1"/>
      <c r="Y792" s="1"/>
      <c r="Z792" s="1"/>
      <c r="AA792" s="475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>
      <c r="A793" s="1"/>
      <c r="B793" s="1"/>
      <c r="C793" s="1"/>
      <c r="D793" s="1"/>
      <c r="E793" s="1"/>
      <c r="F793" s="1"/>
      <c r="G793" s="1"/>
      <c r="H793" s="55"/>
      <c r="I793" s="55"/>
      <c r="J793" s="1"/>
      <c r="K793" s="1"/>
      <c r="L793" s="1"/>
      <c r="M793" s="1"/>
      <c r="N793" s="473"/>
      <c r="O793" s="1"/>
      <c r="P793" s="1"/>
      <c r="Q793" s="1"/>
      <c r="R793" s="1"/>
      <c r="S793" s="474"/>
      <c r="T793" s="1"/>
      <c r="U793" s="1"/>
      <c r="V793" s="1"/>
      <c r="W793" s="204"/>
      <c r="X793" s="1"/>
      <c r="Y793" s="1"/>
      <c r="Z793" s="1"/>
      <c r="AA793" s="475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>
      <c r="A794" s="1"/>
      <c r="B794" s="1"/>
      <c r="C794" s="1"/>
      <c r="D794" s="1"/>
      <c r="E794" s="1"/>
      <c r="F794" s="1"/>
      <c r="G794" s="1"/>
      <c r="H794" s="55"/>
      <c r="I794" s="55"/>
      <c r="J794" s="1"/>
      <c r="K794" s="1"/>
      <c r="L794" s="1"/>
      <c r="M794" s="1"/>
      <c r="N794" s="473"/>
      <c r="O794" s="1"/>
      <c r="P794" s="1"/>
      <c r="Q794" s="1"/>
      <c r="R794" s="1"/>
      <c r="S794" s="474"/>
      <c r="T794" s="1"/>
      <c r="U794" s="1"/>
      <c r="V794" s="1"/>
      <c r="W794" s="204"/>
      <c r="X794" s="1"/>
      <c r="Y794" s="1"/>
      <c r="Z794" s="1"/>
      <c r="AA794" s="475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>
      <c r="A795" s="1"/>
      <c r="B795" s="1"/>
      <c r="C795" s="1"/>
      <c r="D795" s="1"/>
      <c r="E795" s="1"/>
      <c r="F795" s="1"/>
      <c r="G795" s="1"/>
      <c r="H795" s="55"/>
      <c r="I795" s="55"/>
      <c r="J795" s="1"/>
      <c r="K795" s="1"/>
      <c r="L795" s="1"/>
      <c r="M795" s="1"/>
      <c r="N795" s="473"/>
      <c r="O795" s="1"/>
      <c r="P795" s="1"/>
      <c r="Q795" s="1"/>
      <c r="R795" s="1"/>
      <c r="S795" s="474"/>
      <c r="T795" s="1"/>
      <c r="U795" s="1"/>
      <c r="V795" s="1"/>
      <c r="W795" s="204"/>
      <c r="X795" s="1"/>
      <c r="Y795" s="1"/>
      <c r="Z795" s="1"/>
      <c r="AA795" s="475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>
      <c r="A796" s="1"/>
      <c r="B796" s="1"/>
      <c r="C796" s="1"/>
      <c r="D796" s="1"/>
      <c r="E796" s="1"/>
      <c r="F796" s="1"/>
      <c r="G796" s="1"/>
      <c r="H796" s="55"/>
      <c r="I796" s="55"/>
      <c r="J796" s="1"/>
      <c r="K796" s="1"/>
      <c r="L796" s="1"/>
      <c r="M796" s="1"/>
      <c r="N796" s="473"/>
      <c r="O796" s="1"/>
      <c r="P796" s="1"/>
      <c r="Q796" s="1"/>
      <c r="R796" s="1"/>
      <c r="S796" s="474"/>
      <c r="T796" s="1"/>
      <c r="U796" s="1"/>
      <c r="V796" s="1"/>
      <c r="W796" s="204"/>
      <c r="X796" s="1"/>
      <c r="Y796" s="1"/>
      <c r="Z796" s="1"/>
      <c r="AA796" s="475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>
      <c r="A797" s="1"/>
      <c r="B797" s="1"/>
      <c r="C797" s="1"/>
      <c r="D797" s="1"/>
      <c r="E797" s="1"/>
      <c r="F797" s="1"/>
      <c r="G797" s="1"/>
      <c r="H797" s="55"/>
      <c r="I797" s="55"/>
      <c r="J797" s="1"/>
      <c r="K797" s="1"/>
      <c r="L797" s="1"/>
      <c r="M797" s="1"/>
      <c r="N797" s="473"/>
      <c r="O797" s="1"/>
      <c r="P797" s="1"/>
      <c r="Q797" s="1"/>
      <c r="R797" s="1"/>
      <c r="S797" s="474"/>
      <c r="T797" s="1"/>
      <c r="U797" s="1"/>
      <c r="V797" s="1"/>
      <c r="W797" s="204"/>
      <c r="X797" s="1"/>
      <c r="Y797" s="1"/>
      <c r="Z797" s="1"/>
      <c r="AA797" s="475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>
      <c r="A798" s="1"/>
      <c r="B798" s="1"/>
      <c r="C798" s="1"/>
      <c r="D798" s="1"/>
      <c r="E798" s="1"/>
      <c r="F798" s="1"/>
      <c r="G798" s="1"/>
      <c r="H798" s="55"/>
      <c r="I798" s="55"/>
      <c r="J798" s="1"/>
      <c r="K798" s="1"/>
      <c r="L798" s="1"/>
      <c r="M798" s="1"/>
      <c r="N798" s="473"/>
      <c r="O798" s="1"/>
      <c r="P798" s="1"/>
      <c r="Q798" s="1"/>
      <c r="R798" s="1"/>
      <c r="S798" s="474"/>
      <c r="T798" s="1"/>
      <c r="U798" s="1"/>
      <c r="V798" s="1"/>
      <c r="W798" s="204"/>
      <c r="X798" s="1"/>
      <c r="Y798" s="1"/>
      <c r="Z798" s="1"/>
      <c r="AA798" s="475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>
      <c r="A799" s="1"/>
      <c r="B799" s="1"/>
      <c r="C799" s="1"/>
      <c r="D799" s="1"/>
      <c r="E799" s="1"/>
      <c r="F799" s="1"/>
      <c r="G799" s="1"/>
      <c r="H799" s="55"/>
      <c r="I799" s="55"/>
      <c r="J799" s="1"/>
      <c r="K799" s="1"/>
      <c r="L799" s="1"/>
      <c r="M799" s="1"/>
      <c r="N799" s="473"/>
      <c r="O799" s="1"/>
      <c r="P799" s="1"/>
      <c r="Q799" s="1"/>
      <c r="R799" s="1"/>
      <c r="S799" s="474"/>
      <c r="T799" s="1"/>
      <c r="U799" s="1"/>
      <c r="V799" s="1"/>
      <c r="W799" s="204"/>
      <c r="X799" s="1"/>
      <c r="Y799" s="1"/>
      <c r="Z799" s="1"/>
      <c r="AA799" s="475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>
      <c r="A800" s="1"/>
      <c r="B800" s="1"/>
      <c r="C800" s="1"/>
      <c r="D800" s="1"/>
      <c r="E800" s="1"/>
      <c r="F800" s="1"/>
      <c r="G800" s="1"/>
      <c r="H800" s="55"/>
      <c r="I800" s="55"/>
      <c r="J800" s="1"/>
      <c r="K800" s="1"/>
      <c r="L800" s="1"/>
      <c r="M800" s="1"/>
      <c r="N800" s="473"/>
      <c r="O800" s="1"/>
      <c r="P800" s="1"/>
      <c r="Q800" s="1"/>
      <c r="R800" s="1"/>
      <c r="S800" s="474"/>
      <c r="T800" s="1"/>
      <c r="U800" s="1"/>
      <c r="V800" s="1"/>
      <c r="W800" s="204"/>
      <c r="X800" s="1"/>
      <c r="Y800" s="1"/>
      <c r="Z800" s="1"/>
      <c r="AA800" s="475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>
      <c r="A801" s="1"/>
      <c r="B801" s="1"/>
      <c r="C801" s="1"/>
      <c r="D801" s="1"/>
      <c r="E801" s="1"/>
      <c r="F801" s="1"/>
      <c r="G801" s="1"/>
      <c r="H801" s="55"/>
      <c r="I801" s="55"/>
      <c r="J801" s="1"/>
      <c r="K801" s="1"/>
      <c r="L801" s="1"/>
      <c r="M801" s="1"/>
      <c r="N801" s="473"/>
      <c r="O801" s="1"/>
      <c r="P801" s="1"/>
      <c r="Q801" s="1"/>
      <c r="R801" s="1"/>
      <c r="S801" s="474"/>
      <c r="T801" s="1"/>
      <c r="U801" s="1"/>
      <c r="V801" s="1"/>
      <c r="W801" s="204"/>
      <c r="X801" s="1"/>
      <c r="Y801" s="1"/>
      <c r="Z801" s="1"/>
      <c r="AA801" s="475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>
      <c r="A802" s="1"/>
      <c r="B802" s="1"/>
      <c r="C802" s="1"/>
      <c r="D802" s="1"/>
      <c r="E802" s="1"/>
      <c r="F802" s="1"/>
      <c r="G802" s="1"/>
      <c r="H802" s="55"/>
      <c r="I802" s="55"/>
      <c r="J802" s="1"/>
      <c r="K802" s="1"/>
      <c r="L802" s="1"/>
      <c r="M802" s="1"/>
      <c r="N802" s="473"/>
      <c r="O802" s="1"/>
      <c r="P802" s="1"/>
      <c r="Q802" s="1"/>
      <c r="R802" s="1"/>
      <c r="S802" s="474"/>
      <c r="T802" s="1"/>
      <c r="U802" s="1"/>
      <c r="V802" s="1"/>
      <c r="W802" s="204"/>
      <c r="X802" s="1"/>
      <c r="Y802" s="1"/>
      <c r="Z802" s="1"/>
      <c r="AA802" s="475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>
      <c r="A803" s="1"/>
      <c r="B803" s="1"/>
      <c r="C803" s="1"/>
      <c r="D803" s="1"/>
      <c r="E803" s="1"/>
      <c r="F803" s="1"/>
      <c r="G803" s="1"/>
      <c r="H803" s="55"/>
      <c r="I803" s="55"/>
      <c r="J803" s="1"/>
      <c r="K803" s="1"/>
      <c r="L803" s="1"/>
      <c r="M803" s="1"/>
      <c r="N803" s="473"/>
      <c r="O803" s="1"/>
      <c r="P803" s="1"/>
      <c r="Q803" s="1"/>
      <c r="R803" s="1"/>
      <c r="S803" s="474"/>
      <c r="T803" s="1"/>
      <c r="U803" s="1"/>
      <c r="V803" s="1"/>
      <c r="W803" s="204"/>
      <c r="X803" s="1"/>
      <c r="Y803" s="1"/>
      <c r="Z803" s="1"/>
      <c r="AA803" s="475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>
      <c r="A804" s="1"/>
      <c r="B804" s="1"/>
      <c r="C804" s="1"/>
      <c r="D804" s="1"/>
      <c r="E804" s="1"/>
      <c r="F804" s="1"/>
      <c r="G804" s="1"/>
      <c r="H804" s="55"/>
      <c r="I804" s="55"/>
      <c r="J804" s="1"/>
      <c r="K804" s="1"/>
      <c r="L804" s="1"/>
      <c r="M804" s="1"/>
      <c r="N804" s="473"/>
      <c r="O804" s="1"/>
      <c r="P804" s="1"/>
      <c r="Q804" s="1"/>
      <c r="R804" s="1"/>
      <c r="S804" s="474"/>
      <c r="T804" s="1"/>
      <c r="U804" s="1"/>
      <c r="V804" s="1"/>
      <c r="W804" s="204"/>
      <c r="X804" s="1"/>
      <c r="Y804" s="1"/>
      <c r="Z804" s="1"/>
      <c r="AA804" s="475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>
      <c r="A805" s="1"/>
      <c r="B805" s="1"/>
      <c r="C805" s="1"/>
      <c r="D805" s="1"/>
      <c r="E805" s="1"/>
      <c r="F805" s="1"/>
      <c r="G805" s="1"/>
      <c r="H805" s="55"/>
      <c r="I805" s="55"/>
      <c r="J805" s="1"/>
      <c r="K805" s="1"/>
      <c r="L805" s="1"/>
      <c r="M805" s="1"/>
      <c r="N805" s="473"/>
      <c r="O805" s="1"/>
      <c r="P805" s="1"/>
      <c r="Q805" s="1"/>
      <c r="R805" s="1"/>
      <c r="S805" s="474"/>
      <c r="T805" s="1"/>
      <c r="U805" s="1"/>
      <c r="V805" s="1"/>
      <c r="W805" s="204"/>
      <c r="X805" s="1"/>
      <c r="Y805" s="1"/>
      <c r="Z805" s="1"/>
      <c r="AA805" s="475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>
      <c r="A806" s="1"/>
      <c r="B806" s="1"/>
      <c r="C806" s="1"/>
      <c r="D806" s="1"/>
      <c r="E806" s="1"/>
      <c r="F806" s="1"/>
      <c r="G806" s="1"/>
      <c r="H806" s="55"/>
      <c r="I806" s="55"/>
      <c r="J806" s="1"/>
      <c r="K806" s="1"/>
      <c r="L806" s="1"/>
      <c r="M806" s="1"/>
      <c r="N806" s="473"/>
      <c r="O806" s="1"/>
      <c r="P806" s="1"/>
      <c r="Q806" s="1"/>
      <c r="R806" s="1"/>
      <c r="S806" s="474"/>
      <c r="T806" s="1"/>
      <c r="U806" s="1"/>
      <c r="V806" s="1"/>
      <c r="W806" s="204"/>
      <c r="X806" s="1"/>
      <c r="Y806" s="1"/>
      <c r="Z806" s="1"/>
      <c r="AA806" s="475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>
      <c r="A807" s="1"/>
      <c r="B807" s="1"/>
      <c r="C807" s="1"/>
      <c r="D807" s="1"/>
      <c r="E807" s="1"/>
      <c r="F807" s="1"/>
      <c r="G807" s="1"/>
      <c r="H807" s="55"/>
      <c r="I807" s="55"/>
      <c r="J807" s="1"/>
      <c r="K807" s="1"/>
      <c r="L807" s="1"/>
      <c r="M807" s="1"/>
      <c r="N807" s="473"/>
      <c r="O807" s="1"/>
      <c r="P807" s="1"/>
      <c r="Q807" s="1"/>
      <c r="R807" s="1"/>
      <c r="S807" s="474"/>
      <c r="T807" s="1"/>
      <c r="U807" s="1"/>
      <c r="V807" s="1"/>
      <c r="W807" s="204"/>
      <c r="X807" s="1"/>
      <c r="Y807" s="1"/>
      <c r="Z807" s="1"/>
      <c r="AA807" s="475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>
      <c r="A808" s="1"/>
      <c r="B808" s="1"/>
      <c r="C808" s="1"/>
      <c r="D808" s="1"/>
      <c r="E808" s="1"/>
      <c r="F808" s="1"/>
      <c r="G808" s="1"/>
      <c r="H808" s="55"/>
      <c r="I808" s="55"/>
      <c r="J808" s="1"/>
      <c r="K808" s="1"/>
      <c r="L808" s="1"/>
      <c r="M808" s="1"/>
      <c r="N808" s="473"/>
      <c r="O808" s="1"/>
      <c r="P808" s="1"/>
      <c r="Q808" s="1"/>
      <c r="R808" s="1"/>
      <c r="S808" s="474"/>
      <c r="T808" s="1"/>
      <c r="U808" s="1"/>
      <c r="V808" s="1"/>
      <c r="W808" s="204"/>
      <c r="X808" s="1"/>
      <c r="Y808" s="1"/>
      <c r="Z808" s="1"/>
      <c r="AA808" s="475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>
      <c r="A809" s="1"/>
      <c r="B809" s="1"/>
      <c r="C809" s="1"/>
      <c r="D809" s="1"/>
      <c r="E809" s="1"/>
      <c r="F809" s="1"/>
      <c r="G809" s="1"/>
      <c r="H809" s="55"/>
      <c r="I809" s="55"/>
      <c r="J809" s="1"/>
      <c r="K809" s="1"/>
      <c r="L809" s="1"/>
      <c r="M809" s="1"/>
      <c r="N809" s="473"/>
      <c r="O809" s="1"/>
      <c r="P809" s="1"/>
      <c r="Q809" s="1"/>
      <c r="R809" s="1"/>
      <c r="S809" s="474"/>
      <c r="T809" s="1"/>
      <c r="U809" s="1"/>
      <c r="V809" s="1"/>
      <c r="W809" s="204"/>
      <c r="X809" s="1"/>
      <c r="Y809" s="1"/>
      <c r="Z809" s="1"/>
      <c r="AA809" s="475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>
      <c r="A810" s="1"/>
      <c r="B810" s="1"/>
      <c r="C810" s="1"/>
      <c r="D810" s="1"/>
      <c r="E810" s="1"/>
      <c r="F810" s="1"/>
      <c r="G810" s="1"/>
      <c r="H810" s="55"/>
      <c r="I810" s="55"/>
      <c r="J810" s="1"/>
      <c r="K810" s="1"/>
      <c r="L810" s="1"/>
      <c r="M810" s="1"/>
      <c r="N810" s="473"/>
      <c r="O810" s="1"/>
      <c r="P810" s="1"/>
      <c r="Q810" s="1"/>
      <c r="R810" s="1"/>
      <c r="S810" s="474"/>
      <c r="T810" s="1"/>
      <c r="U810" s="1"/>
      <c r="V810" s="1"/>
      <c r="W810" s="204"/>
      <c r="X810" s="1"/>
      <c r="Y810" s="1"/>
      <c r="Z810" s="1"/>
      <c r="AA810" s="475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>
      <c r="A811" s="1"/>
      <c r="B811" s="1"/>
      <c r="C811" s="1"/>
      <c r="D811" s="1"/>
      <c r="E811" s="1"/>
      <c r="F811" s="1"/>
      <c r="G811" s="1"/>
      <c r="H811" s="55"/>
      <c r="I811" s="55"/>
      <c r="J811" s="1"/>
      <c r="K811" s="1"/>
      <c r="L811" s="1"/>
      <c r="M811" s="1"/>
      <c r="N811" s="473"/>
      <c r="O811" s="1"/>
      <c r="P811" s="1"/>
      <c r="Q811" s="1"/>
      <c r="R811" s="1"/>
      <c r="S811" s="474"/>
      <c r="T811" s="1"/>
      <c r="U811" s="1"/>
      <c r="V811" s="1"/>
      <c r="W811" s="204"/>
      <c r="X811" s="1"/>
      <c r="Y811" s="1"/>
      <c r="Z811" s="1"/>
      <c r="AA811" s="475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>
      <c r="A812" s="1"/>
      <c r="B812" s="1"/>
      <c r="C812" s="1"/>
      <c r="D812" s="1"/>
      <c r="E812" s="1"/>
      <c r="F812" s="1"/>
      <c r="G812" s="1"/>
      <c r="H812" s="55"/>
      <c r="I812" s="55"/>
      <c r="J812" s="1"/>
      <c r="K812" s="1"/>
      <c r="L812" s="1"/>
      <c r="M812" s="1"/>
      <c r="N812" s="473"/>
      <c r="O812" s="1"/>
      <c r="P812" s="1"/>
      <c r="Q812" s="1"/>
      <c r="R812" s="1"/>
      <c r="S812" s="474"/>
      <c r="T812" s="1"/>
      <c r="U812" s="1"/>
      <c r="V812" s="1"/>
      <c r="W812" s="204"/>
      <c r="X812" s="1"/>
      <c r="Y812" s="1"/>
      <c r="Z812" s="1"/>
      <c r="AA812" s="475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>
      <c r="A813" s="1"/>
      <c r="B813" s="1"/>
      <c r="C813" s="1"/>
      <c r="D813" s="1"/>
      <c r="E813" s="1"/>
      <c r="F813" s="1"/>
      <c r="G813" s="1"/>
      <c r="H813" s="55"/>
      <c r="I813" s="55"/>
      <c r="J813" s="1"/>
      <c r="K813" s="1"/>
      <c r="L813" s="1"/>
      <c r="M813" s="1"/>
      <c r="N813" s="473"/>
      <c r="O813" s="1"/>
      <c r="P813" s="1"/>
      <c r="Q813" s="1"/>
      <c r="R813" s="1"/>
      <c r="S813" s="474"/>
      <c r="T813" s="1"/>
      <c r="U813" s="1"/>
      <c r="V813" s="1"/>
      <c r="W813" s="204"/>
      <c r="X813" s="1"/>
      <c r="Y813" s="1"/>
      <c r="Z813" s="1"/>
      <c r="AA813" s="475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>
      <c r="A814" s="1"/>
      <c r="B814" s="1"/>
      <c r="C814" s="1"/>
      <c r="D814" s="1"/>
      <c r="E814" s="1"/>
      <c r="F814" s="1"/>
      <c r="G814" s="1"/>
      <c r="H814" s="55"/>
      <c r="I814" s="55"/>
      <c r="J814" s="1"/>
      <c r="K814" s="1"/>
      <c r="L814" s="1"/>
      <c r="M814" s="1"/>
      <c r="N814" s="473"/>
      <c r="O814" s="1"/>
      <c r="P814" s="1"/>
      <c r="Q814" s="1"/>
      <c r="R814" s="1"/>
      <c r="S814" s="474"/>
      <c r="T814" s="1"/>
      <c r="U814" s="1"/>
      <c r="V814" s="1"/>
      <c r="W814" s="204"/>
      <c r="X814" s="1"/>
      <c r="Y814" s="1"/>
      <c r="Z814" s="1"/>
      <c r="AA814" s="475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>
      <c r="A815" s="1"/>
      <c r="B815" s="1"/>
      <c r="C815" s="1"/>
      <c r="D815" s="1"/>
      <c r="E815" s="1"/>
      <c r="F815" s="1"/>
      <c r="G815" s="1"/>
      <c r="H815" s="55"/>
      <c r="I815" s="55"/>
      <c r="J815" s="1"/>
      <c r="K815" s="1"/>
      <c r="L815" s="1"/>
      <c r="M815" s="1"/>
      <c r="N815" s="473"/>
      <c r="O815" s="1"/>
      <c r="P815" s="1"/>
      <c r="Q815" s="1"/>
      <c r="R815" s="1"/>
      <c r="S815" s="474"/>
      <c r="T815" s="1"/>
      <c r="U815" s="1"/>
      <c r="V815" s="1"/>
      <c r="W815" s="204"/>
      <c r="X815" s="1"/>
      <c r="Y815" s="1"/>
      <c r="Z815" s="1"/>
      <c r="AA815" s="475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>
      <c r="A816" s="1"/>
      <c r="B816" s="1"/>
      <c r="C816" s="1"/>
      <c r="D816" s="1"/>
      <c r="E816" s="1"/>
      <c r="F816" s="1"/>
      <c r="G816" s="1"/>
      <c r="H816" s="55"/>
      <c r="I816" s="55"/>
      <c r="J816" s="1"/>
      <c r="K816" s="1"/>
      <c r="L816" s="1"/>
      <c r="M816" s="1"/>
      <c r="N816" s="473"/>
      <c r="O816" s="1"/>
      <c r="P816" s="1"/>
      <c r="Q816" s="1"/>
      <c r="R816" s="1"/>
      <c r="S816" s="474"/>
      <c r="T816" s="1"/>
      <c r="U816" s="1"/>
      <c r="V816" s="1"/>
      <c r="W816" s="204"/>
      <c r="X816" s="1"/>
      <c r="Y816" s="1"/>
      <c r="Z816" s="1"/>
      <c r="AA816" s="475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>
      <c r="A817" s="1"/>
      <c r="B817" s="1"/>
      <c r="C817" s="1"/>
      <c r="D817" s="1"/>
      <c r="E817" s="1"/>
      <c r="F817" s="1"/>
      <c r="G817" s="1"/>
      <c r="H817" s="55"/>
      <c r="I817" s="55"/>
      <c r="J817" s="1"/>
      <c r="K817" s="1"/>
      <c r="L817" s="1"/>
      <c r="M817" s="1"/>
      <c r="N817" s="473"/>
      <c r="O817" s="1"/>
      <c r="P817" s="1"/>
      <c r="Q817" s="1"/>
      <c r="R817" s="1"/>
      <c r="S817" s="474"/>
      <c r="T817" s="1"/>
      <c r="U817" s="1"/>
      <c r="V817" s="1"/>
      <c r="W817" s="204"/>
      <c r="X817" s="1"/>
      <c r="Y817" s="1"/>
      <c r="Z817" s="1"/>
      <c r="AA817" s="475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>
      <c r="A818" s="1"/>
      <c r="B818" s="1"/>
      <c r="C818" s="1"/>
      <c r="D818" s="1"/>
      <c r="E818" s="1"/>
      <c r="F818" s="1"/>
      <c r="G818" s="1"/>
      <c r="H818" s="55"/>
      <c r="I818" s="55"/>
      <c r="J818" s="1"/>
      <c r="K818" s="1"/>
      <c r="L818" s="1"/>
      <c r="M818" s="1"/>
      <c r="N818" s="473"/>
      <c r="O818" s="1"/>
      <c r="P818" s="1"/>
      <c r="Q818" s="1"/>
      <c r="R818" s="1"/>
      <c r="S818" s="474"/>
      <c r="T818" s="1"/>
      <c r="U818" s="1"/>
      <c r="V818" s="1"/>
      <c r="W818" s="204"/>
      <c r="X818" s="1"/>
      <c r="Y818" s="1"/>
      <c r="Z818" s="1"/>
      <c r="AA818" s="475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>
      <c r="A819" s="1"/>
      <c r="B819" s="1"/>
      <c r="C819" s="1"/>
      <c r="D819" s="1"/>
      <c r="E819" s="1"/>
      <c r="F819" s="1"/>
      <c r="G819" s="1"/>
      <c r="H819" s="55"/>
      <c r="I819" s="55"/>
      <c r="J819" s="1"/>
      <c r="K819" s="1"/>
      <c r="L819" s="1"/>
      <c r="M819" s="1"/>
      <c r="N819" s="473"/>
      <c r="O819" s="1"/>
      <c r="P819" s="1"/>
      <c r="Q819" s="1"/>
      <c r="R819" s="1"/>
      <c r="S819" s="474"/>
      <c r="T819" s="1"/>
      <c r="U819" s="1"/>
      <c r="V819" s="1"/>
      <c r="W819" s="204"/>
      <c r="X819" s="1"/>
      <c r="Y819" s="1"/>
      <c r="Z819" s="1"/>
      <c r="AA819" s="475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>
      <c r="A820" s="1"/>
      <c r="B820" s="1"/>
      <c r="C820" s="1"/>
      <c r="D820" s="1"/>
      <c r="E820" s="1"/>
      <c r="F820" s="1"/>
      <c r="G820" s="1"/>
      <c r="H820" s="55"/>
      <c r="I820" s="55"/>
      <c r="J820" s="1"/>
      <c r="K820" s="1"/>
      <c r="L820" s="1"/>
      <c r="M820" s="1"/>
      <c r="N820" s="473"/>
      <c r="O820" s="1"/>
      <c r="P820" s="1"/>
      <c r="Q820" s="1"/>
      <c r="R820" s="1"/>
      <c r="S820" s="474"/>
      <c r="T820" s="1"/>
      <c r="U820" s="1"/>
      <c r="V820" s="1"/>
      <c r="W820" s="204"/>
      <c r="X820" s="1"/>
      <c r="Y820" s="1"/>
      <c r="Z820" s="1"/>
      <c r="AA820" s="475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>
      <c r="A821" s="1"/>
      <c r="B821" s="1"/>
      <c r="C821" s="1"/>
      <c r="D821" s="1"/>
      <c r="E821" s="1"/>
      <c r="F821" s="1"/>
      <c r="G821" s="1"/>
      <c r="H821" s="55"/>
      <c r="I821" s="55"/>
      <c r="J821" s="1"/>
      <c r="K821" s="1"/>
      <c r="L821" s="1"/>
      <c r="M821" s="1"/>
      <c r="N821" s="473"/>
      <c r="O821" s="1"/>
      <c r="P821" s="1"/>
      <c r="Q821" s="1"/>
      <c r="R821" s="1"/>
      <c r="S821" s="474"/>
      <c r="T821" s="1"/>
      <c r="U821" s="1"/>
      <c r="V821" s="1"/>
      <c r="W821" s="204"/>
      <c r="X821" s="1"/>
      <c r="Y821" s="1"/>
      <c r="Z821" s="1"/>
      <c r="AA821" s="475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>
      <c r="A822" s="1"/>
      <c r="B822" s="1"/>
      <c r="C822" s="1"/>
      <c r="D822" s="1"/>
      <c r="E822" s="1"/>
      <c r="F822" s="1"/>
      <c r="G822" s="1"/>
      <c r="H822" s="55"/>
      <c r="I822" s="55"/>
      <c r="J822" s="1"/>
      <c r="K822" s="1"/>
      <c r="L822" s="1"/>
      <c r="M822" s="1"/>
      <c r="N822" s="473"/>
      <c r="O822" s="1"/>
      <c r="P822" s="1"/>
      <c r="Q822" s="1"/>
      <c r="R822" s="1"/>
      <c r="S822" s="474"/>
      <c r="T822" s="1"/>
      <c r="U822" s="1"/>
      <c r="V822" s="1"/>
      <c r="W822" s="204"/>
      <c r="X822" s="1"/>
      <c r="Y822" s="1"/>
      <c r="Z822" s="1"/>
      <c r="AA822" s="475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>
      <c r="A823" s="1"/>
      <c r="B823" s="1"/>
      <c r="C823" s="1"/>
      <c r="D823" s="1"/>
      <c r="E823" s="1"/>
      <c r="F823" s="1"/>
      <c r="G823" s="1"/>
      <c r="H823" s="55"/>
      <c r="I823" s="55"/>
      <c r="J823" s="1"/>
      <c r="K823" s="1"/>
      <c r="L823" s="1"/>
      <c r="M823" s="1"/>
      <c r="N823" s="473"/>
      <c r="O823" s="1"/>
      <c r="P823" s="1"/>
      <c r="Q823" s="1"/>
      <c r="R823" s="1"/>
      <c r="S823" s="474"/>
      <c r="T823" s="1"/>
      <c r="U823" s="1"/>
      <c r="V823" s="1"/>
      <c r="W823" s="204"/>
      <c r="X823" s="1"/>
      <c r="Y823" s="1"/>
      <c r="Z823" s="1"/>
      <c r="AA823" s="475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>
      <c r="A824" s="1"/>
      <c r="B824" s="1"/>
      <c r="C824" s="1"/>
      <c r="D824" s="1"/>
      <c r="E824" s="1"/>
      <c r="F824" s="1"/>
      <c r="G824" s="1"/>
      <c r="H824" s="55"/>
      <c r="I824" s="55"/>
      <c r="J824" s="1"/>
      <c r="K824" s="1"/>
      <c r="L824" s="1"/>
      <c r="M824" s="1"/>
      <c r="N824" s="473"/>
      <c r="O824" s="1"/>
      <c r="P824" s="1"/>
      <c r="Q824" s="1"/>
      <c r="R824" s="1"/>
      <c r="S824" s="474"/>
      <c r="T824" s="1"/>
      <c r="U824" s="1"/>
      <c r="V824" s="1"/>
      <c r="W824" s="204"/>
      <c r="X824" s="1"/>
      <c r="Y824" s="1"/>
      <c r="Z824" s="1"/>
      <c r="AA824" s="475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>
      <c r="A825" s="1"/>
      <c r="B825" s="1"/>
      <c r="C825" s="1"/>
      <c r="D825" s="1"/>
      <c r="E825" s="1"/>
      <c r="F825" s="1"/>
      <c r="G825" s="1"/>
      <c r="H825" s="55"/>
      <c r="I825" s="55"/>
      <c r="J825" s="1"/>
      <c r="K825" s="1"/>
      <c r="L825" s="1"/>
      <c r="M825" s="1"/>
      <c r="N825" s="473"/>
      <c r="O825" s="1"/>
      <c r="P825" s="1"/>
      <c r="Q825" s="1"/>
      <c r="R825" s="1"/>
      <c r="S825" s="474"/>
      <c r="T825" s="1"/>
      <c r="U825" s="1"/>
      <c r="V825" s="1"/>
      <c r="W825" s="204"/>
      <c r="X825" s="1"/>
      <c r="Y825" s="1"/>
      <c r="Z825" s="1"/>
      <c r="AA825" s="475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>
      <c r="A826" s="1"/>
      <c r="B826" s="1"/>
      <c r="C826" s="1"/>
      <c r="D826" s="1"/>
      <c r="E826" s="1"/>
      <c r="F826" s="1"/>
      <c r="G826" s="1"/>
      <c r="H826" s="55"/>
      <c r="I826" s="55"/>
      <c r="J826" s="1"/>
      <c r="K826" s="1"/>
      <c r="L826" s="1"/>
      <c r="M826" s="1"/>
      <c r="N826" s="473"/>
      <c r="O826" s="1"/>
      <c r="P826" s="1"/>
      <c r="Q826" s="1"/>
      <c r="R826" s="1"/>
      <c r="S826" s="474"/>
      <c r="T826" s="1"/>
      <c r="U826" s="1"/>
      <c r="V826" s="1"/>
      <c r="W826" s="204"/>
      <c r="X826" s="1"/>
      <c r="Y826" s="1"/>
      <c r="Z826" s="1"/>
      <c r="AA826" s="475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>
      <c r="A827" s="1"/>
      <c r="B827" s="1"/>
      <c r="C827" s="1"/>
      <c r="D827" s="1"/>
      <c r="E827" s="1"/>
      <c r="F827" s="1"/>
      <c r="G827" s="1"/>
      <c r="H827" s="55"/>
      <c r="I827" s="55"/>
      <c r="J827" s="1"/>
      <c r="K827" s="1"/>
      <c r="L827" s="1"/>
      <c r="M827" s="1"/>
      <c r="N827" s="473"/>
      <c r="O827" s="1"/>
      <c r="P827" s="1"/>
      <c r="Q827" s="1"/>
      <c r="R827" s="1"/>
      <c r="S827" s="474"/>
      <c r="T827" s="1"/>
      <c r="U827" s="1"/>
      <c r="V827" s="1"/>
      <c r="W827" s="204"/>
      <c r="X827" s="1"/>
      <c r="Y827" s="1"/>
      <c r="Z827" s="1"/>
      <c r="AA827" s="475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>
      <c r="A828" s="1"/>
      <c r="B828" s="1"/>
      <c r="C828" s="1"/>
      <c r="D828" s="1"/>
      <c r="E828" s="1"/>
      <c r="F828" s="1"/>
      <c r="G828" s="1"/>
      <c r="H828" s="55"/>
      <c r="I828" s="55"/>
      <c r="J828" s="1"/>
      <c r="K828" s="1"/>
      <c r="L828" s="1"/>
      <c r="M828" s="1"/>
      <c r="N828" s="473"/>
      <c r="O828" s="1"/>
      <c r="P828" s="1"/>
      <c r="Q828" s="1"/>
      <c r="R828" s="1"/>
      <c r="S828" s="474"/>
      <c r="T828" s="1"/>
      <c r="U828" s="1"/>
      <c r="V828" s="1"/>
      <c r="W828" s="204"/>
      <c r="X828" s="1"/>
      <c r="Y828" s="1"/>
      <c r="Z828" s="1"/>
      <c r="AA828" s="475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>
      <c r="A829" s="1"/>
      <c r="B829" s="1"/>
      <c r="C829" s="1"/>
      <c r="D829" s="1"/>
      <c r="E829" s="1"/>
      <c r="F829" s="1"/>
      <c r="G829" s="1"/>
      <c r="H829" s="55"/>
      <c r="I829" s="55"/>
      <c r="J829" s="1"/>
      <c r="K829" s="1"/>
      <c r="L829" s="1"/>
      <c r="M829" s="1"/>
      <c r="N829" s="473"/>
      <c r="O829" s="1"/>
      <c r="P829" s="1"/>
      <c r="Q829" s="1"/>
      <c r="R829" s="1"/>
      <c r="S829" s="474"/>
      <c r="T829" s="1"/>
      <c r="U829" s="1"/>
      <c r="V829" s="1"/>
      <c r="W829" s="204"/>
      <c r="X829" s="1"/>
      <c r="Y829" s="1"/>
      <c r="Z829" s="1"/>
      <c r="AA829" s="475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>
      <c r="A830" s="1"/>
      <c r="B830" s="1"/>
      <c r="C830" s="1"/>
      <c r="D830" s="1"/>
      <c r="E830" s="1"/>
      <c r="F830" s="1"/>
      <c r="G830" s="1"/>
      <c r="H830" s="55"/>
      <c r="I830" s="55"/>
      <c r="J830" s="1"/>
      <c r="K830" s="1"/>
      <c r="L830" s="1"/>
      <c r="M830" s="1"/>
      <c r="N830" s="473"/>
      <c r="O830" s="1"/>
      <c r="P830" s="1"/>
      <c r="Q830" s="1"/>
      <c r="R830" s="1"/>
      <c r="S830" s="474"/>
      <c r="T830" s="1"/>
      <c r="U830" s="1"/>
      <c r="V830" s="1"/>
      <c r="W830" s="204"/>
      <c r="X830" s="1"/>
      <c r="Y830" s="1"/>
      <c r="Z830" s="1"/>
      <c r="AA830" s="475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>
      <c r="A831" s="1"/>
      <c r="B831" s="1"/>
      <c r="C831" s="1"/>
      <c r="D831" s="1"/>
      <c r="E831" s="1"/>
      <c r="F831" s="1"/>
      <c r="G831" s="1"/>
      <c r="H831" s="55"/>
      <c r="I831" s="55"/>
      <c r="J831" s="1"/>
      <c r="K831" s="1"/>
      <c r="L831" s="1"/>
      <c r="M831" s="1"/>
      <c r="N831" s="473"/>
      <c r="O831" s="1"/>
      <c r="P831" s="1"/>
      <c r="Q831" s="1"/>
      <c r="R831" s="1"/>
      <c r="S831" s="474"/>
      <c r="T831" s="1"/>
      <c r="U831" s="1"/>
      <c r="V831" s="1"/>
      <c r="W831" s="204"/>
      <c r="X831" s="1"/>
      <c r="Y831" s="1"/>
      <c r="Z831" s="1"/>
      <c r="AA831" s="475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>
      <c r="A832" s="1"/>
      <c r="B832" s="1"/>
      <c r="C832" s="1"/>
      <c r="D832" s="1"/>
      <c r="E832" s="1"/>
      <c r="F832" s="1"/>
      <c r="G832" s="1"/>
      <c r="H832" s="55"/>
      <c r="I832" s="55"/>
      <c r="J832" s="1"/>
      <c r="K832" s="1"/>
      <c r="L832" s="1"/>
      <c r="M832" s="1"/>
      <c r="N832" s="473"/>
      <c r="O832" s="1"/>
      <c r="P832" s="1"/>
      <c r="Q832" s="1"/>
      <c r="R832" s="1"/>
      <c r="S832" s="474"/>
      <c r="T832" s="1"/>
      <c r="U832" s="1"/>
      <c r="V832" s="1"/>
      <c r="W832" s="204"/>
      <c r="X832" s="1"/>
      <c r="Y832" s="1"/>
      <c r="Z832" s="1"/>
      <c r="AA832" s="475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>
      <c r="A833" s="1"/>
      <c r="B833" s="1"/>
      <c r="C833" s="1"/>
      <c r="D833" s="1"/>
      <c r="E833" s="1"/>
      <c r="F833" s="1"/>
      <c r="G833" s="1"/>
      <c r="H833" s="55"/>
      <c r="I833" s="55"/>
      <c r="J833" s="1"/>
      <c r="K833" s="1"/>
      <c r="L833" s="1"/>
      <c r="M833" s="1"/>
      <c r="N833" s="473"/>
      <c r="O833" s="1"/>
      <c r="P833" s="1"/>
      <c r="Q833" s="1"/>
      <c r="R833" s="1"/>
      <c r="S833" s="474"/>
      <c r="T833" s="1"/>
      <c r="U833" s="1"/>
      <c r="V833" s="1"/>
      <c r="W833" s="204"/>
      <c r="X833" s="1"/>
      <c r="Y833" s="1"/>
      <c r="Z833" s="1"/>
      <c r="AA833" s="475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>
      <c r="A834" s="1"/>
      <c r="B834" s="1"/>
      <c r="C834" s="1"/>
      <c r="D834" s="1"/>
      <c r="E834" s="1"/>
      <c r="F834" s="1"/>
      <c r="G834" s="1"/>
      <c r="H834" s="55"/>
      <c r="I834" s="55"/>
      <c r="J834" s="1"/>
      <c r="K834" s="1"/>
      <c r="L834" s="1"/>
      <c r="M834" s="1"/>
      <c r="N834" s="473"/>
      <c r="O834" s="1"/>
      <c r="P834" s="1"/>
      <c r="Q834" s="1"/>
      <c r="R834" s="1"/>
      <c r="S834" s="474"/>
      <c r="T834" s="1"/>
      <c r="U834" s="1"/>
      <c r="V834" s="1"/>
      <c r="W834" s="204"/>
      <c r="X834" s="1"/>
      <c r="Y834" s="1"/>
      <c r="Z834" s="1"/>
      <c r="AA834" s="475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>
      <c r="A835" s="1"/>
      <c r="B835" s="1"/>
      <c r="C835" s="1"/>
      <c r="D835" s="1"/>
      <c r="E835" s="1"/>
      <c r="F835" s="1"/>
      <c r="G835" s="1"/>
      <c r="H835" s="55"/>
      <c r="I835" s="55"/>
      <c r="J835" s="1"/>
      <c r="K835" s="1"/>
      <c r="L835" s="1"/>
      <c r="M835" s="1"/>
      <c r="N835" s="473"/>
      <c r="O835" s="1"/>
      <c r="P835" s="1"/>
      <c r="Q835" s="1"/>
      <c r="R835" s="1"/>
      <c r="S835" s="474"/>
      <c r="T835" s="1"/>
      <c r="U835" s="1"/>
      <c r="V835" s="1"/>
      <c r="W835" s="204"/>
      <c r="X835" s="1"/>
      <c r="Y835" s="1"/>
      <c r="Z835" s="1"/>
      <c r="AA835" s="475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>
      <c r="A836" s="1"/>
      <c r="B836" s="1"/>
      <c r="C836" s="1"/>
      <c r="D836" s="1"/>
      <c r="E836" s="1"/>
      <c r="F836" s="1"/>
      <c r="G836" s="1"/>
      <c r="H836" s="55"/>
      <c r="I836" s="55"/>
      <c r="J836" s="1"/>
      <c r="K836" s="1"/>
      <c r="L836" s="1"/>
      <c r="M836" s="1"/>
      <c r="N836" s="473"/>
      <c r="O836" s="1"/>
      <c r="P836" s="1"/>
      <c r="Q836" s="1"/>
      <c r="R836" s="1"/>
      <c r="S836" s="474"/>
      <c r="T836" s="1"/>
      <c r="U836" s="1"/>
      <c r="V836" s="1"/>
      <c r="W836" s="204"/>
      <c r="X836" s="1"/>
      <c r="Y836" s="1"/>
      <c r="Z836" s="1"/>
      <c r="AA836" s="475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>
      <c r="A837" s="1"/>
      <c r="B837" s="1"/>
      <c r="C837" s="1"/>
      <c r="D837" s="1"/>
      <c r="E837" s="1"/>
      <c r="F837" s="1"/>
      <c r="G837" s="1"/>
      <c r="H837" s="55"/>
      <c r="I837" s="55"/>
      <c r="J837" s="1"/>
      <c r="K837" s="1"/>
      <c r="L837" s="1"/>
      <c r="M837" s="1"/>
      <c r="N837" s="473"/>
      <c r="O837" s="1"/>
      <c r="P837" s="1"/>
      <c r="Q837" s="1"/>
      <c r="R837" s="1"/>
      <c r="S837" s="474"/>
      <c r="T837" s="1"/>
      <c r="U837" s="1"/>
      <c r="V837" s="1"/>
      <c r="W837" s="204"/>
      <c r="X837" s="1"/>
      <c r="Y837" s="1"/>
      <c r="Z837" s="1"/>
      <c r="AA837" s="475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>
      <c r="A838" s="1"/>
      <c r="B838" s="1"/>
      <c r="C838" s="1"/>
      <c r="D838" s="1"/>
      <c r="E838" s="1"/>
      <c r="F838" s="1"/>
      <c r="G838" s="1"/>
      <c r="H838" s="55"/>
      <c r="I838" s="55"/>
      <c r="J838" s="1"/>
      <c r="K838" s="1"/>
      <c r="L838" s="1"/>
      <c r="M838" s="1"/>
      <c r="N838" s="473"/>
      <c r="O838" s="1"/>
      <c r="P838" s="1"/>
      <c r="Q838" s="1"/>
      <c r="R838" s="1"/>
      <c r="S838" s="474"/>
      <c r="T838" s="1"/>
      <c r="U838" s="1"/>
      <c r="V838" s="1"/>
      <c r="W838" s="204"/>
      <c r="X838" s="1"/>
      <c r="Y838" s="1"/>
      <c r="Z838" s="1"/>
      <c r="AA838" s="475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>
      <c r="A839" s="1"/>
      <c r="B839" s="1"/>
      <c r="C839" s="1"/>
      <c r="D839" s="1"/>
      <c r="E839" s="1"/>
      <c r="F839" s="1"/>
      <c r="G839" s="1"/>
      <c r="H839" s="55"/>
      <c r="I839" s="55"/>
      <c r="J839" s="1"/>
      <c r="K839" s="1"/>
      <c r="L839" s="1"/>
      <c r="M839" s="1"/>
      <c r="N839" s="473"/>
      <c r="O839" s="1"/>
      <c r="P839" s="1"/>
      <c r="Q839" s="1"/>
      <c r="R839" s="1"/>
      <c r="S839" s="474"/>
      <c r="T839" s="1"/>
      <c r="U839" s="1"/>
      <c r="V839" s="1"/>
      <c r="W839" s="204"/>
      <c r="X839" s="1"/>
      <c r="Y839" s="1"/>
      <c r="Z839" s="1"/>
      <c r="AA839" s="475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>
      <c r="A840" s="1"/>
      <c r="B840" s="1"/>
      <c r="C840" s="1"/>
      <c r="D840" s="1"/>
      <c r="E840" s="1"/>
      <c r="F840" s="1"/>
      <c r="G840" s="1"/>
      <c r="H840" s="55"/>
      <c r="I840" s="55"/>
      <c r="J840" s="1"/>
      <c r="K840" s="1"/>
      <c r="L840" s="1"/>
      <c r="M840" s="1"/>
      <c r="N840" s="473"/>
      <c r="O840" s="1"/>
      <c r="P840" s="1"/>
      <c r="Q840" s="1"/>
      <c r="R840" s="1"/>
      <c r="S840" s="474"/>
      <c r="T840" s="1"/>
      <c r="U840" s="1"/>
      <c r="V840" s="1"/>
      <c r="W840" s="204"/>
      <c r="X840" s="1"/>
      <c r="Y840" s="1"/>
      <c r="Z840" s="1"/>
      <c r="AA840" s="475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>
      <c r="A841" s="1"/>
      <c r="B841" s="1"/>
      <c r="C841" s="1"/>
      <c r="D841" s="1"/>
      <c r="E841" s="1"/>
      <c r="F841" s="1"/>
      <c r="G841" s="1"/>
      <c r="H841" s="55"/>
      <c r="I841" s="55"/>
      <c r="J841" s="1"/>
      <c r="K841" s="1"/>
      <c r="L841" s="1"/>
      <c r="M841" s="1"/>
      <c r="N841" s="473"/>
      <c r="O841" s="1"/>
      <c r="P841" s="1"/>
      <c r="Q841" s="1"/>
      <c r="R841" s="1"/>
      <c r="S841" s="474"/>
      <c r="T841" s="1"/>
      <c r="U841" s="1"/>
      <c r="V841" s="1"/>
      <c r="W841" s="204"/>
      <c r="X841" s="1"/>
      <c r="Y841" s="1"/>
      <c r="Z841" s="1"/>
      <c r="AA841" s="475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>
      <c r="A842" s="1"/>
      <c r="B842" s="1"/>
      <c r="C842" s="1"/>
      <c r="D842" s="1"/>
      <c r="E842" s="1"/>
      <c r="F842" s="1"/>
      <c r="G842" s="1"/>
      <c r="H842" s="55"/>
      <c r="I842" s="55"/>
      <c r="J842" s="1"/>
      <c r="K842" s="1"/>
      <c r="L842" s="1"/>
      <c r="M842" s="1"/>
      <c r="N842" s="473"/>
      <c r="O842" s="1"/>
      <c r="P842" s="1"/>
      <c r="Q842" s="1"/>
      <c r="R842" s="1"/>
      <c r="S842" s="474"/>
      <c r="T842" s="1"/>
      <c r="U842" s="1"/>
      <c r="V842" s="1"/>
      <c r="W842" s="204"/>
      <c r="X842" s="1"/>
      <c r="Y842" s="1"/>
      <c r="Z842" s="1"/>
      <c r="AA842" s="475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>
      <c r="A843" s="1"/>
      <c r="B843" s="1"/>
      <c r="C843" s="1"/>
      <c r="D843" s="1"/>
      <c r="E843" s="1"/>
      <c r="F843" s="1"/>
      <c r="G843" s="1"/>
      <c r="H843" s="55"/>
      <c r="I843" s="55"/>
      <c r="J843" s="1"/>
      <c r="K843" s="1"/>
      <c r="L843" s="1"/>
      <c r="M843" s="1"/>
      <c r="N843" s="473"/>
      <c r="O843" s="1"/>
      <c r="P843" s="1"/>
      <c r="Q843" s="1"/>
      <c r="R843" s="1"/>
      <c r="S843" s="474"/>
      <c r="T843" s="1"/>
      <c r="U843" s="1"/>
      <c r="V843" s="1"/>
      <c r="W843" s="204"/>
      <c r="X843" s="1"/>
      <c r="Y843" s="1"/>
      <c r="Z843" s="1"/>
      <c r="AA843" s="475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>
      <c r="A844" s="1"/>
      <c r="B844" s="1"/>
      <c r="C844" s="1"/>
      <c r="D844" s="1"/>
      <c r="E844" s="1"/>
      <c r="F844" s="1"/>
      <c r="G844" s="1"/>
      <c r="H844" s="55"/>
      <c r="I844" s="55"/>
      <c r="J844" s="1"/>
      <c r="K844" s="1"/>
      <c r="L844" s="1"/>
      <c r="M844" s="1"/>
      <c r="N844" s="473"/>
      <c r="O844" s="1"/>
      <c r="P844" s="1"/>
      <c r="Q844" s="1"/>
      <c r="R844" s="1"/>
      <c r="S844" s="474"/>
      <c r="T844" s="1"/>
      <c r="U844" s="1"/>
      <c r="V844" s="1"/>
      <c r="W844" s="204"/>
      <c r="X844" s="1"/>
      <c r="Y844" s="1"/>
      <c r="Z844" s="1"/>
      <c r="AA844" s="475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>
      <c r="A845" s="1"/>
      <c r="B845" s="1"/>
      <c r="C845" s="1"/>
      <c r="D845" s="1"/>
      <c r="E845" s="1"/>
      <c r="F845" s="1"/>
      <c r="G845" s="1"/>
      <c r="H845" s="55"/>
      <c r="I845" s="55"/>
      <c r="J845" s="1"/>
      <c r="K845" s="1"/>
      <c r="L845" s="1"/>
      <c r="M845" s="1"/>
      <c r="N845" s="473"/>
      <c r="O845" s="1"/>
      <c r="P845" s="1"/>
      <c r="Q845" s="1"/>
      <c r="R845" s="1"/>
      <c r="S845" s="474"/>
      <c r="T845" s="1"/>
      <c r="U845" s="1"/>
      <c r="V845" s="1"/>
      <c r="W845" s="204"/>
      <c r="X845" s="1"/>
      <c r="Y845" s="1"/>
      <c r="Z845" s="1"/>
      <c r="AA845" s="475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>
      <c r="A846" s="1"/>
      <c r="B846" s="1"/>
      <c r="C846" s="1"/>
      <c r="D846" s="1"/>
      <c r="E846" s="1"/>
      <c r="F846" s="1"/>
      <c r="G846" s="1"/>
      <c r="H846" s="55"/>
      <c r="I846" s="55"/>
      <c r="J846" s="1"/>
      <c r="K846" s="1"/>
      <c r="L846" s="1"/>
      <c r="M846" s="1"/>
      <c r="N846" s="473"/>
      <c r="O846" s="1"/>
      <c r="P846" s="1"/>
      <c r="Q846" s="1"/>
      <c r="R846" s="1"/>
      <c r="S846" s="474"/>
      <c r="T846" s="1"/>
      <c r="U846" s="1"/>
      <c r="V846" s="1"/>
      <c r="W846" s="204"/>
      <c r="X846" s="1"/>
      <c r="Y846" s="1"/>
      <c r="Z846" s="1"/>
      <c r="AA846" s="475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>
      <c r="A847" s="1"/>
      <c r="B847" s="1"/>
      <c r="C847" s="1"/>
      <c r="D847" s="1"/>
      <c r="E847" s="1"/>
      <c r="F847" s="1"/>
      <c r="G847" s="1"/>
      <c r="H847" s="55"/>
      <c r="I847" s="55"/>
      <c r="J847" s="1"/>
      <c r="K847" s="1"/>
      <c r="L847" s="1"/>
      <c r="M847" s="1"/>
      <c r="N847" s="473"/>
      <c r="O847" s="1"/>
      <c r="P847" s="1"/>
      <c r="Q847" s="1"/>
      <c r="R847" s="1"/>
      <c r="S847" s="474"/>
      <c r="T847" s="1"/>
      <c r="U847" s="1"/>
      <c r="V847" s="1"/>
      <c r="W847" s="204"/>
      <c r="X847" s="1"/>
      <c r="Y847" s="1"/>
      <c r="Z847" s="1"/>
      <c r="AA847" s="475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>
      <c r="A848" s="1"/>
      <c r="B848" s="1"/>
      <c r="C848" s="1"/>
      <c r="D848" s="1"/>
      <c r="E848" s="1"/>
      <c r="F848" s="1"/>
      <c r="G848" s="1"/>
      <c r="H848" s="55"/>
      <c r="I848" s="55"/>
      <c r="J848" s="1"/>
      <c r="K848" s="1"/>
      <c r="L848" s="1"/>
      <c r="M848" s="1"/>
      <c r="N848" s="473"/>
      <c r="O848" s="1"/>
      <c r="P848" s="1"/>
      <c r="Q848" s="1"/>
      <c r="R848" s="1"/>
      <c r="S848" s="474"/>
      <c r="T848" s="1"/>
      <c r="U848" s="1"/>
      <c r="V848" s="1"/>
      <c r="W848" s="204"/>
      <c r="X848" s="1"/>
      <c r="Y848" s="1"/>
      <c r="Z848" s="1"/>
      <c r="AA848" s="475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>
      <c r="A849" s="1"/>
      <c r="B849" s="1"/>
      <c r="C849" s="1"/>
      <c r="D849" s="1"/>
      <c r="E849" s="1"/>
      <c r="F849" s="1"/>
      <c r="G849" s="1"/>
      <c r="H849" s="55"/>
      <c r="I849" s="55"/>
      <c r="J849" s="1"/>
      <c r="K849" s="1"/>
      <c r="L849" s="1"/>
      <c r="M849" s="1"/>
      <c r="N849" s="473"/>
      <c r="O849" s="1"/>
      <c r="P849" s="1"/>
      <c r="Q849" s="1"/>
      <c r="R849" s="1"/>
      <c r="S849" s="474"/>
      <c r="T849" s="1"/>
      <c r="U849" s="1"/>
      <c r="V849" s="1"/>
      <c r="W849" s="204"/>
      <c r="X849" s="1"/>
      <c r="Y849" s="1"/>
      <c r="Z849" s="1"/>
      <c r="AA849" s="475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>
      <c r="A850" s="1"/>
      <c r="B850" s="1"/>
      <c r="C850" s="1"/>
      <c r="D850" s="1"/>
      <c r="E850" s="1"/>
      <c r="F850" s="1"/>
      <c r="G850" s="1"/>
      <c r="H850" s="55"/>
      <c r="I850" s="55"/>
      <c r="J850" s="1"/>
      <c r="K850" s="1"/>
      <c r="L850" s="1"/>
      <c r="M850" s="1"/>
      <c r="N850" s="473"/>
      <c r="O850" s="1"/>
      <c r="P850" s="1"/>
      <c r="Q850" s="1"/>
      <c r="R850" s="1"/>
      <c r="S850" s="474"/>
      <c r="T850" s="1"/>
      <c r="U850" s="1"/>
      <c r="V850" s="1"/>
      <c r="W850" s="204"/>
      <c r="X850" s="1"/>
      <c r="Y850" s="1"/>
      <c r="Z850" s="1"/>
      <c r="AA850" s="475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>
      <c r="A851" s="1"/>
      <c r="B851" s="1"/>
      <c r="C851" s="1"/>
      <c r="D851" s="1"/>
      <c r="E851" s="1"/>
      <c r="F851" s="1"/>
      <c r="G851" s="1"/>
      <c r="H851" s="55"/>
      <c r="I851" s="55"/>
      <c r="J851" s="1"/>
      <c r="K851" s="1"/>
      <c r="L851" s="1"/>
      <c r="M851" s="1"/>
      <c r="N851" s="473"/>
      <c r="O851" s="1"/>
      <c r="P851" s="1"/>
      <c r="Q851" s="1"/>
      <c r="R851" s="1"/>
      <c r="S851" s="474"/>
      <c r="T851" s="1"/>
      <c r="U851" s="1"/>
      <c r="V851" s="1"/>
      <c r="W851" s="204"/>
      <c r="X851" s="1"/>
      <c r="Y851" s="1"/>
      <c r="Z851" s="1"/>
      <c r="AA851" s="475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>
      <c r="A852" s="1"/>
      <c r="B852" s="1"/>
      <c r="C852" s="1"/>
      <c r="D852" s="1"/>
      <c r="E852" s="1"/>
      <c r="F852" s="1"/>
      <c r="G852" s="1"/>
      <c r="H852" s="55"/>
      <c r="I852" s="55"/>
      <c r="J852" s="1"/>
      <c r="K852" s="1"/>
      <c r="L852" s="1"/>
      <c r="M852" s="1"/>
      <c r="N852" s="473"/>
      <c r="O852" s="1"/>
      <c r="P852" s="1"/>
      <c r="Q852" s="1"/>
      <c r="R852" s="1"/>
      <c r="S852" s="474"/>
      <c r="T852" s="1"/>
      <c r="U852" s="1"/>
      <c r="V852" s="1"/>
      <c r="W852" s="204"/>
      <c r="X852" s="1"/>
      <c r="Y852" s="1"/>
      <c r="Z852" s="1"/>
      <c r="AA852" s="475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>
      <c r="A853" s="1"/>
      <c r="B853" s="1"/>
      <c r="C853" s="1"/>
      <c r="D853" s="1"/>
      <c r="E853" s="1"/>
      <c r="F853" s="1"/>
      <c r="G853" s="1"/>
      <c r="H853" s="55"/>
      <c r="I853" s="55"/>
      <c r="J853" s="1"/>
      <c r="K853" s="1"/>
      <c r="L853" s="1"/>
      <c r="M853" s="1"/>
      <c r="N853" s="473"/>
      <c r="O853" s="1"/>
      <c r="P853" s="1"/>
      <c r="Q853" s="1"/>
      <c r="R853" s="1"/>
      <c r="S853" s="474"/>
      <c r="T853" s="1"/>
      <c r="U853" s="1"/>
      <c r="V853" s="1"/>
      <c r="W853" s="204"/>
      <c r="X853" s="1"/>
      <c r="Y853" s="1"/>
      <c r="Z853" s="1"/>
      <c r="AA853" s="475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>
      <c r="A854" s="1"/>
      <c r="B854" s="1"/>
      <c r="C854" s="1"/>
      <c r="D854" s="1"/>
      <c r="E854" s="1"/>
      <c r="F854" s="1"/>
      <c r="G854" s="1"/>
      <c r="H854" s="55"/>
      <c r="I854" s="55"/>
      <c r="J854" s="1"/>
      <c r="K854" s="1"/>
      <c r="L854" s="1"/>
      <c r="M854" s="1"/>
      <c r="N854" s="473"/>
      <c r="O854" s="1"/>
      <c r="P854" s="1"/>
      <c r="Q854" s="1"/>
      <c r="R854" s="1"/>
      <c r="S854" s="474"/>
      <c r="T854" s="1"/>
      <c r="U854" s="1"/>
      <c r="V854" s="1"/>
      <c r="W854" s="204"/>
      <c r="X854" s="1"/>
      <c r="Y854" s="1"/>
      <c r="Z854" s="1"/>
      <c r="AA854" s="475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>
      <c r="A855" s="1"/>
      <c r="B855" s="1"/>
      <c r="C855" s="1"/>
      <c r="D855" s="1"/>
      <c r="E855" s="1"/>
      <c r="F855" s="1"/>
      <c r="G855" s="1"/>
      <c r="H855" s="55"/>
      <c r="I855" s="55"/>
      <c r="J855" s="1"/>
      <c r="K855" s="1"/>
      <c r="L855" s="1"/>
      <c r="M855" s="1"/>
      <c r="N855" s="473"/>
      <c r="O855" s="1"/>
      <c r="P855" s="1"/>
      <c r="Q855" s="1"/>
      <c r="R855" s="1"/>
      <c r="S855" s="474"/>
      <c r="T855" s="1"/>
      <c r="U855" s="1"/>
      <c r="V855" s="1"/>
      <c r="W855" s="204"/>
      <c r="X855" s="1"/>
      <c r="Y855" s="1"/>
      <c r="Z855" s="1"/>
      <c r="AA855" s="475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>
      <c r="A856" s="1"/>
      <c r="B856" s="1"/>
      <c r="C856" s="1"/>
      <c r="D856" s="1"/>
      <c r="E856" s="1"/>
      <c r="F856" s="1"/>
      <c r="G856" s="1"/>
      <c r="H856" s="55"/>
      <c r="I856" s="55"/>
      <c r="J856" s="1"/>
      <c r="K856" s="1"/>
      <c r="L856" s="1"/>
      <c r="M856" s="1"/>
      <c r="N856" s="473"/>
      <c r="O856" s="1"/>
      <c r="P856" s="1"/>
      <c r="Q856" s="1"/>
      <c r="R856" s="1"/>
      <c r="S856" s="474"/>
      <c r="T856" s="1"/>
      <c r="U856" s="1"/>
      <c r="V856" s="1"/>
      <c r="W856" s="204"/>
      <c r="X856" s="1"/>
      <c r="Y856" s="1"/>
      <c r="Z856" s="1"/>
      <c r="AA856" s="475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>
      <c r="A857" s="1"/>
      <c r="B857" s="1"/>
      <c r="C857" s="1"/>
      <c r="D857" s="1"/>
      <c r="E857" s="1"/>
      <c r="F857" s="1"/>
      <c r="G857" s="1"/>
      <c r="H857" s="55"/>
      <c r="I857" s="55"/>
      <c r="J857" s="1"/>
      <c r="K857" s="1"/>
      <c r="L857" s="1"/>
      <c r="M857" s="1"/>
      <c r="N857" s="473"/>
      <c r="O857" s="1"/>
      <c r="P857" s="1"/>
      <c r="Q857" s="1"/>
      <c r="R857" s="1"/>
      <c r="S857" s="474"/>
      <c r="T857" s="1"/>
      <c r="U857" s="1"/>
      <c r="V857" s="1"/>
      <c r="W857" s="204"/>
      <c r="X857" s="1"/>
      <c r="Y857" s="1"/>
      <c r="Z857" s="1"/>
      <c r="AA857" s="475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>
      <c r="A858" s="1"/>
      <c r="B858" s="1"/>
      <c r="C858" s="1"/>
      <c r="D858" s="1"/>
      <c r="E858" s="1"/>
      <c r="F858" s="1"/>
      <c r="G858" s="1"/>
      <c r="H858" s="55"/>
      <c r="I858" s="55"/>
      <c r="J858" s="1"/>
      <c r="K858" s="1"/>
      <c r="L858" s="1"/>
      <c r="M858" s="1"/>
      <c r="N858" s="473"/>
      <c r="O858" s="1"/>
      <c r="P858" s="1"/>
      <c r="Q858" s="1"/>
      <c r="R858" s="1"/>
      <c r="S858" s="474"/>
      <c r="T858" s="1"/>
      <c r="U858" s="1"/>
      <c r="V858" s="1"/>
      <c r="W858" s="204"/>
      <c r="X858" s="1"/>
      <c r="Y858" s="1"/>
      <c r="Z858" s="1"/>
      <c r="AA858" s="475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>
      <c r="A859" s="1"/>
      <c r="B859" s="1"/>
      <c r="C859" s="1"/>
      <c r="D859" s="1"/>
      <c r="E859" s="1"/>
      <c r="F859" s="1"/>
      <c r="G859" s="1"/>
      <c r="H859" s="55"/>
      <c r="I859" s="55"/>
      <c r="J859" s="1"/>
      <c r="K859" s="1"/>
      <c r="L859" s="1"/>
      <c r="M859" s="1"/>
      <c r="N859" s="473"/>
      <c r="O859" s="1"/>
      <c r="P859" s="1"/>
      <c r="Q859" s="1"/>
      <c r="R859" s="1"/>
      <c r="S859" s="474"/>
      <c r="T859" s="1"/>
      <c r="U859" s="1"/>
      <c r="V859" s="1"/>
      <c r="W859" s="204"/>
      <c r="X859" s="1"/>
      <c r="Y859" s="1"/>
      <c r="Z859" s="1"/>
      <c r="AA859" s="475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>
      <c r="A860" s="1"/>
      <c r="B860" s="1"/>
      <c r="C860" s="1"/>
      <c r="D860" s="1"/>
      <c r="E860" s="1"/>
      <c r="F860" s="1"/>
      <c r="G860" s="1"/>
      <c r="H860" s="55"/>
      <c r="I860" s="55"/>
      <c r="J860" s="1"/>
      <c r="K860" s="1"/>
      <c r="L860" s="1"/>
      <c r="M860" s="1"/>
      <c r="N860" s="473"/>
      <c r="O860" s="1"/>
      <c r="P860" s="1"/>
      <c r="Q860" s="1"/>
      <c r="R860" s="1"/>
      <c r="S860" s="474"/>
      <c r="T860" s="1"/>
      <c r="U860" s="1"/>
      <c r="V860" s="1"/>
      <c r="W860" s="204"/>
      <c r="X860" s="1"/>
      <c r="Y860" s="1"/>
      <c r="Z860" s="1"/>
      <c r="AA860" s="475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>
      <c r="A861" s="1"/>
      <c r="B861" s="1"/>
      <c r="C861" s="1"/>
      <c r="D861" s="1"/>
      <c r="E861" s="1"/>
      <c r="F861" s="1"/>
      <c r="G861" s="1"/>
      <c r="H861" s="55"/>
      <c r="I861" s="55"/>
      <c r="J861" s="1"/>
      <c r="K861" s="1"/>
      <c r="L861" s="1"/>
      <c r="M861" s="1"/>
      <c r="N861" s="473"/>
      <c r="O861" s="1"/>
      <c r="P861" s="1"/>
      <c r="Q861" s="1"/>
      <c r="R861" s="1"/>
      <c r="S861" s="474"/>
      <c r="T861" s="1"/>
      <c r="U861" s="1"/>
      <c r="V861" s="1"/>
      <c r="W861" s="204"/>
      <c r="X861" s="1"/>
      <c r="Y861" s="1"/>
      <c r="Z861" s="1"/>
      <c r="AA861" s="475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>
      <c r="A862" s="1"/>
      <c r="B862" s="1"/>
      <c r="C862" s="1"/>
      <c r="D862" s="1"/>
      <c r="E862" s="1"/>
      <c r="F862" s="1"/>
      <c r="G862" s="1"/>
      <c r="H862" s="55"/>
      <c r="I862" s="55"/>
      <c r="J862" s="1"/>
      <c r="K862" s="1"/>
      <c r="L862" s="1"/>
      <c r="M862" s="1"/>
      <c r="N862" s="473"/>
      <c r="O862" s="1"/>
      <c r="P862" s="1"/>
      <c r="Q862" s="1"/>
      <c r="R862" s="1"/>
      <c r="S862" s="474"/>
      <c r="T862" s="1"/>
      <c r="U862" s="1"/>
      <c r="V862" s="1"/>
      <c r="W862" s="204"/>
      <c r="X862" s="1"/>
      <c r="Y862" s="1"/>
      <c r="Z862" s="1"/>
      <c r="AA862" s="475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>
      <c r="A863" s="1"/>
      <c r="B863" s="1"/>
      <c r="C863" s="1"/>
      <c r="D863" s="1"/>
      <c r="E863" s="1"/>
      <c r="F863" s="1"/>
      <c r="G863" s="1"/>
      <c r="H863" s="55"/>
      <c r="I863" s="55"/>
      <c r="J863" s="1"/>
      <c r="K863" s="1"/>
      <c r="L863" s="1"/>
      <c r="M863" s="1"/>
      <c r="N863" s="473"/>
      <c r="O863" s="1"/>
      <c r="P863" s="1"/>
      <c r="Q863" s="1"/>
      <c r="R863" s="1"/>
      <c r="S863" s="474"/>
      <c r="T863" s="1"/>
      <c r="U863" s="1"/>
      <c r="V863" s="1"/>
      <c r="W863" s="204"/>
      <c r="X863" s="1"/>
      <c r="Y863" s="1"/>
      <c r="Z863" s="1"/>
      <c r="AA863" s="475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>
      <c r="A864" s="1"/>
      <c r="B864" s="1"/>
      <c r="C864" s="1"/>
      <c r="D864" s="1"/>
      <c r="E864" s="1"/>
      <c r="F864" s="1"/>
      <c r="G864" s="1"/>
      <c r="H864" s="55"/>
      <c r="I864" s="55"/>
      <c r="J864" s="1"/>
      <c r="K864" s="1"/>
      <c r="L864" s="1"/>
      <c r="M864" s="1"/>
      <c r="N864" s="473"/>
      <c r="O864" s="1"/>
      <c r="P864" s="1"/>
      <c r="Q864" s="1"/>
      <c r="R864" s="1"/>
      <c r="S864" s="474"/>
      <c r="T864" s="1"/>
      <c r="U864" s="1"/>
      <c r="V864" s="1"/>
      <c r="W864" s="204"/>
      <c r="X864" s="1"/>
      <c r="Y864" s="1"/>
      <c r="Z864" s="1"/>
      <c r="AA864" s="475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>
      <c r="A865" s="1"/>
      <c r="B865" s="1"/>
      <c r="C865" s="1"/>
      <c r="D865" s="1"/>
      <c r="E865" s="1"/>
      <c r="F865" s="1"/>
      <c r="G865" s="1"/>
      <c r="H865" s="55"/>
      <c r="I865" s="55"/>
      <c r="J865" s="1"/>
      <c r="K865" s="1"/>
      <c r="L865" s="1"/>
      <c r="M865" s="1"/>
      <c r="N865" s="473"/>
      <c r="O865" s="1"/>
      <c r="P865" s="1"/>
      <c r="Q865" s="1"/>
      <c r="R865" s="1"/>
      <c r="S865" s="474"/>
      <c r="T865" s="1"/>
      <c r="U865" s="1"/>
      <c r="V865" s="1"/>
      <c r="W865" s="204"/>
      <c r="X865" s="1"/>
      <c r="Y865" s="1"/>
      <c r="Z865" s="1"/>
      <c r="AA865" s="475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>
      <c r="A866" s="1"/>
      <c r="B866" s="1"/>
      <c r="C866" s="1"/>
      <c r="D866" s="1"/>
      <c r="E866" s="1"/>
      <c r="F866" s="1"/>
      <c r="G866" s="1"/>
      <c r="H866" s="55"/>
      <c r="I866" s="55"/>
      <c r="J866" s="1"/>
      <c r="K866" s="1"/>
      <c r="L866" s="1"/>
      <c r="M866" s="1"/>
      <c r="N866" s="473"/>
      <c r="O866" s="1"/>
      <c r="P866" s="1"/>
      <c r="Q866" s="1"/>
      <c r="R866" s="1"/>
      <c r="S866" s="474"/>
      <c r="T866" s="1"/>
      <c r="U866" s="1"/>
      <c r="V866" s="1"/>
      <c r="W866" s="204"/>
      <c r="X866" s="1"/>
      <c r="Y866" s="1"/>
      <c r="Z866" s="1"/>
      <c r="AA866" s="475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>
      <c r="A867" s="1"/>
      <c r="B867" s="1"/>
      <c r="C867" s="1"/>
      <c r="D867" s="1"/>
      <c r="E867" s="1"/>
      <c r="F867" s="1"/>
      <c r="G867" s="1"/>
      <c r="H867" s="55"/>
      <c r="I867" s="55"/>
      <c r="J867" s="1"/>
      <c r="K867" s="1"/>
      <c r="L867" s="1"/>
      <c r="M867" s="1"/>
      <c r="N867" s="473"/>
      <c r="O867" s="1"/>
      <c r="P867" s="1"/>
      <c r="Q867" s="1"/>
      <c r="R867" s="1"/>
      <c r="S867" s="474"/>
      <c r="T867" s="1"/>
      <c r="U867" s="1"/>
      <c r="V867" s="1"/>
      <c r="W867" s="204"/>
      <c r="X867" s="1"/>
      <c r="Y867" s="1"/>
      <c r="Z867" s="1"/>
      <c r="AA867" s="475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>
      <c r="A868" s="1"/>
      <c r="B868" s="1"/>
      <c r="C868" s="1"/>
      <c r="D868" s="1"/>
      <c r="E868" s="1"/>
      <c r="F868" s="1"/>
      <c r="G868" s="1"/>
      <c r="H868" s="55"/>
      <c r="I868" s="55"/>
      <c r="J868" s="1"/>
      <c r="K868" s="1"/>
      <c r="L868" s="1"/>
      <c r="M868" s="1"/>
      <c r="N868" s="473"/>
      <c r="O868" s="1"/>
      <c r="P868" s="1"/>
      <c r="Q868" s="1"/>
      <c r="R868" s="1"/>
      <c r="S868" s="474"/>
      <c r="T868" s="1"/>
      <c r="U868" s="1"/>
      <c r="V868" s="1"/>
      <c r="W868" s="204"/>
      <c r="X868" s="1"/>
      <c r="Y868" s="1"/>
      <c r="Z868" s="1"/>
      <c r="AA868" s="475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>
      <c r="A869" s="1"/>
      <c r="B869" s="1"/>
      <c r="C869" s="1"/>
      <c r="D869" s="1"/>
      <c r="E869" s="1"/>
      <c r="F869" s="1"/>
      <c r="G869" s="1"/>
      <c r="H869" s="55"/>
      <c r="I869" s="55"/>
      <c r="J869" s="1"/>
      <c r="K869" s="1"/>
      <c r="L869" s="1"/>
      <c r="M869" s="1"/>
      <c r="N869" s="473"/>
      <c r="O869" s="1"/>
      <c r="P869" s="1"/>
      <c r="Q869" s="1"/>
      <c r="R869" s="1"/>
      <c r="S869" s="474"/>
      <c r="T869" s="1"/>
      <c r="U869" s="1"/>
      <c r="V869" s="1"/>
      <c r="W869" s="204"/>
      <c r="X869" s="1"/>
      <c r="Y869" s="1"/>
      <c r="Z869" s="1"/>
      <c r="AA869" s="475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>
      <c r="A870" s="1"/>
      <c r="B870" s="1"/>
      <c r="C870" s="1"/>
      <c r="D870" s="1"/>
      <c r="E870" s="1"/>
      <c r="F870" s="1"/>
      <c r="G870" s="1"/>
      <c r="H870" s="55"/>
      <c r="I870" s="55"/>
      <c r="J870" s="1"/>
      <c r="K870" s="1"/>
      <c r="L870" s="1"/>
      <c r="M870" s="1"/>
      <c r="N870" s="473"/>
      <c r="O870" s="1"/>
      <c r="P870" s="1"/>
      <c r="Q870" s="1"/>
      <c r="R870" s="1"/>
      <c r="S870" s="474"/>
      <c r="T870" s="1"/>
      <c r="U870" s="1"/>
      <c r="V870" s="1"/>
      <c r="W870" s="204"/>
      <c r="X870" s="1"/>
      <c r="Y870" s="1"/>
      <c r="Z870" s="1"/>
      <c r="AA870" s="475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>
      <c r="A871" s="1"/>
      <c r="B871" s="1"/>
      <c r="C871" s="1"/>
      <c r="D871" s="1"/>
      <c r="E871" s="1"/>
      <c r="F871" s="1"/>
      <c r="G871" s="1"/>
      <c r="H871" s="55"/>
      <c r="I871" s="55"/>
      <c r="J871" s="1"/>
      <c r="K871" s="1"/>
      <c r="L871" s="1"/>
      <c r="M871" s="1"/>
      <c r="N871" s="473"/>
      <c r="O871" s="1"/>
      <c r="P871" s="1"/>
      <c r="Q871" s="1"/>
      <c r="R871" s="1"/>
      <c r="S871" s="474"/>
      <c r="T871" s="1"/>
      <c r="U871" s="1"/>
      <c r="V871" s="1"/>
      <c r="W871" s="204"/>
      <c r="X871" s="1"/>
      <c r="Y871" s="1"/>
      <c r="Z871" s="1"/>
      <c r="AA871" s="475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>
      <c r="A872" s="1"/>
      <c r="B872" s="1"/>
      <c r="C872" s="1"/>
      <c r="D872" s="1"/>
      <c r="E872" s="1"/>
      <c r="F872" s="1"/>
      <c r="G872" s="1"/>
      <c r="H872" s="55"/>
      <c r="I872" s="55"/>
      <c r="J872" s="1"/>
      <c r="K872" s="1"/>
      <c r="L872" s="1"/>
      <c r="M872" s="1"/>
      <c r="N872" s="473"/>
      <c r="O872" s="1"/>
      <c r="P872" s="1"/>
      <c r="Q872" s="1"/>
      <c r="R872" s="1"/>
      <c r="S872" s="474"/>
      <c r="T872" s="1"/>
      <c r="U872" s="1"/>
      <c r="V872" s="1"/>
      <c r="W872" s="204"/>
      <c r="X872" s="1"/>
      <c r="Y872" s="1"/>
      <c r="Z872" s="1"/>
      <c r="AA872" s="475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>
      <c r="A873" s="1"/>
      <c r="B873" s="1"/>
      <c r="C873" s="1"/>
      <c r="D873" s="1"/>
      <c r="E873" s="1"/>
      <c r="F873" s="1"/>
      <c r="G873" s="1"/>
      <c r="H873" s="55"/>
      <c r="I873" s="55"/>
      <c r="J873" s="1"/>
      <c r="K873" s="1"/>
      <c r="L873" s="1"/>
      <c r="M873" s="1"/>
      <c r="N873" s="473"/>
      <c r="O873" s="1"/>
      <c r="P873" s="1"/>
      <c r="Q873" s="1"/>
      <c r="R873" s="1"/>
      <c r="S873" s="474"/>
      <c r="T873" s="1"/>
      <c r="U873" s="1"/>
      <c r="V873" s="1"/>
      <c r="W873" s="204"/>
      <c r="X873" s="1"/>
      <c r="Y873" s="1"/>
      <c r="Z873" s="1"/>
      <c r="AA873" s="475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>
      <c r="A874" s="1"/>
      <c r="B874" s="1"/>
      <c r="C874" s="1"/>
      <c r="D874" s="1"/>
      <c r="E874" s="1"/>
      <c r="F874" s="1"/>
      <c r="G874" s="1"/>
      <c r="H874" s="55"/>
      <c r="I874" s="55"/>
      <c r="J874" s="1"/>
      <c r="K874" s="1"/>
      <c r="L874" s="1"/>
      <c r="M874" s="1"/>
      <c r="N874" s="473"/>
      <c r="O874" s="1"/>
      <c r="P874" s="1"/>
      <c r="Q874" s="1"/>
      <c r="R874" s="1"/>
      <c r="S874" s="474"/>
      <c r="T874" s="1"/>
      <c r="U874" s="1"/>
      <c r="V874" s="1"/>
      <c r="W874" s="204"/>
      <c r="X874" s="1"/>
      <c r="Y874" s="1"/>
      <c r="Z874" s="1"/>
      <c r="AA874" s="475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>
      <c r="A875" s="1"/>
      <c r="B875" s="1"/>
      <c r="C875" s="1"/>
      <c r="D875" s="1"/>
      <c r="E875" s="1"/>
      <c r="F875" s="1"/>
      <c r="G875" s="1"/>
      <c r="H875" s="55"/>
      <c r="I875" s="55"/>
      <c r="J875" s="1"/>
      <c r="K875" s="1"/>
      <c r="L875" s="1"/>
      <c r="M875" s="1"/>
      <c r="N875" s="473"/>
      <c r="O875" s="1"/>
      <c r="P875" s="1"/>
      <c r="Q875" s="1"/>
      <c r="R875" s="1"/>
      <c r="S875" s="474"/>
      <c r="T875" s="1"/>
      <c r="U875" s="1"/>
      <c r="V875" s="1"/>
      <c r="W875" s="204"/>
      <c r="X875" s="1"/>
      <c r="Y875" s="1"/>
      <c r="Z875" s="1"/>
      <c r="AA875" s="475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>
      <c r="A876" s="1"/>
      <c r="B876" s="1"/>
      <c r="C876" s="1"/>
      <c r="D876" s="1"/>
      <c r="E876" s="1"/>
      <c r="F876" s="1"/>
      <c r="G876" s="1"/>
      <c r="H876" s="55"/>
      <c r="I876" s="55"/>
      <c r="J876" s="1"/>
      <c r="K876" s="1"/>
      <c r="L876" s="1"/>
      <c r="M876" s="1"/>
      <c r="N876" s="473"/>
      <c r="O876" s="1"/>
      <c r="P876" s="1"/>
      <c r="Q876" s="1"/>
      <c r="R876" s="1"/>
      <c r="S876" s="474"/>
      <c r="T876" s="1"/>
      <c r="U876" s="1"/>
      <c r="V876" s="1"/>
      <c r="W876" s="204"/>
      <c r="X876" s="1"/>
      <c r="Y876" s="1"/>
      <c r="Z876" s="1"/>
      <c r="AA876" s="475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>
      <c r="A877" s="1"/>
      <c r="B877" s="1"/>
      <c r="C877" s="1"/>
      <c r="D877" s="1"/>
      <c r="E877" s="1"/>
      <c r="F877" s="1"/>
      <c r="G877" s="1"/>
      <c r="H877" s="55"/>
      <c r="I877" s="55"/>
      <c r="J877" s="1"/>
      <c r="K877" s="1"/>
      <c r="L877" s="1"/>
      <c r="M877" s="1"/>
      <c r="N877" s="473"/>
      <c r="O877" s="1"/>
      <c r="P877" s="1"/>
      <c r="Q877" s="1"/>
      <c r="R877" s="1"/>
      <c r="S877" s="474"/>
      <c r="T877" s="1"/>
      <c r="U877" s="1"/>
      <c r="V877" s="1"/>
      <c r="W877" s="204"/>
      <c r="X877" s="1"/>
      <c r="Y877" s="1"/>
      <c r="Z877" s="1"/>
      <c r="AA877" s="475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>
      <c r="A878" s="1"/>
      <c r="B878" s="1"/>
      <c r="C878" s="1"/>
      <c r="D878" s="1"/>
      <c r="E878" s="1"/>
      <c r="F878" s="1"/>
      <c r="G878" s="1"/>
      <c r="H878" s="55"/>
      <c r="I878" s="55"/>
      <c r="J878" s="1"/>
      <c r="K878" s="1"/>
      <c r="L878" s="1"/>
      <c r="M878" s="1"/>
      <c r="N878" s="473"/>
      <c r="O878" s="1"/>
      <c r="P878" s="1"/>
      <c r="Q878" s="1"/>
      <c r="R878" s="1"/>
      <c r="S878" s="474"/>
      <c r="T878" s="1"/>
      <c r="U878" s="1"/>
      <c r="V878" s="1"/>
      <c r="W878" s="204"/>
      <c r="X878" s="1"/>
      <c r="Y878" s="1"/>
      <c r="Z878" s="1"/>
      <c r="AA878" s="475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>
      <c r="A879" s="1"/>
      <c r="B879" s="1"/>
      <c r="C879" s="1"/>
      <c r="D879" s="1"/>
      <c r="E879" s="1"/>
      <c r="F879" s="1"/>
      <c r="G879" s="1"/>
      <c r="H879" s="55"/>
      <c r="I879" s="55"/>
      <c r="J879" s="1"/>
      <c r="K879" s="1"/>
      <c r="L879" s="1"/>
      <c r="M879" s="1"/>
      <c r="N879" s="473"/>
      <c r="O879" s="1"/>
      <c r="P879" s="1"/>
      <c r="Q879" s="1"/>
      <c r="R879" s="1"/>
      <c r="S879" s="474"/>
      <c r="T879" s="1"/>
      <c r="U879" s="1"/>
      <c r="V879" s="1"/>
      <c r="W879" s="204"/>
      <c r="X879" s="1"/>
      <c r="Y879" s="1"/>
      <c r="Z879" s="1"/>
      <c r="AA879" s="475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>
      <c r="A880" s="1"/>
      <c r="B880" s="1"/>
      <c r="C880" s="1"/>
      <c r="D880" s="1"/>
      <c r="E880" s="1"/>
      <c r="F880" s="1"/>
      <c r="G880" s="1"/>
      <c r="H880" s="55"/>
      <c r="I880" s="55"/>
      <c r="J880" s="1"/>
      <c r="K880" s="1"/>
      <c r="L880" s="1"/>
      <c r="M880" s="1"/>
      <c r="N880" s="473"/>
      <c r="O880" s="1"/>
      <c r="P880" s="1"/>
      <c r="Q880" s="1"/>
      <c r="R880" s="1"/>
      <c r="S880" s="474"/>
      <c r="T880" s="1"/>
      <c r="U880" s="1"/>
      <c r="V880" s="1"/>
      <c r="W880" s="204"/>
      <c r="X880" s="1"/>
      <c r="Y880" s="1"/>
      <c r="Z880" s="1"/>
      <c r="AA880" s="475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>
      <c r="A881" s="1"/>
      <c r="B881" s="1"/>
      <c r="C881" s="1"/>
      <c r="D881" s="1"/>
      <c r="E881" s="1"/>
      <c r="F881" s="1"/>
      <c r="G881" s="1"/>
      <c r="H881" s="55"/>
      <c r="I881" s="55"/>
      <c r="J881" s="1"/>
      <c r="K881" s="1"/>
      <c r="L881" s="1"/>
      <c r="M881" s="1"/>
      <c r="N881" s="473"/>
      <c r="O881" s="1"/>
      <c r="P881" s="1"/>
      <c r="Q881" s="1"/>
      <c r="R881" s="1"/>
      <c r="S881" s="474"/>
      <c r="T881" s="1"/>
      <c r="U881" s="1"/>
      <c r="V881" s="1"/>
      <c r="W881" s="204"/>
      <c r="X881" s="1"/>
      <c r="Y881" s="1"/>
      <c r="Z881" s="1"/>
      <c r="AA881" s="475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>
      <c r="A882" s="1"/>
      <c r="B882" s="1"/>
      <c r="C882" s="1"/>
      <c r="D882" s="1"/>
      <c r="E882" s="1"/>
      <c r="F882" s="1"/>
      <c r="G882" s="1"/>
      <c r="H882" s="55"/>
      <c r="I882" s="55"/>
      <c r="J882" s="1"/>
      <c r="K882" s="1"/>
      <c r="L882" s="1"/>
      <c r="M882" s="1"/>
      <c r="N882" s="473"/>
      <c r="O882" s="1"/>
      <c r="P882" s="1"/>
      <c r="Q882" s="1"/>
      <c r="R882" s="1"/>
      <c r="S882" s="474"/>
      <c r="T882" s="1"/>
      <c r="U882" s="1"/>
      <c r="V882" s="1"/>
      <c r="W882" s="204"/>
      <c r="X882" s="1"/>
      <c r="Y882" s="1"/>
      <c r="Z882" s="1"/>
      <c r="AA882" s="475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>
      <c r="A883" s="1"/>
      <c r="B883" s="1"/>
      <c r="C883" s="1"/>
      <c r="D883" s="1"/>
      <c r="E883" s="1"/>
      <c r="F883" s="1"/>
      <c r="G883" s="1"/>
      <c r="H883" s="55"/>
      <c r="I883" s="55"/>
      <c r="J883" s="1"/>
      <c r="K883" s="1"/>
      <c r="L883" s="1"/>
      <c r="M883" s="1"/>
      <c r="N883" s="473"/>
      <c r="O883" s="1"/>
      <c r="P883" s="1"/>
      <c r="Q883" s="1"/>
      <c r="R883" s="1"/>
      <c r="S883" s="474"/>
      <c r="T883" s="1"/>
      <c r="U883" s="1"/>
      <c r="V883" s="1"/>
      <c r="W883" s="204"/>
      <c r="X883" s="1"/>
      <c r="Y883" s="1"/>
      <c r="Z883" s="1"/>
      <c r="AA883" s="475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>
      <c r="A884" s="1"/>
      <c r="B884" s="1"/>
      <c r="C884" s="1"/>
      <c r="D884" s="1"/>
      <c r="E884" s="1"/>
      <c r="F884" s="1"/>
      <c r="G884" s="1"/>
      <c r="H884" s="55"/>
      <c r="I884" s="55"/>
      <c r="J884" s="1"/>
      <c r="K884" s="1"/>
      <c r="L884" s="1"/>
      <c r="M884" s="1"/>
      <c r="N884" s="473"/>
      <c r="O884" s="1"/>
      <c r="P884" s="1"/>
      <c r="Q884" s="1"/>
      <c r="R884" s="1"/>
      <c r="S884" s="474"/>
      <c r="T884" s="1"/>
      <c r="U884" s="1"/>
      <c r="V884" s="1"/>
      <c r="W884" s="204"/>
      <c r="X884" s="1"/>
      <c r="Y884" s="1"/>
      <c r="Z884" s="1"/>
      <c r="AA884" s="475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>
      <c r="A885" s="1"/>
      <c r="B885" s="1"/>
      <c r="C885" s="1"/>
      <c r="D885" s="1"/>
      <c r="E885" s="1"/>
      <c r="F885" s="1"/>
      <c r="G885" s="1"/>
      <c r="H885" s="55"/>
      <c r="I885" s="55"/>
      <c r="J885" s="1"/>
      <c r="K885" s="1"/>
      <c r="L885" s="1"/>
      <c r="M885" s="1"/>
      <c r="N885" s="473"/>
      <c r="O885" s="1"/>
      <c r="P885" s="1"/>
      <c r="Q885" s="1"/>
      <c r="R885" s="1"/>
      <c r="S885" s="474"/>
      <c r="T885" s="1"/>
      <c r="U885" s="1"/>
      <c r="V885" s="1"/>
      <c r="W885" s="204"/>
      <c r="X885" s="1"/>
      <c r="Y885" s="1"/>
      <c r="Z885" s="1"/>
      <c r="AA885" s="475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>
      <c r="A886" s="1"/>
      <c r="B886" s="1"/>
      <c r="C886" s="1"/>
      <c r="D886" s="1"/>
      <c r="E886" s="1"/>
      <c r="F886" s="1"/>
      <c r="G886" s="1"/>
      <c r="H886" s="55"/>
      <c r="I886" s="55"/>
      <c r="J886" s="1"/>
      <c r="K886" s="1"/>
      <c r="L886" s="1"/>
      <c r="M886" s="1"/>
      <c r="N886" s="473"/>
      <c r="O886" s="1"/>
      <c r="P886" s="1"/>
      <c r="Q886" s="1"/>
      <c r="R886" s="1"/>
      <c r="S886" s="474"/>
      <c r="T886" s="1"/>
      <c r="U886" s="1"/>
      <c r="V886" s="1"/>
      <c r="W886" s="204"/>
      <c r="X886" s="1"/>
      <c r="Y886" s="1"/>
      <c r="Z886" s="1"/>
      <c r="AA886" s="475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>
      <c r="A887" s="1"/>
      <c r="B887" s="1"/>
      <c r="C887" s="1"/>
      <c r="D887" s="1"/>
      <c r="E887" s="1"/>
      <c r="F887" s="1"/>
      <c r="G887" s="1"/>
      <c r="H887" s="55"/>
      <c r="I887" s="55"/>
      <c r="J887" s="1"/>
      <c r="K887" s="1"/>
      <c r="L887" s="1"/>
      <c r="M887" s="1"/>
      <c r="N887" s="473"/>
      <c r="O887" s="1"/>
      <c r="P887" s="1"/>
      <c r="Q887" s="1"/>
      <c r="R887" s="1"/>
      <c r="S887" s="474"/>
      <c r="T887" s="1"/>
      <c r="U887" s="1"/>
      <c r="V887" s="1"/>
      <c r="W887" s="204"/>
      <c r="X887" s="1"/>
      <c r="Y887" s="1"/>
      <c r="Z887" s="1"/>
      <c r="AA887" s="475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>
      <c r="A888" s="1"/>
      <c r="B888" s="1"/>
      <c r="C888" s="1"/>
      <c r="D888" s="1"/>
      <c r="E888" s="1"/>
      <c r="F888" s="1"/>
      <c r="G888" s="1"/>
      <c r="H888" s="55"/>
      <c r="I888" s="55"/>
      <c r="J888" s="1"/>
      <c r="K888" s="1"/>
      <c r="L888" s="1"/>
      <c r="M888" s="1"/>
      <c r="N888" s="473"/>
      <c r="O888" s="1"/>
      <c r="P888" s="1"/>
      <c r="Q888" s="1"/>
      <c r="R888" s="1"/>
      <c r="S888" s="474"/>
      <c r="T888" s="1"/>
      <c r="U888" s="1"/>
      <c r="V888" s="1"/>
      <c r="W888" s="204"/>
      <c r="X888" s="1"/>
      <c r="Y888" s="1"/>
      <c r="Z888" s="1"/>
      <c r="AA888" s="475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>
      <c r="A889" s="1"/>
      <c r="B889" s="1"/>
      <c r="C889" s="1"/>
      <c r="D889" s="1"/>
      <c r="E889" s="1"/>
      <c r="F889" s="1"/>
      <c r="G889" s="1"/>
      <c r="H889" s="55"/>
      <c r="I889" s="55"/>
      <c r="J889" s="1"/>
      <c r="K889" s="1"/>
      <c r="L889" s="1"/>
      <c r="M889" s="1"/>
      <c r="N889" s="473"/>
      <c r="O889" s="1"/>
      <c r="P889" s="1"/>
      <c r="Q889" s="1"/>
      <c r="R889" s="1"/>
      <c r="S889" s="474"/>
      <c r="T889" s="1"/>
      <c r="U889" s="1"/>
      <c r="V889" s="1"/>
      <c r="W889" s="204"/>
      <c r="X889" s="1"/>
      <c r="Y889" s="1"/>
      <c r="Z889" s="1"/>
      <c r="AA889" s="475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>
      <c r="A890" s="1"/>
      <c r="B890" s="1"/>
      <c r="C890" s="1"/>
      <c r="D890" s="1"/>
      <c r="E890" s="1"/>
      <c r="F890" s="1"/>
      <c r="G890" s="1"/>
      <c r="H890" s="55"/>
      <c r="I890" s="55"/>
      <c r="J890" s="1"/>
      <c r="K890" s="1"/>
      <c r="L890" s="1"/>
      <c r="M890" s="1"/>
      <c r="N890" s="473"/>
      <c r="O890" s="1"/>
      <c r="P890" s="1"/>
      <c r="Q890" s="1"/>
      <c r="R890" s="1"/>
      <c r="S890" s="474"/>
      <c r="T890" s="1"/>
      <c r="U890" s="1"/>
      <c r="V890" s="1"/>
      <c r="W890" s="204"/>
      <c r="X890" s="1"/>
      <c r="Y890" s="1"/>
      <c r="Z890" s="1"/>
      <c r="AA890" s="475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>
      <c r="A891" s="1"/>
      <c r="B891" s="1"/>
      <c r="C891" s="1"/>
      <c r="D891" s="1"/>
      <c r="E891" s="1"/>
      <c r="F891" s="1"/>
      <c r="G891" s="1"/>
      <c r="H891" s="55"/>
      <c r="I891" s="55"/>
      <c r="J891" s="1"/>
      <c r="K891" s="1"/>
      <c r="L891" s="1"/>
      <c r="M891" s="1"/>
      <c r="N891" s="473"/>
      <c r="O891" s="1"/>
      <c r="P891" s="1"/>
      <c r="Q891" s="1"/>
      <c r="R891" s="1"/>
      <c r="S891" s="474"/>
      <c r="T891" s="1"/>
      <c r="U891" s="1"/>
      <c r="V891" s="1"/>
      <c r="W891" s="204"/>
      <c r="X891" s="1"/>
      <c r="Y891" s="1"/>
      <c r="Z891" s="1"/>
      <c r="AA891" s="475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>
      <c r="A892" s="1"/>
      <c r="B892" s="1"/>
      <c r="C892" s="1"/>
      <c r="D892" s="1"/>
      <c r="E892" s="1"/>
      <c r="F892" s="1"/>
      <c r="G892" s="1"/>
      <c r="H892" s="55"/>
      <c r="I892" s="55"/>
      <c r="J892" s="1"/>
      <c r="K892" s="1"/>
      <c r="L892" s="1"/>
      <c r="M892" s="1"/>
      <c r="N892" s="473"/>
      <c r="O892" s="1"/>
      <c r="P892" s="1"/>
      <c r="Q892" s="1"/>
      <c r="R892" s="1"/>
      <c r="S892" s="474"/>
      <c r="T892" s="1"/>
      <c r="U892" s="1"/>
      <c r="V892" s="1"/>
      <c r="W892" s="204"/>
      <c r="X892" s="1"/>
      <c r="Y892" s="1"/>
      <c r="Z892" s="1"/>
      <c r="AA892" s="475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>
      <c r="A893" s="1"/>
      <c r="B893" s="1"/>
      <c r="C893" s="1"/>
      <c r="D893" s="1"/>
      <c r="E893" s="1"/>
      <c r="F893" s="1"/>
      <c r="G893" s="1"/>
      <c r="H893" s="55"/>
      <c r="I893" s="55"/>
      <c r="J893" s="1"/>
      <c r="K893" s="1"/>
      <c r="L893" s="1"/>
      <c r="M893" s="1"/>
      <c r="N893" s="473"/>
      <c r="O893" s="1"/>
      <c r="P893" s="1"/>
      <c r="Q893" s="1"/>
      <c r="R893" s="1"/>
      <c r="S893" s="474"/>
      <c r="T893" s="1"/>
      <c r="U893" s="1"/>
      <c r="V893" s="1"/>
      <c r="W893" s="204"/>
      <c r="X893" s="1"/>
      <c r="Y893" s="1"/>
      <c r="Z893" s="1"/>
      <c r="AA893" s="475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>
      <c r="A894" s="1"/>
      <c r="B894" s="1"/>
      <c r="C894" s="1"/>
      <c r="D894" s="1"/>
      <c r="E894" s="1"/>
      <c r="F894" s="1"/>
      <c r="G894" s="1"/>
      <c r="H894" s="55"/>
      <c r="I894" s="55"/>
      <c r="J894" s="1"/>
      <c r="K894" s="1"/>
      <c r="L894" s="1"/>
      <c r="M894" s="1"/>
      <c r="N894" s="473"/>
      <c r="O894" s="1"/>
      <c r="P894" s="1"/>
      <c r="Q894" s="1"/>
      <c r="R894" s="1"/>
      <c r="S894" s="474"/>
      <c r="T894" s="1"/>
      <c r="U894" s="1"/>
      <c r="V894" s="1"/>
      <c r="W894" s="204"/>
      <c r="X894" s="1"/>
      <c r="Y894" s="1"/>
      <c r="Z894" s="1"/>
      <c r="AA894" s="475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>
      <c r="A895" s="1"/>
      <c r="B895" s="1"/>
      <c r="C895" s="1"/>
      <c r="D895" s="1"/>
      <c r="E895" s="1"/>
      <c r="F895" s="1"/>
      <c r="G895" s="1"/>
      <c r="H895" s="55"/>
      <c r="I895" s="55"/>
      <c r="J895" s="1"/>
      <c r="K895" s="1"/>
      <c r="L895" s="1"/>
      <c r="M895" s="1"/>
      <c r="N895" s="473"/>
      <c r="O895" s="1"/>
      <c r="P895" s="1"/>
      <c r="Q895" s="1"/>
      <c r="R895" s="1"/>
      <c r="S895" s="474"/>
      <c r="T895" s="1"/>
      <c r="U895" s="1"/>
      <c r="V895" s="1"/>
      <c r="W895" s="204"/>
      <c r="X895" s="1"/>
      <c r="Y895" s="1"/>
      <c r="Z895" s="1"/>
      <c r="AA895" s="475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>
      <c r="A896" s="1"/>
      <c r="B896" s="1"/>
      <c r="C896" s="1"/>
      <c r="D896" s="1"/>
      <c r="E896" s="1"/>
      <c r="F896" s="1"/>
      <c r="G896" s="1"/>
      <c r="H896" s="55"/>
      <c r="I896" s="55"/>
      <c r="J896" s="1"/>
      <c r="K896" s="1"/>
      <c r="L896" s="1"/>
      <c r="M896" s="1"/>
      <c r="N896" s="473"/>
      <c r="O896" s="1"/>
      <c r="P896" s="1"/>
      <c r="Q896" s="1"/>
      <c r="R896" s="1"/>
      <c r="S896" s="474"/>
      <c r="T896" s="1"/>
      <c r="U896" s="1"/>
      <c r="V896" s="1"/>
      <c r="W896" s="204"/>
      <c r="X896" s="1"/>
      <c r="Y896" s="1"/>
      <c r="Z896" s="1"/>
      <c r="AA896" s="475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>
      <c r="A897" s="1"/>
      <c r="B897" s="1"/>
      <c r="C897" s="1"/>
      <c r="D897" s="1"/>
      <c r="E897" s="1"/>
      <c r="F897" s="1"/>
      <c r="G897" s="1"/>
      <c r="H897" s="55"/>
      <c r="I897" s="55"/>
      <c r="J897" s="1"/>
      <c r="K897" s="1"/>
      <c r="L897" s="1"/>
      <c r="M897" s="1"/>
      <c r="N897" s="473"/>
      <c r="O897" s="1"/>
      <c r="P897" s="1"/>
      <c r="Q897" s="1"/>
      <c r="R897" s="1"/>
      <c r="S897" s="474"/>
      <c r="T897" s="1"/>
      <c r="U897" s="1"/>
      <c r="V897" s="1"/>
      <c r="W897" s="204"/>
      <c r="X897" s="1"/>
      <c r="Y897" s="1"/>
      <c r="Z897" s="1"/>
      <c r="AA897" s="475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>
      <c r="A898" s="1"/>
      <c r="B898" s="1"/>
      <c r="C898" s="1"/>
      <c r="D898" s="1"/>
      <c r="E898" s="1"/>
      <c r="F898" s="1"/>
      <c r="G898" s="1"/>
      <c r="H898" s="55"/>
      <c r="I898" s="55"/>
      <c r="J898" s="1"/>
      <c r="K898" s="1"/>
      <c r="L898" s="1"/>
      <c r="M898" s="1"/>
      <c r="N898" s="473"/>
      <c r="O898" s="1"/>
      <c r="P898" s="1"/>
      <c r="Q898" s="1"/>
      <c r="R898" s="1"/>
      <c r="S898" s="474"/>
      <c r="T898" s="1"/>
      <c r="U898" s="1"/>
      <c r="V898" s="1"/>
      <c r="W898" s="204"/>
      <c r="X898" s="1"/>
      <c r="Y898" s="1"/>
      <c r="Z898" s="1"/>
      <c r="AA898" s="475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>
      <c r="A899" s="1"/>
      <c r="B899" s="1"/>
      <c r="C899" s="1"/>
      <c r="D899" s="1"/>
      <c r="E899" s="1"/>
      <c r="F899" s="1"/>
      <c r="G899" s="1"/>
      <c r="H899" s="55"/>
      <c r="I899" s="55"/>
      <c r="J899" s="1"/>
      <c r="K899" s="1"/>
      <c r="L899" s="1"/>
      <c r="M899" s="1"/>
      <c r="N899" s="473"/>
      <c r="O899" s="1"/>
      <c r="P899" s="1"/>
      <c r="Q899" s="1"/>
      <c r="R899" s="1"/>
      <c r="S899" s="474"/>
      <c r="T899" s="1"/>
      <c r="U899" s="1"/>
      <c r="V899" s="1"/>
      <c r="W899" s="204"/>
      <c r="X899" s="1"/>
      <c r="Y899" s="1"/>
      <c r="Z899" s="1"/>
      <c r="AA899" s="475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>
      <c r="A900" s="1"/>
      <c r="B900" s="1"/>
      <c r="C900" s="1"/>
      <c r="D900" s="1"/>
      <c r="E900" s="1"/>
      <c r="F900" s="1"/>
      <c r="G900" s="1"/>
      <c r="H900" s="55"/>
      <c r="I900" s="55"/>
      <c r="J900" s="1"/>
      <c r="K900" s="1"/>
      <c r="L900" s="1"/>
      <c r="M900" s="1"/>
      <c r="N900" s="473"/>
      <c r="O900" s="1"/>
      <c r="P900" s="1"/>
      <c r="Q900" s="1"/>
      <c r="R900" s="1"/>
      <c r="S900" s="474"/>
      <c r="T900" s="1"/>
      <c r="U900" s="1"/>
      <c r="V900" s="1"/>
      <c r="W900" s="204"/>
      <c r="X900" s="1"/>
      <c r="Y900" s="1"/>
      <c r="Z900" s="1"/>
      <c r="AA900" s="475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>
      <c r="A901" s="1"/>
      <c r="B901" s="1"/>
      <c r="C901" s="1"/>
      <c r="D901" s="1"/>
      <c r="E901" s="1"/>
      <c r="F901" s="1"/>
      <c r="G901" s="1"/>
      <c r="H901" s="55"/>
      <c r="I901" s="55"/>
      <c r="J901" s="1"/>
      <c r="K901" s="1"/>
      <c r="L901" s="1"/>
      <c r="M901" s="1"/>
      <c r="N901" s="473"/>
      <c r="O901" s="1"/>
      <c r="P901" s="1"/>
      <c r="Q901" s="1"/>
      <c r="R901" s="1"/>
      <c r="S901" s="474"/>
      <c r="T901" s="1"/>
      <c r="U901" s="1"/>
      <c r="V901" s="1"/>
      <c r="W901" s="204"/>
      <c r="X901" s="1"/>
      <c r="Y901" s="1"/>
      <c r="Z901" s="1"/>
      <c r="AA901" s="475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>
      <c r="A902" s="1"/>
      <c r="B902" s="1"/>
      <c r="C902" s="1"/>
      <c r="D902" s="1"/>
      <c r="E902" s="1"/>
      <c r="F902" s="1"/>
      <c r="G902" s="1"/>
      <c r="H902" s="55"/>
      <c r="I902" s="55"/>
      <c r="J902" s="1"/>
      <c r="K902" s="1"/>
      <c r="L902" s="1"/>
      <c r="M902" s="1"/>
      <c r="N902" s="473"/>
      <c r="O902" s="1"/>
      <c r="P902" s="1"/>
      <c r="Q902" s="1"/>
      <c r="R902" s="1"/>
      <c r="S902" s="474"/>
      <c r="T902" s="1"/>
      <c r="U902" s="1"/>
      <c r="V902" s="1"/>
      <c r="W902" s="204"/>
      <c r="X902" s="1"/>
      <c r="Y902" s="1"/>
      <c r="Z902" s="1"/>
      <c r="AA902" s="475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>
      <c r="A903" s="1"/>
      <c r="B903" s="1"/>
      <c r="C903" s="1"/>
      <c r="D903" s="1"/>
      <c r="E903" s="1"/>
      <c r="F903" s="1"/>
      <c r="G903" s="1"/>
      <c r="H903" s="55"/>
      <c r="I903" s="55"/>
      <c r="J903" s="1"/>
      <c r="K903" s="1"/>
      <c r="L903" s="1"/>
      <c r="M903" s="1"/>
      <c r="N903" s="473"/>
      <c r="O903" s="1"/>
      <c r="P903" s="1"/>
      <c r="Q903" s="1"/>
      <c r="R903" s="1"/>
      <c r="S903" s="474"/>
      <c r="T903" s="1"/>
      <c r="U903" s="1"/>
      <c r="V903" s="1"/>
      <c r="W903" s="204"/>
      <c r="X903" s="1"/>
      <c r="Y903" s="1"/>
      <c r="Z903" s="1"/>
      <c r="AA903" s="475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>
      <c r="A904" s="1"/>
      <c r="B904" s="1"/>
      <c r="C904" s="1"/>
      <c r="D904" s="1"/>
      <c r="E904" s="1"/>
      <c r="F904" s="1"/>
      <c r="G904" s="1"/>
      <c r="H904" s="55"/>
      <c r="I904" s="55"/>
      <c r="J904" s="1"/>
      <c r="K904" s="1"/>
      <c r="L904" s="1"/>
      <c r="M904" s="1"/>
      <c r="N904" s="473"/>
      <c r="O904" s="1"/>
      <c r="P904" s="1"/>
      <c r="Q904" s="1"/>
      <c r="R904" s="1"/>
      <c r="S904" s="474"/>
      <c r="T904" s="1"/>
      <c r="U904" s="1"/>
      <c r="V904" s="1"/>
      <c r="W904" s="204"/>
      <c r="X904" s="1"/>
      <c r="Y904" s="1"/>
      <c r="Z904" s="1"/>
      <c r="AA904" s="475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>
      <c r="A905" s="1"/>
      <c r="B905" s="1"/>
      <c r="C905" s="1"/>
      <c r="D905" s="1"/>
      <c r="E905" s="1"/>
      <c r="F905" s="1"/>
      <c r="G905" s="1"/>
      <c r="H905" s="55"/>
      <c r="I905" s="55"/>
      <c r="J905" s="1"/>
      <c r="K905" s="1"/>
      <c r="L905" s="1"/>
      <c r="M905" s="1"/>
      <c r="N905" s="473"/>
      <c r="O905" s="1"/>
      <c r="P905" s="1"/>
      <c r="Q905" s="1"/>
      <c r="R905" s="1"/>
      <c r="S905" s="474"/>
      <c r="T905" s="1"/>
      <c r="U905" s="1"/>
      <c r="V905" s="1"/>
      <c r="W905" s="204"/>
      <c r="X905" s="1"/>
      <c r="Y905" s="1"/>
      <c r="Z905" s="1"/>
      <c r="AA905" s="475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>
      <c r="A906" s="1"/>
      <c r="B906" s="1"/>
      <c r="C906" s="1"/>
      <c r="D906" s="1"/>
      <c r="E906" s="1"/>
      <c r="F906" s="1"/>
      <c r="G906" s="1"/>
      <c r="H906" s="55"/>
      <c r="I906" s="55"/>
      <c r="J906" s="1"/>
      <c r="K906" s="1"/>
      <c r="L906" s="1"/>
      <c r="M906" s="1"/>
      <c r="N906" s="473"/>
      <c r="O906" s="1"/>
      <c r="P906" s="1"/>
      <c r="Q906" s="1"/>
      <c r="R906" s="1"/>
      <c r="S906" s="474"/>
      <c r="T906" s="1"/>
      <c r="U906" s="1"/>
      <c r="V906" s="1"/>
      <c r="W906" s="204"/>
      <c r="X906" s="1"/>
      <c r="Y906" s="1"/>
      <c r="Z906" s="1"/>
      <c r="AA906" s="475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>
      <c r="A907" s="1"/>
      <c r="B907" s="1"/>
      <c r="C907" s="1"/>
      <c r="D907" s="1"/>
      <c r="E907" s="1"/>
      <c r="F907" s="1"/>
      <c r="G907" s="1"/>
      <c r="H907" s="55"/>
      <c r="I907" s="55"/>
      <c r="J907" s="1"/>
      <c r="K907" s="1"/>
      <c r="L907" s="1"/>
      <c r="M907" s="1"/>
      <c r="N907" s="473"/>
      <c r="O907" s="1"/>
      <c r="P907" s="1"/>
      <c r="Q907" s="1"/>
      <c r="R907" s="1"/>
      <c r="S907" s="474"/>
      <c r="T907" s="1"/>
      <c r="U907" s="1"/>
      <c r="V907" s="1"/>
      <c r="W907" s="204"/>
      <c r="X907" s="1"/>
      <c r="Y907" s="1"/>
      <c r="Z907" s="1"/>
      <c r="AA907" s="475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>
      <c r="A908" s="1"/>
      <c r="B908" s="1"/>
      <c r="C908" s="1"/>
      <c r="D908" s="1"/>
      <c r="E908" s="1"/>
      <c r="F908" s="1"/>
      <c r="G908" s="1"/>
      <c r="H908" s="55"/>
      <c r="I908" s="55"/>
      <c r="J908" s="1"/>
      <c r="K908" s="1"/>
      <c r="L908" s="1"/>
      <c r="M908" s="1"/>
      <c r="N908" s="473"/>
      <c r="O908" s="1"/>
      <c r="P908" s="1"/>
      <c r="Q908" s="1"/>
      <c r="R908" s="1"/>
      <c r="S908" s="474"/>
      <c r="T908" s="1"/>
      <c r="U908" s="1"/>
      <c r="V908" s="1"/>
      <c r="W908" s="204"/>
      <c r="X908" s="1"/>
      <c r="Y908" s="1"/>
      <c r="Z908" s="1"/>
      <c r="AA908" s="475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>
      <c r="A909" s="1"/>
      <c r="B909" s="1"/>
      <c r="C909" s="1"/>
      <c r="D909" s="1"/>
      <c r="E909" s="1"/>
      <c r="F909" s="1"/>
      <c r="G909" s="1"/>
      <c r="H909" s="55"/>
      <c r="I909" s="55"/>
      <c r="J909" s="1"/>
      <c r="K909" s="1"/>
      <c r="L909" s="1"/>
      <c r="M909" s="1"/>
      <c r="N909" s="473"/>
      <c r="O909" s="1"/>
      <c r="P909" s="1"/>
      <c r="Q909" s="1"/>
      <c r="R909" s="1"/>
      <c r="S909" s="474"/>
      <c r="T909" s="1"/>
      <c r="U909" s="1"/>
      <c r="V909" s="1"/>
      <c r="W909" s="204"/>
      <c r="X909" s="1"/>
      <c r="Y909" s="1"/>
      <c r="Z909" s="1"/>
      <c r="AA909" s="475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>
      <c r="A910" s="1"/>
      <c r="B910" s="1"/>
      <c r="C910" s="1"/>
      <c r="D910" s="1"/>
      <c r="E910" s="1"/>
      <c r="F910" s="1"/>
      <c r="G910" s="1"/>
      <c r="H910" s="55"/>
      <c r="I910" s="55"/>
      <c r="J910" s="1"/>
      <c r="K910" s="1"/>
      <c r="L910" s="1"/>
      <c r="M910" s="1"/>
      <c r="N910" s="473"/>
      <c r="O910" s="1"/>
      <c r="P910" s="1"/>
      <c r="Q910" s="1"/>
      <c r="R910" s="1"/>
      <c r="S910" s="474"/>
      <c r="T910" s="1"/>
      <c r="U910" s="1"/>
      <c r="V910" s="1"/>
      <c r="W910" s="204"/>
      <c r="X910" s="1"/>
      <c r="Y910" s="1"/>
      <c r="Z910" s="1"/>
      <c r="AA910" s="475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>
      <c r="A911" s="1"/>
      <c r="B911" s="1"/>
      <c r="C911" s="1"/>
      <c r="D911" s="1"/>
      <c r="E911" s="1"/>
      <c r="F911" s="1"/>
      <c r="G911" s="1"/>
      <c r="H911" s="55"/>
      <c r="I911" s="55"/>
      <c r="J911" s="1"/>
      <c r="K911" s="1"/>
      <c r="L911" s="1"/>
      <c r="M911" s="1"/>
      <c r="N911" s="473"/>
      <c r="O911" s="1"/>
      <c r="P911" s="1"/>
      <c r="Q911" s="1"/>
      <c r="R911" s="1"/>
      <c r="S911" s="474"/>
      <c r="T911" s="1"/>
      <c r="U911" s="1"/>
      <c r="V911" s="1"/>
      <c r="W911" s="204"/>
      <c r="X911" s="1"/>
      <c r="Y911" s="1"/>
      <c r="Z911" s="1"/>
      <c r="AA911" s="475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>
      <c r="A912" s="1"/>
      <c r="B912" s="1"/>
      <c r="C912" s="1"/>
      <c r="D912" s="1"/>
      <c r="E912" s="1"/>
      <c r="F912" s="1"/>
      <c r="G912" s="1"/>
      <c r="H912" s="55"/>
      <c r="I912" s="55"/>
      <c r="J912" s="1"/>
      <c r="K912" s="1"/>
      <c r="L912" s="1"/>
      <c r="M912" s="1"/>
      <c r="N912" s="473"/>
      <c r="O912" s="1"/>
      <c r="P912" s="1"/>
      <c r="Q912" s="1"/>
      <c r="R912" s="1"/>
      <c r="S912" s="474"/>
      <c r="T912" s="1"/>
      <c r="U912" s="1"/>
      <c r="V912" s="1"/>
      <c r="W912" s="204"/>
      <c r="X912" s="1"/>
      <c r="Y912" s="1"/>
      <c r="Z912" s="1"/>
      <c r="AA912" s="475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>
      <c r="A913" s="1"/>
      <c r="B913" s="1"/>
      <c r="C913" s="1"/>
      <c r="D913" s="1"/>
      <c r="E913" s="1"/>
      <c r="F913" s="1"/>
      <c r="G913" s="1"/>
      <c r="H913" s="55"/>
      <c r="I913" s="55"/>
      <c r="J913" s="1"/>
      <c r="K913" s="1"/>
      <c r="L913" s="1"/>
      <c r="M913" s="1"/>
      <c r="N913" s="473"/>
      <c r="O913" s="1"/>
      <c r="P913" s="1"/>
      <c r="Q913" s="1"/>
      <c r="R913" s="1"/>
      <c r="S913" s="474"/>
      <c r="T913" s="1"/>
      <c r="U913" s="1"/>
      <c r="V913" s="1"/>
      <c r="W913" s="204"/>
      <c r="X913" s="1"/>
      <c r="Y913" s="1"/>
      <c r="Z913" s="1"/>
      <c r="AA913" s="475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>
      <c r="A914" s="1"/>
      <c r="B914" s="1"/>
      <c r="C914" s="1"/>
      <c r="D914" s="1"/>
      <c r="E914" s="1"/>
      <c r="F914" s="1"/>
      <c r="G914" s="1"/>
      <c r="H914" s="55"/>
      <c r="I914" s="55"/>
      <c r="J914" s="1"/>
      <c r="K914" s="1"/>
      <c r="L914" s="1"/>
      <c r="M914" s="1"/>
      <c r="N914" s="473"/>
      <c r="O914" s="1"/>
      <c r="P914" s="1"/>
      <c r="Q914" s="1"/>
      <c r="R914" s="1"/>
      <c r="S914" s="474"/>
      <c r="T914" s="1"/>
      <c r="U914" s="1"/>
      <c r="V914" s="1"/>
      <c r="W914" s="204"/>
      <c r="X914" s="1"/>
      <c r="Y914" s="1"/>
      <c r="Z914" s="1"/>
      <c r="AA914" s="475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>
      <c r="A915" s="1"/>
      <c r="B915" s="1"/>
      <c r="C915" s="1"/>
      <c r="D915" s="1"/>
      <c r="E915" s="1"/>
      <c r="F915" s="1"/>
      <c r="G915" s="1"/>
      <c r="H915" s="55"/>
      <c r="I915" s="55"/>
      <c r="J915" s="1"/>
      <c r="K915" s="1"/>
      <c r="L915" s="1"/>
      <c r="M915" s="1"/>
      <c r="N915" s="473"/>
      <c r="O915" s="1"/>
      <c r="P915" s="1"/>
      <c r="Q915" s="1"/>
      <c r="R915" s="1"/>
      <c r="S915" s="474"/>
      <c r="T915" s="1"/>
      <c r="U915" s="1"/>
      <c r="V915" s="1"/>
      <c r="W915" s="204"/>
      <c r="X915" s="1"/>
      <c r="Y915" s="1"/>
      <c r="Z915" s="1"/>
      <c r="AA915" s="475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>
      <c r="A916" s="1"/>
      <c r="B916" s="1"/>
      <c r="C916" s="1"/>
      <c r="D916" s="1"/>
      <c r="E916" s="1"/>
      <c r="F916" s="1"/>
      <c r="G916" s="1"/>
      <c r="H916" s="55"/>
      <c r="I916" s="55"/>
      <c r="J916" s="1"/>
      <c r="K916" s="1"/>
      <c r="L916" s="1"/>
      <c r="M916" s="1"/>
      <c r="N916" s="473"/>
      <c r="O916" s="1"/>
      <c r="P916" s="1"/>
      <c r="Q916" s="1"/>
      <c r="R916" s="1"/>
      <c r="S916" s="474"/>
      <c r="T916" s="1"/>
      <c r="U916" s="1"/>
      <c r="V916" s="1"/>
      <c r="W916" s="204"/>
      <c r="X916" s="1"/>
      <c r="Y916" s="1"/>
      <c r="Z916" s="1"/>
      <c r="AA916" s="475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>
      <c r="A917" s="1"/>
      <c r="B917" s="1"/>
      <c r="C917" s="1"/>
      <c r="D917" s="1"/>
      <c r="E917" s="1"/>
      <c r="F917" s="1"/>
      <c r="G917" s="1"/>
      <c r="H917" s="55"/>
      <c r="I917" s="55"/>
      <c r="J917" s="1"/>
      <c r="K917" s="1"/>
      <c r="L917" s="1"/>
      <c r="M917" s="1"/>
      <c r="N917" s="473"/>
      <c r="O917" s="1"/>
      <c r="P917" s="1"/>
      <c r="Q917" s="1"/>
      <c r="R917" s="1"/>
      <c r="S917" s="474"/>
      <c r="T917" s="1"/>
      <c r="U917" s="1"/>
      <c r="V917" s="1"/>
      <c r="W917" s="204"/>
      <c r="X917" s="1"/>
      <c r="Y917" s="1"/>
      <c r="Z917" s="1"/>
      <c r="AA917" s="475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>
      <c r="A918" s="1"/>
      <c r="B918" s="1"/>
      <c r="C918" s="1"/>
      <c r="D918" s="1"/>
      <c r="E918" s="1"/>
      <c r="F918" s="1"/>
      <c r="G918" s="1"/>
      <c r="H918" s="55"/>
      <c r="I918" s="55"/>
      <c r="J918" s="1"/>
      <c r="K918" s="1"/>
      <c r="L918" s="1"/>
      <c r="M918" s="1"/>
      <c r="N918" s="473"/>
      <c r="O918" s="1"/>
      <c r="P918" s="1"/>
      <c r="Q918" s="1"/>
      <c r="R918" s="1"/>
      <c r="S918" s="474"/>
      <c r="T918" s="1"/>
      <c r="U918" s="1"/>
      <c r="V918" s="1"/>
      <c r="W918" s="204"/>
      <c r="X918" s="1"/>
      <c r="Y918" s="1"/>
      <c r="Z918" s="1"/>
      <c r="AA918" s="475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>
      <c r="A919" s="1"/>
      <c r="B919" s="1"/>
      <c r="C919" s="1"/>
      <c r="D919" s="1"/>
      <c r="E919" s="1"/>
      <c r="F919" s="1"/>
      <c r="G919" s="1"/>
      <c r="H919" s="55"/>
      <c r="I919" s="55"/>
      <c r="J919" s="1"/>
      <c r="K919" s="1"/>
      <c r="L919" s="1"/>
      <c r="M919" s="1"/>
      <c r="N919" s="473"/>
      <c r="O919" s="1"/>
      <c r="P919" s="1"/>
      <c r="Q919" s="1"/>
      <c r="R919" s="1"/>
      <c r="S919" s="474"/>
      <c r="T919" s="1"/>
      <c r="U919" s="1"/>
      <c r="V919" s="1"/>
      <c r="W919" s="204"/>
      <c r="X919" s="1"/>
      <c r="Y919" s="1"/>
      <c r="Z919" s="1"/>
      <c r="AA919" s="475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>
      <c r="A920" s="1"/>
      <c r="B920" s="1"/>
      <c r="C920" s="1"/>
      <c r="D920" s="1"/>
      <c r="E920" s="1"/>
      <c r="F920" s="1"/>
      <c r="G920" s="1"/>
      <c r="H920" s="55"/>
      <c r="I920" s="55"/>
      <c r="J920" s="1"/>
      <c r="K920" s="1"/>
      <c r="L920" s="1"/>
      <c r="M920" s="1"/>
      <c r="N920" s="473"/>
      <c r="O920" s="1"/>
      <c r="P920" s="1"/>
      <c r="Q920" s="1"/>
      <c r="R920" s="1"/>
      <c r="S920" s="474"/>
      <c r="T920" s="1"/>
      <c r="U920" s="1"/>
      <c r="V920" s="1"/>
      <c r="W920" s="204"/>
      <c r="X920" s="1"/>
      <c r="Y920" s="1"/>
      <c r="Z920" s="1"/>
      <c r="AA920" s="475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>
      <c r="A921" s="1"/>
      <c r="B921" s="1"/>
      <c r="C921" s="1"/>
      <c r="D921" s="1"/>
      <c r="E921" s="1"/>
      <c r="F921" s="1"/>
      <c r="G921" s="1"/>
      <c r="H921" s="55"/>
      <c r="I921" s="55"/>
      <c r="J921" s="1"/>
      <c r="K921" s="1"/>
      <c r="L921" s="1"/>
      <c r="M921" s="1"/>
      <c r="N921" s="473"/>
      <c r="O921" s="1"/>
      <c r="P921" s="1"/>
      <c r="Q921" s="1"/>
      <c r="R921" s="1"/>
      <c r="S921" s="474"/>
      <c r="T921" s="1"/>
      <c r="U921" s="1"/>
      <c r="V921" s="1"/>
      <c r="W921" s="204"/>
      <c r="X921" s="1"/>
      <c r="Y921" s="1"/>
      <c r="Z921" s="1"/>
      <c r="AA921" s="475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>
      <c r="A922" s="1"/>
      <c r="B922" s="1"/>
      <c r="C922" s="1"/>
      <c r="D922" s="1"/>
      <c r="E922" s="1"/>
      <c r="F922" s="1"/>
      <c r="G922" s="1"/>
      <c r="H922" s="55"/>
      <c r="I922" s="55"/>
      <c r="J922" s="1"/>
      <c r="K922" s="1"/>
      <c r="L922" s="1"/>
      <c r="M922" s="1"/>
      <c r="N922" s="473"/>
      <c r="O922" s="1"/>
      <c r="P922" s="1"/>
      <c r="Q922" s="1"/>
      <c r="R922" s="1"/>
      <c r="S922" s="474"/>
      <c r="T922" s="1"/>
      <c r="U922" s="1"/>
      <c r="V922" s="1"/>
      <c r="W922" s="204"/>
      <c r="X922" s="1"/>
      <c r="Y922" s="1"/>
      <c r="Z922" s="1"/>
      <c r="AA922" s="475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>
      <c r="A923" s="1"/>
      <c r="B923" s="1"/>
      <c r="C923" s="1"/>
      <c r="D923" s="1"/>
      <c r="E923" s="1"/>
      <c r="F923" s="1"/>
      <c r="G923" s="1"/>
      <c r="H923" s="55"/>
      <c r="I923" s="55"/>
      <c r="J923" s="1"/>
      <c r="K923" s="1"/>
      <c r="L923" s="1"/>
      <c r="M923" s="1"/>
      <c r="N923" s="473"/>
      <c r="O923" s="1"/>
      <c r="P923" s="1"/>
      <c r="Q923" s="1"/>
      <c r="R923" s="1"/>
      <c r="S923" s="474"/>
      <c r="T923" s="1"/>
      <c r="U923" s="1"/>
      <c r="V923" s="1"/>
      <c r="W923" s="204"/>
      <c r="X923" s="1"/>
      <c r="Y923" s="1"/>
      <c r="Z923" s="1"/>
      <c r="AA923" s="475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>
      <c r="A924" s="1"/>
      <c r="B924" s="1"/>
      <c r="C924" s="1"/>
      <c r="D924" s="1"/>
      <c r="E924" s="1"/>
      <c r="F924" s="1"/>
      <c r="G924" s="1"/>
      <c r="H924" s="55"/>
      <c r="I924" s="55"/>
      <c r="J924" s="1"/>
      <c r="K924" s="1"/>
      <c r="L924" s="1"/>
      <c r="M924" s="1"/>
      <c r="N924" s="473"/>
      <c r="O924" s="1"/>
      <c r="P924" s="1"/>
      <c r="Q924" s="1"/>
      <c r="R924" s="1"/>
      <c r="S924" s="474"/>
      <c r="T924" s="1"/>
      <c r="U924" s="1"/>
      <c r="V924" s="1"/>
      <c r="W924" s="204"/>
      <c r="X924" s="1"/>
      <c r="Y924" s="1"/>
      <c r="Z924" s="1"/>
      <c r="AA924" s="475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>
      <c r="A925" s="1"/>
      <c r="B925" s="1"/>
      <c r="C925" s="1"/>
      <c r="D925" s="1"/>
      <c r="E925" s="1"/>
      <c r="F925" s="1"/>
      <c r="G925" s="1"/>
      <c r="H925" s="55"/>
      <c r="I925" s="55"/>
      <c r="J925" s="1"/>
      <c r="K925" s="1"/>
      <c r="L925" s="1"/>
      <c r="M925" s="1"/>
      <c r="N925" s="473"/>
      <c r="O925" s="1"/>
      <c r="P925" s="1"/>
      <c r="Q925" s="1"/>
      <c r="R925" s="1"/>
      <c r="S925" s="474"/>
      <c r="T925" s="1"/>
      <c r="U925" s="1"/>
      <c r="V925" s="1"/>
      <c r="W925" s="204"/>
      <c r="X925" s="1"/>
      <c r="Y925" s="1"/>
      <c r="Z925" s="1"/>
      <c r="AA925" s="475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>
      <c r="A926" s="1"/>
      <c r="B926" s="1"/>
      <c r="C926" s="1"/>
      <c r="D926" s="1"/>
      <c r="E926" s="1"/>
      <c r="F926" s="1"/>
      <c r="G926" s="1"/>
      <c r="H926" s="55"/>
      <c r="I926" s="55"/>
      <c r="J926" s="1"/>
      <c r="K926" s="1"/>
      <c r="L926" s="1"/>
      <c r="M926" s="1"/>
      <c r="N926" s="473"/>
      <c r="O926" s="1"/>
      <c r="P926" s="1"/>
      <c r="Q926" s="1"/>
      <c r="R926" s="1"/>
      <c r="S926" s="474"/>
      <c r="T926" s="1"/>
      <c r="U926" s="1"/>
      <c r="V926" s="1"/>
      <c r="W926" s="204"/>
      <c r="X926" s="1"/>
      <c r="Y926" s="1"/>
      <c r="Z926" s="1"/>
      <c r="AA926" s="475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>
      <c r="A927" s="1"/>
      <c r="B927" s="1"/>
      <c r="C927" s="1"/>
      <c r="D927" s="1"/>
      <c r="E927" s="1"/>
      <c r="F927" s="1"/>
      <c r="G927" s="1"/>
      <c r="H927" s="55"/>
      <c r="I927" s="55"/>
      <c r="J927" s="1"/>
      <c r="K927" s="1"/>
      <c r="L927" s="1"/>
      <c r="M927" s="1"/>
      <c r="N927" s="473"/>
      <c r="O927" s="1"/>
      <c r="P927" s="1"/>
      <c r="Q927" s="1"/>
      <c r="R927" s="1"/>
      <c r="S927" s="474"/>
      <c r="T927" s="1"/>
      <c r="U927" s="1"/>
      <c r="V927" s="1"/>
      <c r="W927" s="204"/>
      <c r="X927" s="1"/>
      <c r="Y927" s="1"/>
      <c r="Z927" s="1"/>
      <c r="AA927" s="475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>
      <c r="A928" s="1"/>
      <c r="B928" s="1"/>
      <c r="C928" s="1"/>
      <c r="D928" s="1"/>
      <c r="E928" s="1"/>
      <c r="F928" s="1"/>
      <c r="G928" s="1"/>
      <c r="H928" s="55"/>
      <c r="I928" s="55"/>
      <c r="J928" s="1"/>
      <c r="K928" s="1"/>
      <c r="L928" s="1"/>
      <c r="M928" s="1"/>
      <c r="N928" s="473"/>
      <c r="O928" s="1"/>
      <c r="P928" s="1"/>
      <c r="Q928" s="1"/>
      <c r="R928" s="1"/>
      <c r="S928" s="474"/>
      <c r="T928" s="1"/>
      <c r="U928" s="1"/>
      <c r="V928" s="1"/>
      <c r="W928" s="204"/>
      <c r="X928" s="1"/>
      <c r="Y928" s="1"/>
      <c r="Z928" s="1"/>
      <c r="AA928" s="475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>
      <c r="A929" s="1"/>
      <c r="B929" s="1"/>
      <c r="C929" s="1"/>
      <c r="D929" s="1"/>
      <c r="E929" s="1"/>
      <c r="F929" s="1"/>
      <c r="G929" s="1"/>
      <c r="H929" s="55"/>
      <c r="I929" s="55"/>
      <c r="J929" s="1"/>
      <c r="K929" s="1"/>
      <c r="L929" s="1"/>
      <c r="M929" s="1"/>
      <c r="N929" s="473"/>
      <c r="O929" s="1"/>
      <c r="P929" s="1"/>
      <c r="Q929" s="1"/>
      <c r="R929" s="1"/>
      <c r="S929" s="474"/>
      <c r="T929" s="1"/>
      <c r="U929" s="1"/>
      <c r="V929" s="1"/>
      <c r="W929" s="204"/>
      <c r="X929" s="1"/>
      <c r="Y929" s="1"/>
      <c r="Z929" s="1"/>
      <c r="AA929" s="475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>
      <c r="A930" s="1"/>
      <c r="B930" s="1"/>
      <c r="C930" s="1"/>
      <c r="D930" s="1"/>
      <c r="E930" s="1"/>
      <c r="F930" s="1"/>
      <c r="G930" s="1"/>
      <c r="H930" s="55"/>
      <c r="I930" s="55"/>
      <c r="J930" s="1"/>
      <c r="K930" s="1"/>
      <c r="L930" s="1"/>
      <c r="M930" s="1"/>
      <c r="N930" s="473"/>
      <c r="O930" s="1"/>
      <c r="P930" s="1"/>
      <c r="Q930" s="1"/>
      <c r="R930" s="1"/>
      <c r="S930" s="474"/>
      <c r="T930" s="1"/>
      <c r="U930" s="1"/>
      <c r="V930" s="1"/>
      <c r="W930" s="204"/>
      <c r="X930" s="1"/>
      <c r="Y930" s="1"/>
      <c r="Z930" s="1"/>
      <c r="AA930" s="475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>
      <c r="A931" s="1"/>
      <c r="B931" s="1"/>
      <c r="C931" s="1"/>
      <c r="D931" s="1"/>
      <c r="E931" s="1"/>
      <c r="F931" s="1"/>
      <c r="G931" s="1"/>
      <c r="H931" s="55"/>
      <c r="I931" s="55"/>
      <c r="J931" s="1"/>
      <c r="K931" s="1"/>
      <c r="L931" s="1"/>
      <c r="M931" s="1"/>
      <c r="N931" s="473"/>
      <c r="O931" s="1"/>
      <c r="P931" s="1"/>
      <c r="Q931" s="1"/>
      <c r="R931" s="1"/>
      <c r="S931" s="474"/>
      <c r="T931" s="1"/>
      <c r="U931" s="1"/>
      <c r="V931" s="1"/>
      <c r="W931" s="204"/>
      <c r="X931" s="1"/>
      <c r="Y931" s="1"/>
      <c r="Z931" s="1"/>
      <c r="AA931" s="475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>
      <c r="A932" s="1"/>
      <c r="B932" s="1"/>
      <c r="C932" s="1"/>
      <c r="D932" s="1"/>
      <c r="E932" s="1"/>
      <c r="F932" s="1"/>
      <c r="G932" s="1"/>
      <c r="H932" s="55"/>
      <c r="I932" s="55"/>
      <c r="J932" s="1"/>
      <c r="K932" s="1"/>
      <c r="L932" s="1"/>
      <c r="M932" s="1"/>
      <c r="N932" s="473"/>
      <c r="O932" s="1"/>
      <c r="P932" s="1"/>
      <c r="Q932" s="1"/>
      <c r="R932" s="1"/>
      <c r="S932" s="474"/>
      <c r="T932" s="1"/>
      <c r="U932" s="1"/>
      <c r="V932" s="1"/>
      <c r="W932" s="204"/>
      <c r="X932" s="1"/>
      <c r="Y932" s="1"/>
      <c r="Z932" s="1"/>
      <c r="AA932" s="475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>
      <c r="A933" s="1"/>
      <c r="B933" s="1"/>
      <c r="C933" s="1"/>
      <c r="D933" s="1"/>
      <c r="E933" s="1"/>
      <c r="F933" s="1"/>
      <c r="G933" s="1"/>
      <c r="H933" s="55"/>
      <c r="I933" s="55"/>
      <c r="J933" s="1"/>
      <c r="K933" s="1"/>
      <c r="L933" s="1"/>
      <c r="M933" s="1"/>
      <c r="N933" s="473"/>
      <c r="O933" s="1"/>
      <c r="P933" s="1"/>
      <c r="Q933" s="1"/>
      <c r="R933" s="1"/>
      <c r="S933" s="474"/>
      <c r="T933" s="1"/>
      <c r="U933" s="1"/>
      <c r="V933" s="1"/>
      <c r="W933" s="204"/>
      <c r="X933" s="1"/>
      <c r="Y933" s="1"/>
      <c r="Z933" s="1"/>
      <c r="AA933" s="475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>
      <c r="A934" s="1"/>
      <c r="B934" s="1"/>
      <c r="C934" s="1"/>
      <c r="D934" s="1"/>
      <c r="E934" s="1"/>
      <c r="F934" s="1"/>
      <c r="G934" s="1"/>
      <c r="H934" s="55"/>
      <c r="I934" s="55"/>
      <c r="J934" s="1"/>
      <c r="K934" s="1"/>
      <c r="L934" s="1"/>
      <c r="M934" s="1"/>
      <c r="N934" s="473"/>
      <c r="O934" s="1"/>
      <c r="P934" s="1"/>
      <c r="Q934" s="1"/>
      <c r="R934" s="1"/>
      <c r="S934" s="474"/>
      <c r="T934" s="1"/>
      <c r="U934" s="1"/>
      <c r="V934" s="1"/>
      <c r="W934" s="204"/>
      <c r="X934" s="1"/>
      <c r="Y934" s="1"/>
      <c r="Z934" s="1"/>
      <c r="AA934" s="475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>
      <c r="A935" s="1"/>
      <c r="B935" s="1"/>
      <c r="C935" s="1"/>
      <c r="D935" s="1"/>
      <c r="E935" s="1"/>
      <c r="F935" s="1"/>
      <c r="G935" s="1"/>
      <c r="H935" s="55"/>
      <c r="I935" s="55"/>
      <c r="J935" s="1"/>
      <c r="K935" s="1"/>
      <c r="L935" s="1"/>
      <c r="M935" s="1"/>
      <c r="N935" s="473"/>
      <c r="O935" s="1"/>
      <c r="P935" s="1"/>
      <c r="Q935" s="1"/>
      <c r="R935" s="1"/>
      <c r="S935" s="474"/>
      <c r="T935" s="1"/>
      <c r="U935" s="1"/>
      <c r="V935" s="1"/>
      <c r="W935" s="204"/>
      <c r="X935" s="1"/>
      <c r="Y935" s="1"/>
      <c r="Z935" s="1"/>
      <c r="AA935" s="475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>
      <c r="A936" s="1"/>
      <c r="B936" s="1"/>
      <c r="C936" s="1"/>
      <c r="D936" s="1"/>
      <c r="E936" s="1"/>
      <c r="F936" s="1"/>
      <c r="G936" s="1"/>
      <c r="H936" s="55"/>
      <c r="I936" s="55"/>
      <c r="J936" s="1"/>
      <c r="K936" s="1"/>
      <c r="L936" s="1"/>
      <c r="M936" s="1"/>
      <c r="N936" s="473"/>
      <c r="O936" s="1"/>
      <c r="P936" s="1"/>
      <c r="Q936" s="1"/>
      <c r="R936" s="1"/>
      <c r="S936" s="474"/>
      <c r="T936" s="1"/>
      <c r="U936" s="1"/>
      <c r="V936" s="1"/>
      <c r="W936" s="204"/>
      <c r="X936" s="1"/>
      <c r="Y936" s="1"/>
      <c r="Z936" s="1"/>
      <c r="AA936" s="475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>
      <c r="A937" s="1"/>
      <c r="B937" s="1"/>
      <c r="C937" s="1"/>
      <c r="D937" s="1"/>
      <c r="E937" s="1"/>
      <c r="F937" s="1"/>
      <c r="G937" s="1"/>
      <c r="H937" s="55"/>
      <c r="I937" s="55"/>
      <c r="J937" s="1"/>
      <c r="K937" s="1"/>
      <c r="L937" s="1"/>
      <c r="M937" s="1"/>
      <c r="N937" s="473"/>
      <c r="O937" s="1"/>
      <c r="P937" s="1"/>
      <c r="Q937" s="1"/>
      <c r="R937" s="1"/>
      <c r="S937" s="474"/>
      <c r="T937" s="1"/>
      <c r="U937" s="1"/>
      <c r="V937" s="1"/>
      <c r="W937" s="204"/>
      <c r="X937" s="1"/>
      <c r="Y937" s="1"/>
      <c r="Z937" s="1"/>
      <c r="AA937" s="475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>
      <c r="A938" s="1"/>
      <c r="B938" s="1"/>
      <c r="C938" s="1"/>
      <c r="D938" s="1"/>
      <c r="E938" s="1"/>
      <c r="F938" s="1"/>
      <c r="G938" s="1"/>
      <c r="H938" s="55"/>
      <c r="I938" s="55"/>
      <c r="J938" s="1"/>
      <c r="K938" s="1"/>
      <c r="L938" s="1"/>
      <c r="M938" s="1"/>
      <c r="N938" s="473"/>
      <c r="O938" s="1"/>
      <c r="P938" s="1"/>
      <c r="Q938" s="1"/>
      <c r="R938" s="1"/>
      <c r="S938" s="474"/>
      <c r="T938" s="1"/>
      <c r="U938" s="1"/>
      <c r="V938" s="1"/>
      <c r="W938" s="204"/>
      <c r="X938" s="1"/>
      <c r="Y938" s="1"/>
      <c r="Z938" s="1"/>
      <c r="AA938" s="475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>
      <c r="A939" s="1"/>
      <c r="B939" s="1"/>
      <c r="C939" s="1"/>
      <c r="D939" s="1"/>
      <c r="E939" s="1"/>
      <c r="F939" s="1"/>
      <c r="G939" s="1"/>
      <c r="H939" s="55"/>
      <c r="I939" s="55"/>
      <c r="J939" s="1"/>
      <c r="K939" s="1"/>
      <c r="L939" s="1"/>
      <c r="M939" s="1"/>
      <c r="N939" s="473"/>
      <c r="O939" s="1"/>
      <c r="P939" s="1"/>
      <c r="Q939" s="1"/>
      <c r="R939" s="1"/>
      <c r="S939" s="474"/>
      <c r="T939" s="1"/>
      <c r="U939" s="1"/>
      <c r="V939" s="1"/>
      <c r="W939" s="204"/>
      <c r="X939" s="1"/>
      <c r="Y939" s="1"/>
      <c r="Z939" s="1"/>
      <c r="AA939" s="475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>
      <c r="A940" s="1"/>
      <c r="B940" s="1"/>
      <c r="C940" s="1"/>
      <c r="D940" s="1"/>
      <c r="E940" s="1"/>
      <c r="F940" s="1"/>
      <c r="G940" s="1"/>
      <c r="H940" s="55"/>
      <c r="I940" s="55"/>
      <c r="J940" s="1"/>
      <c r="K940" s="1"/>
      <c r="L940" s="1"/>
      <c r="M940" s="1"/>
      <c r="N940" s="473"/>
      <c r="O940" s="1"/>
      <c r="P940" s="1"/>
      <c r="Q940" s="1"/>
      <c r="R940" s="1"/>
      <c r="S940" s="474"/>
      <c r="T940" s="1"/>
      <c r="U940" s="1"/>
      <c r="V940" s="1"/>
      <c r="W940" s="204"/>
      <c r="X940" s="1"/>
      <c r="Y940" s="1"/>
      <c r="Z940" s="1"/>
      <c r="AA940" s="475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>
      <c r="A941" s="1"/>
      <c r="B941" s="1"/>
      <c r="C941" s="1"/>
      <c r="D941" s="1"/>
      <c r="E941" s="1"/>
      <c r="F941" s="1"/>
      <c r="G941" s="1"/>
      <c r="H941" s="55"/>
      <c r="I941" s="55"/>
      <c r="J941" s="1"/>
      <c r="K941" s="1"/>
      <c r="L941" s="1"/>
      <c r="M941" s="1"/>
      <c r="N941" s="473"/>
      <c r="O941" s="1"/>
      <c r="P941" s="1"/>
      <c r="Q941" s="1"/>
      <c r="R941" s="1"/>
      <c r="S941" s="474"/>
      <c r="T941" s="1"/>
      <c r="U941" s="1"/>
      <c r="V941" s="1"/>
      <c r="W941" s="204"/>
      <c r="X941" s="1"/>
      <c r="Y941" s="1"/>
      <c r="Z941" s="1"/>
      <c r="AA941" s="475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>
      <c r="A942" s="1"/>
      <c r="B942" s="1"/>
      <c r="C942" s="1"/>
      <c r="D942" s="1"/>
      <c r="E942" s="1"/>
      <c r="F942" s="1"/>
      <c r="G942" s="1"/>
      <c r="H942" s="55"/>
      <c r="I942" s="55"/>
      <c r="J942" s="1"/>
      <c r="K942" s="1"/>
      <c r="L942" s="1"/>
      <c r="M942" s="1"/>
      <c r="N942" s="473"/>
      <c r="O942" s="1"/>
      <c r="P942" s="1"/>
      <c r="Q942" s="1"/>
      <c r="R942" s="1"/>
      <c r="S942" s="474"/>
      <c r="T942" s="1"/>
      <c r="U942" s="1"/>
      <c r="V942" s="1"/>
      <c r="W942" s="204"/>
      <c r="X942" s="1"/>
      <c r="Y942" s="1"/>
      <c r="Z942" s="1"/>
      <c r="AA942" s="475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>
      <c r="A943" s="1"/>
      <c r="B943" s="1"/>
      <c r="C943" s="1"/>
      <c r="D943" s="1"/>
      <c r="E943" s="1"/>
      <c r="F943" s="1"/>
      <c r="G943" s="1"/>
      <c r="H943" s="55"/>
      <c r="I943" s="55"/>
      <c r="J943" s="1"/>
      <c r="K943" s="1"/>
      <c r="L943" s="1"/>
      <c r="M943" s="1"/>
      <c r="N943" s="473"/>
      <c r="O943" s="1"/>
      <c r="P943" s="1"/>
      <c r="Q943" s="1"/>
      <c r="R943" s="1"/>
      <c r="S943" s="474"/>
      <c r="T943" s="1"/>
      <c r="U943" s="1"/>
      <c r="V943" s="1"/>
      <c r="W943" s="204"/>
      <c r="X943" s="1"/>
      <c r="Y943" s="1"/>
      <c r="Z943" s="1"/>
      <c r="AA943" s="475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>
      <c r="A944" s="1"/>
      <c r="B944" s="1"/>
      <c r="C944" s="1"/>
      <c r="D944" s="1"/>
      <c r="E944" s="1"/>
      <c r="F944" s="1"/>
      <c r="G944" s="1"/>
      <c r="H944" s="55"/>
      <c r="I944" s="55"/>
      <c r="J944" s="1"/>
      <c r="K944" s="1"/>
      <c r="L944" s="1"/>
      <c r="M944" s="1"/>
      <c r="N944" s="473"/>
      <c r="O944" s="1"/>
      <c r="P944" s="1"/>
      <c r="Q944" s="1"/>
      <c r="R944" s="1"/>
      <c r="S944" s="474"/>
      <c r="T944" s="1"/>
      <c r="U944" s="1"/>
      <c r="V944" s="1"/>
      <c r="W944" s="204"/>
      <c r="X944" s="1"/>
      <c r="Y944" s="1"/>
      <c r="Z944" s="1"/>
      <c r="AA944" s="475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>
      <c r="A945" s="1"/>
      <c r="B945" s="1"/>
      <c r="C945" s="1"/>
      <c r="D945" s="1"/>
      <c r="E945" s="1"/>
      <c r="F945" s="1"/>
      <c r="G945" s="1"/>
      <c r="H945" s="55"/>
      <c r="I945" s="55"/>
      <c r="J945" s="1"/>
      <c r="K945" s="1"/>
      <c r="L945" s="1"/>
      <c r="M945" s="1"/>
      <c r="N945" s="473"/>
      <c r="O945" s="1"/>
      <c r="P945" s="1"/>
      <c r="Q945" s="1"/>
      <c r="R945" s="1"/>
      <c r="S945" s="474"/>
      <c r="T945" s="1"/>
      <c r="U945" s="1"/>
      <c r="V945" s="1"/>
      <c r="W945" s="204"/>
      <c r="X945" s="1"/>
      <c r="Y945" s="1"/>
      <c r="Z945" s="1"/>
      <c r="AA945" s="475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>
      <c r="A946" s="1"/>
      <c r="B946" s="1"/>
      <c r="C946" s="1"/>
      <c r="D946" s="1"/>
      <c r="E946" s="1"/>
      <c r="F946" s="1"/>
      <c r="G946" s="1"/>
      <c r="H946" s="55"/>
      <c r="I946" s="55"/>
      <c r="J946" s="1"/>
      <c r="K946" s="1"/>
      <c r="L946" s="1"/>
      <c r="M946" s="1"/>
      <c r="N946" s="473"/>
      <c r="O946" s="1"/>
      <c r="P946" s="1"/>
      <c r="Q946" s="1"/>
      <c r="R946" s="1"/>
      <c r="S946" s="474"/>
      <c r="T946" s="1"/>
      <c r="U946" s="1"/>
      <c r="V946" s="1"/>
      <c r="W946" s="204"/>
      <c r="X946" s="1"/>
      <c r="Y946" s="1"/>
      <c r="Z946" s="1"/>
      <c r="AA946" s="475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>
      <c r="A947" s="1"/>
      <c r="B947" s="1"/>
      <c r="C947" s="1"/>
      <c r="D947" s="1"/>
      <c r="E947" s="1"/>
      <c r="F947" s="1"/>
      <c r="G947" s="1"/>
      <c r="H947" s="55"/>
      <c r="I947" s="55"/>
      <c r="J947" s="1"/>
      <c r="K947" s="1"/>
      <c r="L947" s="1"/>
      <c r="M947" s="1"/>
      <c r="N947" s="473"/>
      <c r="O947" s="1"/>
      <c r="P947" s="1"/>
      <c r="Q947" s="1"/>
      <c r="R947" s="1"/>
      <c r="S947" s="474"/>
      <c r="T947" s="1"/>
      <c r="U947" s="1"/>
      <c r="V947" s="1"/>
      <c r="W947" s="204"/>
      <c r="X947" s="1"/>
      <c r="Y947" s="1"/>
      <c r="Z947" s="1"/>
      <c r="AA947" s="475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>
      <c r="A948" s="1"/>
      <c r="B948" s="1"/>
      <c r="C948" s="1"/>
      <c r="D948" s="1"/>
      <c r="E948" s="1"/>
      <c r="F948" s="1"/>
      <c r="G948" s="1"/>
      <c r="H948" s="55"/>
      <c r="I948" s="55"/>
      <c r="J948" s="1"/>
      <c r="K948" s="1"/>
      <c r="L948" s="1"/>
      <c r="M948" s="1"/>
      <c r="N948" s="473"/>
      <c r="O948" s="1"/>
      <c r="P948" s="1"/>
      <c r="Q948" s="1"/>
      <c r="R948" s="1"/>
      <c r="S948" s="474"/>
      <c r="T948" s="1"/>
      <c r="U948" s="1"/>
      <c r="V948" s="1"/>
      <c r="W948" s="204"/>
      <c r="X948" s="1"/>
      <c r="Y948" s="1"/>
      <c r="Z948" s="1"/>
      <c r="AA948" s="475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>
      <c r="A949" s="1"/>
      <c r="B949" s="1"/>
      <c r="C949" s="1"/>
      <c r="D949" s="1"/>
      <c r="E949" s="1"/>
      <c r="F949" s="1"/>
      <c r="G949" s="1"/>
      <c r="H949" s="55"/>
      <c r="I949" s="55"/>
      <c r="J949" s="1"/>
      <c r="K949" s="1"/>
      <c r="L949" s="1"/>
      <c r="M949" s="1"/>
      <c r="N949" s="473"/>
      <c r="O949" s="1"/>
      <c r="P949" s="1"/>
      <c r="Q949" s="1"/>
      <c r="R949" s="1"/>
      <c r="S949" s="474"/>
      <c r="T949" s="1"/>
      <c r="U949" s="1"/>
      <c r="V949" s="1"/>
      <c r="W949" s="204"/>
      <c r="X949" s="1"/>
      <c r="Y949" s="1"/>
      <c r="Z949" s="1"/>
      <c r="AA949" s="475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>
      <c r="A950" s="1"/>
      <c r="B950" s="1"/>
      <c r="C950" s="1"/>
      <c r="D950" s="1"/>
      <c r="E950" s="1"/>
      <c r="F950" s="1"/>
      <c r="G950" s="1"/>
      <c r="H950" s="55"/>
      <c r="I950" s="55"/>
      <c r="J950" s="1"/>
      <c r="K950" s="1"/>
      <c r="L950" s="1"/>
      <c r="M950" s="1"/>
      <c r="N950" s="473"/>
      <c r="O950" s="1"/>
      <c r="P950" s="1"/>
      <c r="Q950" s="1"/>
      <c r="R950" s="1"/>
      <c r="S950" s="474"/>
      <c r="T950" s="1"/>
      <c r="U950" s="1"/>
      <c r="V950" s="1"/>
      <c r="W950" s="204"/>
      <c r="X950" s="1"/>
      <c r="Y950" s="1"/>
      <c r="Z950" s="1"/>
      <c r="AA950" s="475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>
      <c r="A951" s="1"/>
      <c r="B951" s="1"/>
      <c r="C951" s="1"/>
      <c r="D951" s="1"/>
      <c r="E951" s="1"/>
      <c r="F951" s="1"/>
      <c r="G951" s="1"/>
      <c r="H951" s="55"/>
      <c r="I951" s="55"/>
      <c r="J951" s="1"/>
      <c r="K951" s="1"/>
      <c r="L951" s="1"/>
      <c r="M951" s="1"/>
      <c r="N951" s="473"/>
      <c r="O951" s="1"/>
      <c r="P951" s="1"/>
      <c r="Q951" s="1"/>
      <c r="R951" s="1"/>
      <c r="S951" s="474"/>
      <c r="T951" s="1"/>
      <c r="U951" s="1"/>
      <c r="V951" s="1"/>
      <c r="W951" s="204"/>
      <c r="X951" s="1"/>
      <c r="Y951" s="1"/>
      <c r="Z951" s="1"/>
      <c r="AA951" s="475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>
      <c r="A952" s="1"/>
      <c r="B952" s="1"/>
      <c r="C952" s="1"/>
      <c r="D952" s="1"/>
      <c r="E952" s="1"/>
      <c r="F952" s="1"/>
      <c r="G952" s="1"/>
      <c r="H952" s="55"/>
      <c r="I952" s="55"/>
      <c r="J952" s="1"/>
      <c r="K952" s="1"/>
      <c r="L952" s="1"/>
      <c r="M952" s="1"/>
      <c r="N952" s="473"/>
      <c r="O952" s="1"/>
      <c r="P952" s="1"/>
      <c r="Q952" s="1"/>
      <c r="R952" s="1"/>
      <c r="S952" s="474"/>
      <c r="T952" s="1"/>
      <c r="U952" s="1"/>
      <c r="V952" s="1"/>
      <c r="W952" s="204"/>
      <c r="X952" s="1"/>
      <c r="Y952" s="1"/>
      <c r="Z952" s="1"/>
      <c r="AA952" s="475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>
      <c r="A953" s="1"/>
      <c r="B953" s="1"/>
      <c r="C953" s="1"/>
      <c r="D953" s="1"/>
      <c r="E953" s="1"/>
      <c r="F953" s="1"/>
      <c r="G953" s="1"/>
      <c r="H953" s="55"/>
      <c r="I953" s="55"/>
      <c r="J953" s="1"/>
      <c r="K953" s="1"/>
      <c r="L953" s="1"/>
      <c r="M953" s="1"/>
      <c r="N953" s="473"/>
      <c r="O953" s="1"/>
      <c r="P953" s="1"/>
      <c r="Q953" s="1"/>
      <c r="R953" s="1"/>
      <c r="S953" s="474"/>
      <c r="T953" s="1"/>
      <c r="U953" s="1"/>
      <c r="V953" s="1"/>
      <c r="W953" s="204"/>
      <c r="X953" s="1"/>
      <c r="Y953" s="1"/>
      <c r="Z953" s="1"/>
      <c r="AA953" s="475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>
      <c r="A954" s="1"/>
      <c r="B954" s="1"/>
      <c r="C954" s="1"/>
      <c r="D954" s="1"/>
      <c r="E954" s="1"/>
      <c r="F954" s="1"/>
      <c r="G954" s="1"/>
      <c r="H954" s="55"/>
      <c r="I954" s="55"/>
      <c r="J954" s="1"/>
      <c r="K954" s="1"/>
      <c r="L954" s="1"/>
      <c r="M954" s="1"/>
      <c r="N954" s="473"/>
      <c r="O954" s="1"/>
      <c r="P954" s="1"/>
      <c r="Q954" s="1"/>
      <c r="R954" s="1"/>
      <c r="S954" s="474"/>
      <c r="T954" s="1"/>
      <c r="U954" s="1"/>
      <c r="V954" s="1"/>
      <c r="W954" s="204"/>
      <c r="X954" s="1"/>
      <c r="Y954" s="1"/>
      <c r="Z954" s="1"/>
      <c r="AA954" s="475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>
      <c r="A955" s="1"/>
      <c r="B955" s="1"/>
      <c r="C955" s="1"/>
      <c r="D955" s="1"/>
      <c r="E955" s="1"/>
      <c r="F955" s="1"/>
      <c r="G955" s="1"/>
      <c r="H955" s="55"/>
      <c r="I955" s="55"/>
      <c r="J955" s="1"/>
      <c r="K955" s="1"/>
      <c r="L955" s="1"/>
      <c r="M955" s="1"/>
      <c r="N955" s="473"/>
      <c r="O955" s="1"/>
      <c r="P955" s="1"/>
      <c r="Q955" s="1"/>
      <c r="R955" s="1"/>
      <c r="S955" s="474"/>
      <c r="T955" s="1"/>
      <c r="U955" s="1"/>
      <c r="V955" s="1"/>
      <c r="W955" s="204"/>
      <c r="X955" s="1"/>
      <c r="Y955" s="1"/>
      <c r="Z955" s="1"/>
      <c r="AA955" s="475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>
      <c r="A956" s="1"/>
      <c r="B956" s="1"/>
      <c r="C956" s="1"/>
      <c r="D956" s="1"/>
      <c r="E956" s="1"/>
      <c r="F956" s="1"/>
      <c r="G956" s="1"/>
      <c r="H956" s="55"/>
      <c r="I956" s="55"/>
      <c r="J956" s="1"/>
      <c r="K956" s="1"/>
      <c r="L956" s="1"/>
      <c r="M956" s="1"/>
      <c r="N956" s="473"/>
      <c r="O956" s="1"/>
      <c r="P956" s="1"/>
      <c r="Q956" s="1"/>
      <c r="R956" s="1"/>
      <c r="S956" s="474"/>
      <c r="T956" s="1"/>
      <c r="U956" s="1"/>
      <c r="V956" s="1"/>
      <c r="W956" s="204"/>
      <c r="X956" s="1"/>
      <c r="Y956" s="1"/>
      <c r="Z956" s="1"/>
      <c r="AA956" s="475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>
      <c r="A957" s="1"/>
      <c r="B957" s="1"/>
      <c r="C957" s="1"/>
      <c r="D957" s="1"/>
      <c r="E957" s="1"/>
      <c r="F957" s="1"/>
      <c r="G957" s="1"/>
      <c r="H957" s="55"/>
      <c r="I957" s="55"/>
      <c r="J957" s="1"/>
      <c r="K957" s="1"/>
      <c r="L957" s="1"/>
      <c r="M957" s="1"/>
      <c r="N957" s="473"/>
      <c r="O957" s="1"/>
      <c r="P957" s="1"/>
      <c r="Q957" s="1"/>
      <c r="R957" s="1"/>
      <c r="S957" s="474"/>
      <c r="T957" s="1"/>
      <c r="U957" s="1"/>
      <c r="V957" s="1"/>
      <c r="W957" s="204"/>
      <c r="X957" s="1"/>
      <c r="Y957" s="1"/>
      <c r="Z957" s="1"/>
      <c r="AA957" s="475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>
      <c r="A958" s="1"/>
      <c r="B958" s="1"/>
      <c r="C958" s="1"/>
      <c r="D958" s="1"/>
      <c r="E958" s="1"/>
      <c r="F958" s="1"/>
      <c r="G958" s="1"/>
      <c r="H958" s="55"/>
      <c r="I958" s="55"/>
      <c r="J958" s="1"/>
      <c r="K958" s="1"/>
      <c r="L958" s="1"/>
      <c r="M958" s="1"/>
      <c r="N958" s="473"/>
      <c r="O958" s="1"/>
      <c r="P958" s="1"/>
      <c r="Q958" s="1"/>
      <c r="R958" s="1"/>
      <c r="S958" s="474"/>
      <c r="T958" s="1"/>
      <c r="U958" s="1"/>
      <c r="V958" s="1"/>
      <c r="W958" s="204"/>
      <c r="X958" s="1"/>
      <c r="Y958" s="1"/>
      <c r="Z958" s="1"/>
      <c r="AA958" s="475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>
      <c r="A959" s="1"/>
      <c r="B959" s="1"/>
      <c r="C959" s="1"/>
      <c r="D959" s="1"/>
      <c r="E959" s="1"/>
      <c r="F959" s="1"/>
      <c r="G959" s="1"/>
      <c r="H959" s="55"/>
      <c r="I959" s="55"/>
      <c r="J959" s="1"/>
      <c r="K959" s="1"/>
      <c r="L959" s="1"/>
      <c r="M959" s="1"/>
      <c r="N959" s="473"/>
      <c r="O959" s="1"/>
      <c r="P959" s="1"/>
      <c r="Q959" s="1"/>
      <c r="R959" s="1"/>
      <c r="S959" s="474"/>
      <c r="T959" s="1"/>
      <c r="U959" s="1"/>
      <c r="V959" s="1"/>
      <c r="W959" s="204"/>
      <c r="X959" s="1"/>
      <c r="Y959" s="1"/>
      <c r="Z959" s="1"/>
      <c r="AA959" s="475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>
      <c r="A960" s="1"/>
      <c r="B960" s="1"/>
      <c r="C960" s="1"/>
      <c r="D960" s="1"/>
      <c r="E960" s="1"/>
      <c r="F960" s="1"/>
      <c r="G960" s="1"/>
      <c r="H960" s="55"/>
      <c r="I960" s="55"/>
      <c r="J960" s="1"/>
      <c r="K960" s="1"/>
      <c r="L960" s="1"/>
      <c r="M960" s="1"/>
      <c r="N960" s="473"/>
      <c r="O960" s="1"/>
      <c r="P960" s="1"/>
      <c r="Q960" s="1"/>
      <c r="R960" s="1"/>
      <c r="S960" s="474"/>
      <c r="T960" s="1"/>
      <c r="U960" s="1"/>
      <c r="V960" s="1"/>
      <c r="W960" s="204"/>
      <c r="X960" s="1"/>
      <c r="Y960" s="1"/>
      <c r="Z960" s="1"/>
      <c r="AA960" s="475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>
      <c r="A961" s="1"/>
      <c r="B961" s="1"/>
      <c r="C961" s="1"/>
      <c r="D961" s="1"/>
      <c r="E961" s="1"/>
      <c r="F961" s="1"/>
      <c r="G961" s="1"/>
      <c r="H961" s="55"/>
      <c r="I961" s="55"/>
      <c r="J961" s="1"/>
      <c r="K961" s="1"/>
      <c r="L961" s="1"/>
      <c r="M961" s="1"/>
      <c r="N961" s="473"/>
      <c r="O961" s="1"/>
      <c r="P961" s="1"/>
      <c r="Q961" s="1"/>
      <c r="R961" s="1"/>
      <c r="S961" s="474"/>
      <c r="T961" s="1"/>
      <c r="U961" s="1"/>
      <c r="V961" s="1"/>
      <c r="W961" s="204"/>
      <c r="X961" s="1"/>
      <c r="Y961" s="1"/>
      <c r="Z961" s="1"/>
      <c r="AA961" s="475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>
      <c r="A962" s="1"/>
      <c r="B962" s="1"/>
      <c r="C962" s="1"/>
      <c r="D962" s="1"/>
      <c r="E962" s="1"/>
      <c r="F962" s="1"/>
      <c r="G962" s="1"/>
      <c r="H962" s="55"/>
      <c r="I962" s="55"/>
      <c r="J962" s="1"/>
      <c r="K962" s="1"/>
      <c r="L962" s="1"/>
      <c r="M962" s="1"/>
      <c r="N962" s="473"/>
      <c r="O962" s="1"/>
      <c r="P962" s="1"/>
      <c r="Q962" s="1"/>
      <c r="R962" s="1"/>
      <c r="S962" s="474"/>
      <c r="T962" s="1"/>
      <c r="U962" s="1"/>
      <c r="V962" s="1"/>
      <c r="W962" s="204"/>
      <c r="X962" s="1"/>
      <c r="Y962" s="1"/>
      <c r="Z962" s="1"/>
      <c r="AA962" s="475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>
      <c r="A963" s="1"/>
      <c r="B963" s="1"/>
      <c r="C963" s="1"/>
      <c r="D963" s="1"/>
      <c r="E963" s="1"/>
      <c r="F963" s="1"/>
      <c r="G963" s="1"/>
      <c r="H963" s="55"/>
      <c r="I963" s="55"/>
      <c r="J963" s="1"/>
      <c r="K963" s="1"/>
      <c r="L963" s="1"/>
      <c r="M963" s="1"/>
      <c r="N963" s="473"/>
      <c r="O963" s="1"/>
      <c r="P963" s="1"/>
      <c r="Q963" s="1"/>
      <c r="R963" s="1"/>
      <c r="S963" s="474"/>
      <c r="T963" s="1"/>
      <c r="U963" s="1"/>
      <c r="V963" s="1"/>
      <c r="W963" s="204"/>
      <c r="X963" s="1"/>
      <c r="Y963" s="1"/>
      <c r="Z963" s="1"/>
      <c r="AA963" s="475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>
      <c r="A964" s="1"/>
      <c r="B964" s="1"/>
      <c r="C964" s="1"/>
      <c r="D964" s="1"/>
      <c r="E964" s="1"/>
      <c r="F964" s="1"/>
      <c r="G964" s="1"/>
      <c r="H964" s="55"/>
      <c r="I964" s="55"/>
      <c r="J964" s="1"/>
      <c r="K964" s="1"/>
      <c r="L964" s="1"/>
      <c r="M964" s="1"/>
      <c r="N964" s="473"/>
      <c r="O964" s="1"/>
      <c r="P964" s="1"/>
      <c r="Q964" s="1"/>
      <c r="R964" s="1"/>
      <c r="S964" s="474"/>
      <c r="T964" s="1"/>
      <c r="U964" s="1"/>
      <c r="V964" s="1"/>
      <c r="W964" s="204"/>
      <c r="X964" s="1"/>
      <c r="Y964" s="1"/>
      <c r="Z964" s="1"/>
      <c r="AA964" s="475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>
      <c r="A965" s="1"/>
      <c r="B965" s="1"/>
      <c r="C965" s="1"/>
      <c r="D965" s="1"/>
      <c r="E965" s="1"/>
      <c r="F965" s="1"/>
      <c r="G965" s="1"/>
      <c r="H965" s="55"/>
      <c r="I965" s="55"/>
      <c r="J965" s="1"/>
      <c r="K965" s="1"/>
      <c r="L965" s="1"/>
      <c r="M965" s="1"/>
      <c r="N965" s="473"/>
      <c r="O965" s="1"/>
      <c r="P965" s="1"/>
      <c r="Q965" s="1"/>
      <c r="R965" s="1"/>
      <c r="S965" s="474"/>
      <c r="T965" s="1"/>
      <c r="U965" s="1"/>
      <c r="V965" s="1"/>
      <c r="W965" s="204"/>
      <c r="X965" s="1"/>
      <c r="Y965" s="1"/>
      <c r="Z965" s="1"/>
      <c r="AA965" s="475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>
      <c r="A966" s="1"/>
      <c r="B966" s="1"/>
      <c r="C966" s="1"/>
      <c r="D966" s="1"/>
      <c r="E966" s="1"/>
      <c r="F966" s="1"/>
      <c r="G966" s="1"/>
      <c r="H966" s="55"/>
      <c r="I966" s="55"/>
      <c r="J966" s="1"/>
      <c r="K966" s="1"/>
      <c r="L966" s="1"/>
      <c r="M966" s="1"/>
      <c r="N966" s="473"/>
      <c r="O966" s="1"/>
      <c r="P966" s="1"/>
      <c r="Q966" s="1"/>
      <c r="R966" s="1"/>
      <c r="S966" s="474"/>
      <c r="T966" s="1"/>
      <c r="U966" s="1"/>
      <c r="V966" s="1"/>
      <c r="W966" s="204"/>
      <c r="X966" s="1"/>
      <c r="Y966" s="1"/>
      <c r="Z966" s="1"/>
      <c r="AA966" s="475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>
      <c r="A967" s="1"/>
      <c r="B967" s="1"/>
      <c r="C967" s="1"/>
      <c r="D967" s="1"/>
      <c r="E967" s="1"/>
      <c r="F967" s="1"/>
      <c r="G967" s="1"/>
      <c r="H967" s="55"/>
      <c r="I967" s="55"/>
      <c r="J967" s="1"/>
      <c r="K967" s="1"/>
      <c r="L967" s="1"/>
      <c r="M967" s="1"/>
      <c r="N967" s="473"/>
      <c r="O967" s="1"/>
      <c r="P967" s="1"/>
      <c r="Q967" s="1"/>
      <c r="R967" s="1"/>
      <c r="S967" s="474"/>
      <c r="T967" s="1"/>
      <c r="U967" s="1"/>
      <c r="V967" s="1"/>
      <c r="W967" s="204"/>
      <c r="X967" s="1"/>
      <c r="Y967" s="1"/>
      <c r="Z967" s="1"/>
      <c r="AA967" s="475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>
      <c r="A968" s="1"/>
      <c r="B968" s="1"/>
      <c r="C968" s="1"/>
      <c r="D968" s="1"/>
      <c r="E968" s="1"/>
      <c r="F968" s="1"/>
      <c r="G968" s="1"/>
      <c r="H968" s="55"/>
      <c r="I968" s="55"/>
      <c r="J968" s="1"/>
      <c r="K968" s="1"/>
      <c r="L968" s="1"/>
      <c r="M968" s="1"/>
      <c r="N968" s="473"/>
      <c r="O968" s="1"/>
      <c r="P968" s="1"/>
      <c r="Q968" s="1"/>
      <c r="R968" s="1"/>
      <c r="S968" s="474"/>
      <c r="T968" s="1"/>
      <c r="U968" s="1"/>
      <c r="V968" s="1"/>
      <c r="W968" s="204"/>
      <c r="X968" s="1"/>
      <c r="Y968" s="1"/>
      <c r="Z968" s="1"/>
      <c r="AA968" s="475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>
      <c r="A969" s="1"/>
      <c r="B969" s="1"/>
      <c r="C969" s="1"/>
      <c r="D969" s="1"/>
      <c r="E969" s="1"/>
      <c r="F969" s="1"/>
      <c r="G969" s="1"/>
      <c r="H969" s="55"/>
      <c r="I969" s="55"/>
      <c r="J969" s="1"/>
      <c r="K969" s="1"/>
      <c r="L969" s="1"/>
      <c r="M969" s="1"/>
      <c r="N969" s="473"/>
      <c r="O969" s="1"/>
      <c r="P969" s="1"/>
      <c r="Q969" s="1"/>
      <c r="R969" s="1"/>
      <c r="S969" s="474"/>
      <c r="T969" s="1"/>
      <c r="U969" s="1"/>
      <c r="V969" s="1"/>
      <c r="W969" s="204"/>
      <c r="X969" s="1"/>
      <c r="Y969" s="1"/>
      <c r="Z969" s="1"/>
      <c r="AA969" s="475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>
      <c r="A970" s="1"/>
      <c r="B970" s="1"/>
      <c r="C970" s="1"/>
      <c r="D970" s="1"/>
      <c r="E970" s="1"/>
      <c r="F970" s="1"/>
      <c r="G970" s="1"/>
      <c r="H970" s="55"/>
      <c r="I970" s="55"/>
      <c r="J970" s="1"/>
      <c r="K970" s="1"/>
      <c r="L970" s="1"/>
      <c r="M970" s="1"/>
      <c r="N970" s="473"/>
      <c r="O970" s="1"/>
      <c r="P970" s="1"/>
      <c r="Q970" s="1"/>
      <c r="R970" s="1"/>
      <c r="S970" s="474"/>
      <c r="T970" s="1"/>
      <c r="U970" s="1"/>
      <c r="V970" s="1"/>
      <c r="W970" s="204"/>
      <c r="X970" s="1"/>
      <c r="Y970" s="1"/>
      <c r="Z970" s="1"/>
      <c r="AA970" s="475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>
      <c r="A971" s="1"/>
      <c r="B971" s="1"/>
      <c r="C971" s="1"/>
      <c r="D971" s="1"/>
      <c r="E971" s="1"/>
      <c r="F971" s="1"/>
      <c r="G971" s="1"/>
      <c r="H971" s="55"/>
      <c r="I971" s="55"/>
      <c r="J971" s="1"/>
      <c r="K971" s="1"/>
      <c r="L971" s="1"/>
      <c r="M971" s="1"/>
      <c r="N971" s="473"/>
      <c r="O971" s="1"/>
      <c r="P971" s="1"/>
      <c r="Q971" s="1"/>
      <c r="R971" s="1"/>
      <c r="S971" s="474"/>
      <c r="T971" s="1"/>
      <c r="U971" s="1"/>
      <c r="V971" s="1"/>
      <c r="W971" s="204"/>
      <c r="X971" s="1"/>
      <c r="Y971" s="1"/>
      <c r="Z971" s="1"/>
      <c r="AA971" s="475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>
      <c r="A972" s="1"/>
      <c r="B972" s="1"/>
      <c r="C972" s="1"/>
      <c r="D972" s="1"/>
      <c r="E972" s="1"/>
      <c r="F972" s="1"/>
      <c r="G972" s="1"/>
      <c r="H972" s="55"/>
      <c r="I972" s="55"/>
      <c r="J972" s="1"/>
      <c r="K972" s="1"/>
      <c r="L972" s="1"/>
      <c r="M972" s="1"/>
      <c r="N972" s="473"/>
      <c r="O972" s="1"/>
      <c r="P972" s="1"/>
      <c r="Q972" s="1"/>
      <c r="R972" s="1"/>
      <c r="S972" s="474"/>
      <c r="T972" s="1"/>
      <c r="U972" s="1"/>
      <c r="V972" s="1"/>
      <c r="W972" s="204"/>
      <c r="X972" s="1"/>
      <c r="Y972" s="1"/>
      <c r="Z972" s="1"/>
      <c r="AA972" s="475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>
      <c r="A973" s="1"/>
      <c r="B973" s="1"/>
      <c r="C973" s="1"/>
      <c r="D973" s="1"/>
      <c r="E973" s="1"/>
      <c r="F973" s="1"/>
      <c r="G973" s="1"/>
      <c r="H973" s="55"/>
      <c r="I973" s="55"/>
      <c r="J973" s="1"/>
      <c r="K973" s="1"/>
      <c r="L973" s="1"/>
      <c r="M973" s="1"/>
      <c r="N973" s="473"/>
      <c r="O973" s="1"/>
      <c r="P973" s="1"/>
      <c r="Q973" s="1"/>
      <c r="R973" s="1"/>
      <c r="S973" s="474"/>
      <c r="T973" s="1"/>
      <c r="U973" s="1"/>
      <c r="V973" s="1"/>
      <c r="W973" s="204"/>
      <c r="X973" s="1"/>
      <c r="Y973" s="1"/>
      <c r="Z973" s="1"/>
      <c r="AA973" s="475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>
      <c r="A974" s="1"/>
      <c r="B974" s="1"/>
      <c r="C974" s="1"/>
      <c r="D974" s="1"/>
      <c r="E974" s="1"/>
      <c r="F974" s="1"/>
      <c r="G974" s="1"/>
      <c r="H974" s="55"/>
      <c r="I974" s="55"/>
      <c r="J974" s="1"/>
      <c r="K974" s="1"/>
      <c r="L974" s="1"/>
      <c r="M974" s="1"/>
      <c r="N974" s="473"/>
      <c r="O974" s="1"/>
      <c r="P974" s="1"/>
      <c r="Q974" s="1"/>
      <c r="R974" s="1"/>
      <c r="S974" s="474"/>
      <c r="T974" s="1"/>
      <c r="U974" s="1"/>
      <c r="V974" s="1"/>
      <c r="W974" s="204"/>
      <c r="X974" s="1"/>
      <c r="Y974" s="1"/>
      <c r="Z974" s="1"/>
      <c r="AA974" s="475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>
      <c r="A975" s="1"/>
      <c r="B975" s="1"/>
      <c r="C975" s="1"/>
      <c r="D975" s="1"/>
      <c r="E975" s="1"/>
      <c r="F975" s="1"/>
      <c r="G975" s="1"/>
      <c r="H975" s="55"/>
      <c r="I975" s="55"/>
      <c r="J975" s="1"/>
      <c r="K975" s="1"/>
      <c r="L975" s="1"/>
      <c r="M975" s="1"/>
      <c r="N975" s="473"/>
      <c r="O975" s="1"/>
      <c r="P975" s="1"/>
      <c r="Q975" s="1"/>
      <c r="R975" s="1"/>
      <c r="S975" s="474"/>
      <c r="T975" s="1"/>
      <c r="U975" s="1"/>
      <c r="V975" s="1"/>
      <c r="W975" s="204"/>
      <c r="X975" s="1"/>
      <c r="Y975" s="1"/>
      <c r="Z975" s="1"/>
      <c r="AA975" s="475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>
      <c r="A976" s="1"/>
      <c r="B976" s="1"/>
      <c r="C976" s="1"/>
      <c r="D976" s="1"/>
      <c r="E976" s="1"/>
      <c r="F976" s="1"/>
      <c r="G976" s="1"/>
      <c r="H976" s="55"/>
      <c r="I976" s="55"/>
      <c r="J976" s="1"/>
      <c r="K976" s="1"/>
      <c r="L976" s="1"/>
      <c r="M976" s="1"/>
      <c r="N976" s="473"/>
      <c r="O976" s="1"/>
      <c r="P976" s="1"/>
      <c r="Q976" s="1"/>
      <c r="R976" s="1"/>
      <c r="S976" s="474"/>
      <c r="T976" s="1"/>
      <c r="U976" s="1"/>
      <c r="V976" s="1"/>
      <c r="W976" s="204"/>
      <c r="X976" s="1"/>
      <c r="Y976" s="1"/>
      <c r="Z976" s="1"/>
      <c r="AA976" s="475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>
      <c r="A977" s="1"/>
      <c r="B977" s="1"/>
      <c r="C977" s="1"/>
      <c r="D977" s="1"/>
      <c r="E977" s="1"/>
      <c r="F977" s="1"/>
      <c r="G977" s="1"/>
      <c r="H977" s="55"/>
      <c r="I977" s="55"/>
      <c r="J977" s="1"/>
      <c r="K977" s="1"/>
      <c r="L977" s="1"/>
      <c r="M977" s="1"/>
      <c r="N977" s="473"/>
      <c r="O977" s="1"/>
      <c r="P977" s="1"/>
      <c r="Q977" s="1"/>
      <c r="R977" s="1"/>
      <c r="S977" s="474"/>
      <c r="T977" s="1"/>
      <c r="U977" s="1"/>
      <c r="V977" s="1"/>
      <c r="W977" s="204"/>
      <c r="X977" s="1"/>
      <c r="Y977" s="1"/>
      <c r="Z977" s="1"/>
      <c r="AA977" s="475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>
      <c r="A978" s="1"/>
      <c r="B978" s="1"/>
      <c r="C978" s="1"/>
      <c r="D978" s="1"/>
      <c r="E978" s="1"/>
      <c r="F978" s="1"/>
      <c r="G978" s="1"/>
      <c r="H978" s="55"/>
      <c r="I978" s="55"/>
      <c r="J978" s="1"/>
      <c r="K978" s="1"/>
      <c r="L978" s="1"/>
      <c r="M978" s="1"/>
      <c r="N978" s="473"/>
      <c r="O978" s="1"/>
      <c r="P978" s="1"/>
      <c r="Q978" s="1"/>
      <c r="R978" s="1"/>
      <c r="S978" s="474"/>
      <c r="T978" s="1"/>
      <c r="U978" s="1"/>
      <c r="V978" s="1"/>
      <c r="W978" s="204"/>
      <c r="X978" s="1"/>
      <c r="Y978" s="1"/>
      <c r="Z978" s="1"/>
      <c r="AA978" s="475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>
      <c r="A979" s="1"/>
      <c r="B979" s="1"/>
      <c r="C979" s="1"/>
      <c r="D979" s="1"/>
      <c r="E979" s="1"/>
      <c r="F979" s="1"/>
      <c r="G979" s="1"/>
      <c r="H979" s="55"/>
      <c r="I979" s="55"/>
      <c r="J979" s="1"/>
      <c r="K979" s="1"/>
      <c r="L979" s="1"/>
      <c r="M979" s="1"/>
      <c r="N979" s="473"/>
      <c r="O979" s="1"/>
      <c r="P979" s="1"/>
      <c r="Q979" s="1"/>
      <c r="R979" s="1"/>
      <c r="S979" s="474"/>
      <c r="T979" s="1"/>
      <c r="U979" s="1"/>
      <c r="V979" s="1"/>
      <c r="W979" s="204"/>
      <c r="X979" s="1"/>
      <c r="Y979" s="1"/>
      <c r="Z979" s="1"/>
      <c r="AA979" s="475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>
      <c r="A980" s="1"/>
      <c r="B980" s="1"/>
      <c r="C980" s="1"/>
      <c r="D980" s="1"/>
      <c r="E980" s="1"/>
      <c r="F980" s="1"/>
      <c r="G980" s="1"/>
      <c r="H980" s="55"/>
      <c r="I980" s="55"/>
      <c r="J980" s="1"/>
      <c r="K980" s="1"/>
      <c r="L980" s="1"/>
      <c r="M980" s="1"/>
      <c r="N980" s="473"/>
      <c r="O980" s="1"/>
      <c r="P980" s="1"/>
      <c r="Q980" s="1"/>
      <c r="R980" s="1"/>
      <c r="S980" s="474"/>
      <c r="T980" s="1"/>
      <c r="U980" s="1"/>
      <c r="V980" s="1"/>
      <c r="W980" s="204"/>
      <c r="X980" s="1"/>
      <c r="Y980" s="1"/>
      <c r="Z980" s="1"/>
      <c r="AA980" s="475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>
      <c r="A981" s="1"/>
      <c r="B981" s="1"/>
      <c r="C981" s="1"/>
      <c r="D981" s="1"/>
      <c r="E981" s="1"/>
      <c r="F981" s="1"/>
      <c r="G981" s="1"/>
      <c r="H981" s="55"/>
      <c r="I981" s="55"/>
      <c r="J981" s="1"/>
      <c r="K981" s="1"/>
      <c r="L981" s="1"/>
      <c r="M981" s="1"/>
      <c r="N981" s="473"/>
      <c r="O981" s="1"/>
      <c r="P981" s="1"/>
      <c r="Q981" s="1"/>
      <c r="R981" s="1"/>
      <c r="S981" s="474"/>
      <c r="T981" s="1"/>
      <c r="U981" s="1"/>
      <c r="V981" s="1"/>
      <c r="W981" s="204"/>
      <c r="X981" s="1"/>
      <c r="Y981" s="1"/>
      <c r="Z981" s="1"/>
      <c r="AA981" s="475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>
      <c r="A982" s="1"/>
      <c r="B982" s="1"/>
      <c r="C982" s="1"/>
      <c r="D982" s="1"/>
      <c r="E982" s="1"/>
      <c r="F982" s="1"/>
      <c r="G982" s="1"/>
      <c r="H982" s="55"/>
      <c r="I982" s="55"/>
      <c r="J982" s="1"/>
      <c r="K982" s="1"/>
      <c r="L982" s="1"/>
      <c r="M982" s="1"/>
      <c r="N982" s="473"/>
      <c r="O982" s="1"/>
      <c r="P982" s="1"/>
      <c r="Q982" s="1"/>
      <c r="R982" s="1"/>
      <c r="S982" s="474"/>
      <c r="T982" s="1"/>
      <c r="U982" s="1"/>
      <c r="V982" s="1"/>
      <c r="W982" s="204"/>
      <c r="X982" s="1"/>
      <c r="Y982" s="1"/>
      <c r="Z982" s="1"/>
      <c r="AA982" s="475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>
      <c r="A983" s="1"/>
      <c r="B983" s="1"/>
      <c r="C983" s="1"/>
      <c r="D983" s="1"/>
      <c r="E983" s="1"/>
      <c r="F983" s="1"/>
      <c r="G983" s="1"/>
      <c r="H983" s="55"/>
      <c r="I983" s="55"/>
      <c r="J983" s="1"/>
      <c r="K983" s="1"/>
      <c r="L983" s="1"/>
      <c r="M983" s="1"/>
      <c r="N983" s="473"/>
      <c r="O983" s="1"/>
      <c r="P983" s="1"/>
      <c r="Q983" s="1"/>
      <c r="R983" s="1"/>
      <c r="S983" s="474"/>
      <c r="T983" s="1"/>
      <c r="U983" s="1"/>
      <c r="V983" s="1"/>
      <c r="W983" s="204"/>
      <c r="X983" s="1"/>
      <c r="Y983" s="1"/>
      <c r="Z983" s="1"/>
      <c r="AA983" s="475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>
      <c r="A984" s="1"/>
      <c r="B984" s="1"/>
      <c r="C984" s="1"/>
      <c r="D984" s="1"/>
      <c r="E984" s="1"/>
      <c r="F984" s="1"/>
      <c r="G984" s="1"/>
      <c r="H984" s="55"/>
      <c r="I984" s="55"/>
      <c r="J984" s="1"/>
      <c r="K984" s="1"/>
      <c r="L984" s="1"/>
      <c r="M984" s="1"/>
      <c r="N984" s="473"/>
      <c r="O984" s="1"/>
      <c r="P984" s="1"/>
      <c r="Q984" s="1"/>
      <c r="R984" s="1"/>
      <c r="S984" s="474"/>
      <c r="T984" s="1"/>
      <c r="U984" s="1"/>
      <c r="V984" s="1"/>
      <c r="W984" s="204"/>
      <c r="X984" s="1"/>
      <c r="Y984" s="1"/>
      <c r="Z984" s="1"/>
      <c r="AA984" s="475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>
      <c r="A985" s="1"/>
      <c r="B985" s="1"/>
      <c r="C985" s="1"/>
      <c r="D985" s="1"/>
      <c r="E985" s="1"/>
      <c r="F985" s="1"/>
      <c r="G985" s="1"/>
      <c r="H985" s="55"/>
      <c r="I985" s="55"/>
      <c r="J985" s="1"/>
      <c r="K985" s="1"/>
      <c r="L985" s="1"/>
      <c r="M985" s="1"/>
      <c r="N985" s="473"/>
      <c r="O985" s="1"/>
      <c r="P985" s="1"/>
      <c r="Q985" s="1"/>
      <c r="R985" s="1"/>
      <c r="S985" s="474"/>
      <c r="T985" s="1"/>
      <c r="U985" s="1"/>
      <c r="V985" s="1"/>
      <c r="W985" s="204"/>
      <c r="X985" s="1"/>
      <c r="Y985" s="1"/>
      <c r="Z985" s="1"/>
      <c r="AA985" s="475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>
      <c r="A986" s="1"/>
      <c r="B986" s="1"/>
      <c r="C986" s="1"/>
      <c r="D986" s="1"/>
      <c r="E986" s="1"/>
      <c r="F986" s="1"/>
      <c r="G986" s="1"/>
      <c r="H986" s="55"/>
      <c r="I986" s="55"/>
      <c r="J986" s="1"/>
      <c r="K986" s="1"/>
      <c r="L986" s="1"/>
      <c r="M986" s="1"/>
      <c r="N986" s="473"/>
      <c r="O986" s="1"/>
      <c r="P986" s="1"/>
      <c r="Q986" s="1"/>
      <c r="R986" s="1"/>
      <c r="S986" s="474"/>
      <c r="T986" s="1"/>
      <c r="U986" s="1"/>
      <c r="V986" s="1"/>
      <c r="W986" s="204"/>
      <c r="X986" s="1"/>
      <c r="Y986" s="1"/>
      <c r="Z986" s="1"/>
      <c r="AA986" s="475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>
      <c r="A987" s="1"/>
      <c r="B987" s="1"/>
      <c r="C987" s="1"/>
      <c r="D987" s="1"/>
      <c r="E987" s="1"/>
      <c r="F987" s="1"/>
      <c r="G987" s="1"/>
      <c r="H987" s="55"/>
      <c r="I987" s="55"/>
      <c r="J987" s="1"/>
      <c r="K987" s="1"/>
      <c r="L987" s="1"/>
      <c r="M987" s="1"/>
      <c r="N987" s="473"/>
      <c r="O987" s="1"/>
      <c r="P987" s="1"/>
      <c r="Q987" s="1"/>
      <c r="R987" s="1"/>
      <c r="S987" s="474"/>
      <c r="T987" s="1"/>
      <c r="U987" s="1"/>
      <c r="V987" s="1"/>
      <c r="W987" s="204"/>
      <c r="X987" s="1"/>
      <c r="Y987" s="1"/>
      <c r="Z987" s="1"/>
      <c r="AA987" s="475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>
      <c r="A988" s="1"/>
      <c r="B988" s="1"/>
      <c r="C988" s="1"/>
      <c r="D988" s="1"/>
      <c r="E988" s="1"/>
      <c r="F988" s="1"/>
      <c r="G988" s="1"/>
      <c r="H988" s="55"/>
      <c r="I988" s="55"/>
      <c r="J988" s="1"/>
      <c r="K988" s="1"/>
      <c r="L988" s="1"/>
      <c r="M988" s="1"/>
      <c r="N988" s="473"/>
      <c r="O988" s="1"/>
      <c r="P988" s="1"/>
      <c r="Q988" s="1"/>
      <c r="R988" s="1"/>
      <c r="S988" s="474"/>
      <c r="T988" s="1"/>
      <c r="U988" s="1"/>
      <c r="V988" s="1"/>
      <c r="W988" s="204"/>
      <c r="X988" s="1"/>
      <c r="Y988" s="1"/>
      <c r="Z988" s="1"/>
      <c r="AA988" s="475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>
      <c r="A989" s="1"/>
      <c r="B989" s="1"/>
      <c r="C989" s="1"/>
      <c r="D989" s="1"/>
      <c r="E989" s="1"/>
      <c r="F989" s="1"/>
      <c r="G989" s="1"/>
      <c r="H989" s="55"/>
      <c r="I989" s="55"/>
      <c r="J989" s="1"/>
      <c r="K989" s="1"/>
      <c r="L989" s="1"/>
      <c r="M989" s="1"/>
      <c r="N989" s="473"/>
      <c r="O989" s="1"/>
      <c r="P989" s="1"/>
      <c r="Q989" s="1"/>
      <c r="R989" s="1"/>
      <c r="S989" s="474"/>
      <c r="T989" s="1"/>
      <c r="U989" s="1"/>
      <c r="V989" s="1"/>
      <c r="W989" s="204"/>
      <c r="X989" s="1"/>
      <c r="Y989" s="1"/>
      <c r="Z989" s="1"/>
      <c r="AA989" s="475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>
      <c r="A990" s="1"/>
      <c r="B990" s="1"/>
      <c r="C990" s="1"/>
      <c r="D990" s="1"/>
      <c r="E990" s="1"/>
      <c r="F990" s="1"/>
      <c r="G990" s="1"/>
      <c r="H990" s="55"/>
      <c r="I990" s="55"/>
      <c r="J990" s="1"/>
      <c r="K990" s="1"/>
      <c r="L990" s="1"/>
      <c r="M990" s="1"/>
      <c r="N990" s="473"/>
      <c r="O990" s="1"/>
      <c r="P990" s="1"/>
      <c r="Q990" s="1"/>
      <c r="R990" s="1"/>
      <c r="S990" s="474"/>
      <c r="T990" s="1"/>
      <c r="U990" s="1"/>
      <c r="V990" s="1"/>
      <c r="W990" s="204"/>
      <c r="X990" s="1"/>
      <c r="Y990" s="1"/>
      <c r="Z990" s="1"/>
      <c r="AA990" s="475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>
      <c r="A991" s="1"/>
      <c r="B991" s="1"/>
      <c r="C991" s="1"/>
      <c r="D991" s="1"/>
      <c r="E991" s="1"/>
      <c r="F991" s="1"/>
      <c r="G991" s="1"/>
      <c r="H991" s="55"/>
      <c r="I991" s="55"/>
      <c r="J991" s="1"/>
      <c r="K991" s="1"/>
      <c r="L991" s="1"/>
      <c r="M991" s="1"/>
      <c r="N991" s="473"/>
      <c r="O991" s="1"/>
      <c r="P991" s="1"/>
      <c r="Q991" s="1"/>
      <c r="R991" s="1"/>
      <c r="S991" s="474"/>
      <c r="T991" s="1"/>
      <c r="U991" s="1"/>
      <c r="V991" s="1"/>
      <c r="W991" s="204"/>
      <c r="X991" s="1"/>
      <c r="Y991" s="1"/>
      <c r="Z991" s="1"/>
      <c r="AA991" s="475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>
      <c r="A992" s="1"/>
      <c r="B992" s="1"/>
      <c r="C992" s="1"/>
      <c r="D992" s="1"/>
      <c r="E992" s="1"/>
      <c r="F992" s="1"/>
      <c r="G992" s="1"/>
      <c r="H992" s="55"/>
      <c r="I992" s="55"/>
      <c r="J992" s="1"/>
      <c r="K992" s="1"/>
      <c r="L992" s="1"/>
      <c r="M992" s="1"/>
      <c r="N992" s="473"/>
      <c r="O992" s="1"/>
      <c r="P992" s="1"/>
      <c r="Q992" s="1"/>
      <c r="R992" s="1"/>
      <c r="S992" s="474"/>
      <c r="T992" s="1"/>
      <c r="U992" s="1"/>
      <c r="V992" s="1"/>
      <c r="W992" s="204"/>
      <c r="X992" s="1"/>
      <c r="Y992" s="1"/>
      <c r="Z992" s="1"/>
      <c r="AA992" s="475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>
      <c r="A993" s="1"/>
      <c r="B993" s="1"/>
      <c r="C993" s="1"/>
      <c r="D993" s="1"/>
      <c r="E993" s="1"/>
      <c r="F993" s="1"/>
      <c r="G993" s="1"/>
      <c r="H993" s="55"/>
      <c r="I993" s="55"/>
      <c r="J993" s="1"/>
      <c r="K993" s="1"/>
      <c r="L993" s="1"/>
      <c r="M993" s="1"/>
      <c r="N993" s="473"/>
      <c r="O993" s="1"/>
      <c r="P993" s="1"/>
      <c r="Q993" s="1"/>
      <c r="R993" s="1"/>
      <c r="S993" s="474"/>
      <c r="T993" s="1"/>
      <c r="U993" s="1"/>
      <c r="V993" s="1"/>
      <c r="W993" s="204"/>
      <c r="X993" s="1"/>
      <c r="Y993" s="1"/>
      <c r="Z993" s="1"/>
      <c r="AA993" s="475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>
      <c r="A994" s="1"/>
      <c r="B994" s="1"/>
      <c r="C994" s="1"/>
      <c r="D994" s="1"/>
      <c r="E994" s="1"/>
      <c r="F994" s="1"/>
      <c r="G994" s="1"/>
      <c r="H994" s="55"/>
      <c r="I994" s="55"/>
      <c r="J994" s="1"/>
      <c r="K994" s="1"/>
      <c r="L994" s="1"/>
      <c r="M994" s="1"/>
      <c r="N994" s="473"/>
      <c r="O994" s="1"/>
      <c r="P994" s="1"/>
      <c r="Q994" s="1"/>
      <c r="R994" s="1"/>
      <c r="S994" s="474"/>
      <c r="T994" s="1"/>
      <c r="U994" s="1"/>
      <c r="V994" s="1"/>
      <c r="W994" s="204"/>
      <c r="X994" s="1"/>
      <c r="Y994" s="1"/>
      <c r="Z994" s="1"/>
      <c r="AA994" s="475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>
      <c r="A995" s="1"/>
      <c r="B995" s="1"/>
      <c r="C995" s="1"/>
      <c r="D995" s="1"/>
      <c r="E995" s="1"/>
      <c r="F995" s="1"/>
      <c r="G995" s="1"/>
      <c r="H995" s="55"/>
      <c r="I995" s="55"/>
      <c r="J995" s="1"/>
      <c r="K995" s="1"/>
      <c r="L995" s="1"/>
      <c r="M995" s="1"/>
      <c r="N995" s="473"/>
      <c r="O995" s="1"/>
      <c r="P995" s="1"/>
      <c r="Q995" s="1"/>
      <c r="R995" s="1"/>
      <c r="S995" s="474"/>
      <c r="T995" s="1"/>
      <c r="U995" s="1"/>
      <c r="V995" s="1"/>
      <c r="W995" s="204"/>
      <c r="X995" s="1"/>
      <c r="Y995" s="1"/>
      <c r="Z995" s="1"/>
      <c r="AA995" s="475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>
      <c r="A996" s="1"/>
      <c r="B996" s="1"/>
      <c r="C996" s="1"/>
      <c r="D996" s="1"/>
      <c r="E996" s="1"/>
      <c r="F996" s="1"/>
      <c r="G996" s="1"/>
      <c r="H996" s="55"/>
      <c r="I996" s="55"/>
      <c r="J996" s="1"/>
      <c r="K996" s="1"/>
      <c r="L996" s="1"/>
      <c r="M996" s="1"/>
      <c r="N996" s="473"/>
      <c r="O996" s="1"/>
      <c r="P996" s="1"/>
      <c r="Q996" s="1"/>
      <c r="R996" s="1"/>
      <c r="S996" s="474"/>
      <c r="T996" s="1"/>
      <c r="U996" s="1"/>
      <c r="V996" s="1"/>
      <c r="W996" s="204"/>
      <c r="X996" s="1"/>
      <c r="Y996" s="1"/>
      <c r="Z996" s="1"/>
      <c r="AA996" s="475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>
      <c r="A997" s="1"/>
      <c r="B997" s="1"/>
      <c r="C997" s="1"/>
      <c r="D997" s="1"/>
      <c r="E997" s="1"/>
      <c r="F997" s="1"/>
      <c r="G997" s="1"/>
      <c r="H997" s="55"/>
      <c r="I997" s="55"/>
      <c r="J997" s="1"/>
      <c r="K997" s="1"/>
      <c r="L997" s="1"/>
      <c r="M997" s="1"/>
      <c r="N997" s="473"/>
      <c r="O997" s="1"/>
      <c r="P997" s="1"/>
      <c r="Q997" s="1"/>
      <c r="R997" s="1"/>
      <c r="S997" s="474"/>
      <c r="T997" s="1"/>
      <c r="U997" s="1"/>
      <c r="V997" s="1"/>
      <c r="W997" s="204"/>
      <c r="X997" s="1"/>
      <c r="Y997" s="1"/>
      <c r="Z997" s="1"/>
      <c r="AA997" s="475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>
      <c r="A998" s="1"/>
      <c r="B998" s="1"/>
      <c r="C998" s="1"/>
      <c r="D998" s="1"/>
      <c r="E998" s="1"/>
      <c r="F998" s="1"/>
      <c r="G998" s="1"/>
      <c r="H998" s="55"/>
      <c r="I998" s="55"/>
      <c r="J998" s="1"/>
      <c r="K998" s="1"/>
      <c r="L998" s="1"/>
      <c r="M998" s="1"/>
      <c r="N998" s="473"/>
      <c r="O998" s="1"/>
      <c r="P998" s="1"/>
      <c r="Q998" s="1"/>
      <c r="R998" s="1"/>
      <c r="S998" s="474"/>
      <c r="T998" s="1"/>
      <c r="U998" s="1"/>
      <c r="V998" s="1"/>
      <c r="W998" s="204"/>
      <c r="X998" s="1"/>
      <c r="Y998" s="1"/>
      <c r="Z998" s="1"/>
      <c r="AA998" s="475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>
      <c r="A999" s="1"/>
      <c r="B999" s="1"/>
      <c r="C999" s="1"/>
      <c r="D999" s="1"/>
      <c r="E999" s="1"/>
      <c r="F999" s="1"/>
      <c r="G999" s="1"/>
      <c r="H999" s="55"/>
      <c r="I999" s="55"/>
      <c r="J999" s="1"/>
      <c r="K999" s="1"/>
      <c r="L999" s="1"/>
      <c r="M999" s="1"/>
      <c r="N999" s="473"/>
      <c r="O999" s="1"/>
      <c r="P999" s="1"/>
      <c r="Q999" s="1"/>
      <c r="R999" s="1"/>
      <c r="S999" s="474"/>
      <c r="T999" s="1"/>
      <c r="U999" s="1"/>
      <c r="V999" s="1"/>
      <c r="W999" s="204"/>
      <c r="X999" s="1"/>
      <c r="Y999" s="1"/>
      <c r="Z999" s="1"/>
      <c r="AA999" s="475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>
      <c r="A1000" s="1"/>
      <c r="B1000" s="1"/>
      <c r="C1000" s="1"/>
      <c r="D1000" s="1"/>
      <c r="E1000" s="1"/>
      <c r="F1000" s="1"/>
      <c r="G1000" s="1"/>
      <c r="H1000" s="55"/>
      <c r="I1000" s="55"/>
      <c r="J1000" s="1"/>
      <c r="K1000" s="1"/>
      <c r="L1000" s="1"/>
      <c r="M1000" s="1"/>
      <c r="N1000" s="473"/>
      <c r="O1000" s="1"/>
      <c r="P1000" s="1"/>
      <c r="Q1000" s="1"/>
      <c r="R1000" s="1"/>
      <c r="S1000" s="474"/>
      <c r="T1000" s="1"/>
      <c r="U1000" s="1"/>
      <c r="V1000" s="1"/>
      <c r="W1000" s="204"/>
      <c r="X1000" s="1"/>
      <c r="Y1000" s="1"/>
      <c r="Z1000" s="1"/>
      <c r="AA1000" s="475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>
      <c r="A1001" s="1"/>
      <c r="B1001" s="1"/>
      <c r="C1001" s="1"/>
      <c r="D1001" s="1"/>
      <c r="E1001" s="1"/>
      <c r="F1001" s="1"/>
      <c r="G1001" s="1"/>
      <c r="H1001" s="55"/>
      <c r="I1001" s="55"/>
      <c r="J1001" s="1"/>
      <c r="K1001" s="1"/>
      <c r="L1001" s="1"/>
      <c r="M1001" s="1"/>
      <c r="N1001" s="473"/>
      <c r="O1001" s="1"/>
      <c r="P1001" s="1"/>
      <c r="Q1001" s="1"/>
      <c r="R1001" s="1"/>
      <c r="S1001" s="474"/>
      <c r="T1001" s="1"/>
      <c r="U1001" s="1"/>
      <c r="V1001" s="1"/>
      <c r="W1001" s="204"/>
      <c r="X1001" s="1"/>
      <c r="Y1001" s="1"/>
      <c r="Z1001" s="1"/>
      <c r="AA1001" s="475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>
      <c r="A1002" s="1"/>
      <c r="B1002" s="1"/>
      <c r="C1002" s="1"/>
      <c r="D1002" s="1"/>
      <c r="E1002" s="1"/>
      <c r="F1002" s="1"/>
      <c r="G1002" s="1"/>
      <c r="H1002" s="55"/>
      <c r="I1002" s="55"/>
      <c r="J1002" s="1"/>
      <c r="K1002" s="1"/>
      <c r="L1002" s="1"/>
      <c r="M1002" s="1"/>
      <c r="N1002" s="473"/>
      <c r="O1002" s="1"/>
      <c r="P1002" s="1"/>
      <c r="Q1002" s="1"/>
      <c r="R1002" s="1"/>
      <c r="S1002" s="474"/>
      <c r="T1002" s="1"/>
      <c r="U1002" s="1"/>
      <c r="V1002" s="1"/>
      <c r="W1002" s="204"/>
      <c r="X1002" s="1"/>
      <c r="Y1002" s="1"/>
      <c r="Z1002" s="1"/>
      <c r="AA1002" s="475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>
      <c r="A1003" s="1"/>
      <c r="B1003" s="1"/>
      <c r="C1003" s="1"/>
      <c r="D1003" s="1"/>
      <c r="E1003" s="1"/>
      <c r="F1003" s="1"/>
      <c r="G1003" s="1"/>
      <c r="H1003" s="55"/>
      <c r="I1003" s="55"/>
      <c r="J1003" s="1"/>
      <c r="K1003" s="1"/>
      <c r="L1003" s="1"/>
      <c r="M1003" s="1"/>
      <c r="N1003" s="473"/>
      <c r="O1003" s="1"/>
      <c r="P1003" s="1"/>
      <c r="Q1003" s="1"/>
      <c r="R1003" s="1"/>
      <c r="S1003" s="474"/>
      <c r="T1003" s="1"/>
      <c r="U1003" s="1"/>
      <c r="V1003" s="1"/>
      <c r="W1003" s="204"/>
      <c r="X1003" s="1"/>
      <c r="Y1003" s="1"/>
      <c r="Z1003" s="1"/>
      <c r="AA1003" s="475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>
      <c r="A1004" s="1"/>
      <c r="B1004" s="1"/>
      <c r="C1004" s="1"/>
      <c r="D1004" s="1"/>
      <c r="E1004" s="1"/>
      <c r="F1004" s="1"/>
      <c r="G1004" s="1"/>
      <c r="H1004" s="55"/>
      <c r="I1004" s="55"/>
      <c r="J1004" s="1"/>
      <c r="K1004" s="1"/>
      <c r="L1004" s="1"/>
      <c r="M1004" s="1"/>
      <c r="N1004" s="473"/>
      <c r="O1004" s="1"/>
      <c r="P1004" s="1"/>
      <c r="Q1004" s="1"/>
      <c r="R1004" s="1"/>
      <c r="S1004" s="474"/>
      <c r="T1004" s="1"/>
      <c r="U1004" s="1"/>
      <c r="V1004" s="1"/>
      <c r="W1004" s="204"/>
      <c r="X1004" s="1"/>
      <c r="Y1004" s="1"/>
      <c r="Z1004" s="1"/>
      <c r="AA1004" s="475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>
      <c r="A1005" s="1"/>
      <c r="B1005" s="1"/>
      <c r="C1005" s="1"/>
      <c r="D1005" s="1"/>
      <c r="E1005" s="1"/>
      <c r="F1005" s="1"/>
      <c r="G1005" s="1"/>
      <c r="H1005" s="55"/>
      <c r="I1005" s="55"/>
      <c r="J1005" s="1"/>
      <c r="K1005" s="1"/>
      <c r="L1005" s="1"/>
      <c r="M1005" s="1"/>
      <c r="N1005" s="473"/>
      <c r="O1005" s="1"/>
      <c r="P1005" s="1"/>
      <c r="Q1005" s="1"/>
      <c r="R1005" s="1"/>
      <c r="S1005" s="474"/>
      <c r="T1005" s="1"/>
      <c r="U1005" s="1"/>
      <c r="V1005" s="1"/>
      <c r="W1005" s="204"/>
      <c r="X1005" s="1"/>
      <c r="Y1005" s="1"/>
      <c r="Z1005" s="1"/>
      <c r="AA1005" s="475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>
      <c r="A1006" s="1"/>
      <c r="B1006" s="1"/>
      <c r="C1006" s="1"/>
      <c r="D1006" s="1"/>
      <c r="E1006" s="1"/>
      <c r="F1006" s="1"/>
      <c r="G1006" s="1"/>
      <c r="H1006" s="55"/>
      <c r="I1006" s="55"/>
      <c r="J1006" s="1"/>
      <c r="K1006" s="1"/>
      <c r="L1006" s="1"/>
      <c r="M1006" s="1"/>
      <c r="N1006" s="473"/>
      <c r="O1006" s="1"/>
      <c r="P1006" s="1"/>
      <c r="Q1006" s="1"/>
      <c r="R1006" s="1"/>
      <c r="S1006" s="474"/>
      <c r="T1006" s="1"/>
      <c r="U1006" s="1"/>
      <c r="V1006" s="1"/>
      <c r="W1006" s="204"/>
      <c r="X1006" s="1"/>
      <c r="Y1006" s="1"/>
      <c r="Z1006" s="1"/>
      <c r="AA1006" s="475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>
      <c r="A1007" s="1"/>
      <c r="B1007" s="1"/>
      <c r="C1007" s="1"/>
      <c r="D1007" s="1"/>
      <c r="E1007" s="1"/>
      <c r="F1007" s="1"/>
      <c r="G1007" s="1"/>
      <c r="H1007" s="55"/>
      <c r="I1007" s="55"/>
      <c r="J1007" s="1"/>
      <c r="K1007" s="1"/>
      <c r="L1007" s="1"/>
      <c r="M1007" s="1"/>
      <c r="N1007" s="473"/>
      <c r="O1007" s="1"/>
      <c r="P1007" s="1"/>
      <c r="Q1007" s="1"/>
      <c r="R1007" s="1"/>
      <c r="S1007" s="474"/>
      <c r="T1007" s="1"/>
      <c r="U1007" s="1"/>
      <c r="V1007" s="1"/>
      <c r="W1007" s="204"/>
      <c r="X1007" s="1"/>
      <c r="Y1007" s="1"/>
      <c r="Z1007" s="1"/>
      <c r="AA1007" s="475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>
      <c r="A1008" s="1"/>
      <c r="B1008" s="1"/>
      <c r="C1008" s="1"/>
      <c r="D1008" s="1"/>
      <c r="E1008" s="1"/>
      <c r="F1008" s="1"/>
      <c r="G1008" s="1"/>
      <c r="H1008" s="55"/>
      <c r="I1008" s="55"/>
      <c r="J1008" s="1"/>
      <c r="K1008" s="1"/>
      <c r="L1008" s="1"/>
      <c r="M1008" s="1"/>
      <c r="N1008" s="473"/>
      <c r="O1008" s="1"/>
      <c r="P1008" s="1"/>
      <c r="Q1008" s="1"/>
      <c r="R1008" s="1"/>
      <c r="S1008" s="474"/>
      <c r="T1008" s="1"/>
      <c r="U1008" s="1"/>
      <c r="V1008" s="1"/>
      <c r="W1008" s="204"/>
      <c r="X1008" s="1"/>
      <c r="Y1008" s="1"/>
      <c r="Z1008" s="1"/>
      <c r="AA1008" s="475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>
      <c r="A1009" s="1"/>
      <c r="B1009" s="1"/>
      <c r="C1009" s="1"/>
      <c r="D1009" s="1"/>
      <c r="E1009" s="1"/>
      <c r="F1009" s="1"/>
      <c r="G1009" s="1"/>
      <c r="H1009" s="55"/>
      <c r="I1009" s="55"/>
      <c r="J1009" s="1"/>
      <c r="K1009" s="1"/>
      <c r="L1009" s="1"/>
      <c r="M1009" s="1"/>
      <c r="N1009" s="473"/>
      <c r="O1009" s="1"/>
      <c r="P1009" s="1"/>
      <c r="Q1009" s="1"/>
      <c r="R1009" s="1"/>
      <c r="S1009" s="474"/>
      <c r="T1009" s="1"/>
      <c r="U1009" s="1"/>
      <c r="V1009" s="1"/>
      <c r="W1009" s="204"/>
      <c r="X1009" s="1"/>
      <c r="Y1009" s="1"/>
      <c r="Z1009" s="1"/>
      <c r="AA1009" s="475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>
      <c r="A1010" s="1"/>
      <c r="B1010" s="1"/>
      <c r="C1010" s="1"/>
      <c r="D1010" s="1"/>
      <c r="E1010" s="1"/>
      <c r="F1010" s="1"/>
      <c r="G1010" s="1"/>
      <c r="H1010" s="55"/>
      <c r="I1010" s="55"/>
      <c r="J1010" s="1"/>
      <c r="K1010" s="1"/>
      <c r="L1010" s="1"/>
      <c r="M1010" s="1"/>
      <c r="N1010" s="473"/>
      <c r="O1010" s="1"/>
      <c r="P1010" s="1"/>
      <c r="Q1010" s="1"/>
      <c r="R1010" s="1"/>
      <c r="S1010" s="474"/>
      <c r="T1010" s="1"/>
      <c r="U1010" s="1"/>
      <c r="V1010" s="1"/>
      <c r="W1010" s="204"/>
      <c r="X1010" s="1"/>
      <c r="Y1010" s="1"/>
      <c r="Z1010" s="1"/>
      <c r="AA1010" s="475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>
      <c r="A1011" s="1"/>
      <c r="B1011" s="1"/>
      <c r="C1011" s="1"/>
      <c r="D1011" s="1"/>
      <c r="E1011" s="1"/>
      <c r="F1011" s="1"/>
      <c r="G1011" s="1"/>
      <c r="H1011" s="55"/>
      <c r="I1011" s="55"/>
      <c r="J1011" s="1"/>
      <c r="K1011" s="1"/>
      <c r="L1011" s="1"/>
      <c r="M1011" s="1"/>
      <c r="N1011" s="473"/>
      <c r="O1011" s="1"/>
      <c r="P1011" s="1"/>
      <c r="Q1011" s="1"/>
      <c r="R1011" s="1"/>
      <c r="S1011" s="474"/>
      <c r="T1011" s="1"/>
      <c r="U1011" s="1"/>
      <c r="V1011" s="1"/>
      <c r="W1011" s="204"/>
      <c r="X1011" s="1"/>
      <c r="Y1011" s="1"/>
      <c r="Z1011" s="1"/>
      <c r="AA1011" s="475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>
      <c r="A1012" s="1"/>
      <c r="B1012" s="1"/>
      <c r="C1012" s="1"/>
      <c r="D1012" s="1"/>
      <c r="E1012" s="1"/>
      <c r="F1012" s="1"/>
      <c r="G1012" s="1"/>
      <c r="H1012" s="55"/>
      <c r="I1012" s="55"/>
      <c r="J1012" s="1"/>
      <c r="K1012" s="1"/>
      <c r="L1012" s="1"/>
      <c r="M1012" s="1"/>
      <c r="N1012" s="473"/>
      <c r="O1012" s="1"/>
      <c r="P1012" s="1"/>
      <c r="Q1012" s="1"/>
      <c r="R1012" s="1"/>
      <c r="S1012" s="474"/>
      <c r="T1012" s="1"/>
      <c r="U1012" s="1"/>
      <c r="V1012" s="1"/>
      <c r="W1012" s="204"/>
      <c r="X1012" s="1"/>
      <c r="Y1012" s="1"/>
      <c r="Z1012" s="1"/>
      <c r="AA1012" s="475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>
      <c r="A1013" s="1"/>
      <c r="B1013" s="1"/>
      <c r="C1013" s="1"/>
      <c r="D1013" s="1"/>
      <c r="E1013" s="1"/>
      <c r="F1013" s="1"/>
      <c r="G1013" s="1"/>
      <c r="H1013" s="55"/>
      <c r="I1013" s="55"/>
      <c r="J1013" s="1"/>
      <c r="K1013" s="1"/>
      <c r="L1013" s="1"/>
      <c r="M1013" s="1"/>
      <c r="N1013" s="473"/>
      <c r="O1013" s="1"/>
      <c r="P1013" s="1"/>
      <c r="Q1013" s="1"/>
      <c r="R1013" s="1"/>
      <c r="S1013" s="474"/>
      <c r="T1013" s="1"/>
      <c r="U1013" s="1"/>
      <c r="V1013" s="1"/>
      <c r="W1013" s="204"/>
      <c r="X1013" s="1"/>
      <c r="Y1013" s="1"/>
      <c r="Z1013" s="1"/>
      <c r="AA1013" s="475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>
      <c r="A1014" s="1"/>
      <c r="B1014" s="1"/>
      <c r="C1014" s="1"/>
      <c r="D1014" s="1"/>
      <c r="E1014" s="1"/>
      <c r="F1014" s="1"/>
      <c r="G1014" s="1"/>
      <c r="H1014" s="55"/>
      <c r="I1014" s="55"/>
      <c r="J1014" s="1"/>
      <c r="K1014" s="1"/>
      <c r="L1014" s="1"/>
      <c r="M1014" s="1"/>
      <c r="N1014" s="473"/>
      <c r="O1014" s="1"/>
      <c r="P1014" s="1"/>
      <c r="Q1014" s="1"/>
      <c r="R1014" s="1"/>
      <c r="S1014" s="474"/>
      <c r="T1014" s="1"/>
      <c r="U1014" s="1"/>
      <c r="V1014" s="1"/>
      <c r="W1014" s="204"/>
      <c r="X1014" s="1"/>
      <c r="Y1014" s="1"/>
      <c r="Z1014" s="1"/>
      <c r="AA1014" s="475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>
      <c r="A1015" s="1"/>
      <c r="B1015" s="1"/>
      <c r="C1015" s="1"/>
      <c r="D1015" s="1"/>
      <c r="E1015" s="1"/>
      <c r="F1015" s="1"/>
      <c r="G1015" s="1"/>
      <c r="H1015" s="55"/>
      <c r="I1015" s="55"/>
      <c r="J1015" s="1"/>
      <c r="K1015" s="1"/>
      <c r="L1015" s="1"/>
      <c r="M1015" s="1"/>
      <c r="N1015" s="473"/>
      <c r="O1015" s="1"/>
      <c r="P1015" s="1"/>
      <c r="Q1015" s="1"/>
      <c r="R1015" s="1"/>
      <c r="S1015" s="474"/>
      <c r="T1015" s="1"/>
      <c r="U1015" s="1"/>
      <c r="V1015" s="1"/>
      <c r="W1015" s="204"/>
      <c r="X1015" s="1"/>
      <c r="Y1015" s="1"/>
      <c r="Z1015" s="1"/>
      <c r="AA1015" s="475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>
      <c r="A1016" s="1"/>
      <c r="B1016" s="1"/>
      <c r="C1016" s="1"/>
      <c r="D1016" s="1"/>
      <c r="E1016" s="1"/>
      <c r="F1016" s="1"/>
      <c r="G1016" s="1"/>
      <c r="H1016" s="55"/>
      <c r="I1016" s="55"/>
      <c r="J1016" s="1"/>
      <c r="K1016" s="1"/>
      <c r="L1016" s="1"/>
      <c r="M1016" s="1"/>
      <c r="N1016" s="473"/>
      <c r="O1016" s="1"/>
      <c r="P1016" s="1"/>
      <c r="Q1016" s="1"/>
      <c r="R1016" s="1"/>
      <c r="S1016" s="474"/>
      <c r="T1016" s="1"/>
      <c r="U1016" s="1"/>
      <c r="V1016" s="1"/>
      <c r="W1016" s="204"/>
      <c r="X1016" s="1"/>
      <c r="Y1016" s="1"/>
      <c r="Z1016" s="1"/>
      <c r="AA1016" s="475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>
      <c r="A1017" s="1"/>
      <c r="B1017" s="1"/>
      <c r="C1017" s="1"/>
      <c r="D1017" s="1"/>
      <c r="E1017" s="1"/>
      <c r="F1017" s="1"/>
      <c r="G1017" s="1"/>
      <c r="H1017" s="55"/>
      <c r="I1017" s="55"/>
      <c r="J1017" s="1"/>
      <c r="K1017" s="1"/>
      <c r="L1017" s="1"/>
      <c r="M1017" s="1"/>
      <c r="N1017" s="473"/>
      <c r="O1017" s="1"/>
      <c r="P1017" s="1"/>
      <c r="Q1017" s="1"/>
      <c r="R1017" s="1"/>
      <c r="S1017" s="474"/>
      <c r="T1017" s="1"/>
      <c r="U1017" s="1"/>
      <c r="V1017" s="1"/>
      <c r="W1017" s="204"/>
      <c r="X1017" s="1"/>
      <c r="Y1017" s="1"/>
      <c r="Z1017" s="1"/>
      <c r="AA1017" s="475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>
      <c r="A1018" s="1"/>
      <c r="B1018" s="1"/>
      <c r="C1018" s="1"/>
      <c r="D1018" s="1"/>
      <c r="E1018" s="1"/>
      <c r="F1018" s="1"/>
      <c r="G1018" s="1"/>
      <c r="H1018" s="55"/>
      <c r="I1018" s="55"/>
      <c r="J1018" s="1"/>
      <c r="K1018" s="1"/>
      <c r="L1018" s="1"/>
      <c r="M1018" s="1"/>
      <c r="N1018" s="473"/>
      <c r="O1018" s="1"/>
      <c r="P1018" s="1"/>
      <c r="Q1018" s="1"/>
      <c r="R1018" s="1"/>
      <c r="S1018" s="474"/>
      <c r="T1018" s="1"/>
      <c r="U1018" s="1"/>
      <c r="V1018" s="1"/>
      <c r="W1018" s="204"/>
      <c r="X1018" s="1"/>
      <c r="Y1018" s="1"/>
      <c r="Z1018" s="1"/>
      <c r="AA1018" s="475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>
      <c r="A1019" s="1"/>
      <c r="B1019" s="1"/>
      <c r="C1019" s="1"/>
      <c r="D1019" s="1"/>
      <c r="E1019" s="1"/>
      <c r="F1019" s="1"/>
      <c r="G1019" s="1"/>
      <c r="H1019" s="55"/>
      <c r="I1019" s="55"/>
      <c r="J1019" s="1"/>
      <c r="K1019" s="1"/>
      <c r="L1019" s="1"/>
      <c r="M1019" s="1"/>
      <c r="N1019" s="473"/>
      <c r="O1019" s="1"/>
      <c r="P1019" s="1"/>
      <c r="Q1019" s="1"/>
      <c r="R1019" s="1"/>
      <c r="S1019" s="474"/>
      <c r="T1019" s="1"/>
      <c r="U1019" s="1"/>
      <c r="V1019" s="1"/>
      <c r="W1019" s="204"/>
      <c r="X1019" s="1"/>
      <c r="Y1019" s="1"/>
      <c r="Z1019" s="1"/>
      <c r="AA1019" s="475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>
      <c r="A1020" s="1"/>
      <c r="B1020" s="1"/>
      <c r="C1020" s="1"/>
      <c r="D1020" s="1"/>
      <c r="E1020" s="1"/>
      <c r="F1020" s="1"/>
      <c r="G1020" s="1"/>
      <c r="H1020" s="55"/>
      <c r="I1020" s="55"/>
      <c r="J1020" s="1"/>
      <c r="K1020" s="1"/>
      <c r="L1020" s="1"/>
      <c r="M1020" s="1"/>
      <c r="N1020" s="473"/>
      <c r="O1020" s="1"/>
      <c r="P1020" s="1"/>
      <c r="Q1020" s="1"/>
      <c r="R1020" s="1"/>
      <c r="S1020" s="474"/>
      <c r="T1020" s="1"/>
      <c r="U1020" s="1"/>
      <c r="V1020" s="1"/>
      <c r="W1020" s="204"/>
      <c r="X1020" s="1"/>
      <c r="Y1020" s="1"/>
      <c r="Z1020" s="1"/>
      <c r="AA1020" s="475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>
      <c r="A1021" s="1"/>
      <c r="B1021" s="1"/>
      <c r="C1021" s="1"/>
      <c r="D1021" s="1"/>
      <c r="E1021" s="1"/>
      <c r="F1021" s="1"/>
      <c r="G1021" s="1"/>
      <c r="H1021" s="55"/>
      <c r="I1021" s="55"/>
      <c r="J1021" s="1"/>
      <c r="K1021" s="1"/>
      <c r="L1021" s="1"/>
      <c r="M1021" s="1"/>
      <c r="N1021" s="473"/>
      <c r="O1021" s="1"/>
      <c r="P1021" s="1"/>
      <c r="Q1021" s="1"/>
      <c r="R1021" s="1"/>
      <c r="S1021" s="474"/>
      <c r="T1021" s="1"/>
      <c r="U1021" s="1"/>
      <c r="V1021" s="1"/>
      <c r="W1021" s="204"/>
      <c r="X1021" s="1"/>
      <c r="Y1021" s="1"/>
      <c r="Z1021" s="1"/>
      <c r="AA1021" s="475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>
      <c r="A1022" s="1"/>
      <c r="B1022" s="1"/>
      <c r="C1022" s="1"/>
      <c r="D1022" s="1"/>
      <c r="E1022" s="1"/>
      <c r="F1022" s="1"/>
      <c r="G1022" s="1"/>
      <c r="H1022" s="55"/>
      <c r="I1022" s="55"/>
      <c r="J1022" s="1"/>
      <c r="K1022" s="1"/>
      <c r="L1022" s="1"/>
      <c r="M1022" s="1"/>
      <c r="N1022" s="473"/>
      <c r="O1022" s="1"/>
      <c r="P1022" s="1"/>
      <c r="Q1022" s="1"/>
      <c r="R1022" s="1"/>
      <c r="S1022" s="474"/>
      <c r="T1022" s="1"/>
      <c r="U1022" s="1"/>
      <c r="V1022" s="1"/>
      <c r="W1022" s="204"/>
      <c r="X1022" s="1"/>
      <c r="Y1022" s="1"/>
      <c r="Z1022" s="1"/>
      <c r="AA1022" s="475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>
      <c r="A1023" s="1"/>
      <c r="B1023" s="1"/>
      <c r="C1023" s="1"/>
      <c r="D1023" s="1"/>
      <c r="E1023" s="1"/>
      <c r="F1023" s="1"/>
      <c r="G1023" s="1"/>
      <c r="H1023" s="55"/>
      <c r="I1023" s="55"/>
      <c r="J1023" s="1"/>
      <c r="K1023" s="1"/>
      <c r="L1023" s="1"/>
      <c r="M1023" s="1"/>
      <c r="N1023" s="473"/>
      <c r="O1023" s="1"/>
      <c r="P1023" s="1"/>
      <c r="Q1023" s="1"/>
      <c r="R1023" s="1"/>
      <c r="S1023" s="474"/>
      <c r="T1023" s="1"/>
      <c r="U1023" s="1"/>
      <c r="V1023" s="1"/>
      <c r="W1023" s="204"/>
      <c r="X1023" s="1"/>
      <c r="Y1023" s="1"/>
      <c r="Z1023" s="1"/>
      <c r="AA1023" s="475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>
      <c r="A1024" s="1"/>
      <c r="B1024" s="1"/>
      <c r="C1024" s="1"/>
      <c r="D1024" s="1"/>
      <c r="E1024" s="1"/>
      <c r="F1024" s="1"/>
      <c r="G1024" s="1"/>
      <c r="H1024" s="55"/>
      <c r="I1024" s="55"/>
      <c r="J1024" s="1"/>
      <c r="K1024" s="1"/>
      <c r="L1024" s="1"/>
      <c r="M1024" s="1"/>
      <c r="N1024" s="473"/>
      <c r="O1024" s="1"/>
      <c r="P1024" s="1"/>
      <c r="Q1024" s="1"/>
      <c r="R1024" s="1"/>
      <c r="S1024" s="474"/>
      <c r="T1024" s="1"/>
      <c r="U1024" s="1"/>
      <c r="V1024" s="1"/>
      <c r="W1024" s="204"/>
      <c r="X1024" s="1"/>
      <c r="Y1024" s="1"/>
      <c r="Z1024" s="1"/>
      <c r="AA1024" s="475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>
      <c r="A1025" s="1"/>
      <c r="B1025" s="1"/>
      <c r="C1025" s="1"/>
      <c r="D1025" s="1"/>
      <c r="E1025" s="1"/>
      <c r="F1025" s="1"/>
      <c r="G1025" s="1"/>
      <c r="H1025" s="55"/>
      <c r="I1025" s="55"/>
      <c r="J1025" s="1"/>
      <c r="K1025" s="1"/>
      <c r="L1025" s="1"/>
      <c r="M1025" s="1"/>
      <c r="N1025" s="473"/>
      <c r="O1025" s="1"/>
      <c r="P1025" s="1"/>
      <c r="Q1025" s="1"/>
      <c r="R1025" s="1"/>
      <c r="S1025" s="474"/>
      <c r="T1025" s="1"/>
      <c r="U1025" s="1"/>
      <c r="V1025" s="1"/>
      <c r="W1025" s="204"/>
      <c r="X1025" s="1"/>
      <c r="Y1025" s="1"/>
      <c r="Z1025" s="1"/>
      <c r="AA1025" s="475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>
      <c r="A1026" s="1"/>
      <c r="B1026" s="1"/>
      <c r="C1026" s="1"/>
      <c r="D1026" s="1"/>
      <c r="E1026" s="1"/>
      <c r="F1026" s="1"/>
      <c r="G1026" s="1"/>
      <c r="H1026" s="55"/>
      <c r="I1026" s="55"/>
      <c r="J1026" s="1"/>
      <c r="K1026" s="1"/>
      <c r="L1026" s="1"/>
      <c r="M1026" s="1"/>
      <c r="N1026" s="473"/>
      <c r="O1026" s="1"/>
      <c r="P1026" s="1"/>
      <c r="Q1026" s="1"/>
      <c r="R1026" s="1"/>
      <c r="S1026" s="474"/>
      <c r="T1026" s="1"/>
      <c r="U1026" s="1"/>
      <c r="V1026" s="1"/>
      <c r="W1026" s="204"/>
      <c r="X1026" s="1"/>
      <c r="Y1026" s="1"/>
      <c r="Z1026" s="1"/>
      <c r="AA1026" s="475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>
      <c r="A1027" s="1"/>
      <c r="B1027" s="1"/>
      <c r="C1027" s="1"/>
      <c r="D1027" s="1"/>
      <c r="E1027" s="1"/>
      <c r="F1027" s="1"/>
      <c r="G1027" s="1"/>
      <c r="H1027" s="55"/>
      <c r="I1027" s="55"/>
      <c r="J1027" s="1"/>
      <c r="K1027" s="1"/>
      <c r="L1027" s="1"/>
      <c r="M1027" s="1"/>
      <c r="N1027" s="473"/>
      <c r="O1027" s="1"/>
      <c r="P1027" s="1"/>
      <c r="Q1027" s="1"/>
      <c r="R1027" s="1"/>
      <c r="S1027" s="474"/>
      <c r="T1027" s="1"/>
      <c r="U1027" s="1"/>
      <c r="V1027" s="1"/>
      <c r="W1027" s="204"/>
      <c r="X1027" s="1"/>
      <c r="Y1027" s="1"/>
      <c r="Z1027" s="1"/>
      <c r="AA1027" s="475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>
      <c r="A1028" s="1"/>
      <c r="B1028" s="1"/>
      <c r="C1028" s="1"/>
      <c r="D1028" s="1"/>
      <c r="E1028" s="1"/>
      <c r="F1028" s="1"/>
      <c r="G1028" s="1"/>
      <c r="H1028" s="55"/>
      <c r="I1028" s="55"/>
      <c r="J1028" s="1"/>
      <c r="K1028" s="1"/>
      <c r="L1028" s="1"/>
      <c r="M1028" s="1"/>
      <c r="N1028" s="473"/>
      <c r="O1028" s="1"/>
      <c r="P1028" s="1"/>
      <c r="Q1028" s="1"/>
      <c r="R1028" s="1"/>
      <c r="S1028" s="474"/>
      <c r="T1028" s="1"/>
      <c r="U1028" s="1"/>
      <c r="V1028" s="1"/>
      <c r="W1028" s="204"/>
      <c r="X1028" s="1"/>
      <c r="Y1028" s="1"/>
      <c r="Z1028" s="1"/>
      <c r="AA1028" s="475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>
      <c r="A1029" s="1"/>
      <c r="B1029" s="1"/>
      <c r="C1029" s="1"/>
      <c r="D1029" s="1"/>
      <c r="E1029" s="1"/>
      <c r="F1029" s="1"/>
      <c r="G1029" s="1"/>
      <c r="H1029" s="55"/>
      <c r="I1029" s="55"/>
      <c r="J1029" s="1"/>
      <c r="K1029" s="1"/>
      <c r="L1029" s="1"/>
      <c r="M1029" s="1"/>
      <c r="N1029" s="473"/>
      <c r="O1029" s="1"/>
      <c r="P1029" s="1"/>
      <c r="Q1029" s="1"/>
      <c r="R1029" s="1"/>
      <c r="S1029" s="474"/>
      <c r="T1029" s="1"/>
      <c r="U1029" s="1"/>
      <c r="V1029" s="1"/>
      <c r="W1029" s="204"/>
      <c r="X1029" s="1"/>
      <c r="Y1029" s="1"/>
      <c r="Z1029" s="1"/>
      <c r="AA1029" s="475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>
      <c r="A1030" s="1"/>
      <c r="B1030" s="1"/>
      <c r="C1030" s="1"/>
      <c r="D1030" s="1"/>
      <c r="E1030" s="1"/>
      <c r="F1030" s="1"/>
      <c r="G1030" s="1"/>
      <c r="H1030" s="55"/>
      <c r="I1030" s="55"/>
      <c r="J1030" s="1"/>
      <c r="K1030" s="1"/>
      <c r="L1030" s="1"/>
      <c r="M1030" s="1"/>
      <c r="N1030" s="473"/>
      <c r="O1030" s="1"/>
      <c r="P1030" s="1"/>
      <c r="Q1030" s="1"/>
      <c r="R1030" s="1"/>
      <c r="S1030" s="474"/>
      <c r="T1030" s="1"/>
      <c r="U1030" s="1"/>
      <c r="V1030" s="1"/>
      <c r="W1030" s="204"/>
      <c r="X1030" s="1"/>
      <c r="Y1030" s="1"/>
      <c r="Z1030" s="1"/>
      <c r="AA1030" s="475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>
      <c r="A1031" s="1"/>
      <c r="B1031" s="1"/>
      <c r="C1031" s="1"/>
      <c r="D1031" s="1"/>
      <c r="E1031" s="1"/>
      <c r="F1031" s="1"/>
      <c r="G1031" s="1"/>
      <c r="H1031" s="55"/>
      <c r="I1031" s="55"/>
      <c r="J1031" s="1"/>
      <c r="K1031" s="1"/>
      <c r="L1031" s="1"/>
      <c r="M1031" s="1"/>
      <c r="N1031" s="473"/>
      <c r="O1031" s="1"/>
      <c r="P1031" s="1"/>
      <c r="Q1031" s="1"/>
      <c r="R1031" s="1"/>
      <c r="S1031" s="474"/>
      <c r="T1031" s="1"/>
      <c r="U1031" s="1"/>
      <c r="V1031" s="1"/>
      <c r="W1031" s="204"/>
      <c r="X1031" s="1"/>
      <c r="Y1031" s="1"/>
      <c r="Z1031" s="1"/>
      <c r="AA1031" s="475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>
      <c r="A1032" s="1"/>
      <c r="B1032" s="1"/>
      <c r="C1032" s="1"/>
      <c r="D1032" s="1"/>
      <c r="E1032" s="1"/>
      <c r="F1032" s="1"/>
      <c r="G1032" s="1"/>
      <c r="H1032" s="55"/>
      <c r="I1032" s="55"/>
      <c r="J1032" s="1"/>
      <c r="K1032" s="1"/>
      <c r="L1032" s="1"/>
      <c r="M1032" s="1"/>
      <c r="N1032" s="473"/>
      <c r="O1032" s="1"/>
      <c r="P1032" s="1"/>
      <c r="Q1032" s="1"/>
      <c r="R1032" s="1"/>
      <c r="S1032" s="474"/>
      <c r="T1032" s="1"/>
      <c r="U1032" s="1"/>
      <c r="V1032" s="1"/>
      <c r="W1032" s="204"/>
      <c r="X1032" s="1"/>
      <c r="Y1032" s="1"/>
      <c r="Z1032" s="1"/>
      <c r="AA1032" s="475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>
      <c r="A1033" s="1"/>
      <c r="B1033" s="1"/>
      <c r="C1033" s="1"/>
      <c r="D1033" s="1"/>
      <c r="E1033" s="1"/>
      <c r="F1033" s="1"/>
      <c r="G1033" s="1"/>
      <c r="H1033" s="55"/>
      <c r="I1033" s="55"/>
      <c r="J1033" s="1"/>
      <c r="K1033" s="1"/>
      <c r="L1033" s="1"/>
      <c r="M1033" s="1"/>
      <c r="N1033" s="473"/>
      <c r="O1033" s="1"/>
      <c r="P1033" s="1"/>
      <c r="Q1033" s="1"/>
      <c r="R1033" s="1"/>
      <c r="S1033" s="474"/>
      <c r="T1033" s="1"/>
      <c r="U1033" s="1"/>
      <c r="V1033" s="1"/>
      <c r="W1033" s="204"/>
      <c r="X1033" s="1"/>
      <c r="Y1033" s="1"/>
      <c r="Z1033" s="1"/>
      <c r="AA1033" s="475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>
      <c r="A1034" s="1"/>
      <c r="B1034" s="1"/>
      <c r="C1034" s="1"/>
      <c r="D1034" s="1"/>
      <c r="E1034" s="1"/>
      <c r="F1034" s="1"/>
      <c r="G1034" s="1"/>
      <c r="H1034" s="55"/>
      <c r="I1034" s="55"/>
      <c r="J1034" s="1"/>
      <c r="K1034" s="1"/>
      <c r="L1034" s="1"/>
      <c r="M1034" s="1"/>
      <c r="N1034" s="473"/>
      <c r="O1034" s="1"/>
      <c r="P1034" s="1"/>
      <c r="Q1034" s="1"/>
      <c r="R1034" s="1"/>
      <c r="S1034" s="474"/>
      <c r="T1034" s="1"/>
      <c r="U1034" s="1"/>
      <c r="V1034" s="1"/>
      <c r="W1034" s="204"/>
      <c r="X1034" s="1"/>
      <c r="Y1034" s="1"/>
      <c r="Z1034" s="1"/>
      <c r="AA1034" s="475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>
      <c r="A1035" s="1"/>
      <c r="B1035" s="1"/>
      <c r="C1035" s="1"/>
      <c r="D1035" s="1"/>
      <c r="E1035" s="1"/>
      <c r="F1035" s="1"/>
      <c r="G1035" s="1"/>
      <c r="H1035" s="55"/>
      <c r="I1035" s="55"/>
      <c r="J1035" s="1"/>
      <c r="K1035" s="1"/>
      <c r="L1035" s="1"/>
      <c r="M1035" s="1"/>
      <c r="N1035" s="473"/>
      <c r="O1035" s="1"/>
      <c r="P1035" s="1"/>
      <c r="Q1035" s="1"/>
      <c r="R1035" s="1"/>
      <c r="S1035" s="474"/>
      <c r="T1035" s="1"/>
      <c r="U1035" s="1"/>
      <c r="V1035" s="1"/>
      <c r="W1035" s="204"/>
      <c r="X1035" s="1"/>
      <c r="Y1035" s="1"/>
      <c r="Z1035" s="1"/>
      <c r="AA1035" s="475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>
      <c r="A1036" s="1"/>
      <c r="B1036" s="1"/>
      <c r="C1036" s="1"/>
      <c r="D1036" s="1"/>
      <c r="E1036" s="1"/>
      <c r="F1036" s="1"/>
      <c r="G1036" s="1"/>
      <c r="H1036" s="55"/>
      <c r="I1036" s="55"/>
      <c r="J1036" s="1"/>
      <c r="K1036" s="1"/>
      <c r="L1036" s="1"/>
      <c r="M1036" s="1"/>
      <c r="N1036" s="473"/>
      <c r="O1036" s="1"/>
      <c r="P1036" s="1"/>
      <c r="Q1036" s="1"/>
      <c r="R1036" s="1"/>
      <c r="S1036" s="474"/>
      <c r="T1036" s="1"/>
      <c r="U1036" s="1"/>
      <c r="V1036" s="1"/>
      <c r="W1036" s="204"/>
      <c r="X1036" s="1"/>
      <c r="Y1036" s="1"/>
      <c r="Z1036" s="1"/>
      <c r="AA1036" s="475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>
      <c r="A1037" s="1"/>
      <c r="B1037" s="1"/>
      <c r="C1037" s="1"/>
      <c r="D1037" s="1"/>
      <c r="E1037" s="1"/>
      <c r="F1037" s="1"/>
      <c r="G1037" s="1"/>
      <c r="H1037" s="55"/>
      <c r="I1037" s="55"/>
      <c r="J1037" s="1"/>
      <c r="K1037" s="1"/>
      <c r="L1037" s="1"/>
      <c r="M1037" s="1"/>
      <c r="N1037" s="473"/>
      <c r="O1037" s="1"/>
      <c r="P1037" s="1"/>
      <c r="Q1037" s="1"/>
      <c r="R1037" s="1"/>
      <c r="S1037" s="474"/>
      <c r="T1037" s="1"/>
      <c r="U1037" s="1"/>
      <c r="V1037" s="1"/>
      <c r="W1037" s="204"/>
      <c r="X1037" s="1"/>
      <c r="Y1037" s="1"/>
      <c r="Z1037" s="1"/>
      <c r="AA1037" s="475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>
      <c r="A1038" s="1"/>
      <c r="B1038" s="1"/>
      <c r="C1038" s="1"/>
      <c r="D1038" s="1"/>
      <c r="E1038" s="1"/>
      <c r="F1038" s="1"/>
      <c r="G1038" s="1"/>
      <c r="H1038" s="55"/>
      <c r="I1038" s="55"/>
      <c r="J1038" s="1"/>
      <c r="K1038" s="1"/>
      <c r="L1038" s="1"/>
      <c r="M1038" s="1"/>
      <c r="N1038" s="473"/>
      <c r="O1038" s="1"/>
      <c r="P1038" s="1"/>
      <c r="Q1038" s="1"/>
      <c r="R1038" s="1"/>
      <c r="S1038" s="474"/>
      <c r="T1038" s="1"/>
      <c r="U1038" s="1"/>
      <c r="V1038" s="1"/>
      <c r="W1038" s="204"/>
      <c r="X1038" s="1"/>
      <c r="Y1038" s="1"/>
      <c r="Z1038" s="1"/>
      <c r="AA1038" s="475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</sheetData>
  <customSheetViews>
    <customSheetView guid="{061B8C3D-B586-47EC-A495-60B132C193F6}" filter="1" showAutoFilter="1">
      <autoFilter ref="$A$1:$AN$625"/>
      <extLst>
        <ext uri="GoogleSheetsCustomDataVersion1">
          <go:sheetsCustomData xmlns:go="http://customooxmlschemas.google.com/" filterViewId="1011035151"/>
        </ext>
      </extLst>
    </customSheetView>
    <customSheetView guid="{E493C62B-FC89-41BF-9528-F60FDA176EBA}" filter="1" showAutoFilter="1">
      <autoFilter ref="$A$1:$AN$625"/>
      <extLst>
        <ext uri="GoogleSheetsCustomDataVersion1">
          <go:sheetsCustomData xmlns:go="http://customooxmlschemas.google.com/" filterViewId="1053885967"/>
        </ext>
      </extLst>
    </customSheetView>
    <customSheetView guid="{5F740FF0-8E69-44CC-A5BA-5565B8BA1B09}" filter="1" showAutoFilter="1">
      <autoFilter ref="$A$1:$AN$625"/>
      <extLst>
        <ext uri="GoogleSheetsCustomDataVersion1">
          <go:sheetsCustomData xmlns:go="http://customooxmlschemas.google.com/" filterViewId="1056241365"/>
        </ext>
      </extLst>
    </customSheetView>
    <customSheetView guid="{D8B8D593-A363-437A-9D3E-78F5961DDB0E}" filter="1" showAutoFilter="1">
      <autoFilter ref="$A$1:$AN$625"/>
      <extLst>
        <ext uri="GoogleSheetsCustomDataVersion1">
          <go:sheetsCustomData xmlns:go="http://customooxmlschemas.google.com/" filterViewId="1056380114"/>
        </ext>
      </extLst>
    </customSheetView>
    <customSheetView guid="{EA8F5413-B19F-476D-8C81-81B671CF1DF1}" filter="1" showAutoFilter="1">
      <autoFilter ref="$A$1:$AD$625"/>
      <extLst>
        <ext uri="GoogleSheetsCustomDataVersion1">
          <go:sheetsCustomData xmlns:go="http://customooxmlschemas.google.com/" filterViewId="1065230308"/>
        </ext>
      </extLst>
    </customSheetView>
    <customSheetView guid="{078F80D6-BD7D-4BF6-BFA7-981DB5DC7BEE}" filter="1" showAutoFilter="1">
      <autoFilter ref="$A$1:$AD$437"/>
      <extLst>
        <ext uri="GoogleSheetsCustomDataVersion1">
          <go:sheetsCustomData xmlns:go="http://customooxmlschemas.google.com/" filterViewId="1106520928"/>
        </ext>
      </extLst>
    </customSheetView>
    <customSheetView guid="{FA6412E0-905D-4416-A433-4D1D54A40732}" filter="1" showAutoFilter="1">
      <autoFilter ref="$A$1:$AD$625"/>
      <extLst>
        <ext uri="GoogleSheetsCustomDataVersion1">
          <go:sheetsCustomData xmlns:go="http://customooxmlschemas.google.com/" filterViewId="1112635842"/>
        </ext>
      </extLst>
    </customSheetView>
    <customSheetView guid="{ABD94758-9719-4C1B-BCD0-8B92654ED079}" filter="1" showAutoFilter="1">
      <autoFilter ref="$A$1:$AN$625"/>
      <extLst>
        <ext uri="GoogleSheetsCustomDataVersion1">
          <go:sheetsCustomData xmlns:go="http://customooxmlschemas.google.com/" filterViewId="1139961213"/>
        </ext>
      </extLst>
    </customSheetView>
    <customSheetView guid="{E1817578-124F-4A0B-A990-F73727ABAA48}" filter="1" showAutoFilter="1">
      <autoFilter ref="$A$1:$AD$625"/>
      <extLst>
        <ext uri="GoogleSheetsCustomDataVersion1">
          <go:sheetsCustomData xmlns:go="http://customooxmlschemas.google.com/" filterViewId="1172782136"/>
        </ext>
      </extLst>
    </customSheetView>
    <customSheetView guid="{53A25238-D063-47FE-919C-38CE2B701B01}" filter="1" showAutoFilter="1">
      <autoFilter ref="$A$1:$AD$347"/>
      <extLst>
        <ext uri="GoogleSheetsCustomDataVersion1">
          <go:sheetsCustomData xmlns:go="http://customooxmlschemas.google.com/" filterViewId="1227426468"/>
        </ext>
      </extLst>
    </customSheetView>
    <customSheetView guid="{2C5F86F4-F61F-408D-990F-AA09F3F60091}" filter="1" showAutoFilter="1">
      <autoFilter ref="$A$1:$AN$625"/>
      <extLst>
        <ext uri="GoogleSheetsCustomDataVersion1">
          <go:sheetsCustomData xmlns:go="http://customooxmlschemas.google.com/" filterViewId="1232172984"/>
        </ext>
      </extLst>
    </customSheetView>
    <customSheetView guid="{B7C2430F-6375-4569-A851-3C0E229A7007}" filter="1" showAutoFilter="1">
      <autoFilter ref="$A$1:$AD$625"/>
      <extLst>
        <ext uri="GoogleSheetsCustomDataVersion1">
          <go:sheetsCustomData xmlns:go="http://customooxmlschemas.google.com/" filterViewId="1328029187"/>
        </ext>
      </extLst>
    </customSheetView>
    <customSheetView guid="{CAAD9B5A-C1F0-45B0-A33B-06A851997B5C}" filter="1" showAutoFilter="1">
      <autoFilter ref="$A$1:$AN$625"/>
      <extLst>
        <ext uri="GoogleSheetsCustomDataVersion1">
          <go:sheetsCustomData xmlns:go="http://customooxmlschemas.google.com/" filterViewId="1381066102"/>
        </ext>
      </extLst>
    </customSheetView>
    <customSheetView guid="{5AAFC0F5-F986-4848-A34D-12C604E00387}" filter="1" showAutoFilter="1">
      <autoFilter ref="$A$1:$AD$625"/>
      <extLst>
        <ext uri="GoogleSheetsCustomDataVersion1">
          <go:sheetsCustomData xmlns:go="http://customooxmlschemas.google.com/" filterViewId="1411077681"/>
        </ext>
      </extLst>
    </customSheetView>
    <customSheetView guid="{0B6EFBDF-2496-4008-ACE3-FF31BB67B333}" filter="1" showAutoFilter="1">
      <autoFilter ref="$A$1:$AN$625"/>
      <extLst>
        <ext uri="GoogleSheetsCustomDataVersion1">
          <go:sheetsCustomData xmlns:go="http://customooxmlschemas.google.com/" filterViewId="1442735137"/>
        </ext>
      </extLst>
    </customSheetView>
    <customSheetView guid="{F53921F5-E3FC-499D-B04E-A6AF9EDA74F9}" filter="1" showAutoFilter="1">
      <autoFilter ref="$A$1:$AD$625"/>
      <extLst>
        <ext uri="GoogleSheetsCustomDataVersion1">
          <go:sheetsCustomData xmlns:go="http://customooxmlschemas.google.com/" filterViewId="1443976407"/>
        </ext>
      </extLst>
    </customSheetView>
    <customSheetView guid="{DC94D53F-A484-4198-AA6A-5E57860EDE3D}" filter="1" showAutoFilter="1">
      <autoFilter ref="$A$1:$AN$625"/>
      <extLst>
        <ext uri="GoogleSheetsCustomDataVersion1">
          <go:sheetsCustomData xmlns:go="http://customooxmlschemas.google.com/" filterViewId="148589990"/>
        </ext>
      </extLst>
    </customSheetView>
    <customSheetView guid="{8F8D53B4-5147-4D2A-9CB7-103C6B16A3A4}" filter="1" showAutoFilter="1">
      <autoFilter ref="$A$1:$AD$625"/>
      <extLst>
        <ext uri="GoogleSheetsCustomDataVersion1">
          <go:sheetsCustomData xmlns:go="http://customooxmlschemas.google.com/" filterViewId="1551194135"/>
        </ext>
      </extLst>
    </customSheetView>
    <customSheetView guid="{2F615186-91B3-48AD-B7A1-8C4DA9917318}" filter="1" showAutoFilter="1">
      <autoFilter ref="$A$1:$AN$625"/>
      <extLst>
        <ext uri="GoogleSheetsCustomDataVersion1">
          <go:sheetsCustomData xmlns:go="http://customooxmlschemas.google.com/" filterViewId="1580968643"/>
        </ext>
      </extLst>
    </customSheetView>
    <customSheetView guid="{E510B2FA-3644-40C5-9D22-9279251966F3}" filter="1" showAutoFilter="1">
      <autoFilter ref="$A$1:$AN$625"/>
      <extLst>
        <ext uri="GoogleSheetsCustomDataVersion1">
          <go:sheetsCustomData xmlns:go="http://customooxmlschemas.google.com/" filterViewId="1603659327"/>
        </ext>
      </extLst>
    </customSheetView>
    <customSheetView guid="{70866BCD-5501-4EED-B83E-73514C013B3A}" filter="1" showAutoFilter="1">
      <autoFilter ref="$A$1:$AN$625"/>
      <extLst>
        <ext uri="GoogleSheetsCustomDataVersion1">
          <go:sheetsCustomData xmlns:go="http://customooxmlschemas.google.com/" filterViewId="1702457601"/>
        </ext>
      </extLst>
    </customSheetView>
    <customSheetView guid="{A4A961A7-E949-4930-8369-483752E0A46C}" filter="1" showAutoFilter="1">
      <autoFilter ref="$A$1:$AN$625"/>
      <extLst>
        <ext uri="GoogleSheetsCustomDataVersion1">
          <go:sheetsCustomData xmlns:go="http://customooxmlschemas.google.com/" filterViewId="1716227044"/>
        </ext>
      </extLst>
    </customSheetView>
    <customSheetView guid="{FD5CF423-D994-4859-B152-406414AAA6B4}" filter="1" showAutoFilter="1">
      <autoFilter ref="$A$1:$AD$625"/>
      <extLst>
        <ext uri="GoogleSheetsCustomDataVersion1">
          <go:sheetsCustomData xmlns:go="http://customooxmlschemas.google.com/" filterViewId="1808729595"/>
        </ext>
      </extLst>
    </customSheetView>
    <customSheetView guid="{EFDD2E73-A510-4917-80C6-7656C5F2C4A8}" filter="1" showAutoFilter="1">
      <autoFilter ref="$A$1:$AD$625"/>
      <extLst>
        <ext uri="GoogleSheetsCustomDataVersion1">
          <go:sheetsCustomData xmlns:go="http://customooxmlschemas.google.com/" filterViewId="185188848"/>
        </ext>
      </extLst>
    </customSheetView>
    <customSheetView guid="{59B0ABB4-1020-42C7-994C-9908BFDAF52A}" filter="1" showAutoFilter="1">
      <autoFilter ref="$A$1:$AN$625"/>
      <extLst>
        <ext uri="GoogleSheetsCustomDataVersion1">
          <go:sheetsCustomData xmlns:go="http://customooxmlschemas.google.com/" filterViewId="1854696266"/>
        </ext>
      </extLst>
    </customSheetView>
    <customSheetView guid="{95EA9419-DFCD-4BAD-A4AD-7CA16817A636}" filter="1" showAutoFilter="1">
      <autoFilter ref="$A$1:$AN$625"/>
      <extLst>
        <ext uri="GoogleSheetsCustomDataVersion1">
          <go:sheetsCustomData xmlns:go="http://customooxmlschemas.google.com/" filterViewId="1873119786"/>
        </ext>
      </extLst>
    </customSheetView>
    <customSheetView guid="{C6E8CD05-4394-4E52-938D-BD03E0205D1F}" filter="1" showAutoFilter="1">
      <autoFilter ref="$A$1:$AN$625"/>
      <extLst>
        <ext uri="GoogleSheetsCustomDataVersion1">
          <go:sheetsCustomData xmlns:go="http://customooxmlschemas.google.com/" filterViewId="1953289417"/>
        </ext>
      </extLst>
    </customSheetView>
    <customSheetView guid="{3C89E492-169F-4CE5-9C6F-F3FFEBBDDD82}" filter="1" showAutoFilter="1">
      <autoFilter ref="$A$1:$AN$625"/>
      <extLst>
        <ext uri="GoogleSheetsCustomDataVersion1">
          <go:sheetsCustomData xmlns:go="http://customooxmlschemas.google.com/" filterViewId="1986121251"/>
        </ext>
      </extLst>
    </customSheetView>
    <customSheetView guid="{C87A30F4-6B01-4C6C-B797-31036D53A8E7}" filter="1" showAutoFilter="1">
      <autoFilter ref="$A$1:$AD$625"/>
      <extLst>
        <ext uri="GoogleSheetsCustomDataVersion1">
          <go:sheetsCustomData xmlns:go="http://customooxmlschemas.google.com/" filterViewId="2014560146"/>
        </ext>
      </extLst>
    </customSheetView>
    <customSheetView guid="{C55EFD14-523D-46FF-A89F-5AE60EC9E0D1}" filter="1" showAutoFilter="1">
      <autoFilter ref="$A$1:$AD$625"/>
      <extLst>
        <ext uri="GoogleSheetsCustomDataVersion1">
          <go:sheetsCustomData xmlns:go="http://customooxmlschemas.google.com/" filterViewId="2020818982"/>
        </ext>
      </extLst>
    </customSheetView>
    <customSheetView guid="{DA3584F9-A0D0-4576-9FFA-405953F0342E}" filter="1" showAutoFilter="1">
      <autoFilter ref="$A$1:$AD$625"/>
      <extLst>
        <ext uri="GoogleSheetsCustomDataVersion1">
          <go:sheetsCustomData xmlns:go="http://customooxmlschemas.google.com/" filterViewId="270182906"/>
        </ext>
      </extLst>
    </customSheetView>
    <customSheetView guid="{E905C1E5-FD9B-4839-B99F-AF0795BC86CA}" filter="1" showAutoFilter="1">
      <autoFilter ref="$A$1:$AN$625"/>
      <extLst>
        <ext uri="GoogleSheetsCustomDataVersion1">
          <go:sheetsCustomData xmlns:go="http://customooxmlschemas.google.com/" filterViewId="279070955"/>
        </ext>
      </extLst>
    </customSheetView>
    <customSheetView guid="{77DEA52B-16AF-4261-BDF5-27C35705F3D7}" filter="1" showAutoFilter="1">
      <autoFilter ref="$A$1:$AD$625"/>
      <extLst>
        <ext uri="GoogleSheetsCustomDataVersion1">
          <go:sheetsCustomData xmlns:go="http://customooxmlschemas.google.com/" filterViewId="349297026"/>
        </ext>
      </extLst>
    </customSheetView>
    <customSheetView guid="{93725D70-4453-418F-A5AF-6E5C750790CB}" filter="1" showAutoFilter="1">
      <autoFilter ref="$A$1:$AN$625"/>
      <extLst>
        <ext uri="GoogleSheetsCustomDataVersion1">
          <go:sheetsCustomData xmlns:go="http://customooxmlschemas.google.com/" filterViewId="379737383"/>
        </ext>
      </extLst>
    </customSheetView>
    <customSheetView guid="{A7BA5F44-7B08-4819-99A2-4FE30A7F97B8}" filter="1" showAutoFilter="1">
      <autoFilter ref="$A$1:$AD$625"/>
      <extLst>
        <ext uri="GoogleSheetsCustomDataVersion1">
          <go:sheetsCustomData xmlns:go="http://customooxmlschemas.google.com/" filterViewId="412729514"/>
        </ext>
      </extLst>
    </customSheetView>
    <customSheetView guid="{7CEF7AC3-AA8A-4BE6-87F9-6A4BEBCC2C44}" filter="1" showAutoFilter="1">
      <autoFilter ref="$A$1:$AD$625"/>
      <extLst>
        <ext uri="GoogleSheetsCustomDataVersion1">
          <go:sheetsCustomData xmlns:go="http://customooxmlschemas.google.com/" filterViewId="514161622"/>
        </ext>
      </extLst>
    </customSheetView>
    <customSheetView guid="{90FB6DFA-F44F-4F9C-9946-A8E2CF168453}" filter="1" showAutoFilter="1">
      <autoFilter ref="$A$1:$AD$625"/>
      <extLst>
        <ext uri="GoogleSheetsCustomDataVersion1">
          <go:sheetsCustomData xmlns:go="http://customooxmlschemas.google.com/" filterViewId="575350523"/>
        </ext>
      </extLst>
    </customSheetView>
    <customSheetView guid="{7C2BF706-F10D-4F9E-B631-C8B71F99D9B8}" filter="1" showAutoFilter="1">
      <autoFilter ref="$A$1:$AD$625"/>
      <extLst>
        <ext uri="GoogleSheetsCustomDataVersion1">
          <go:sheetsCustomData xmlns:go="http://customooxmlschemas.google.com/" filterViewId="720843491"/>
        </ext>
      </extLst>
    </customSheetView>
    <customSheetView guid="{527F8877-C219-426A-B97D-1AB3CA87601C}" filter="1" showAutoFilter="1">
      <autoFilter ref="$A$1:$AN$625"/>
      <extLst>
        <ext uri="GoogleSheetsCustomDataVersion1">
          <go:sheetsCustomData xmlns:go="http://customooxmlschemas.google.com/" filterViewId="740805808"/>
        </ext>
      </extLst>
    </customSheetView>
    <customSheetView guid="{E82B1070-ABB6-4405-9D04-1AFC020DC7EB}" filter="1" showAutoFilter="1">
      <autoFilter ref="$A$1:$AD$625"/>
      <extLst>
        <ext uri="GoogleSheetsCustomDataVersion1">
          <go:sheetsCustomData xmlns:go="http://customooxmlschemas.google.com/" filterViewId="74782709"/>
        </ext>
      </extLst>
    </customSheetView>
    <customSheetView guid="{9BAE1C21-B2A2-46D0-9A5D-147DD7A3075A}" filter="1" showAutoFilter="1">
      <autoFilter ref="$A$1:$AD$625"/>
      <extLst>
        <ext uri="GoogleSheetsCustomDataVersion1">
          <go:sheetsCustomData xmlns:go="http://customooxmlschemas.google.com/" filterViewId="773316236"/>
        </ext>
      </extLst>
    </customSheetView>
    <customSheetView guid="{38B0DE82-71D5-492F-AAEF-B52B03FDEDE1}" filter="1" showAutoFilter="1">
      <autoFilter ref="$A$1:$AN$625"/>
      <extLst>
        <ext uri="GoogleSheetsCustomDataVersion1">
          <go:sheetsCustomData xmlns:go="http://customooxmlschemas.google.com/" filterViewId="793756610"/>
        </ext>
      </extLst>
    </customSheetView>
    <customSheetView guid="{5F6BE341-6B8A-4296-86C3-1516DE2F1B9F}" filter="1" showAutoFilter="1">
      <autoFilter ref="$A$1:$AN$625"/>
      <extLst>
        <ext uri="GoogleSheetsCustomDataVersion1">
          <go:sheetsCustomData xmlns:go="http://customooxmlschemas.google.com/" filterViewId="804883610"/>
        </ext>
      </extLst>
    </customSheetView>
    <customSheetView guid="{A451E220-FAA4-482F-AFEE-8FD369FE85CE}" filter="1" showAutoFilter="1">
      <autoFilter ref="$A$1:$AN$625"/>
      <extLst>
        <ext uri="GoogleSheetsCustomDataVersion1">
          <go:sheetsCustomData xmlns:go="http://customooxmlschemas.google.com/" filterViewId="824445090"/>
        </ext>
      </extLst>
    </customSheetView>
    <customSheetView guid="{0D40BCBB-26AD-49E6-BF19-D42318FEC5CC}" filter="1" showAutoFilter="1">
      <autoFilter ref="$J$571:$J$572"/>
      <extLst>
        <ext uri="GoogleSheetsCustomDataVersion1">
          <go:sheetsCustomData xmlns:go="http://customooxmlschemas.google.com/" filterViewId="826531604"/>
        </ext>
      </extLst>
    </customSheetView>
    <customSheetView guid="{BF4A08E6-B0CF-4816-8A77-FDEC1E5A533A}" filter="1" showAutoFilter="1">
      <autoFilter ref="$A$1:$AN$625"/>
      <extLst>
        <ext uri="GoogleSheetsCustomDataVersion1">
          <go:sheetsCustomData xmlns:go="http://customooxmlschemas.google.com/" filterViewId="86015716"/>
        </ext>
      </extLst>
    </customSheetView>
    <customSheetView guid="{59EA63EB-DA7B-4B9E-9CAD-91E1411A244F}" filter="1" showAutoFilter="1">
      <autoFilter ref="$A$1:$AN$625"/>
      <extLst>
        <ext uri="GoogleSheetsCustomDataVersion1">
          <go:sheetsCustomData xmlns:go="http://customooxmlschemas.google.com/" filterViewId="924225045"/>
        </ext>
      </extLst>
    </customSheetView>
    <customSheetView guid="{0D4A5E9F-EAE9-4E24-BFE9-DEE47710761C}" filter="1" showAutoFilter="1">
      <autoFilter ref="$A$1:$AD$625"/>
      <extLst>
        <ext uri="GoogleSheetsCustomDataVersion1">
          <go:sheetsCustomData xmlns:go="http://customooxmlschemas.google.com/" filterViewId="947173459"/>
        </ext>
      </extLst>
    </customSheetView>
    <customSheetView guid="{D5136A11-8100-4600-8D77-7F25EB5F64AE}" filter="1" showAutoFilter="1">
      <autoFilter ref="$A$1:$AD$625"/>
      <extLst>
        <ext uri="GoogleSheetsCustomDataVersion1">
          <go:sheetsCustomData xmlns:go="http://customooxmlschemas.google.com/" filterViewId="949470242"/>
        </ext>
      </extLst>
    </customSheetView>
    <customSheetView guid="{EBE003C7-A7EF-4606-BC64-0D550710090E}" filter="1" showAutoFilter="1">
      <autoFilter ref="$A$1:$AD$625"/>
      <extLst>
        <ext uri="GoogleSheetsCustomDataVersion1">
          <go:sheetsCustomData xmlns:go="http://customooxmlschemas.google.com/" filterViewId="963930873"/>
        </ext>
      </extLst>
    </customSheetView>
  </customSheetViews>
  <conditionalFormatting sqref="E1:G1 E3:E636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I2:I625">
      <formula1>"Issues,Dropped out,Does not qualify,Unreachable,Self-applied,International student"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hidden="1" min="2" max="2" width="36.0"/>
    <col customWidth="1" min="3" max="3" width="37.43"/>
    <col customWidth="1" min="7" max="7" width="17.43"/>
  </cols>
  <sheetData>
    <row r="1" ht="15.0" customHeight="1">
      <c r="A1" s="476" t="s">
        <v>9277</v>
      </c>
      <c r="B1" s="477" t="s">
        <v>9278</v>
      </c>
      <c r="C1" s="477" t="s">
        <v>9279</v>
      </c>
      <c r="D1" s="477" t="s">
        <v>9280</v>
      </c>
    </row>
    <row r="2">
      <c r="A2" s="140" t="s">
        <v>258</v>
      </c>
      <c r="B2" s="231">
        <v>56.0</v>
      </c>
      <c r="C2" s="231">
        <v>112.0</v>
      </c>
      <c r="D2" s="14">
        <v>86.0</v>
      </c>
    </row>
    <row r="3">
      <c r="A3" s="140" t="s">
        <v>667</v>
      </c>
      <c r="B3" s="231">
        <v>17.0</v>
      </c>
      <c r="C3" s="231">
        <v>34.0</v>
      </c>
      <c r="D3" s="14">
        <v>26.0</v>
      </c>
    </row>
    <row r="4">
      <c r="A4" s="140" t="s">
        <v>9281</v>
      </c>
      <c r="B4" s="231">
        <v>2.0</v>
      </c>
      <c r="C4" s="231">
        <v>4.0</v>
      </c>
      <c r="D4" s="14">
        <v>2.0</v>
      </c>
    </row>
    <row r="5">
      <c r="A5" s="140" t="s">
        <v>9282</v>
      </c>
      <c r="B5" s="231">
        <v>1.0</v>
      </c>
      <c r="C5" s="231">
        <v>2.0</v>
      </c>
      <c r="D5" s="14">
        <v>2.0</v>
      </c>
    </row>
    <row r="6">
      <c r="A6" s="140" t="s">
        <v>9283</v>
      </c>
      <c r="B6" s="231">
        <v>1.0</v>
      </c>
      <c r="C6" s="231">
        <v>2.0</v>
      </c>
      <c r="D6" s="14">
        <v>0.0</v>
      </c>
    </row>
    <row r="7">
      <c r="A7" s="166" t="s">
        <v>6653</v>
      </c>
      <c r="B7" s="231">
        <v>1.0</v>
      </c>
      <c r="C7" s="231">
        <v>2.0</v>
      </c>
      <c r="D7" s="14">
        <v>0.0</v>
      </c>
    </row>
    <row r="8">
      <c r="A8" s="166" t="s">
        <v>9284</v>
      </c>
      <c r="B8" s="231">
        <v>1.0</v>
      </c>
      <c r="C8" s="231">
        <v>2.0</v>
      </c>
      <c r="D8" s="14">
        <v>0.0</v>
      </c>
    </row>
    <row r="9">
      <c r="A9" s="166" t="s">
        <v>2127</v>
      </c>
      <c r="B9" s="231">
        <v>1.0</v>
      </c>
      <c r="C9" s="231">
        <v>2.0</v>
      </c>
      <c r="D9" s="14">
        <v>0.0</v>
      </c>
    </row>
    <row r="10">
      <c r="A10" s="140" t="s">
        <v>240</v>
      </c>
      <c r="B10" s="231">
        <v>70.0</v>
      </c>
      <c r="C10" s="231">
        <v>140.0</v>
      </c>
      <c r="D10" s="14">
        <v>90.0</v>
      </c>
    </row>
    <row r="11">
      <c r="A11" s="140" t="s">
        <v>1070</v>
      </c>
      <c r="B11" s="231">
        <v>7.0</v>
      </c>
      <c r="C11" s="231">
        <v>14.0</v>
      </c>
      <c r="D11" s="14">
        <v>6.0</v>
      </c>
    </row>
    <row r="12">
      <c r="A12" s="140" t="s">
        <v>9285</v>
      </c>
      <c r="B12" s="231">
        <v>3.0</v>
      </c>
      <c r="C12" s="231">
        <v>6.0</v>
      </c>
      <c r="D12" s="14">
        <v>6.0</v>
      </c>
    </row>
    <row r="13">
      <c r="A13" s="140" t="s">
        <v>9286</v>
      </c>
      <c r="B13" s="231">
        <v>1.0</v>
      </c>
      <c r="C13" s="231">
        <v>2.0</v>
      </c>
      <c r="D13" s="14">
        <v>2.0</v>
      </c>
    </row>
    <row r="14">
      <c r="A14" s="140" t="s">
        <v>9287</v>
      </c>
      <c r="B14" s="231">
        <v>53.0</v>
      </c>
      <c r="C14" s="231">
        <v>106.0</v>
      </c>
      <c r="D14" s="14">
        <v>40.0</v>
      </c>
    </row>
    <row r="15">
      <c r="A15" s="140" t="s">
        <v>9288</v>
      </c>
      <c r="B15" s="231">
        <v>4.0</v>
      </c>
      <c r="C15" s="231">
        <v>8.0</v>
      </c>
      <c r="D15" s="14">
        <v>2.0</v>
      </c>
    </row>
    <row r="16">
      <c r="A16" s="140" t="s">
        <v>9289</v>
      </c>
      <c r="B16" s="231">
        <v>2.0</v>
      </c>
      <c r="C16" s="231">
        <v>4.0</v>
      </c>
      <c r="D16" s="14">
        <v>0.0</v>
      </c>
    </row>
    <row r="17">
      <c r="A17" s="140" t="s">
        <v>533</v>
      </c>
      <c r="B17" s="231">
        <v>7.0</v>
      </c>
      <c r="C17" s="231">
        <v>14.0</v>
      </c>
      <c r="D17" s="14">
        <v>8.0</v>
      </c>
    </row>
    <row r="18">
      <c r="A18" s="140" t="s">
        <v>791</v>
      </c>
      <c r="B18" s="231">
        <v>23.0</v>
      </c>
      <c r="C18" s="231">
        <v>46.0</v>
      </c>
      <c r="D18" s="14">
        <v>14.0</v>
      </c>
    </row>
    <row r="19">
      <c r="A19" s="140" t="s">
        <v>850</v>
      </c>
      <c r="B19" s="231">
        <v>2.0</v>
      </c>
      <c r="C19" s="231">
        <v>4.0</v>
      </c>
      <c r="D19" s="14">
        <v>0.0</v>
      </c>
    </row>
    <row r="20">
      <c r="A20" s="140" t="s">
        <v>299</v>
      </c>
      <c r="B20" s="231">
        <v>3.0</v>
      </c>
      <c r="C20" s="231">
        <v>6.0</v>
      </c>
      <c r="D20" s="14">
        <v>2.0</v>
      </c>
    </row>
    <row r="21">
      <c r="A21" s="140" t="s">
        <v>9290</v>
      </c>
      <c r="B21" s="231">
        <v>1.0</v>
      </c>
      <c r="C21" s="231">
        <v>2.0</v>
      </c>
      <c r="D21" s="14">
        <v>2.0</v>
      </c>
    </row>
    <row r="22">
      <c r="A22" s="140" t="s">
        <v>1773</v>
      </c>
      <c r="B22" s="231">
        <v>8.0</v>
      </c>
      <c r="C22" s="231">
        <v>16.0</v>
      </c>
      <c r="D22" s="14">
        <v>10.0</v>
      </c>
    </row>
    <row r="23">
      <c r="A23" s="140" t="s">
        <v>9291</v>
      </c>
      <c r="B23" s="231">
        <v>1.0</v>
      </c>
      <c r="C23" s="231">
        <v>2.0</v>
      </c>
      <c r="D23" s="14">
        <v>2.0</v>
      </c>
    </row>
    <row r="24">
      <c r="A24" s="140" t="s">
        <v>323</v>
      </c>
      <c r="B24" s="231">
        <v>7.0</v>
      </c>
      <c r="C24" s="231">
        <v>14.0</v>
      </c>
      <c r="D24" s="14">
        <v>2.0</v>
      </c>
    </row>
    <row r="25">
      <c r="A25" s="140" t="s">
        <v>9292</v>
      </c>
      <c r="B25" s="231">
        <v>5.0</v>
      </c>
      <c r="C25" s="231">
        <v>10.0</v>
      </c>
      <c r="D25" s="14">
        <v>6.0</v>
      </c>
    </row>
    <row r="26">
      <c r="A26" s="140" t="s">
        <v>2296</v>
      </c>
      <c r="B26" s="231">
        <v>2.0</v>
      </c>
      <c r="C26" s="231">
        <v>4.0</v>
      </c>
      <c r="D26" s="14">
        <v>4.0</v>
      </c>
    </row>
    <row r="27">
      <c r="A27" s="140" t="s">
        <v>6883</v>
      </c>
      <c r="B27" s="231">
        <v>15.0</v>
      </c>
      <c r="C27" s="231">
        <v>30.0</v>
      </c>
      <c r="D27" s="14">
        <v>8.0</v>
      </c>
    </row>
    <row r="28">
      <c r="A28" s="140" t="s">
        <v>779</v>
      </c>
      <c r="B28" s="231">
        <v>2.0</v>
      </c>
      <c r="C28" s="231">
        <v>4.0</v>
      </c>
      <c r="D28" s="14">
        <v>4.0</v>
      </c>
    </row>
    <row r="29">
      <c r="A29" s="140" t="s">
        <v>1978</v>
      </c>
      <c r="B29" s="231">
        <v>7.0</v>
      </c>
      <c r="C29" s="231">
        <v>14.0</v>
      </c>
      <c r="D29" s="14">
        <v>6.0</v>
      </c>
    </row>
    <row r="30">
      <c r="A30" s="140" t="s">
        <v>9293</v>
      </c>
      <c r="B30" s="231">
        <v>1.0</v>
      </c>
      <c r="C30" s="231">
        <v>2.0</v>
      </c>
      <c r="D30" s="14">
        <v>2.0</v>
      </c>
    </row>
    <row r="31">
      <c r="A31" s="140" t="s">
        <v>4909</v>
      </c>
      <c r="B31" s="231">
        <v>1.0</v>
      </c>
      <c r="C31" s="231">
        <v>2.0</v>
      </c>
      <c r="D31" s="14">
        <v>2.0</v>
      </c>
    </row>
    <row r="32">
      <c r="A32" s="140" t="s">
        <v>751</v>
      </c>
      <c r="B32" s="231">
        <v>1.0</v>
      </c>
      <c r="C32" s="231">
        <v>2.0</v>
      </c>
      <c r="D32" s="14">
        <v>2.0</v>
      </c>
    </row>
    <row r="33">
      <c r="A33" s="140" t="s">
        <v>1752</v>
      </c>
      <c r="B33" s="231">
        <v>1.0</v>
      </c>
      <c r="C33" s="231">
        <v>2.0</v>
      </c>
      <c r="D33" s="14">
        <v>2.0</v>
      </c>
    </row>
    <row r="34">
      <c r="A34" s="140" t="s">
        <v>1418</v>
      </c>
      <c r="B34" s="231">
        <v>2.0</v>
      </c>
      <c r="C34" s="231">
        <v>4.0</v>
      </c>
      <c r="D34" s="14">
        <v>2.0</v>
      </c>
    </row>
    <row r="35">
      <c r="A35" s="140" t="s">
        <v>9294</v>
      </c>
      <c r="B35" s="231">
        <v>1.0</v>
      </c>
      <c r="C35" s="231">
        <v>2.0</v>
      </c>
      <c r="D35" s="14">
        <v>0.0</v>
      </c>
    </row>
    <row r="36">
      <c r="A36" s="478" t="s">
        <v>9295</v>
      </c>
      <c r="B36" s="479">
        <v>310.0</v>
      </c>
      <c r="C36" s="479">
        <v>620.0</v>
      </c>
      <c r="D36" s="479">
        <f>SUM(D2:D35)</f>
        <v>340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0.43"/>
    <col customWidth="1" min="3" max="3" width="17.43"/>
    <col customWidth="1" min="4" max="4" width="23.43"/>
    <col customWidth="1" min="5" max="5" width="40.71"/>
    <col customWidth="1" min="6" max="6" width="23.14"/>
  </cols>
  <sheetData>
    <row r="1">
      <c r="A1" s="13" t="s">
        <v>9296</v>
      </c>
      <c r="B1" s="13" t="s">
        <v>1</v>
      </c>
      <c r="C1" s="13" t="s">
        <v>9297</v>
      </c>
      <c r="D1" s="13" t="s">
        <v>9298</v>
      </c>
      <c r="E1" s="13" t="s">
        <v>199</v>
      </c>
      <c r="F1" s="13" t="s">
        <v>1240</v>
      </c>
    </row>
    <row r="2">
      <c r="A2" s="14"/>
      <c r="B2" s="14"/>
      <c r="C2" s="14"/>
      <c r="D2" s="14"/>
      <c r="E2" s="14"/>
      <c r="F2" s="14"/>
    </row>
    <row r="3">
      <c r="A3" s="14"/>
      <c r="B3" s="14"/>
      <c r="C3" s="14"/>
      <c r="D3" s="14"/>
      <c r="E3" s="14"/>
      <c r="F3" s="14"/>
    </row>
    <row r="4">
      <c r="A4" s="14"/>
      <c r="B4" s="14"/>
      <c r="C4" s="14"/>
      <c r="D4" s="14"/>
      <c r="E4" s="14"/>
      <c r="F4" s="14"/>
    </row>
    <row r="5">
      <c r="A5" s="14"/>
      <c r="B5" s="14"/>
      <c r="C5" s="14"/>
      <c r="D5" s="14"/>
      <c r="E5" s="14"/>
      <c r="F5" s="14"/>
    </row>
    <row r="6">
      <c r="A6" s="14"/>
      <c r="B6" s="14"/>
      <c r="C6" s="14"/>
      <c r="D6" s="14"/>
      <c r="E6" s="14"/>
      <c r="F6" s="14"/>
    </row>
    <row r="7">
      <c r="A7" s="14"/>
      <c r="B7" s="14"/>
      <c r="C7" s="14"/>
      <c r="D7" s="14"/>
      <c r="E7" s="14"/>
      <c r="F7" s="14"/>
    </row>
    <row r="8">
      <c r="A8" s="14"/>
      <c r="B8" s="14"/>
      <c r="C8" s="14"/>
      <c r="D8" s="14"/>
      <c r="E8" s="211"/>
      <c r="F8" s="14"/>
    </row>
    <row r="9">
      <c r="A9" s="14"/>
      <c r="B9" s="14"/>
      <c r="C9" s="14"/>
      <c r="D9" s="14"/>
      <c r="E9" s="14"/>
      <c r="F9" s="14"/>
    </row>
    <row r="10">
      <c r="A10" s="14"/>
      <c r="B10" s="14"/>
      <c r="C10" s="14"/>
      <c r="D10" s="14"/>
      <c r="E10" s="211"/>
      <c r="F10" s="14"/>
    </row>
    <row r="11">
      <c r="A11" s="14"/>
      <c r="B11" s="14"/>
      <c r="C11" s="14"/>
      <c r="D11" s="14"/>
      <c r="E11" s="14"/>
      <c r="F11" s="14"/>
    </row>
    <row r="12">
      <c r="A12" s="14"/>
      <c r="B12" s="14"/>
      <c r="C12" s="14"/>
      <c r="D12" s="14"/>
      <c r="E12" s="14"/>
      <c r="F12" s="14"/>
    </row>
    <row r="13">
      <c r="A13" s="14"/>
      <c r="B13" s="14"/>
      <c r="C13" s="14"/>
      <c r="D13" s="14"/>
      <c r="E13" s="14"/>
      <c r="F13" s="14"/>
    </row>
    <row r="14">
      <c r="A14" s="14"/>
      <c r="B14" s="14"/>
      <c r="C14" s="14"/>
      <c r="D14" s="14"/>
      <c r="E14" s="14"/>
      <c r="F14" s="14"/>
    </row>
    <row r="15">
      <c r="A15" s="14"/>
      <c r="B15" s="14"/>
      <c r="C15" s="14"/>
      <c r="D15" s="14"/>
      <c r="E15" s="14"/>
      <c r="F15" s="14"/>
    </row>
    <row r="16">
      <c r="A16" s="14"/>
      <c r="B16" s="14"/>
      <c r="C16" s="14"/>
      <c r="D16" s="14"/>
      <c r="E16" s="14"/>
      <c r="F16" s="14"/>
    </row>
    <row r="17">
      <c r="A17" s="14"/>
      <c r="B17" s="14"/>
      <c r="C17" s="14"/>
      <c r="D17" s="14"/>
      <c r="E17" s="14"/>
      <c r="F17" s="14"/>
    </row>
    <row r="18">
      <c r="A18" s="14"/>
      <c r="B18" s="14"/>
      <c r="C18" s="14"/>
      <c r="D18" s="14"/>
      <c r="E18" s="14"/>
      <c r="F18" s="14"/>
    </row>
    <row r="19">
      <c r="A19" s="14"/>
      <c r="B19" s="14"/>
      <c r="C19" s="14"/>
      <c r="D19" s="14"/>
      <c r="E19" s="14"/>
      <c r="F19" s="14"/>
    </row>
    <row r="20">
      <c r="A20" s="14"/>
      <c r="B20" s="14"/>
      <c r="C20" s="14"/>
      <c r="D20" s="14"/>
      <c r="E20" s="14"/>
      <c r="F20" s="14"/>
    </row>
    <row r="21" ht="15.75" customHeight="1">
      <c r="A21" s="14"/>
      <c r="B21" s="14"/>
      <c r="C21" s="14"/>
      <c r="D21" s="14"/>
      <c r="E21" s="14"/>
      <c r="F21" s="14"/>
    </row>
    <row r="22" ht="15.75" customHeight="1">
      <c r="A22" s="14"/>
      <c r="B22" s="14"/>
      <c r="C22" s="14"/>
      <c r="D22" s="14"/>
      <c r="E22" s="14"/>
      <c r="F22" s="14"/>
    </row>
    <row r="23" ht="15.75" customHeight="1">
      <c r="A23" s="14"/>
      <c r="B23" s="14"/>
      <c r="C23" s="14"/>
      <c r="D23" s="14"/>
      <c r="E23" s="14"/>
      <c r="F23" s="14"/>
    </row>
    <row r="24" ht="15.75" customHeight="1">
      <c r="A24" s="14"/>
      <c r="B24" s="14"/>
      <c r="C24" s="14"/>
      <c r="D24" s="14"/>
      <c r="E24" s="14"/>
      <c r="F24" s="14"/>
    </row>
    <row r="25" ht="15.75" customHeight="1">
      <c r="A25" s="14"/>
      <c r="B25" s="14"/>
      <c r="C25" s="14"/>
      <c r="D25" s="14"/>
      <c r="E25" s="14"/>
      <c r="F25" s="14"/>
    </row>
    <row r="26" ht="15.75" customHeight="1">
      <c r="A26" s="14"/>
      <c r="B26" s="14"/>
      <c r="C26" s="14"/>
      <c r="D26" s="14"/>
      <c r="E26" s="14"/>
      <c r="F26" s="75"/>
    </row>
    <row r="27" ht="15.75" customHeight="1">
      <c r="A27" s="14"/>
      <c r="B27" s="14"/>
      <c r="C27" s="14"/>
      <c r="D27" s="14"/>
      <c r="E27" s="14"/>
      <c r="F27" s="14"/>
    </row>
    <row r="28" ht="15.75" customHeight="1">
      <c r="A28" s="14"/>
      <c r="B28" s="14"/>
      <c r="C28" s="14"/>
      <c r="D28" s="14"/>
      <c r="E28" s="14"/>
      <c r="F28" s="1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2:F28">
      <formula1>"Yes,No,In-progress"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43"/>
    <col customWidth="1" min="3" max="3" width="17.14"/>
    <col customWidth="1" min="4" max="4" width="17.43"/>
    <col customWidth="1" min="5" max="5" width="24.14"/>
    <col customWidth="1" min="6" max="6" width="16.43"/>
    <col customWidth="1" min="7" max="7" width="25.86"/>
    <col customWidth="1" min="8" max="8" width="11.43"/>
    <col customWidth="1" min="9" max="9" width="4.86"/>
    <col customWidth="1" min="10" max="10" width="12.86"/>
    <col customWidth="1" min="11" max="11" width="7.43"/>
    <col customWidth="1" min="12" max="12" width="8.14"/>
    <col customWidth="1" min="13" max="13" width="11.43"/>
    <col customWidth="1" min="14" max="14" width="3.86"/>
    <col customWidth="1" min="15" max="15" width="16.29"/>
    <col customWidth="1" min="16" max="16" width="11.86"/>
    <col customWidth="1" min="17" max="17" width="8.71"/>
    <col customWidth="1" min="18" max="18" width="12.43"/>
    <col customWidth="1" min="19" max="19" width="11.14"/>
    <col customWidth="1" min="20" max="20" width="17.29"/>
    <col customWidth="1" min="21" max="21" width="7.0"/>
    <col customWidth="1" min="22" max="22" width="8.71"/>
    <col customWidth="1" min="23" max="23" width="11.0"/>
    <col customWidth="1" min="24" max="24" width="4.86"/>
    <col customWidth="1" min="25" max="25" width="17.29"/>
    <col customWidth="1" min="26" max="26" width="14.29"/>
    <col customWidth="1" min="27" max="27" width="8.71"/>
    <col customWidth="1" min="28" max="28" width="12.43"/>
    <col customWidth="1" min="29" max="29" width="4.86"/>
    <col customWidth="1" min="30" max="30" width="17.43"/>
    <col customWidth="1" min="31" max="31" width="7.29"/>
    <col customWidth="1" min="32" max="32" width="8.71"/>
    <col customWidth="1" min="33" max="33" width="13.71"/>
    <col customWidth="1" min="34" max="34" width="5.86"/>
    <col customWidth="1" min="35" max="35" width="18.29"/>
    <col customWidth="1" min="36" max="36" width="8.14"/>
    <col customWidth="1" min="37" max="37" width="8.71"/>
    <col customWidth="1" min="38" max="38" width="13.71"/>
    <col customWidth="1" min="39" max="39" width="5.86"/>
    <col customWidth="1" min="40" max="40" width="18.29"/>
  </cols>
  <sheetData>
    <row r="1">
      <c r="A1" s="13" t="s">
        <v>9299</v>
      </c>
      <c r="B1" s="13" t="s">
        <v>163</v>
      </c>
      <c r="C1" s="13" t="s">
        <v>165</v>
      </c>
      <c r="D1" s="13" t="s">
        <v>9300</v>
      </c>
      <c r="E1" s="13" t="s">
        <v>167</v>
      </c>
      <c r="F1" s="13" t="s">
        <v>172</v>
      </c>
      <c r="G1" s="13" t="s">
        <v>9301</v>
      </c>
      <c r="H1" s="13" t="s">
        <v>286</v>
      </c>
      <c r="I1" s="13" t="s">
        <v>9302</v>
      </c>
      <c r="J1" s="13" t="s">
        <v>9303</v>
      </c>
      <c r="K1" s="13" t="s">
        <v>3931</v>
      </c>
      <c r="L1" s="13" t="s">
        <v>9304</v>
      </c>
      <c r="M1" s="13" t="s">
        <v>7672</v>
      </c>
      <c r="N1" s="13" t="s">
        <v>208</v>
      </c>
      <c r="O1" s="13" t="s">
        <v>210</v>
      </c>
      <c r="P1" s="13" t="s">
        <v>9305</v>
      </c>
      <c r="Q1" s="13" t="s">
        <v>9306</v>
      </c>
      <c r="R1" s="13" t="s">
        <v>9307</v>
      </c>
      <c r="S1" s="13" t="s">
        <v>9308</v>
      </c>
      <c r="T1" s="13" t="s">
        <v>9309</v>
      </c>
      <c r="U1" s="13" t="s">
        <v>9310</v>
      </c>
      <c r="V1" s="13" t="s">
        <v>9311</v>
      </c>
      <c r="W1" s="13" t="s">
        <v>9312</v>
      </c>
      <c r="X1" s="13" t="s">
        <v>9313</v>
      </c>
      <c r="Y1" s="13" t="s">
        <v>9314</v>
      </c>
      <c r="Z1" s="37" t="s">
        <v>9315</v>
      </c>
      <c r="AA1" s="37" t="s">
        <v>9316</v>
      </c>
      <c r="AB1" s="37" t="s">
        <v>9317</v>
      </c>
      <c r="AC1" s="37" t="s">
        <v>9318</v>
      </c>
      <c r="AD1" s="37" t="s">
        <v>9319</v>
      </c>
      <c r="AE1" s="37" t="s">
        <v>4455</v>
      </c>
      <c r="AF1" s="37" t="s">
        <v>9320</v>
      </c>
      <c r="AG1" s="37" t="s">
        <v>9321</v>
      </c>
      <c r="AH1" s="37" t="s">
        <v>9322</v>
      </c>
      <c r="AI1" s="37" t="s">
        <v>9323</v>
      </c>
      <c r="AJ1" s="13" t="s">
        <v>9324</v>
      </c>
      <c r="AK1" s="13" t="s">
        <v>9325</v>
      </c>
      <c r="AL1" s="13" t="s">
        <v>9326</v>
      </c>
      <c r="AM1" s="13" t="s">
        <v>9327</v>
      </c>
      <c r="AN1" s="13" t="s">
        <v>9328</v>
      </c>
    </row>
    <row r="2">
      <c r="A2" s="14"/>
      <c r="B2" s="14"/>
      <c r="C2" s="14"/>
      <c r="D2" s="14"/>
      <c r="E2" s="14"/>
      <c r="F2" s="7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35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>
      <c r="A4" s="10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>
      <c r="A5" s="14"/>
      <c r="B5" s="14"/>
      <c r="C5" s="14"/>
      <c r="D5" s="14"/>
      <c r="E5" s="14"/>
      <c r="F5" s="79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>
      <c r="A6" s="14"/>
      <c r="B6" s="14"/>
      <c r="C6" s="14"/>
      <c r="D6" s="14"/>
      <c r="E6" s="14"/>
      <c r="F6" s="79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>
      <c r="A7" s="14"/>
      <c r="B7" s="14"/>
      <c r="C7" s="14"/>
      <c r="D7" s="14"/>
      <c r="E7" s="14"/>
      <c r="F7" s="79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>
      <c r="A8" s="14"/>
      <c r="B8" s="14"/>
      <c r="C8" s="14"/>
      <c r="D8" s="14"/>
      <c r="E8" s="14"/>
      <c r="F8" s="7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>
      <c r="A9" s="14"/>
      <c r="B9" s="14"/>
      <c r="C9" s="14"/>
      <c r="D9" s="14"/>
      <c r="E9" s="14"/>
      <c r="F9" s="79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5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80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5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>
      <c r="A12" s="14"/>
      <c r="B12" s="14"/>
      <c r="C12" s="14"/>
      <c r="D12" s="14"/>
      <c r="E12" s="14"/>
      <c r="F12" s="79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5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>
      <c r="A13" s="14"/>
      <c r="B13" s="14"/>
      <c r="C13" s="14"/>
      <c r="D13" s="14"/>
      <c r="E13" s="14"/>
      <c r="F13" s="79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>
      <c r="A14" s="14"/>
      <c r="B14" s="11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N$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2023-12-12T08:11:46Z</dcterms:created>
</cp:coreProperties>
</file>