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28800" windowHeight="13277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0" l="1"/>
  <c r="B18" i="10"/>
  <c r="H6" i="10" l="1"/>
  <c r="H8" i="10"/>
  <c r="H10" i="10"/>
  <c r="H12" i="10"/>
  <c r="H14" i="10"/>
  <c r="H16" i="10"/>
  <c r="H18" i="10"/>
  <c r="H5" i="10"/>
  <c r="H7" i="10" s="1"/>
  <c r="H9" i="10" s="1"/>
  <c r="H11" i="10" s="1"/>
  <c r="H13" i="10" s="1"/>
  <c r="H15" i="10" s="1"/>
  <c r="H17" i="10" s="1"/>
  <c r="D8" i="15"/>
  <c r="Z3" i="1"/>
  <c r="B5" i="10"/>
  <c r="H24" i="10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H31" i="10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G23" i="10"/>
  <c r="H19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 l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<sst xmlns="http://schemas.openxmlformats.org/spreadsheetml/2006/main" count="12806" uniqueCount="2160">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</sst>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2" fillId="0" borderId="0" xfId="0" applyFont="1" applyFill="1" applyAlignment="1"/>
    <xf numFmtId="164" fontId="0" fillId="0" borderId="0" xfId="0" applyNumberFormat="1" applyFill="1"/>
    <xf numFmtId="0" fontId="4" fillId="0" borderId="1" xfId="2" applyFill="1"/>
    <xf numFmtId="0" fontId="0" fillId="0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0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#N/A</c:v>
                </c:pt>
                <c:pt idx="1">
                  <c:v>Stevie Bacata</c:v>
                </c:pt>
                <c:pt idx="2">
                  <c:v>Mihael Khan</c:v>
                </c:pt>
                <c:pt idx="3">
                  <c:v>#REF!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69140625" style="1" hidden="1" customWidth="1"/>
    <col min="5" max="5" width="27.3046875" style="1" hidden="1" customWidth="1"/>
    <col min="6" max="6" width="10.3828125" style="1" hidden="1" customWidth="1"/>
    <col min="7" max="7" width="9" style="1" customWidth="1"/>
    <col min="8" max="8" width="15.15234375" style="1" customWidth="1"/>
    <col min="9" max="9" width="17.15234375" style="1" customWidth="1"/>
    <col min="10" max="10" width="15" style="1" customWidth="1"/>
    <col min="11" max="11" width="27.15234375" style="1" customWidth="1"/>
    <col min="12" max="12" width="18.3828125" style="1" customWidth="1"/>
    <col min="13" max="13" width="19" style="1" customWidth="1"/>
    <col min="14" max="14" width="12.3828125" style="1" customWidth="1"/>
    <col min="15" max="15" width="11.3046875" style="1" customWidth="1"/>
    <col min="16" max="16" width="12.84375" style="1" customWidth="1"/>
    <col min="17" max="17" width="12" style="1" customWidth="1"/>
    <col min="18" max="18" width="12.69140625" style="1" customWidth="1"/>
    <col min="19" max="19" width="13.69140625" style="1" customWidth="1"/>
    <col min="20" max="20" width="15.3046875" style="1" customWidth="1"/>
    <col min="21" max="21" width="12.15234375" style="1" customWidth="1"/>
    <col min="22" max="22" width="11.84375" style="1" customWidth="1"/>
    <col min="23" max="23" width="11.3828125" style="1" customWidth="1"/>
    <col min="24" max="24" width="12.53515625" style="1" customWidth="1"/>
    <col min="25" max="25" width="14.3828125" style="1" customWidth="1"/>
    <col min="26" max="26" width="12.4609375" style="1" bestFit="1" customWidth="1"/>
    <col min="27" max="16384" width="8.84375" style="1"/>
  </cols>
  <sheetData>
    <row r="1" spans="1:26" customFormat="1" ht="34" customHeight="1" x14ac:dyDescent="0.8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4">
      <c r="P2" s="27"/>
    </row>
    <row r="3" spans="1:26" customFormat="1" x14ac:dyDescent="0.4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4">
      <c r="P4" s="27"/>
    </row>
    <row r="5" spans="1:26" customFormat="1" ht="18" customHeight="1" x14ac:dyDescent="0.4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4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4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4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4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4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4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4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4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4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4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4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4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4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4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4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4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4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4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4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4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4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4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4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4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4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4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4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4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4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4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4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4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4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4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4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4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4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4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4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4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4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4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4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4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4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4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4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4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4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4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4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4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4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4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4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4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4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4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4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4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4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4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4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4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4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4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4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4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4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4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4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4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4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4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4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4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4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4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4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4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4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4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4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4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4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4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4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4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4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4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4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4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4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4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4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4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4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4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4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4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4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4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4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4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4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4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4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4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4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4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4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4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4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4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4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4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4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4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4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4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4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4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4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4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4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4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4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4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4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4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4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4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4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4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4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4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4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4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4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4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4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4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4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4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4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4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4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4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4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4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4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4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4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4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4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4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4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4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4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4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4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4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4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4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4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4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4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4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4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4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4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4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4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4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4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4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4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4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4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4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4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4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4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4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4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4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4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4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4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4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4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4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4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4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4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4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4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4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4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4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4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4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4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4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4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4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4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4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4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4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4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4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4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4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4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4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4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4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4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4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4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4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4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4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4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4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4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4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4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4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4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4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4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4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4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4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4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4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4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4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4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4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4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4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4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4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4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4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4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4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4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4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4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4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4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4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4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4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4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4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4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4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4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4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4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4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4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4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4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4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4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4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4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4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4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4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4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4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4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4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4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4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4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4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4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4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4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4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4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4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4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4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4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4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4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4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4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4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4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4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4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4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4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4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4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4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4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4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4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4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4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4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4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4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4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4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4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4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4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4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4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4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4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4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4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4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4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4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4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4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4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4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4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4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4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4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4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4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4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4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4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4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4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4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4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4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4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4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4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4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4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4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4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4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4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4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4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4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4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4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4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4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4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4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4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4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4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4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4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4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4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4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4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4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4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4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4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4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4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4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4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4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4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4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4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4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4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4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4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4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4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4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4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4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4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4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4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4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4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4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4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4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4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4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4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4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4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4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4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4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4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4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4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4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4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4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4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4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4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4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4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4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4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4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4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4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4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4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4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4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4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4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4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4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4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4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4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4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4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4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4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4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4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4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4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4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4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4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4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4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4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4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4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4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4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4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4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4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4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4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4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4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4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4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4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4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4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4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4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4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4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4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4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4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4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4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4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4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4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4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4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4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4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4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4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4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4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4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4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4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4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4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4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4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4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4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4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4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4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4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4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4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4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4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4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4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4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4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4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4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4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4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4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4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4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4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4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4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4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4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4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4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4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4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4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4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4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4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4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4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4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4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4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4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4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4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4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4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4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4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4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4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4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4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4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4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4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4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4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4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4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4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4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4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4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4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4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4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4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4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4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4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4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4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4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4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4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4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4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4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4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4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4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4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4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4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4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4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4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4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4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4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4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4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4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4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4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4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4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4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4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4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4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4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4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4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4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4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4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4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4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4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4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4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4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4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4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4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4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4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4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4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4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4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4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4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4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4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4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4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4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4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4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4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4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4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4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4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4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4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4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4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4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4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4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4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4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4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4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4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4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4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4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4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4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4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4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4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4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4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4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4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4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4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4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4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4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4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4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4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4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4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4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4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4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4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4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4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4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4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4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4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4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4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4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4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4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4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4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4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4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4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4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4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4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4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4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4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4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4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4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4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4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4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4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4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4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4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4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4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4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4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4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4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4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4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4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4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4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4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4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4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4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4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4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4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4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4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4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4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4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4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4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4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4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4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4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4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4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4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4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4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4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4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4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4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4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4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4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4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4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4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4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4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4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4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4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4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4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4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4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4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4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4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4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4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4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4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4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4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4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4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4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4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4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4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4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4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4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4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4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4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4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4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4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4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4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4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4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4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4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4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4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4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4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4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4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4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4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4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4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4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4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4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4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4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4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4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4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4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4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4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4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4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4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4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4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4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4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4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4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4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4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4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4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4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4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4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4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4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4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4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4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4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4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4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4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4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4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4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4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4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4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4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4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4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4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4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4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4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4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4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4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4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4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4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4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4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4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4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4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4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4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4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4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4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4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4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4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4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4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4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4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4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4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4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4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4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4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4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4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4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4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4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4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4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4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4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4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4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4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4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4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4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4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4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4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4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4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4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4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4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4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4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4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4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4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4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4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4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4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4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4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4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4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4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4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4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4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4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4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4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4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4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4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4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4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4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4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4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4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4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4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4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4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4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4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4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4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4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4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4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4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4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4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4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4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4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4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4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4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4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4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4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4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4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4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4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4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4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4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4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4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4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4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4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4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4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4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4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4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4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4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4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4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4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4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4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4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4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4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4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4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4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4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4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4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4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4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4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4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4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4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4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4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4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4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4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4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4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4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4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4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4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4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4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4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4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4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4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4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4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4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4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4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4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4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4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4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4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4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4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4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4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4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4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4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4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4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4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4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4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4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4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4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4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4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4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4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4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4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4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4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4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4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4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4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4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4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A4" sqref="A4"/>
    </sheetView>
  </sheetViews>
  <sheetFormatPr defaultRowHeight="14.6" x14ac:dyDescent="0.4"/>
  <cols>
    <col min="1" max="1" width="12.84375" customWidth="1"/>
    <col min="2" max="2" width="20.23046875" style="27" customWidth="1"/>
    <col min="3" max="3" width="15.3046875" customWidth="1"/>
    <col min="4" max="7" width="14.84375" customWidth="1"/>
    <col min="8" max="8" width="13.765625" style="27" customWidth="1"/>
  </cols>
  <sheetData>
    <row r="1" spans="1:19" ht="34" customHeight="1" x14ac:dyDescent="0.8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4"/>
    <row r="3" spans="1:19" x14ac:dyDescent="0.4">
      <c r="A3" s="33" t="s">
        <v>1863</v>
      </c>
      <c r="B3" s="33"/>
      <c r="G3" s="42" t="s">
        <v>2159</v>
      </c>
      <c r="H3" s="48">
        <v>0.06</v>
      </c>
    </row>
    <row r="4" spans="1:19" x14ac:dyDescent="0.4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4">
      <c r="A5" s="3" t="s">
        <v>1996</v>
      </c>
      <c r="B5" s="49" t="e">
        <f>VLOOKUP(A4,Staff[],4,0)</f>
        <v>#N/A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G5*(1+H3)</f>
        <v>28860.129326000002</v>
      </c>
    </row>
    <row r="6" spans="1:19" x14ac:dyDescent="0.4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 t="e">
        <f t="shared" ref="H6:H18" si="2">G6*(1+H4)</f>
        <v>#VALUE!</v>
      </c>
    </row>
    <row r="7" spans="1:19" x14ac:dyDescent="0.4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81021377.920471773</v>
      </c>
    </row>
    <row r="8" spans="1:19" x14ac:dyDescent="0.4">
      <c r="A8" s="3" t="s">
        <v>2022</v>
      </c>
      <c r="B8" s="3" t="e">
        <f>VLOOKUP(A8,Staff[],45,0)</f>
        <v>#REF!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 t="e">
        <f t="shared" si="2"/>
        <v>#VALUE!</v>
      </c>
    </row>
    <row r="9" spans="1:19" x14ac:dyDescent="0.4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1670649773921.9053</v>
      </c>
    </row>
    <row r="10" spans="1:19" x14ac:dyDescent="0.4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 t="e">
        <f t="shared" si="2"/>
        <v>#VALUE!</v>
      </c>
    </row>
    <row r="11" spans="1:19" x14ac:dyDescent="0.4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4547863363565152</v>
      </c>
    </row>
    <row r="12" spans="1:19" x14ac:dyDescent="0.4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 t="e">
        <f t="shared" si="2"/>
        <v>#VALUE!</v>
      </c>
    </row>
    <row r="13" spans="1:19" x14ac:dyDescent="0.4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1.8965144474174803E+20</v>
      </c>
    </row>
    <row r="14" spans="1:19" x14ac:dyDescent="0.4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 t="e">
        <f t="shared" si="2"/>
        <v>#VALUE!</v>
      </c>
    </row>
    <row r="15" spans="1:19" x14ac:dyDescent="0.4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2.0101208213370844E+24</v>
      </c>
    </row>
    <row r="16" spans="1:19" x14ac:dyDescent="0.4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 t="e">
        <f t="shared" si="2"/>
        <v>#VALUE!</v>
      </c>
    </row>
    <row r="17" spans="1:8" x14ac:dyDescent="0.4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2.8206464425993452E+28</v>
      </c>
    </row>
    <row r="18" spans="1:8" x14ac:dyDescent="0.4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 t="e">
        <f t="shared" si="2"/>
        <v>#VALUE!</v>
      </c>
    </row>
    <row r="19" spans="1:8" ht="15" thickBot="1" x14ac:dyDescent="0.45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 t="e">
        <f>SUM(H17:H18)</f>
        <v>#VALUE!</v>
      </c>
    </row>
    <row r="20" spans="1:8" ht="15" thickTop="1" x14ac:dyDescent="0.4"/>
    <row r="21" spans="1:8" x14ac:dyDescent="0.4">
      <c r="A21" s="37" t="s">
        <v>2141</v>
      </c>
    </row>
    <row r="22" spans="1:8" x14ac:dyDescent="0.4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4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4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50" t="e">
        <f>AVERAGE(A24)</f>
        <v>#DIV/0!</v>
      </c>
    </row>
    <row r="25" spans="1:8" x14ac:dyDescent="0.4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" thickBot="1" x14ac:dyDescent="0.4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4">
      <c r="A27" s="14"/>
      <c r="B27"/>
    </row>
    <row r="28" spans="1:8" x14ac:dyDescent="0.4">
      <c r="A28" s="40" t="s">
        <v>2144</v>
      </c>
    </row>
    <row r="29" spans="1:8" x14ac:dyDescent="0.4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4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4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 t="e">
        <f ca="1">COUNTFS(Customer_Type,G31,Account_Manager,$C$29)</f>
        <v>#NAME?</v>
      </c>
    </row>
    <row r="32" spans="1:8" x14ac:dyDescent="0.4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4">
      <c r="G33" s="39" t="s">
        <v>46</v>
      </c>
      <c r="H33" s="18">
        <f>COUNTIFS(Customer_Type,G33,Account_Manager,$C$29)</f>
        <v>53</v>
      </c>
    </row>
    <row r="34" spans="7:8" x14ac:dyDescent="0.4">
      <c r="G34" s="19" t="s">
        <v>839</v>
      </c>
      <c r="H34" s="52" t="e">
        <f ca="1">SUM(H30:H33)</f>
        <v>#NAME?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6" x14ac:dyDescent="0.4"/>
  <cols>
    <col min="1" max="1" width="16.4609375" customWidth="1"/>
    <col min="2" max="2" width="12.3046875" bestFit="1" customWidth="1"/>
    <col min="3" max="4" width="15.84375" bestFit="1" customWidth="1"/>
    <col min="5" max="5" width="17.84375" customWidth="1"/>
  </cols>
  <sheetData>
    <row r="1" spans="1:15" s="27" customFormat="1" ht="34" customHeight="1" x14ac:dyDescent="0.8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4">
      <c r="A3" s="37" t="s">
        <v>2154</v>
      </c>
    </row>
    <row r="4" spans="1:15" x14ac:dyDescent="0.4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4">
      <c r="A5" s="3" t="s">
        <v>35</v>
      </c>
      <c r="B5" s="31">
        <f>'Sales Dash'!F23</f>
        <v>185959.90620000003</v>
      </c>
      <c r="C5" s="31">
        <f>B5*('Sales Dash'!$H$3+1)</f>
        <v>197117.50057200005</v>
      </c>
      <c r="D5" s="31">
        <v>64000</v>
      </c>
      <c r="E5" s="31">
        <f>C5-D5</f>
        <v>133117.50057200005</v>
      </c>
    </row>
    <row r="6" spans="1:15" x14ac:dyDescent="0.4">
      <c r="A6" s="3" t="s">
        <v>19</v>
      </c>
      <c r="B6" s="31">
        <f>'Sales Dash'!F24</f>
        <v>61835.135999999999</v>
      </c>
      <c r="C6" s="31">
        <f>B6*('Sales Dash'!$H$3+1)</f>
        <v>65545.244160000002</v>
      </c>
      <c r="D6" s="31">
        <v>38500</v>
      </c>
      <c r="E6" s="31">
        <f t="shared" ref="E6:E7" si="0">C6-D6</f>
        <v>27045.244160000002</v>
      </c>
    </row>
    <row r="7" spans="1:15" x14ac:dyDescent="0.4">
      <c r="A7" s="3" t="s">
        <v>1866</v>
      </c>
      <c r="B7" s="31">
        <f>'Sales Dash'!F25</f>
        <v>24493.654000000002</v>
      </c>
      <c r="C7" s="31">
        <f>B7*('Sales Dash'!$H$3+1)</f>
        <v>25963.273240000002</v>
      </c>
      <c r="D7" s="31">
        <v>12500</v>
      </c>
      <c r="E7" s="31">
        <f t="shared" si="0"/>
        <v>13463.273240000002</v>
      </c>
    </row>
    <row r="8" spans="1:15" ht="15" thickBot="1" x14ac:dyDescent="0.45">
      <c r="A8" s="35" t="s">
        <v>2139</v>
      </c>
      <c r="B8" s="36">
        <f>SUM(B5:B7)</f>
        <v>272288.69620000001</v>
      </c>
      <c r="C8" s="36">
        <f>SUM(C5:C7)</f>
        <v>288626.01797200006</v>
      </c>
      <c r="D8" s="36">
        <f>SUM(D5:D7)</f>
        <v>115000</v>
      </c>
      <c r="E8" s="36">
        <f>SUM(E5:E7)</f>
        <v>173626.01797200006</v>
      </c>
    </row>
    <row r="9" spans="1:15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RowHeight="14.6" x14ac:dyDescent="0.4"/>
  <cols>
    <col min="1" max="1" width="9.23046875" style="1"/>
    <col min="2" max="2" width="10.921875" style="1" bestFit="1" customWidth="1"/>
    <col min="3" max="3" width="9" style="1" bestFit="1" customWidth="1"/>
    <col min="4" max="4" width="16.84375" style="1" bestFit="1" customWidth="1"/>
    <col min="5" max="5" width="9.3046875" style="1" customWidth="1"/>
    <col min="6" max="6" width="29.07421875" style="1" bestFit="1" customWidth="1"/>
    <col min="7" max="7" width="13.53515625" style="1" customWidth="1"/>
    <col min="8" max="8" width="14.4609375" style="1" customWidth="1"/>
    <col min="9" max="9" width="15.61328125" style="1" bestFit="1" customWidth="1"/>
    <col min="10" max="10" width="16.61328125" style="1" customWidth="1"/>
    <col min="11" max="11" width="7.3046875" style="1" customWidth="1"/>
    <col min="12" max="12" width="11.4609375" style="1" customWidth="1"/>
    <col min="13" max="13" width="13.3046875" style="1" customWidth="1"/>
    <col min="14" max="14" width="13.921875" style="1" customWidth="1"/>
    <col min="15" max="15" width="15" style="1" customWidth="1"/>
    <col min="16" max="16384" width="9.23046875" style="1"/>
  </cols>
  <sheetData>
    <row r="1" spans="1:26" s="27" customFormat="1" ht="34" customHeight="1" x14ac:dyDescent="0.8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4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4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16.588888888888889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4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16.516666666666666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4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14.977777777777778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4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13.363888888888889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4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12.133333333333333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4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4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11.447222222222223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4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10.83611111111111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4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9.3888888888888893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4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9.0194444444444439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4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7.7222222222222223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4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7.5611111111111109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4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6.5333333333333332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4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6.2055555555555557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4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5.4361111111111109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4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4.9444444444444446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4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4.8472222222222223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4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4.322222222222222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4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3.2638888888888888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4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2.9777777777777779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4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2.95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4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2.8055555555555554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4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2.713888888888889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4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2.6777777777777776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4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2.3527777777777779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4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2.0583333333333331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4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2.0555555555555554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4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1.8055555555555556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4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1.7972222222222223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4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1.6694444444444445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4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1.6333333333333333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4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0.7944444444444444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4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0.71111111111111114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4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7.6472222222222221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4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0.28888888888888886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2017-09-03T00:58:34Z</dcterms:modified>
</cp:coreProperties>
</file>