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ic\Documents\_Excel Files\"/>
    </mc:Choice>
  </mc:AlternateContent>
  <bookViews>
    <workbookView xWindow="0" yWindow="0" windowWidth="23040" windowHeight="11503" xr2:uid="{00000000-000D-0000-FFFF-FFFF00000000}"/>
  </bookViews>
  <sheets>
    <sheet name="Invoice Data" sheetId="2" r:id="rId1"/>
    <sheet name="BPay" sheetId="1" r:id="rId2"/>
  </sheets>
  <definedNames>
    <definedName name="BPAY20170814_12" localSheetId="1">BPay!$A$33:$D$85</definedName>
    <definedName name="BPAY20170814_14" localSheetId="1">BPay!#REF!</definedName>
    <definedName name="BPAY20170814_15" localSheetId="1">BPay!#REF!</definedName>
    <definedName name="BPAY20170814_16" localSheetId="1">BPay!$A$23:$D$40</definedName>
    <definedName name="BPAY20170814_2" localSheetId="1">BPay!#REF!</definedName>
    <definedName name="BPAY20170814_4" localSheetId="1">BPay!#REF!</definedName>
    <definedName name="ExternalData_1" localSheetId="1" hidden="1">BPay!#REF!</definedName>
  </definedName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8" i="2" l="1"/>
  <c r="O8" i="2" s="1"/>
  <c r="N9" i="2"/>
  <c r="O9" i="2" s="1"/>
  <c r="N10" i="2"/>
  <c r="O10" i="2" s="1"/>
  <c r="N12" i="2"/>
  <c r="O12" i="2" s="1"/>
  <c r="N13" i="2"/>
  <c r="O13" i="2" s="1"/>
  <c r="N14" i="2"/>
  <c r="O14" i="2" s="1"/>
  <c r="N15" i="2"/>
  <c r="O15" i="2" s="1"/>
  <c r="N16" i="2"/>
  <c r="O16" i="2" s="1"/>
  <c r="N17" i="2"/>
  <c r="O17" i="2" s="1"/>
  <c r="N18" i="2"/>
  <c r="O18" i="2" s="1"/>
  <c r="N19" i="2"/>
  <c r="O19" i="2" s="1"/>
  <c r="N20" i="2"/>
  <c r="O20" i="2" s="1"/>
  <c r="N21" i="2"/>
  <c r="O21" i="2" s="1"/>
  <c r="N22" i="2"/>
  <c r="O22" i="2" s="1"/>
  <c r="N23" i="2"/>
  <c r="O23" i="2" s="1"/>
  <c r="N24" i="2"/>
  <c r="O24" i="2" s="1"/>
  <c r="N25" i="2"/>
  <c r="O25" i="2" s="1"/>
  <c r="N26" i="2"/>
  <c r="O26" i="2" s="1"/>
  <c r="N27" i="2"/>
  <c r="O27" i="2" s="1"/>
  <c r="N28" i="2"/>
  <c r="O28" i="2" s="1"/>
  <c r="N29" i="2"/>
  <c r="O29" i="2" s="1"/>
  <c r="N30" i="2"/>
  <c r="O30" i="2" s="1"/>
  <c r="N31" i="2"/>
  <c r="O31" i="2" s="1"/>
  <c r="N32" i="2"/>
  <c r="O32" i="2" s="1"/>
  <c r="N33" i="2"/>
  <c r="O33" i="2" s="1"/>
  <c r="N34" i="2"/>
  <c r="O34" i="2" s="1"/>
  <c r="N35" i="2"/>
  <c r="O35" i="2" s="1"/>
  <c r="N36" i="2"/>
  <c r="O36" i="2" s="1"/>
  <c r="N37" i="2"/>
  <c r="O37" i="2" s="1"/>
  <c r="N38" i="2"/>
  <c r="O38" i="2" s="1"/>
  <c r="N39" i="2"/>
  <c r="O39" i="2" s="1"/>
  <c r="N40" i="2"/>
  <c r="O40" i="2" s="1"/>
  <c r="N41" i="2"/>
  <c r="O41" i="2" s="1"/>
  <c r="N42" i="2"/>
  <c r="O42" i="2" s="1"/>
  <c r="N43" i="2"/>
  <c r="O43" i="2" s="1"/>
  <c r="N44" i="2"/>
  <c r="O44" i="2" s="1"/>
  <c r="N45" i="2"/>
  <c r="O45" i="2" s="1"/>
  <c r="N46" i="2"/>
  <c r="O46" i="2" s="1"/>
  <c r="N47" i="2"/>
  <c r="O47" i="2" s="1"/>
  <c r="N48" i="2"/>
  <c r="O48" i="2" s="1"/>
  <c r="N49" i="2"/>
  <c r="O49" i="2" s="1"/>
  <c r="N50" i="2"/>
  <c r="O50" i="2" s="1"/>
  <c r="N51" i="2"/>
  <c r="O51" i="2" s="1"/>
  <c r="N52" i="2"/>
  <c r="O52" i="2" s="1"/>
  <c r="N53" i="2"/>
  <c r="O53" i="2" s="1"/>
  <c r="N54" i="2"/>
  <c r="O54" i="2" s="1"/>
  <c r="N55" i="2"/>
  <c r="O55" i="2" s="1"/>
  <c r="N56" i="2"/>
  <c r="O56" i="2" s="1"/>
  <c r="N57" i="2"/>
  <c r="O57" i="2" s="1"/>
  <c r="N58" i="2"/>
  <c r="O58" i="2" s="1"/>
  <c r="N59" i="2"/>
  <c r="O59" i="2" s="1"/>
  <c r="N60" i="2"/>
  <c r="O60" i="2" s="1"/>
  <c r="N61" i="2"/>
  <c r="O61" i="2" s="1"/>
  <c r="N62" i="2"/>
  <c r="O62" i="2" s="1"/>
  <c r="N63" i="2"/>
  <c r="O63" i="2" s="1"/>
  <c r="N64" i="2"/>
  <c r="O64" i="2" s="1"/>
  <c r="N65" i="2"/>
  <c r="O65" i="2" s="1"/>
  <c r="N66" i="2"/>
  <c r="O66" i="2" s="1"/>
  <c r="N67" i="2"/>
  <c r="O67" i="2" s="1"/>
  <c r="N68" i="2"/>
  <c r="O68" i="2" s="1"/>
  <c r="N69" i="2"/>
  <c r="O69" i="2" s="1"/>
  <c r="N70" i="2"/>
  <c r="O70" i="2" s="1"/>
  <c r="N71" i="2"/>
  <c r="O71" i="2" s="1"/>
  <c r="N72" i="2"/>
  <c r="O72" i="2" s="1"/>
  <c r="N73" i="2"/>
  <c r="O73" i="2" s="1"/>
  <c r="N74" i="2"/>
  <c r="O74" i="2" s="1"/>
  <c r="N75" i="2"/>
  <c r="O75" i="2" s="1"/>
  <c r="N76" i="2"/>
  <c r="O76" i="2" s="1"/>
  <c r="N77" i="2"/>
  <c r="O77" i="2" s="1"/>
  <c r="N78" i="2"/>
  <c r="O78" i="2" s="1"/>
  <c r="N79" i="2"/>
  <c r="O79" i="2" s="1"/>
  <c r="N80" i="2"/>
  <c r="O80" i="2" s="1"/>
  <c r="N81" i="2"/>
  <c r="O81" i="2" s="1"/>
  <c r="N82" i="2"/>
  <c r="O82" i="2" s="1"/>
  <c r="N83" i="2"/>
  <c r="O83" i="2" s="1"/>
  <c r="N84" i="2"/>
  <c r="O84" i="2" s="1"/>
  <c r="N85" i="2"/>
  <c r="O85" i="2" s="1"/>
  <c r="N86" i="2"/>
  <c r="O86" i="2" s="1"/>
  <c r="N87" i="2"/>
  <c r="O87" i="2" s="1"/>
  <c r="N88" i="2"/>
  <c r="O88" i="2" s="1"/>
  <c r="N89" i="2"/>
  <c r="O89" i="2" s="1"/>
  <c r="N90" i="2"/>
  <c r="O90" i="2" s="1"/>
  <c r="N91" i="2"/>
  <c r="O91" i="2" s="1"/>
  <c r="N92" i="2"/>
  <c r="O92" i="2" s="1"/>
  <c r="N93" i="2"/>
  <c r="O93" i="2" s="1"/>
  <c r="N94" i="2"/>
  <c r="O94" i="2" s="1"/>
  <c r="N95" i="2"/>
  <c r="O95" i="2" s="1"/>
  <c r="N96" i="2"/>
  <c r="O96" i="2" s="1"/>
  <c r="N97" i="2"/>
  <c r="O97" i="2" s="1"/>
  <c r="N98" i="2"/>
  <c r="O98" i="2" s="1"/>
  <c r="N99" i="2"/>
  <c r="O99" i="2" s="1"/>
  <c r="N100" i="2"/>
  <c r="O100" i="2" s="1"/>
  <c r="N101" i="2"/>
  <c r="O101" i="2" s="1"/>
  <c r="N102" i="2"/>
  <c r="O102" i="2" s="1"/>
  <c r="N103" i="2"/>
  <c r="O103" i="2" s="1"/>
  <c r="N104" i="2"/>
  <c r="O104" i="2" s="1"/>
  <c r="N105" i="2"/>
  <c r="O105" i="2" s="1"/>
  <c r="N106" i="2"/>
  <c r="O106" i="2" s="1"/>
  <c r="N107" i="2"/>
  <c r="O107" i="2" s="1"/>
  <c r="N108" i="2"/>
  <c r="O108" i="2" s="1"/>
  <c r="N109" i="2"/>
  <c r="O109" i="2" s="1"/>
  <c r="N110" i="2"/>
  <c r="O110" i="2" s="1"/>
  <c r="N111" i="2"/>
  <c r="O111" i="2" s="1"/>
  <c r="N112" i="2"/>
  <c r="O112" i="2" s="1"/>
  <c r="N113" i="2"/>
  <c r="O113" i="2" s="1"/>
  <c r="N114" i="2"/>
  <c r="O114" i="2" s="1"/>
  <c r="N115" i="2"/>
  <c r="O115" i="2" s="1"/>
  <c r="N116" i="2"/>
  <c r="O116" i="2" s="1"/>
  <c r="N117" i="2"/>
  <c r="O117" i="2" s="1"/>
  <c r="N118" i="2"/>
  <c r="O118" i="2" s="1"/>
  <c r="N119" i="2"/>
  <c r="O119" i="2" s="1"/>
  <c r="N120" i="2"/>
  <c r="O120" i="2" s="1"/>
  <c r="N121" i="2"/>
  <c r="O121" i="2" s="1"/>
  <c r="N122" i="2"/>
  <c r="O122" i="2" s="1"/>
  <c r="N123" i="2"/>
  <c r="O123" i="2" s="1"/>
  <c r="N124" i="2"/>
  <c r="O124" i="2" s="1"/>
  <c r="N125" i="2"/>
  <c r="O125" i="2" s="1"/>
  <c r="N126" i="2"/>
  <c r="O126" i="2" s="1"/>
  <c r="N127" i="2"/>
  <c r="O127" i="2" s="1"/>
  <c r="N128" i="2"/>
  <c r="O128" i="2" s="1"/>
  <c r="N129" i="2"/>
  <c r="O129" i="2" s="1"/>
  <c r="N130" i="2"/>
  <c r="O130" i="2" s="1"/>
  <c r="N131" i="2"/>
  <c r="O131" i="2" s="1"/>
  <c r="N132" i="2"/>
  <c r="O132" i="2" s="1"/>
  <c r="N133" i="2"/>
  <c r="O133" i="2" s="1"/>
  <c r="N134" i="2"/>
  <c r="O134" i="2" s="1"/>
  <c r="N135" i="2"/>
  <c r="O135" i="2" s="1"/>
  <c r="N136" i="2"/>
  <c r="O136" i="2" s="1"/>
  <c r="N137" i="2"/>
  <c r="O137" i="2" s="1"/>
  <c r="N138" i="2"/>
  <c r="O138" i="2" s="1"/>
  <c r="N139" i="2"/>
  <c r="O139" i="2" s="1"/>
  <c r="N140" i="2"/>
  <c r="O140" i="2" s="1"/>
  <c r="N141" i="2"/>
  <c r="O141" i="2" s="1"/>
  <c r="N142" i="2"/>
  <c r="O142" i="2" s="1"/>
  <c r="N143" i="2"/>
  <c r="O143" i="2" s="1"/>
  <c r="N144" i="2"/>
  <c r="O144" i="2" s="1"/>
  <c r="N145" i="2"/>
  <c r="O145" i="2" s="1"/>
  <c r="N146" i="2"/>
  <c r="O146" i="2" s="1"/>
  <c r="N147" i="2"/>
  <c r="O147" i="2" s="1"/>
  <c r="N148" i="2"/>
  <c r="O148" i="2" s="1"/>
  <c r="N149" i="2"/>
  <c r="O149" i="2" s="1"/>
  <c r="N150" i="2"/>
  <c r="O150" i="2" s="1"/>
  <c r="N151" i="2"/>
  <c r="O151" i="2" s="1"/>
  <c r="N152" i="2"/>
  <c r="O152" i="2" s="1"/>
  <c r="N153" i="2"/>
  <c r="O153" i="2" s="1"/>
  <c r="N154" i="2"/>
  <c r="O154" i="2" s="1"/>
  <c r="N155" i="2"/>
  <c r="O155" i="2" s="1"/>
  <c r="N156" i="2"/>
  <c r="O156" i="2" s="1"/>
  <c r="N157" i="2"/>
  <c r="O157" i="2" s="1"/>
  <c r="N158" i="2"/>
  <c r="O158" i="2" s="1"/>
  <c r="N159" i="2"/>
  <c r="O159" i="2" s="1"/>
  <c r="N160" i="2"/>
  <c r="O160" i="2" s="1"/>
  <c r="N161" i="2"/>
  <c r="O161" i="2" s="1"/>
  <c r="N162" i="2"/>
  <c r="O162" i="2" s="1"/>
  <c r="N163" i="2"/>
  <c r="O163" i="2" s="1"/>
  <c r="N164" i="2"/>
  <c r="O164" i="2" s="1"/>
  <c r="N165" i="2"/>
  <c r="O165" i="2" s="1"/>
  <c r="N166" i="2"/>
  <c r="O166" i="2" s="1"/>
  <c r="N167" i="2"/>
  <c r="O167" i="2" s="1"/>
  <c r="N168" i="2"/>
  <c r="O168" i="2" s="1"/>
  <c r="N169" i="2"/>
  <c r="O169" i="2" s="1"/>
  <c r="N170" i="2"/>
  <c r="O170" i="2" s="1"/>
  <c r="N171" i="2"/>
  <c r="O171" i="2" s="1"/>
  <c r="N172" i="2"/>
  <c r="O172" i="2" s="1"/>
  <c r="N173" i="2"/>
  <c r="O173" i="2" s="1"/>
  <c r="N174" i="2"/>
  <c r="O174" i="2" s="1"/>
  <c r="N175" i="2"/>
  <c r="O175" i="2" s="1"/>
  <c r="N176" i="2"/>
  <c r="O176" i="2" s="1"/>
  <c r="N177" i="2"/>
  <c r="O177" i="2" s="1"/>
  <c r="N178" i="2"/>
  <c r="O178" i="2" s="1"/>
  <c r="N179" i="2"/>
  <c r="O179" i="2" s="1"/>
  <c r="N180" i="2"/>
  <c r="O180" i="2" s="1"/>
  <c r="N181" i="2"/>
  <c r="O181" i="2" s="1"/>
  <c r="N182" i="2"/>
  <c r="O182" i="2" s="1"/>
  <c r="N183" i="2"/>
  <c r="O183" i="2" s="1"/>
  <c r="N184" i="2"/>
  <c r="O184" i="2" s="1"/>
  <c r="N185" i="2"/>
  <c r="O185" i="2" s="1"/>
  <c r="N186" i="2"/>
  <c r="O186" i="2" s="1"/>
  <c r="N187" i="2"/>
  <c r="O187" i="2" s="1"/>
  <c r="N188" i="2"/>
  <c r="O188" i="2" s="1"/>
  <c r="N189" i="2"/>
  <c r="O189" i="2" s="1"/>
  <c r="N190" i="2"/>
  <c r="O190" i="2" s="1"/>
  <c r="N191" i="2"/>
  <c r="O191" i="2" s="1"/>
  <c r="N192" i="2"/>
  <c r="O192" i="2" s="1"/>
  <c r="N193" i="2"/>
  <c r="O193" i="2" s="1"/>
  <c r="N194" i="2"/>
  <c r="O194" i="2" s="1"/>
  <c r="N195" i="2"/>
  <c r="O195" i="2" s="1"/>
  <c r="N196" i="2"/>
  <c r="O196" i="2" s="1"/>
  <c r="N197" i="2"/>
  <c r="O197" i="2" s="1"/>
  <c r="N198" i="2"/>
  <c r="O198" i="2" s="1"/>
  <c r="N199" i="2"/>
  <c r="O199" i="2" s="1"/>
  <c r="N200" i="2"/>
  <c r="O200" i="2" s="1"/>
  <c r="N201" i="2"/>
  <c r="O201" i="2" s="1"/>
  <c r="N202" i="2"/>
  <c r="O202" i="2" s="1"/>
  <c r="N203" i="2"/>
  <c r="O203" i="2" s="1"/>
  <c r="N204" i="2"/>
  <c r="O204" i="2" s="1"/>
  <c r="N205" i="2"/>
  <c r="O205" i="2" s="1"/>
  <c r="N206" i="2"/>
  <c r="O206" i="2" s="1"/>
  <c r="N207" i="2"/>
  <c r="O207" i="2" s="1"/>
  <c r="N208" i="2"/>
  <c r="O208" i="2" s="1"/>
  <c r="N209" i="2"/>
  <c r="O209" i="2" s="1"/>
  <c r="N210" i="2"/>
  <c r="O210" i="2" s="1"/>
  <c r="N211" i="2"/>
  <c r="O211" i="2" s="1"/>
  <c r="N212" i="2"/>
  <c r="O212" i="2" s="1"/>
  <c r="N213" i="2"/>
  <c r="O213" i="2" s="1"/>
  <c r="N214" i="2"/>
  <c r="O214" i="2" s="1"/>
  <c r="N215" i="2"/>
  <c r="O215" i="2" s="1"/>
  <c r="N216" i="2"/>
  <c r="O216" i="2" s="1"/>
  <c r="N217" i="2"/>
  <c r="O217" i="2" s="1"/>
  <c r="N218" i="2"/>
  <c r="O218" i="2" s="1"/>
  <c r="N219" i="2"/>
  <c r="O219" i="2" s="1"/>
  <c r="N220" i="2"/>
  <c r="O220" i="2" s="1"/>
  <c r="N221" i="2"/>
  <c r="O221" i="2" s="1"/>
  <c r="N222" i="2"/>
  <c r="O222" i="2" s="1"/>
  <c r="N223" i="2"/>
  <c r="O223" i="2" s="1"/>
  <c r="N224" i="2"/>
  <c r="O224" i="2" s="1"/>
  <c r="N225" i="2"/>
  <c r="O225" i="2" s="1"/>
  <c r="N226" i="2"/>
  <c r="O226" i="2" s="1"/>
  <c r="N227" i="2"/>
  <c r="O227" i="2" s="1"/>
  <c r="N228" i="2"/>
  <c r="O228" i="2" s="1"/>
  <c r="N229" i="2"/>
  <c r="O229" i="2" s="1"/>
  <c r="N230" i="2"/>
  <c r="O230" i="2" s="1"/>
  <c r="N231" i="2"/>
  <c r="O231" i="2" s="1"/>
  <c r="N232" i="2"/>
  <c r="O232" i="2" s="1"/>
  <c r="N233" i="2"/>
  <c r="O233" i="2" s="1"/>
  <c r="N234" i="2"/>
  <c r="O234" i="2" s="1"/>
  <c r="N235" i="2"/>
  <c r="O235" i="2" s="1"/>
  <c r="N236" i="2"/>
  <c r="O236" i="2" s="1"/>
  <c r="N237" i="2"/>
  <c r="O237" i="2" s="1"/>
  <c r="N238" i="2"/>
  <c r="O238" i="2" s="1"/>
  <c r="N239" i="2"/>
  <c r="O239" i="2" s="1"/>
  <c r="N240" i="2"/>
  <c r="O240" i="2" s="1"/>
  <c r="N241" i="2"/>
  <c r="O241" i="2" s="1"/>
  <c r="N242" i="2"/>
  <c r="O242" i="2" s="1"/>
  <c r="N243" i="2"/>
  <c r="O243" i="2" s="1"/>
  <c r="N244" i="2"/>
  <c r="O244" i="2" s="1"/>
  <c r="N245" i="2"/>
  <c r="O245" i="2" s="1"/>
  <c r="N246" i="2"/>
  <c r="O246" i="2" s="1"/>
  <c r="N247" i="2"/>
  <c r="O247" i="2" s="1"/>
  <c r="N248" i="2"/>
  <c r="O248" i="2" s="1"/>
  <c r="N249" i="2"/>
  <c r="O249" i="2" s="1"/>
  <c r="N250" i="2"/>
  <c r="O250" i="2" s="1"/>
  <c r="N251" i="2"/>
  <c r="O251" i="2" s="1"/>
  <c r="N252" i="2"/>
  <c r="O252" i="2" s="1"/>
  <c r="N253" i="2"/>
  <c r="O253" i="2" s="1"/>
  <c r="N254" i="2"/>
  <c r="O254" i="2" s="1"/>
  <c r="N255" i="2"/>
  <c r="O255" i="2" s="1"/>
  <c r="N256" i="2"/>
  <c r="O256" i="2" s="1"/>
  <c r="N257" i="2"/>
  <c r="O257" i="2" s="1"/>
  <c r="N258" i="2"/>
  <c r="O258" i="2" s="1"/>
  <c r="N259" i="2"/>
  <c r="O259" i="2" s="1"/>
  <c r="N260" i="2"/>
  <c r="O260" i="2" s="1"/>
  <c r="N261" i="2"/>
  <c r="O261" i="2" s="1"/>
  <c r="N262" i="2"/>
  <c r="O262" i="2" s="1"/>
  <c r="N263" i="2"/>
  <c r="O263" i="2" s="1"/>
  <c r="N264" i="2"/>
  <c r="O264" i="2" s="1"/>
  <c r="N265" i="2"/>
  <c r="O265" i="2" s="1"/>
  <c r="N266" i="2"/>
  <c r="O266" i="2" s="1"/>
  <c r="N267" i="2"/>
  <c r="O267" i="2" s="1"/>
  <c r="N268" i="2"/>
  <c r="O268" i="2" s="1"/>
  <c r="N269" i="2"/>
  <c r="O269" i="2" s="1"/>
  <c r="N270" i="2"/>
  <c r="O270" i="2" s="1"/>
  <c r="N271" i="2"/>
  <c r="O271" i="2" s="1"/>
  <c r="N272" i="2"/>
  <c r="O272" i="2" s="1"/>
  <c r="N273" i="2"/>
  <c r="O273" i="2" s="1"/>
  <c r="N274" i="2"/>
  <c r="O274" i="2" s="1"/>
  <c r="N275" i="2"/>
  <c r="O275" i="2" s="1"/>
  <c r="N276" i="2"/>
  <c r="O276" i="2" s="1"/>
  <c r="N277" i="2"/>
  <c r="O277" i="2" s="1"/>
  <c r="N278" i="2"/>
  <c r="O278" i="2" s="1"/>
  <c r="N279" i="2"/>
  <c r="O279" i="2" s="1"/>
  <c r="N280" i="2"/>
  <c r="O280" i="2" s="1"/>
  <c r="N281" i="2"/>
  <c r="O281" i="2" s="1"/>
  <c r="N282" i="2"/>
  <c r="O282" i="2" s="1"/>
  <c r="N283" i="2"/>
  <c r="O283" i="2" s="1"/>
  <c r="N284" i="2"/>
  <c r="O284" i="2" s="1"/>
  <c r="N285" i="2"/>
  <c r="O285" i="2" s="1"/>
  <c r="N286" i="2"/>
  <c r="O286" i="2" s="1"/>
  <c r="N287" i="2"/>
  <c r="O287" i="2" s="1"/>
  <c r="N288" i="2"/>
  <c r="O288" i="2" s="1"/>
  <c r="N289" i="2"/>
  <c r="O289" i="2" s="1"/>
  <c r="N290" i="2"/>
  <c r="O290" i="2" s="1"/>
  <c r="N291" i="2"/>
  <c r="O291" i="2" s="1"/>
  <c r="N292" i="2"/>
  <c r="O292" i="2" s="1"/>
  <c r="N293" i="2"/>
  <c r="O293" i="2" s="1"/>
  <c r="N294" i="2"/>
  <c r="O294" i="2" s="1"/>
  <c r="N295" i="2"/>
  <c r="O295" i="2" s="1"/>
  <c r="N296" i="2"/>
  <c r="O296" i="2" s="1"/>
  <c r="N297" i="2"/>
  <c r="O297" i="2" s="1"/>
  <c r="N298" i="2"/>
  <c r="O298" i="2" s="1"/>
  <c r="N299" i="2"/>
  <c r="O299" i="2" s="1"/>
  <c r="N300" i="2"/>
  <c r="O300" i="2" s="1"/>
  <c r="N301" i="2"/>
  <c r="O301" i="2" s="1"/>
  <c r="N302" i="2"/>
  <c r="O302" i="2" s="1"/>
  <c r="N303" i="2"/>
  <c r="O303" i="2" s="1"/>
  <c r="N304" i="2"/>
  <c r="O304" i="2" s="1"/>
  <c r="N305" i="2"/>
  <c r="O305" i="2" s="1"/>
  <c r="N306" i="2"/>
  <c r="O306" i="2" s="1"/>
  <c r="N307" i="2"/>
  <c r="O307" i="2" s="1"/>
  <c r="N308" i="2"/>
  <c r="O308" i="2" s="1"/>
  <c r="N309" i="2"/>
  <c r="O309" i="2" s="1"/>
  <c r="N310" i="2"/>
  <c r="O310" i="2" s="1"/>
  <c r="N311" i="2"/>
  <c r="O311" i="2" s="1"/>
  <c r="N312" i="2"/>
  <c r="O312" i="2" s="1"/>
  <c r="N313" i="2"/>
  <c r="O313" i="2" s="1"/>
  <c r="N314" i="2"/>
  <c r="O314" i="2" s="1"/>
  <c r="N315" i="2"/>
  <c r="O315" i="2" s="1"/>
  <c r="N316" i="2"/>
  <c r="O316" i="2" s="1"/>
  <c r="N317" i="2"/>
  <c r="O317" i="2" s="1"/>
  <c r="N318" i="2"/>
  <c r="O318" i="2" s="1"/>
  <c r="N319" i="2"/>
  <c r="O319" i="2" s="1"/>
  <c r="N320" i="2"/>
  <c r="O320" i="2" s="1"/>
  <c r="N321" i="2"/>
  <c r="O321" i="2" s="1"/>
  <c r="N322" i="2"/>
  <c r="O322" i="2" s="1"/>
  <c r="N323" i="2"/>
  <c r="O323" i="2" s="1"/>
  <c r="N324" i="2"/>
  <c r="O324" i="2" s="1"/>
  <c r="N325" i="2"/>
  <c r="O325" i="2" s="1"/>
  <c r="N326" i="2"/>
  <c r="O326" i="2" s="1"/>
  <c r="N327" i="2"/>
  <c r="O327" i="2" s="1"/>
  <c r="N328" i="2"/>
  <c r="O328" i="2" s="1"/>
  <c r="N329" i="2"/>
  <c r="O329" i="2" s="1"/>
  <c r="N330" i="2"/>
  <c r="O330" i="2" s="1"/>
  <c r="N331" i="2"/>
  <c r="O331" i="2" s="1"/>
  <c r="N332" i="2"/>
  <c r="O332" i="2" s="1"/>
  <c r="N333" i="2"/>
  <c r="O333" i="2" s="1"/>
  <c r="N334" i="2"/>
  <c r="O334" i="2" s="1"/>
  <c r="N335" i="2"/>
  <c r="O335" i="2" s="1"/>
  <c r="N336" i="2"/>
  <c r="O336" i="2" s="1"/>
  <c r="N337" i="2"/>
  <c r="O337" i="2" s="1"/>
  <c r="N338" i="2"/>
  <c r="O338" i="2" s="1"/>
  <c r="N339" i="2"/>
  <c r="O339" i="2" s="1"/>
  <c r="N340" i="2"/>
  <c r="O340" i="2" s="1"/>
  <c r="N341" i="2"/>
  <c r="O341" i="2" s="1"/>
  <c r="N342" i="2"/>
  <c r="O342" i="2" s="1"/>
  <c r="N343" i="2"/>
  <c r="O343" i="2" s="1"/>
  <c r="N344" i="2"/>
  <c r="O344" i="2" s="1"/>
  <c r="N345" i="2"/>
  <c r="O345" i="2" s="1"/>
  <c r="N346" i="2"/>
  <c r="O346" i="2" s="1"/>
  <c r="N347" i="2"/>
  <c r="O347" i="2" s="1"/>
  <c r="N348" i="2"/>
  <c r="O348" i="2" s="1"/>
  <c r="N349" i="2"/>
  <c r="O349" i="2" s="1"/>
  <c r="N350" i="2"/>
  <c r="O350" i="2" s="1"/>
  <c r="N351" i="2"/>
  <c r="O351" i="2" s="1"/>
  <c r="N352" i="2"/>
  <c r="O352" i="2" s="1"/>
  <c r="N353" i="2"/>
  <c r="O353" i="2" s="1"/>
  <c r="N354" i="2"/>
  <c r="O354" i="2" s="1"/>
  <c r="N355" i="2"/>
  <c r="O355" i="2" s="1"/>
  <c r="N356" i="2"/>
  <c r="O356" i="2" s="1"/>
  <c r="N357" i="2"/>
  <c r="O357" i="2" s="1"/>
  <c r="N358" i="2"/>
  <c r="O358" i="2" s="1"/>
  <c r="N359" i="2"/>
  <c r="O359" i="2" s="1"/>
  <c r="N360" i="2"/>
  <c r="O360" i="2" s="1"/>
  <c r="N361" i="2"/>
  <c r="O361" i="2" s="1"/>
  <c r="N362" i="2"/>
  <c r="O362" i="2" s="1"/>
  <c r="N363" i="2"/>
  <c r="O363" i="2" s="1"/>
  <c r="N364" i="2"/>
  <c r="O364" i="2" s="1"/>
  <c r="N365" i="2"/>
  <c r="O365" i="2" s="1"/>
  <c r="N366" i="2"/>
  <c r="O366" i="2" s="1"/>
  <c r="N367" i="2"/>
  <c r="O367" i="2" s="1"/>
  <c r="N368" i="2"/>
  <c r="O368" i="2" s="1"/>
  <c r="N369" i="2"/>
  <c r="O369" i="2" s="1"/>
  <c r="N370" i="2"/>
  <c r="O370" i="2" s="1"/>
  <c r="N371" i="2"/>
  <c r="O371" i="2" s="1"/>
  <c r="N372" i="2"/>
  <c r="O372" i="2" s="1"/>
  <c r="N373" i="2"/>
  <c r="O373" i="2" s="1"/>
  <c r="N374" i="2"/>
  <c r="O374" i="2" s="1"/>
  <c r="N375" i="2"/>
  <c r="O375" i="2" s="1"/>
  <c r="N376" i="2"/>
  <c r="O376" i="2" s="1"/>
  <c r="N377" i="2"/>
  <c r="O377" i="2" s="1"/>
  <c r="N378" i="2"/>
  <c r="O378" i="2" s="1"/>
  <c r="N379" i="2"/>
  <c r="O379" i="2" s="1"/>
  <c r="N380" i="2"/>
  <c r="O380" i="2" s="1"/>
  <c r="N381" i="2"/>
  <c r="O381" i="2" s="1"/>
  <c r="N382" i="2"/>
  <c r="O382" i="2" s="1"/>
  <c r="N383" i="2"/>
  <c r="O383" i="2" s="1"/>
  <c r="N384" i="2"/>
  <c r="O384" i="2" s="1"/>
  <c r="N385" i="2"/>
  <c r="O385" i="2" s="1"/>
  <c r="N386" i="2"/>
  <c r="O386" i="2" s="1"/>
  <c r="N387" i="2"/>
  <c r="O387" i="2" s="1"/>
  <c r="N388" i="2"/>
  <c r="O388" i="2" s="1"/>
  <c r="N389" i="2"/>
  <c r="O389" i="2" s="1"/>
  <c r="N390" i="2"/>
  <c r="O390" i="2" s="1"/>
  <c r="N391" i="2"/>
  <c r="O391" i="2" s="1"/>
  <c r="N392" i="2"/>
  <c r="O392" i="2" s="1"/>
  <c r="N393" i="2"/>
  <c r="O393" i="2" s="1"/>
  <c r="N394" i="2"/>
  <c r="O394" i="2" s="1"/>
  <c r="N395" i="2"/>
  <c r="O395" i="2" s="1"/>
  <c r="N396" i="2"/>
  <c r="O396" i="2" s="1"/>
  <c r="N397" i="2"/>
  <c r="O397" i="2" s="1"/>
  <c r="N398" i="2"/>
  <c r="O398" i="2" s="1"/>
  <c r="N399" i="2"/>
  <c r="O399" i="2" s="1"/>
  <c r="N400" i="2"/>
  <c r="O400" i="2" s="1"/>
  <c r="N401" i="2"/>
  <c r="O401" i="2" s="1"/>
  <c r="N402" i="2"/>
  <c r="O402" i="2" s="1"/>
  <c r="N403" i="2"/>
  <c r="O403" i="2" s="1"/>
  <c r="N404" i="2"/>
  <c r="O404" i="2" s="1"/>
  <c r="N405" i="2"/>
  <c r="O405" i="2" s="1"/>
  <c r="N406" i="2"/>
  <c r="O406" i="2" s="1"/>
  <c r="N407" i="2"/>
  <c r="O407" i="2" s="1"/>
  <c r="N408" i="2"/>
  <c r="O408" i="2" s="1"/>
  <c r="N409" i="2"/>
  <c r="O409" i="2" s="1"/>
  <c r="N410" i="2"/>
  <c r="O410" i="2" s="1"/>
  <c r="N411" i="2"/>
  <c r="O411" i="2" s="1"/>
  <c r="N412" i="2"/>
  <c r="O412" i="2" s="1"/>
  <c r="N413" i="2"/>
  <c r="O413" i="2" s="1"/>
  <c r="N414" i="2"/>
  <c r="O414" i="2" s="1"/>
  <c r="N415" i="2"/>
  <c r="O415" i="2" s="1"/>
  <c r="N416" i="2"/>
  <c r="O416" i="2" s="1"/>
  <c r="N417" i="2"/>
  <c r="O417" i="2" s="1"/>
  <c r="N418" i="2"/>
  <c r="O418" i="2" s="1"/>
  <c r="N419" i="2"/>
  <c r="O419" i="2" s="1"/>
  <c r="N420" i="2"/>
  <c r="O420" i="2" s="1"/>
  <c r="N421" i="2"/>
  <c r="O421" i="2" s="1"/>
  <c r="N422" i="2"/>
  <c r="O422" i="2" s="1"/>
  <c r="N423" i="2"/>
  <c r="O423" i="2" s="1"/>
  <c r="N424" i="2"/>
  <c r="O424" i="2" s="1"/>
  <c r="N425" i="2"/>
  <c r="O425" i="2" s="1"/>
  <c r="N426" i="2"/>
  <c r="O426" i="2" s="1"/>
  <c r="N427" i="2"/>
  <c r="O427" i="2" s="1"/>
  <c r="N428" i="2"/>
  <c r="O428" i="2" s="1"/>
  <c r="N429" i="2"/>
  <c r="O429" i="2" s="1"/>
  <c r="N430" i="2"/>
  <c r="O430" i="2" s="1"/>
  <c r="N431" i="2"/>
  <c r="O431" i="2" s="1"/>
  <c r="N432" i="2"/>
  <c r="O432" i="2" s="1"/>
  <c r="N433" i="2"/>
  <c r="O433" i="2" s="1"/>
  <c r="N434" i="2"/>
  <c r="O434" i="2" s="1"/>
  <c r="N435" i="2"/>
  <c r="O435" i="2" s="1"/>
  <c r="N436" i="2"/>
  <c r="O436" i="2" s="1"/>
  <c r="N437" i="2"/>
  <c r="O437" i="2" s="1"/>
  <c r="N438" i="2"/>
  <c r="O438" i="2" s="1"/>
  <c r="N439" i="2"/>
  <c r="O439" i="2" s="1"/>
  <c r="N440" i="2"/>
  <c r="O440" i="2" s="1"/>
  <c r="N441" i="2"/>
  <c r="O441" i="2" s="1"/>
  <c r="N442" i="2"/>
  <c r="O442" i="2" s="1"/>
  <c r="N443" i="2"/>
  <c r="O443" i="2" s="1"/>
  <c r="N444" i="2"/>
  <c r="O444" i="2" s="1"/>
  <c r="N445" i="2"/>
  <c r="O445" i="2" s="1"/>
  <c r="N446" i="2"/>
  <c r="O446" i="2" s="1"/>
  <c r="N447" i="2"/>
  <c r="O447" i="2" s="1"/>
  <c r="N448" i="2"/>
  <c r="O448" i="2" s="1"/>
  <c r="N449" i="2"/>
  <c r="O449" i="2" s="1"/>
  <c r="N450" i="2"/>
  <c r="O450" i="2" s="1"/>
  <c r="N451" i="2"/>
  <c r="O451" i="2" s="1"/>
  <c r="N452" i="2"/>
  <c r="O452" i="2" s="1"/>
  <c r="N453" i="2"/>
  <c r="O453" i="2" s="1"/>
  <c r="N454" i="2"/>
  <c r="O454" i="2" s="1"/>
  <c r="N455" i="2"/>
  <c r="O455" i="2" s="1"/>
  <c r="N456" i="2"/>
  <c r="O456" i="2" s="1"/>
  <c r="N457" i="2"/>
  <c r="O457" i="2" s="1"/>
  <c r="N458" i="2"/>
  <c r="O458" i="2" s="1"/>
  <c r="N459" i="2"/>
  <c r="O459" i="2" s="1"/>
  <c r="N460" i="2"/>
  <c r="O460" i="2" s="1"/>
  <c r="N461" i="2"/>
  <c r="O461" i="2" s="1"/>
  <c r="N462" i="2"/>
  <c r="O462" i="2" s="1"/>
  <c r="N463" i="2"/>
  <c r="O463" i="2" s="1"/>
  <c r="N464" i="2"/>
  <c r="O464" i="2" s="1"/>
  <c r="N465" i="2"/>
  <c r="O465" i="2" s="1"/>
  <c r="N466" i="2"/>
  <c r="O466" i="2" s="1"/>
  <c r="N467" i="2"/>
  <c r="O467" i="2" s="1"/>
  <c r="N468" i="2"/>
  <c r="O468" i="2" s="1"/>
  <c r="N469" i="2"/>
  <c r="O469" i="2" s="1"/>
  <c r="N470" i="2"/>
  <c r="O470" i="2" s="1"/>
  <c r="N471" i="2"/>
  <c r="O471" i="2" s="1"/>
  <c r="N472" i="2"/>
  <c r="O472" i="2" s="1"/>
  <c r="N473" i="2"/>
  <c r="O473" i="2" s="1"/>
  <c r="N474" i="2"/>
  <c r="O474" i="2" s="1"/>
  <c r="N475" i="2"/>
  <c r="O475" i="2" s="1"/>
  <c r="N476" i="2"/>
  <c r="O476" i="2" s="1"/>
  <c r="N477" i="2"/>
  <c r="O477" i="2" s="1"/>
  <c r="N478" i="2"/>
  <c r="O478" i="2" s="1"/>
  <c r="N479" i="2"/>
  <c r="O479" i="2" s="1"/>
  <c r="N480" i="2"/>
  <c r="O480" i="2" s="1"/>
  <c r="N481" i="2"/>
  <c r="O481" i="2" s="1"/>
  <c r="N482" i="2"/>
  <c r="O482" i="2" s="1"/>
  <c r="N483" i="2"/>
  <c r="O483" i="2" s="1"/>
  <c r="N484" i="2"/>
  <c r="O484" i="2" s="1"/>
  <c r="N485" i="2"/>
  <c r="O485" i="2" s="1"/>
  <c r="N486" i="2"/>
  <c r="O486" i="2" s="1"/>
  <c r="N487" i="2"/>
  <c r="O487" i="2" s="1"/>
  <c r="N488" i="2"/>
  <c r="O488" i="2" s="1"/>
  <c r="N489" i="2"/>
  <c r="O489" i="2" s="1"/>
  <c r="N490" i="2"/>
  <c r="O490" i="2" s="1"/>
  <c r="N491" i="2"/>
  <c r="O491" i="2" s="1"/>
  <c r="N492" i="2"/>
  <c r="O492" i="2" s="1"/>
  <c r="N493" i="2"/>
  <c r="O493" i="2" s="1"/>
  <c r="N494" i="2"/>
  <c r="O494" i="2" s="1"/>
  <c r="N495" i="2"/>
  <c r="O495" i="2" s="1"/>
  <c r="N496" i="2"/>
  <c r="O496" i="2" s="1"/>
  <c r="N497" i="2"/>
  <c r="O497" i="2" s="1"/>
  <c r="N498" i="2"/>
  <c r="O498" i="2" s="1"/>
  <c r="N499" i="2"/>
  <c r="O499" i="2" s="1"/>
  <c r="N500" i="2"/>
  <c r="O500" i="2" s="1"/>
  <c r="N501" i="2"/>
  <c r="O501" i="2" s="1"/>
  <c r="N502" i="2"/>
  <c r="O502" i="2" s="1"/>
  <c r="N503" i="2"/>
  <c r="O503" i="2" s="1"/>
  <c r="N504" i="2"/>
  <c r="O504" i="2" s="1"/>
  <c r="N505" i="2"/>
  <c r="O505" i="2" s="1"/>
  <c r="N506" i="2"/>
  <c r="O506" i="2" s="1"/>
  <c r="N507" i="2"/>
  <c r="O507" i="2" s="1"/>
  <c r="N508" i="2"/>
  <c r="O508" i="2" s="1"/>
  <c r="N509" i="2"/>
  <c r="O509" i="2" s="1"/>
  <c r="N510" i="2"/>
  <c r="O510" i="2" s="1"/>
  <c r="N511" i="2"/>
  <c r="O511" i="2" s="1"/>
  <c r="N512" i="2"/>
  <c r="O512" i="2" s="1"/>
  <c r="N513" i="2"/>
  <c r="O513" i="2" s="1"/>
  <c r="N514" i="2"/>
  <c r="O514" i="2" s="1"/>
  <c r="N515" i="2"/>
  <c r="O515" i="2" s="1"/>
  <c r="N516" i="2"/>
  <c r="O516" i="2" s="1"/>
  <c r="N517" i="2"/>
  <c r="O517" i="2" s="1"/>
  <c r="N518" i="2"/>
  <c r="O518" i="2" s="1"/>
  <c r="N519" i="2"/>
  <c r="O519" i="2" s="1"/>
  <c r="N520" i="2"/>
  <c r="O520" i="2" s="1"/>
  <c r="N521" i="2"/>
  <c r="O521" i="2" s="1"/>
  <c r="N522" i="2"/>
  <c r="O522" i="2" s="1"/>
  <c r="N523" i="2"/>
  <c r="O523" i="2" s="1"/>
  <c r="N524" i="2"/>
  <c r="O524" i="2" s="1"/>
  <c r="N525" i="2"/>
  <c r="O525" i="2" s="1"/>
  <c r="N526" i="2"/>
  <c r="O526" i="2" s="1"/>
  <c r="N527" i="2"/>
  <c r="O527" i="2" s="1"/>
  <c r="N528" i="2"/>
  <c r="O528" i="2" s="1"/>
  <c r="N529" i="2"/>
  <c r="O529" i="2" s="1"/>
  <c r="N530" i="2"/>
  <c r="O530" i="2" s="1"/>
  <c r="N531" i="2"/>
  <c r="O531" i="2" s="1"/>
  <c r="N532" i="2"/>
  <c r="O532" i="2" s="1"/>
  <c r="N533" i="2"/>
  <c r="O533" i="2" s="1"/>
  <c r="N534" i="2"/>
  <c r="O534" i="2" s="1"/>
  <c r="N535" i="2"/>
  <c r="O535" i="2" s="1"/>
  <c r="N536" i="2"/>
  <c r="O536" i="2" s="1"/>
  <c r="N537" i="2"/>
  <c r="O537" i="2" s="1"/>
  <c r="N538" i="2"/>
  <c r="O538" i="2" s="1"/>
  <c r="N539" i="2"/>
  <c r="O539" i="2" s="1"/>
  <c r="N540" i="2"/>
  <c r="O540" i="2" s="1"/>
  <c r="N541" i="2"/>
  <c r="O541" i="2" s="1"/>
  <c r="N542" i="2"/>
  <c r="O542" i="2" s="1"/>
  <c r="N543" i="2"/>
  <c r="O543" i="2" s="1"/>
  <c r="N544" i="2"/>
  <c r="O544" i="2" s="1"/>
  <c r="N545" i="2"/>
  <c r="O545" i="2" s="1"/>
  <c r="N546" i="2"/>
  <c r="O546" i="2" s="1"/>
  <c r="N547" i="2"/>
  <c r="O547" i="2" s="1"/>
  <c r="N548" i="2"/>
  <c r="O548" i="2" s="1"/>
  <c r="N549" i="2"/>
  <c r="O549" i="2" s="1"/>
  <c r="N550" i="2"/>
  <c r="O550" i="2" s="1"/>
  <c r="N551" i="2"/>
  <c r="O551" i="2" s="1"/>
  <c r="N552" i="2"/>
  <c r="O552" i="2" s="1"/>
  <c r="N553" i="2"/>
  <c r="O553" i="2" s="1"/>
  <c r="N554" i="2"/>
  <c r="O554" i="2" s="1"/>
  <c r="N555" i="2"/>
  <c r="O555" i="2" s="1"/>
  <c r="N556" i="2"/>
  <c r="O556" i="2" s="1"/>
  <c r="N557" i="2"/>
  <c r="O557" i="2" s="1"/>
  <c r="N558" i="2"/>
  <c r="O558" i="2" s="1"/>
  <c r="N559" i="2"/>
  <c r="O559" i="2" s="1"/>
  <c r="N560" i="2"/>
  <c r="O560" i="2" s="1"/>
  <c r="N561" i="2"/>
  <c r="O561" i="2" s="1"/>
  <c r="N562" i="2"/>
  <c r="O562" i="2" s="1"/>
  <c r="N563" i="2"/>
  <c r="O563" i="2" s="1"/>
  <c r="N564" i="2"/>
  <c r="O564" i="2" s="1"/>
  <c r="N565" i="2"/>
  <c r="O565" i="2" s="1"/>
  <c r="N566" i="2"/>
  <c r="O566" i="2" s="1"/>
  <c r="N567" i="2"/>
  <c r="O567" i="2" s="1"/>
  <c r="N568" i="2"/>
  <c r="O568" i="2" s="1"/>
  <c r="N569" i="2"/>
  <c r="O569" i="2" s="1"/>
  <c r="N570" i="2"/>
  <c r="O570" i="2" s="1"/>
  <c r="N571" i="2"/>
  <c r="O571" i="2" s="1"/>
  <c r="N572" i="2"/>
  <c r="O572" i="2" s="1"/>
  <c r="N573" i="2"/>
  <c r="O573" i="2" s="1"/>
  <c r="N574" i="2"/>
  <c r="O574" i="2" s="1"/>
  <c r="N575" i="2"/>
  <c r="O575" i="2" s="1"/>
  <c r="N576" i="2"/>
  <c r="O576" i="2" s="1"/>
  <c r="N577" i="2"/>
  <c r="O577" i="2" s="1"/>
  <c r="N578" i="2"/>
  <c r="O578" i="2" s="1"/>
  <c r="N579" i="2"/>
  <c r="O579" i="2" s="1"/>
  <c r="N580" i="2"/>
  <c r="O580" i="2" s="1"/>
  <c r="N581" i="2"/>
  <c r="O581" i="2" s="1"/>
  <c r="N582" i="2"/>
  <c r="O582" i="2" s="1"/>
  <c r="N583" i="2"/>
  <c r="O583" i="2" s="1"/>
  <c r="N584" i="2"/>
  <c r="O584" i="2" s="1"/>
  <c r="N585" i="2"/>
  <c r="O585" i="2" s="1"/>
  <c r="N586" i="2"/>
  <c r="O586" i="2" s="1"/>
  <c r="N587" i="2"/>
  <c r="O587" i="2" s="1"/>
  <c r="N588" i="2"/>
  <c r="O588" i="2" s="1"/>
  <c r="N589" i="2"/>
  <c r="O589" i="2" s="1"/>
  <c r="N590" i="2"/>
  <c r="O590" i="2" s="1"/>
  <c r="N591" i="2"/>
  <c r="O591" i="2" s="1"/>
  <c r="N592" i="2"/>
  <c r="O592" i="2" s="1"/>
  <c r="N593" i="2"/>
  <c r="O593" i="2" s="1"/>
  <c r="N594" i="2"/>
  <c r="O594" i="2" s="1"/>
  <c r="N595" i="2"/>
  <c r="O595" i="2" s="1"/>
  <c r="N596" i="2"/>
  <c r="O596" i="2" s="1"/>
  <c r="N597" i="2"/>
  <c r="O597" i="2" s="1"/>
  <c r="N598" i="2"/>
  <c r="O598" i="2" s="1"/>
  <c r="N599" i="2"/>
  <c r="O599" i="2" s="1"/>
  <c r="N600" i="2"/>
  <c r="O600" i="2" s="1"/>
  <c r="N601" i="2"/>
  <c r="O601" i="2" s="1"/>
  <c r="N602" i="2"/>
  <c r="O602" i="2" s="1"/>
  <c r="N603" i="2"/>
  <c r="O603" i="2" s="1"/>
  <c r="N604" i="2"/>
  <c r="O604" i="2" s="1"/>
  <c r="N605" i="2"/>
  <c r="O605" i="2" s="1"/>
  <c r="N606" i="2"/>
  <c r="O606" i="2" s="1"/>
  <c r="N607" i="2"/>
  <c r="O607" i="2" s="1"/>
  <c r="N608" i="2"/>
  <c r="O608" i="2" s="1"/>
  <c r="N609" i="2"/>
  <c r="O609" i="2" s="1"/>
  <c r="N610" i="2"/>
  <c r="O610" i="2" s="1"/>
  <c r="N611" i="2"/>
  <c r="O611" i="2" s="1"/>
  <c r="N612" i="2"/>
  <c r="O612" i="2" s="1"/>
  <c r="N613" i="2"/>
  <c r="O613" i="2" s="1"/>
  <c r="N614" i="2"/>
  <c r="O614" i="2" s="1"/>
  <c r="N615" i="2"/>
  <c r="O615" i="2" s="1"/>
  <c r="N616" i="2"/>
  <c r="O616" i="2" s="1"/>
  <c r="N617" i="2"/>
  <c r="O617" i="2" s="1"/>
  <c r="N618" i="2"/>
  <c r="O618" i="2" s="1"/>
  <c r="N619" i="2"/>
  <c r="O619" i="2" s="1"/>
  <c r="N620" i="2"/>
  <c r="O620" i="2" s="1"/>
  <c r="N621" i="2"/>
  <c r="O621" i="2" s="1"/>
  <c r="N622" i="2"/>
  <c r="O622" i="2" s="1"/>
  <c r="N623" i="2"/>
  <c r="O623" i="2" s="1"/>
  <c r="N624" i="2"/>
  <c r="O624" i="2" s="1"/>
  <c r="N625" i="2"/>
  <c r="O625" i="2" s="1"/>
  <c r="N626" i="2"/>
  <c r="O626" i="2" s="1"/>
  <c r="N627" i="2"/>
  <c r="O627" i="2" s="1"/>
  <c r="N628" i="2"/>
  <c r="O628" i="2" s="1"/>
  <c r="N629" i="2"/>
  <c r="O629" i="2" s="1"/>
  <c r="N630" i="2"/>
  <c r="O630" i="2" s="1"/>
  <c r="N631" i="2"/>
  <c r="O631" i="2" s="1"/>
  <c r="N632" i="2"/>
  <c r="O632" i="2" s="1"/>
  <c r="N633" i="2"/>
  <c r="O633" i="2" s="1"/>
  <c r="N634" i="2"/>
  <c r="O634" i="2" s="1"/>
  <c r="N635" i="2"/>
  <c r="O635" i="2" s="1"/>
  <c r="N636" i="2"/>
  <c r="O636" i="2" s="1"/>
  <c r="N637" i="2"/>
  <c r="O637" i="2" s="1"/>
  <c r="N638" i="2"/>
  <c r="O638" i="2" s="1"/>
  <c r="N639" i="2"/>
  <c r="O639" i="2" s="1"/>
  <c r="N640" i="2"/>
  <c r="O640" i="2" s="1"/>
  <c r="N641" i="2"/>
  <c r="O641" i="2" s="1"/>
  <c r="N642" i="2"/>
  <c r="O642" i="2" s="1"/>
  <c r="N643" i="2"/>
  <c r="O643" i="2" s="1"/>
  <c r="N644" i="2"/>
  <c r="O644" i="2" s="1"/>
  <c r="N645" i="2"/>
  <c r="O645" i="2" s="1"/>
  <c r="N646" i="2"/>
  <c r="O646" i="2" s="1"/>
  <c r="N647" i="2"/>
  <c r="O647" i="2" s="1"/>
  <c r="N648" i="2"/>
  <c r="O648" i="2" s="1"/>
  <c r="N649" i="2"/>
  <c r="O649" i="2" s="1"/>
  <c r="N650" i="2"/>
  <c r="O650" i="2" s="1"/>
  <c r="N651" i="2"/>
  <c r="O651" i="2" s="1"/>
  <c r="N652" i="2"/>
  <c r="O652" i="2" s="1"/>
  <c r="N653" i="2"/>
  <c r="O653" i="2" s="1"/>
  <c r="N654" i="2"/>
  <c r="O654" i="2" s="1"/>
  <c r="D6" i="1" l="1"/>
  <c r="N11" i="2" s="1"/>
  <c r="O11" i="2" s="1"/>
  <c r="D5" i="1"/>
  <c r="D4" i="1"/>
  <c r="N6" i="2" s="1"/>
  <c r="O6" i="2" s="1"/>
  <c r="D3" i="1"/>
  <c r="D2" i="1"/>
  <c r="N4" i="2" s="1"/>
  <c r="O4" i="2" s="1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4" i="2"/>
  <c r="N5" i="2" l="1"/>
  <c r="O5" i="2" s="1"/>
  <c r="N7" i="2"/>
  <c r="O7" i="2" s="1"/>
  <c r="R5" i="2" l="1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4" i="2"/>
  <c r="G4" i="2" l="1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R4" i="2" l="1"/>
  <c r="M4" i="2"/>
  <c r="M6" i="2"/>
  <c r="M10" i="2"/>
  <c r="M14" i="2"/>
  <c r="M18" i="2"/>
  <c r="M22" i="2"/>
  <c r="M26" i="2"/>
  <c r="M30" i="2"/>
  <c r="M34" i="2"/>
  <c r="M38" i="2"/>
  <c r="M42" i="2"/>
  <c r="M46" i="2"/>
  <c r="M50" i="2"/>
  <c r="M54" i="2"/>
  <c r="M58" i="2"/>
  <c r="M62" i="2"/>
  <c r="M66" i="2"/>
  <c r="M70" i="2"/>
  <c r="M74" i="2"/>
  <c r="M78" i="2"/>
  <c r="M82" i="2"/>
  <c r="M86" i="2"/>
  <c r="M90" i="2"/>
  <c r="M94" i="2"/>
  <c r="M98" i="2"/>
  <c r="M102" i="2"/>
  <c r="M106" i="2"/>
  <c r="M110" i="2"/>
  <c r="M114" i="2"/>
  <c r="M118" i="2"/>
  <c r="M122" i="2"/>
  <c r="M126" i="2"/>
  <c r="M130" i="2"/>
  <c r="M134" i="2"/>
  <c r="M138" i="2"/>
  <c r="M142" i="2"/>
  <c r="M146" i="2"/>
  <c r="M150" i="2"/>
  <c r="M154" i="2"/>
  <c r="M158" i="2"/>
  <c r="M162" i="2"/>
  <c r="M166" i="2"/>
  <c r="M170" i="2"/>
  <c r="M174" i="2"/>
  <c r="M178" i="2"/>
  <c r="M182" i="2"/>
  <c r="M186" i="2"/>
  <c r="M190" i="2"/>
  <c r="M194" i="2"/>
  <c r="M198" i="2"/>
  <c r="M202" i="2"/>
  <c r="M206" i="2"/>
  <c r="M210" i="2"/>
  <c r="M214" i="2"/>
  <c r="M218" i="2"/>
  <c r="M222" i="2"/>
  <c r="M226" i="2"/>
  <c r="M230" i="2"/>
  <c r="M234" i="2"/>
  <c r="M238" i="2"/>
  <c r="M242" i="2"/>
  <c r="M246" i="2"/>
  <c r="M250" i="2"/>
  <c r="M254" i="2"/>
  <c r="M258" i="2"/>
  <c r="M262" i="2"/>
  <c r="M266" i="2"/>
  <c r="M270" i="2"/>
  <c r="M274" i="2"/>
  <c r="M278" i="2"/>
  <c r="M282" i="2"/>
  <c r="M286" i="2"/>
  <c r="M290" i="2"/>
  <c r="M294" i="2"/>
  <c r="M298" i="2"/>
  <c r="M302" i="2"/>
  <c r="M306" i="2"/>
  <c r="M310" i="2"/>
  <c r="M314" i="2"/>
  <c r="M318" i="2"/>
  <c r="M322" i="2"/>
  <c r="M326" i="2"/>
  <c r="M330" i="2"/>
  <c r="M334" i="2"/>
  <c r="M338" i="2"/>
  <c r="M342" i="2"/>
  <c r="M346" i="2"/>
  <c r="M350" i="2"/>
  <c r="M354" i="2"/>
  <c r="M358" i="2"/>
  <c r="M362" i="2"/>
  <c r="M366" i="2"/>
  <c r="M370" i="2"/>
  <c r="M374" i="2"/>
  <c r="M378" i="2"/>
  <c r="M382" i="2"/>
  <c r="M386" i="2"/>
  <c r="M390" i="2"/>
  <c r="M394" i="2"/>
  <c r="M398" i="2"/>
  <c r="M402" i="2"/>
  <c r="M406" i="2"/>
  <c r="M410" i="2"/>
  <c r="M414" i="2"/>
  <c r="M418" i="2"/>
  <c r="M422" i="2"/>
  <c r="M426" i="2"/>
  <c r="M430" i="2"/>
  <c r="M434" i="2"/>
  <c r="M438" i="2"/>
  <c r="M442" i="2"/>
  <c r="M446" i="2"/>
  <c r="M450" i="2"/>
  <c r="M454" i="2"/>
  <c r="M458" i="2"/>
  <c r="M462" i="2"/>
  <c r="M466" i="2"/>
  <c r="M470" i="2"/>
  <c r="M474" i="2"/>
  <c r="M478" i="2"/>
  <c r="M482" i="2"/>
  <c r="M486" i="2"/>
  <c r="M490" i="2"/>
  <c r="M494" i="2"/>
  <c r="M498" i="2"/>
  <c r="M502" i="2"/>
  <c r="M506" i="2"/>
  <c r="M510" i="2"/>
  <c r="M514" i="2"/>
  <c r="M518" i="2"/>
  <c r="M522" i="2"/>
  <c r="M526" i="2"/>
  <c r="M530" i="2"/>
  <c r="M534" i="2"/>
  <c r="M538" i="2"/>
  <c r="M542" i="2"/>
  <c r="M546" i="2"/>
  <c r="M550" i="2"/>
  <c r="M554" i="2"/>
  <c r="M558" i="2"/>
  <c r="M562" i="2"/>
  <c r="M566" i="2"/>
  <c r="M570" i="2"/>
  <c r="M574" i="2"/>
  <c r="M578" i="2"/>
  <c r="M582" i="2"/>
  <c r="M586" i="2"/>
  <c r="M590" i="2"/>
  <c r="M594" i="2"/>
  <c r="M598" i="2"/>
  <c r="M602" i="2"/>
  <c r="M606" i="2"/>
  <c r="M610" i="2"/>
  <c r="M614" i="2"/>
  <c r="M618" i="2"/>
  <c r="M622" i="2"/>
  <c r="M626" i="2"/>
  <c r="M630" i="2"/>
  <c r="M634" i="2"/>
  <c r="M638" i="2"/>
  <c r="M642" i="2"/>
  <c r="M646" i="2"/>
  <c r="M650" i="2"/>
  <c r="M654" i="2"/>
  <c r="M648" i="2" l="1"/>
  <c r="M640" i="2"/>
  <c r="M632" i="2"/>
  <c r="M624" i="2"/>
  <c r="M616" i="2"/>
  <c r="M608" i="2"/>
  <c r="M592" i="2"/>
  <c r="M584" i="2"/>
  <c r="M576" i="2"/>
  <c r="M568" i="2"/>
  <c r="M560" i="2"/>
  <c r="M552" i="2"/>
  <c r="M544" i="2"/>
  <c r="M536" i="2"/>
  <c r="M528" i="2"/>
  <c r="M520" i="2"/>
  <c r="M512" i="2"/>
  <c r="M504" i="2"/>
  <c r="M496" i="2"/>
  <c r="M488" i="2"/>
  <c r="M480" i="2"/>
  <c r="M472" i="2"/>
  <c r="M464" i="2"/>
  <c r="M456" i="2"/>
  <c r="M448" i="2"/>
  <c r="M440" i="2"/>
  <c r="M432" i="2"/>
  <c r="M424" i="2"/>
  <c r="M416" i="2"/>
  <c r="M408" i="2"/>
  <c r="M400" i="2"/>
  <c r="M392" i="2"/>
  <c r="M384" i="2"/>
  <c r="M376" i="2"/>
  <c r="M368" i="2"/>
  <c r="M360" i="2"/>
  <c r="M352" i="2"/>
  <c r="M344" i="2"/>
  <c r="M336" i="2"/>
  <c r="M328" i="2"/>
  <c r="M320" i="2"/>
  <c r="M312" i="2"/>
  <c r="M304" i="2"/>
  <c r="M296" i="2"/>
  <c r="M288" i="2"/>
  <c r="M280" i="2"/>
  <c r="M272" i="2"/>
  <c r="M264" i="2"/>
  <c r="M256" i="2"/>
  <c r="M248" i="2"/>
  <c r="M240" i="2"/>
  <c r="M232" i="2"/>
  <c r="M224" i="2"/>
  <c r="M216" i="2"/>
  <c r="M208" i="2"/>
  <c r="M200" i="2"/>
  <c r="M192" i="2"/>
  <c r="M184" i="2"/>
  <c r="M176" i="2"/>
  <c r="M168" i="2"/>
  <c r="M160" i="2"/>
  <c r="M152" i="2"/>
  <c r="M144" i="2"/>
  <c r="M136" i="2"/>
  <c r="M128" i="2"/>
  <c r="M120" i="2"/>
  <c r="M112" i="2"/>
  <c r="M104" i="2"/>
  <c r="M96" i="2"/>
  <c r="M88" i="2"/>
  <c r="M80" i="2"/>
  <c r="M72" i="2"/>
  <c r="M64" i="2"/>
  <c r="M56" i="2"/>
  <c r="M48" i="2"/>
  <c r="M40" i="2"/>
  <c r="M32" i="2"/>
  <c r="M24" i="2"/>
  <c r="M16" i="2"/>
  <c r="M8" i="2"/>
  <c r="M600" i="2"/>
  <c r="M604" i="2"/>
  <c r="M596" i="2"/>
  <c r="M588" i="2"/>
  <c r="M580" i="2"/>
  <c r="M572" i="2"/>
  <c r="M564" i="2"/>
  <c r="M556" i="2"/>
  <c r="M548" i="2"/>
  <c r="M540" i="2"/>
  <c r="M476" i="2"/>
  <c r="M412" i="2"/>
  <c r="M348" i="2"/>
  <c r="M268" i="2"/>
  <c r="M260" i="2"/>
  <c r="M252" i="2"/>
  <c r="M244" i="2"/>
  <c r="M236" i="2"/>
  <c r="M228" i="2"/>
  <c r="M220" i="2"/>
  <c r="M212" i="2"/>
  <c r="M204" i="2"/>
  <c r="M196" i="2"/>
  <c r="M188" i="2"/>
  <c r="M180" i="2"/>
  <c r="M172" i="2"/>
  <c r="M164" i="2"/>
  <c r="M156" i="2"/>
  <c r="M148" i="2"/>
  <c r="M140" i="2"/>
  <c r="M132" i="2"/>
  <c r="M124" i="2"/>
  <c r="M116" i="2"/>
  <c r="M108" i="2"/>
  <c r="M653" i="2"/>
  <c r="M645" i="2"/>
  <c r="M637" i="2"/>
  <c r="M629" i="2"/>
  <c r="M621" i="2"/>
  <c r="M613" i="2"/>
  <c r="M605" i="2"/>
  <c r="M597" i="2"/>
  <c r="M589" i="2"/>
  <c r="M581" i="2"/>
  <c r="M573" i="2"/>
  <c r="M565" i="2"/>
  <c r="M557" i="2"/>
  <c r="M549" i="2"/>
  <c r="M541" i="2"/>
  <c r="M533" i="2"/>
  <c r="M525" i="2"/>
  <c r="M517" i="2"/>
  <c r="M509" i="2"/>
  <c r="M501" i="2"/>
  <c r="M493" i="2"/>
  <c r="M485" i="2"/>
  <c r="M477" i="2"/>
  <c r="M469" i="2"/>
  <c r="M461" i="2"/>
  <c r="M453" i="2"/>
  <c r="M445" i="2"/>
  <c r="M437" i="2"/>
  <c r="M429" i="2"/>
  <c r="M421" i="2"/>
  <c r="M413" i="2"/>
  <c r="M405" i="2"/>
  <c r="M397" i="2"/>
  <c r="M389" i="2"/>
  <c r="M381" i="2"/>
  <c r="M373" i="2"/>
  <c r="M365" i="2"/>
  <c r="M357" i="2"/>
  <c r="M349" i="2"/>
  <c r="M341" i="2"/>
  <c r="M333" i="2"/>
  <c r="M325" i="2"/>
  <c r="M317" i="2"/>
  <c r="M309" i="2"/>
  <c r="M301" i="2"/>
  <c r="M293" i="2"/>
  <c r="M285" i="2"/>
  <c r="M277" i="2"/>
  <c r="M269" i="2"/>
  <c r="M261" i="2"/>
  <c r="M253" i="2"/>
  <c r="M245" i="2"/>
  <c r="M237" i="2"/>
  <c r="M229" i="2"/>
  <c r="M221" i="2"/>
  <c r="M213" i="2"/>
  <c r="M205" i="2"/>
  <c r="M197" i="2"/>
  <c r="M189" i="2"/>
  <c r="M181" i="2"/>
  <c r="M173" i="2"/>
  <c r="M165" i="2"/>
  <c r="M157" i="2"/>
  <c r="M149" i="2"/>
  <c r="M141" i="2"/>
  <c r="M133" i="2"/>
  <c r="M125" i="2"/>
  <c r="M117" i="2"/>
  <c r="M109" i="2"/>
  <c r="M101" i="2"/>
  <c r="M93" i="2"/>
  <c r="M85" i="2"/>
  <c r="M77" i="2"/>
  <c r="M69" i="2"/>
  <c r="M61" i="2"/>
  <c r="M53" i="2"/>
  <c r="M45" i="2"/>
  <c r="M37" i="2"/>
  <c r="M29" i="2"/>
  <c r="M21" i="2"/>
  <c r="M13" i="2"/>
  <c r="M5" i="2"/>
  <c r="M649" i="2"/>
  <c r="M641" i="2"/>
  <c r="M633" i="2"/>
  <c r="M625" i="2"/>
  <c r="M617" i="2"/>
  <c r="M609" i="2"/>
  <c r="M601" i="2"/>
  <c r="M593" i="2"/>
  <c r="M585" i="2"/>
  <c r="M577" i="2"/>
  <c r="M569" i="2"/>
  <c r="M561" i="2"/>
  <c r="M553" i="2"/>
  <c r="M545" i="2"/>
  <c r="M537" i="2"/>
  <c r="M529" i="2"/>
  <c r="M521" i="2"/>
  <c r="M513" i="2"/>
  <c r="M505" i="2"/>
  <c r="M497" i="2"/>
  <c r="M489" i="2"/>
  <c r="M481" i="2"/>
  <c r="M473" i="2"/>
  <c r="M465" i="2"/>
  <c r="M457" i="2"/>
  <c r="M449" i="2"/>
  <c r="M441" i="2"/>
  <c r="M433" i="2"/>
  <c r="M425" i="2"/>
  <c r="M417" i="2"/>
  <c r="M409" i="2"/>
  <c r="M401" i="2"/>
  <c r="M393" i="2"/>
  <c r="M385" i="2"/>
  <c r="M377" i="2"/>
  <c r="M369" i="2"/>
  <c r="M361" i="2"/>
  <c r="M353" i="2"/>
  <c r="M345" i="2"/>
  <c r="M337" i="2"/>
  <c r="M329" i="2"/>
  <c r="M321" i="2"/>
  <c r="M313" i="2"/>
  <c r="M305" i="2"/>
  <c r="M297" i="2"/>
  <c r="M289" i="2"/>
  <c r="M281" i="2"/>
  <c r="M273" i="2"/>
  <c r="M265" i="2"/>
  <c r="M257" i="2"/>
  <c r="M249" i="2"/>
  <c r="M241" i="2"/>
  <c r="M233" i="2"/>
  <c r="M225" i="2"/>
  <c r="M217" i="2"/>
  <c r="M209" i="2"/>
  <c r="M201" i="2"/>
  <c r="M193" i="2"/>
  <c r="M185" i="2"/>
  <c r="M177" i="2"/>
  <c r="M169" i="2"/>
  <c r="M161" i="2"/>
  <c r="M153" i="2"/>
  <c r="M145" i="2"/>
  <c r="M137" i="2"/>
  <c r="M129" i="2"/>
  <c r="M121" i="2"/>
  <c r="M113" i="2"/>
  <c r="M105" i="2"/>
  <c r="M97" i="2"/>
  <c r="M89" i="2"/>
  <c r="M81" i="2"/>
  <c r="M73" i="2"/>
  <c r="M65" i="2"/>
  <c r="M57" i="2"/>
  <c r="M49" i="2"/>
  <c r="M41" i="2"/>
  <c r="M33" i="2"/>
  <c r="M25" i="2"/>
  <c r="M17" i="2"/>
  <c r="M9" i="2"/>
  <c r="M647" i="2"/>
  <c r="M639" i="2"/>
  <c r="M631" i="2"/>
  <c r="M623" i="2"/>
  <c r="M615" i="2"/>
  <c r="M607" i="2"/>
  <c r="M599" i="2"/>
  <c r="M591" i="2"/>
  <c r="M583" i="2"/>
  <c r="M575" i="2"/>
  <c r="M567" i="2"/>
  <c r="M559" i="2"/>
  <c r="M551" i="2"/>
  <c r="M543" i="2"/>
  <c r="M535" i="2"/>
  <c r="M527" i="2"/>
  <c r="M519" i="2"/>
  <c r="M511" i="2"/>
  <c r="M503" i="2"/>
  <c r="M495" i="2"/>
  <c r="M487" i="2"/>
  <c r="M479" i="2"/>
  <c r="M471" i="2"/>
  <c r="M463" i="2"/>
  <c r="M455" i="2"/>
  <c r="M447" i="2"/>
  <c r="M439" i="2"/>
  <c r="M431" i="2"/>
  <c r="M423" i="2"/>
  <c r="M415" i="2"/>
  <c r="M407" i="2"/>
  <c r="M399" i="2"/>
  <c r="M391" i="2"/>
  <c r="M383" i="2"/>
  <c r="M375" i="2"/>
  <c r="M367" i="2"/>
  <c r="M359" i="2"/>
  <c r="M351" i="2"/>
  <c r="M343" i="2"/>
  <c r="M335" i="2"/>
  <c r="M327" i="2"/>
  <c r="M319" i="2"/>
  <c r="M311" i="2"/>
  <c r="M303" i="2"/>
  <c r="M295" i="2"/>
  <c r="M287" i="2"/>
  <c r="M279" i="2"/>
  <c r="M271" i="2"/>
  <c r="M263" i="2"/>
  <c r="M255" i="2"/>
  <c r="M247" i="2"/>
  <c r="M239" i="2"/>
  <c r="M231" i="2"/>
  <c r="M223" i="2"/>
  <c r="M215" i="2"/>
  <c r="M207" i="2"/>
  <c r="M199" i="2"/>
  <c r="M191" i="2"/>
  <c r="M183" i="2"/>
  <c r="M175" i="2"/>
  <c r="M167" i="2"/>
  <c r="M159" i="2"/>
  <c r="M151" i="2"/>
  <c r="M143" i="2"/>
  <c r="M135" i="2"/>
  <c r="M127" i="2"/>
  <c r="M119" i="2"/>
  <c r="M111" i="2"/>
  <c r="M103" i="2"/>
  <c r="M95" i="2"/>
  <c r="M87" i="2"/>
  <c r="M79" i="2"/>
  <c r="M71" i="2"/>
  <c r="M63" i="2"/>
  <c r="M55" i="2"/>
  <c r="M47" i="2"/>
  <c r="M39" i="2"/>
  <c r="M31" i="2"/>
  <c r="M23" i="2"/>
  <c r="M15" i="2"/>
  <c r="M7" i="2"/>
  <c r="M651" i="2"/>
  <c r="M643" i="2"/>
  <c r="M635" i="2"/>
  <c r="M627" i="2"/>
  <c r="M619" i="2"/>
  <c r="M611" i="2"/>
  <c r="M603" i="2"/>
  <c r="M595" i="2"/>
  <c r="M587" i="2"/>
  <c r="M579" i="2"/>
  <c r="M571" i="2"/>
  <c r="M563" i="2"/>
  <c r="M555" i="2"/>
  <c r="M547" i="2"/>
  <c r="M539" i="2"/>
  <c r="M531" i="2"/>
  <c r="M523" i="2"/>
  <c r="M515" i="2"/>
  <c r="M507" i="2"/>
  <c r="M499" i="2"/>
  <c r="M491" i="2"/>
  <c r="M483" i="2"/>
  <c r="M475" i="2"/>
  <c r="M467" i="2"/>
  <c r="M459" i="2"/>
  <c r="M451" i="2"/>
  <c r="M443" i="2"/>
  <c r="M435" i="2"/>
  <c r="M427" i="2"/>
  <c r="M419" i="2"/>
  <c r="M411" i="2"/>
  <c r="M403" i="2"/>
  <c r="M395" i="2"/>
  <c r="M387" i="2"/>
  <c r="M379" i="2"/>
  <c r="M371" i="2"/>
  <c r="M363" i="2"/>
  <c r="M355" i="2"/>
  <c r="M347" i="2"/>
  <c r="M339" i="2"/>
  <c r="M331" i="2"/>
  <c r="M323" i="2"/>
  <c r="M315" i="2"/>
  <c r="M307" i="2"/>
  <c r="M299" i="2"/>
  <c r="M291" i="2"/>
  <c r="M283" i="2"/>
  <c r="M275" i="2"/>
  <c r="M267" i="2"/>
  <c r="M259" i="2"/>
  <c r="M251" i="2"/>
  <c r="M243" i="2"/>
  <c r="M235" i="2"/>
  <c r="M227" i="2"/>
  <c r="M219" i="2"/>
  <c r="M211" i="2"/>
  <c r="M203" i="2"/>
  <c r="M195" i="2"/>
  <c r="M187" i="2"/>
  <c r="M179" i="2"/>
  <c r="M171" i="2"/>
  <c r="M163" i="2"/>
  <c r="M155" i="2"/>
  <c r="M147" i="2"/>
  <c r="M139" i="2"/>
  <c r="M131" i="2"/>
  <c r="M123" i="2"/>
  <c r="M115" i="2"/>
  <c r="M107" i="2"/>
  <c r="M99" i="2"/>
  <c r="M91" i="2"/>
  <c r="M83" i="2"/>
  <c r="M75" i="2"/>
  <c r="M67" i="2"/>
  <c r="M59" i="2"/>
  <c r="M51" i="2"/>
  <c r="M43" i="2"/>
  <c r="M35" i="2"/>
  <c r="M27" i="2"/>
  <c r="M19" i="2"/>
  <c r="M11" i="2"/>
  <c r="M652" i="2"/>
  <c r="M644" i="2"/>
  <c r="M636" i="2"/>
  <c r="M628" i="2"/>
  <c r="M620" i="2"/>
  <c r="M612" i="2"/>
  <c r="M532" i="2"/>
  <c r="M524" i="2"/>
  <c r="M516" i="2"/>
  <c r="M508" i="2"/>
  <c r="M500" i="2"/>
  <c r="M492" i="2"/>
  <c r="M484" i="2"/>
  <c r="M468" i="2"/>
  <c r="M460" i="2"/>
  <c r="M452" i="2"/>
  <c r="M444" i="2"/>
  <c r="M436" i="2"/>
  <c r="M428" i="2"/>
  <c r="M420" i="2"/>
  <c r="M404" i="2"/>
  <c r="M396" i="2"/>
  <c r="M388" i="2"/>
  <c r="M380" i="2"/>
  <c r="M372" i="2"/>
  <c r="M364" i="2"/>
  <c r="M356" i="2"/>
  <c r="M340" i="2"/>
  <c r="M332" i="2"/>
  <c r="M324" i="2"/>
  <c r="M316" i="2"/>
  <c r="M308" i="2"/>
  <c r="M300" i="2"/>
  <c r="M292" i="2"/>
  <c r="M284" i="2"/>
  <c r="M276" i="2"/>
  <c r="M100" i="2"/>
  <c r="M92" i="2"/>
  <c r="M84" i="2"/>
  <c r="M76" i="2"/>
  <c r="M68" i="2"/>
  <c r="M60" i="2"/>
  <c r="M52" i="2"/>
  <c r="M44" i="2"/>
  <c r="M36" i="2"/>
  <c r="M28" i="2"/>
  <c r="M20" i="2"/>
  <c r="M1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BPAY201708152" type="6" refreshedVersion="6" background="1" saveData="1">
    <textPr prompt="0" codePage="850" sourceFile="C:\Users\nic\Documents\Freelance Training\Maquarie Uni\MOOCS\Course3\Workbooks\BPAY20170815.txt" tab="0" delimiter=";">
      <textFields count="4">
        <textField/>
        <textField/>
        <textField/>
        <textField/>
      </textFields>
    </textPr>
  </connection>
  <connection id="2" xr16:uid="{00000000-0015-0000-FFFF-FFFF01000000}" name="BPAY20170816" type="6" refreshedVersion="6" background="1" saveData="1">
    <textPr prompt="0" codePage="850" sourceFile="C:\Users\nic\Documents\Freelance Training\Maquarie Uni\MOOCS\Course3\Workbooks\BPAY20170816.txt" tab="0" delimiter=";">
      <textFields count="4">
        <textField/>
        <textField/>
        <textField/>
        <textField/>
      </textFields>
    </textPr>
  </connection>
  <connection id="3" xr16:uid="{00000000-0015-0000-FFFF-FFFF02000000}" keepAlive="1" name="Query - BPAY20170814" description="Connection to the 'BPAY20170814' query in the workbook." type="5" refreshedVersion="0" background="1" saveData="1">
    <dbPr connection="Provider=Microsoft.Mashup.OleDb.1;Data Source=$Workbook$;Location=BPAY20170814;Extended Properties=&quot;&quot;" command="SELECT * FROM [BPAY20170814]"/>
  </connection>
  <connection id="4" xr16:uid="{00000000-0015-0000-FFFF-FFFF03000000}" keepAlive="1" name="Query - BPAY20170814 (2)" description="Connection to the 'BPAY20170814 (2)' query in the workbook." type="5" refreshedVersion="0" background="1">
    <dbPr connection="Provider=Microsoft.Mashup.OleDb.1;Data Source=$Workbook$;Location=BPAY20170814 (2);Extended Properties=&quot;&quot;" command="SELECT * FROM [BPAY20170814 (2)]"/>
  </connection>
  <connection id="5" xr16:uid="{00000000-0015-0000-FFFF-FFFF04000000}" keepAlive="1" name="Query - BPAY20170814 (3)" description="Connection to the 'BPAY20170814 (3)' query in the workbook." type="5" refreshedVersion="0" background="1">
    <dbPr connection="Provider=Microsoft.Mashup.OleDb.1;Data Source=$Workbook$;Location=&quot;BPAY20170814 (3)&quot;" command="SELECT * FROM [BPAY20170814 (3)]"/>
  </connection>
</connections>
</file>

<file path=xl/sharedStrings.xml><?xml version="1.0" encoding="utf-8"?>
<sst xmlns="http://schemas.openxmlformats.org/spreadsheetml/2006/main" count="26" uniqueCount="23">
  <si>
    <t>Paid Date</t>
  </si>
  <si>
    <t>Merchant ID</t>
  </si>
  <si>
    <t>Invoice Amount</t>
  </si>
  <si>
    <t>Parent ID</t>
  </si>
  <si>
    <t>Y</t>
  </si>
  <si>
    <t>Calculated Fee</t>
  </si>
  <si>
    <t>Sibling Discount</t>
  </si>
  <si>
    <t>Siblings?</t>
  </si>
  <si>
    <t>Helper Discount</t>
  </si>
  <si>
    <t>Previous Balance</t>
  </si>
  <si>
    <t>Helper Hours</t>
  </si>
  <si>
    <t>Arrears Penalty</t>
  </si>
  <si>
    <t>Paid Amount</t>
  </si>
  <si>
    <t>New Balance</t>
  </si>
  <si>
    <t>Total Paid</t>
  </si>
  <si>
    <t>Average New Balance</t>
  </si>
  <si>
    <t>Pay Plan</t>
  </si>
  <si>
    <t>Emp?</t>
  </si>
  <si>
    <t>Enroled</t>
  </si>
  <si>
    <t>Category</t>
  </si>
  <si>
    <t>Paid Parent Invoices</t>
  </si>
  <si>
    <t>REF</t>
  </si>
  <si>
    <t>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</si>
</sst>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6" x14ac:knownFonts="1">
    <font>
      <sz val="11"/>
      <color theme="1"/>
      <name val="Century Gothic"/>
      <family val="2"/>
      <scheme val="minor"/>
    </font>
    <font>
      <sz val="11"/>
      <color theme="1"/>
      <name val="Century Gothic"/>
      <family val="2"/>
      <scheme val="minor"/>
    </font>
    <font>
      <b/>
      <sz val="11"/>
      <color theme="0"/>
      <name val="Century Gothic"/>
      <family val="2"/>
      <scheme val="minor"/>
    </font>
    <font>
      <sz val="11"/>
      <color theme="0"/>
      <name val="Century Gothic"/>
      <family val="2"/>
      <scheme val="minor"/>
    </font>
    <font>
      <sz val="22"/>
      <color theme="0"/>
      <name val="Century Gothic"/>
      <family val="2"/>
      <scheme val="minor"/>
    </font>
    <font>
      <sz val="24"/>
      <color theme="0"/>
      <name val="Century Gothic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/>
        <bgColor theme="4"/>
      </patternFill>
    </fill>
  </fills>
  <borders count="7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 style="thin">
        <color theme="4"/>
      </left>
      <right style="thin">
        <color theme="4"/>
      </right>
      <top/>
      <bottom/>
      <diagonal/>
    </border>
    <border>
      <left style="thin">
        <color theme="4"/>
      </left>
      <right/>
      <top/>
      <bottom style="thin">
        <color theme="4"/>
      </bottom>
      <diagonal/>
    </border>
  </borders>
  <cellStyleXfs count="3">
    <xf numFmtId="0" fontId="0" fillId="0" borderId="0"/>
    <xf numFmtId="0" fontId="3" fillId="2" borderId="0" applyNumberFormat="0" applyBorder="0" applyAlignment="0" applyProtection="0"/>
    <xf numFmtId="0" fontId="1" fillId="3" borderId="0" applyNumberFormat="0" applyBorder="0" applyAlignment="0" applyProtection="0"/>
  </cellStyleXfs>
  <cellXfs count="25">
    <xf numFmtId="0" fontId="0" fillId="0" borderId="0" xfId="0"/>
    <xf numFmtId="14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64" fontId="0" fillId="0" borderId="4" xfId="0" applyNumberFormat="1" applyFont="1" applyBorder="1"/>
    <xf numFmtId="0" fontId="0" fillId="0" borderId="4" xfId="0" applyFont="1" applyBorder="1" applyAlignment="1">
      <alignment horizontal="center"/>
    </xf>
    <xf numFmtId="164" fontId="0" fillId="0" borderId="5" xfId="0" applyNumberFormat="1" applyFont="1" applyBorder="1"/>
    <xf numFmtId="0" fontId="5" fillId="2" borderId="0" xfId="1" applyFont="1"/>
    <xf numFmtId="0" fontId="5" fillId="2" borderId="0" xfId="1" applyFont="1" applyAlignment="1">
      <alignment horizontal="center"/>
    </xf>
    <xf numFmtId="0" fontId="4" fillId="2" borderId="0" xfId="1" applyFont="1" applyAlignment="1">
      <alignment horizontal="left"/>
    </xf>
    <xf numFmtId="0" fontId="0" fillId="0" borderId="4" xfId="0" applyFont="1" applyBorder="1" applyAlignment="1">
      <alignment horizontal="left"/>
    </xf>
    <xf numFmtId="0" fontId="0" fillId="0" borderId="6" xfId="0" applyFont="1" applyBorder="1" applyAlignment="1">
      <alignment horizontal="left"/>
    </xf>
    <xf numFmtId="164" fontId="0" fillId="0" borderId="6" xfId="0" applyNumberFormat="1" applyFont="1" applyBorder="1"/>
    <xf numFmtId="0" fontId="0" fillId="0" borderId="6" xfId="0" applyFont="1" applyBorder="1" applyAlignment="1">
      <alignment horizontal="center"/>
    </xf>
    <xf numFmtId="0" fontId="2" fillId="2" borderId="0" xfId="1" applyFont="1"/>
    <xf numFmtId="164" fontId="1" fillId="3" borderId="0" xfId="2" applyNumberFormat="1"/>
    <xf numFmtId="0" fontId="2" fillId="4" borderId="2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164" fontId="0" fillId="0" borderId="4" xfId="0" applyNumberFormat="1" applyFont="1" applyBorder="1" applyAlignment="1">
      <alignment horizontal="center"/>
    </xf>
    <xf numFmtId="49" fontId="0" fillId="0" borderId="0" xfId="0" applyNumberFormat="1"/>
    <xf numFmtId="49" fontId="0" fillId="0" borderId="0" xfId="0" applyNumberFormat="1" applyAlignment="1">
      <alignment horizontal="left"/>
    </xf>
    <xf numFmtId="0" fontId="0" fillId="0" borderId="4" xfId="0" applyNumberFormat="1" applyFont="1" applyBorder="1"/>
    <xf numFmtId="0" fontId="0" fillId="0" borderId="0" xfId="0" applyNumberFormat="1"/>
    <xf numFmtId="0" fontId="3" fillId="0" borderId="0" xfId="0" applyFont="1"/>
  </cellXfs>
  <cellStyles count="3">
    <cellStyle name="20% - Accent1" xfId="2" builtinId="30"/>
    <cellStyle name="Accent1" xfId="1" builtinId="29"/>
    <cellStyle name="Normal" xfId="0" builtinId="0"/>
  </cellStyles>
  <dxfs count="1">
    <dxf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PAY20170814_12" connectionId="2" xr16:uid="{00000000-0016-0000-0100-000001000000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PAY20170814_16" connectionId="1" xr16:uid="{00000000-0016-0000-0100-000000000000}" autoFormatId="16" applyNumberFormats="0" applyBorderFormats="0" applyFontFormats="1" applyPatternFormats="1" applyAlignmentFormats="0" applyWidthHeightFormats="0"/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Quotable">
  <a:themeElements>
    <a:clrScheme name="Quotable">
      <a:dk1>
        <a:sysClr val="windowText" lastClr="000000"/>
      </a:dk1>
      <a:lt1>
        <a:sysClr val="window" lastClr="FFFFFF"/>
      </a:lt1>
      <a:dk2>
        <a:srgbClr val="212121"/>
      </a:dk2>
      <a:lt2>
        <a:srgbClr val="636363"/>
      </a:lt2>
      <a:accent1>
        <a:srgbClr val="00C6BB"/>
      </a:accent1>
      <a:accent2>
        <a:srgbClr val="6FEBA0"/>
      </a:accent2>
      <a:accent3>
        <a:srgbClr val="B6DF5E"/>
      </a:accent3>
      <a:accent4>
        <a:srgbClr val="EFB251"/>
      </a:accent4>
      <a:accent5>
        <a:srgbClr val="EF755F"/>
      </a:accent5>
      <a:accent6>
        <a:srgbClr val="ED515C"/>
      </a:accent6>
      <a:hlink>
        <a:srgbClr val="8F8F8F"/>
      </a:hlink>
      <a:folHlink>
        <a:srgbClr val="A5A5A5"/>
      </a:folHlink>
    </a:clrScheme>
    <a:fontScheme name="Quotable">
      <a:majorFont>
        <a:latin typeface="Century Gothic" panose="020B050202020202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Quotable">
      <a:fillStyleLst>
        <a:solidFill>
          <a:schemeClr val="phClr"/>
        </a:solidFill>
        <a:gradFill rotWithShape="1">
          <a:gsLst>
            <a:gs pos="0">
              <a:schemeClr val="phClr">
                <a:tint val="80000"/>
                <a:lumMod val="105000"/>
              </a:schemeClr>
            </a:gs>
            <a:gs pos="100000">
              <a:schemeClr val="phClr">
                <a:tint val="90000"/>
              </a:schemeClr>
            </a:gs>
          </a:gsLst>
          <a:lin ang="5400000" scaled="0"/>
        </a:gradFill>
        <a:blipFill rotWithShape="1">
          <a:blip xmlns:r="http://schemas.openxmlformats.org/officeDocument/2006/relationships" r:embed="rId1">
            <a:duotone>
              <a:schemeClr val="phClr">
                <a:tint val="98000"/>
                <a:lumMod val="102000"/>
              </a:schemeClr>
              <a:schemeClr val="phClr">
                <a:shade val="98000"/>
                <a:lumMod val="98000"/>
              </a:schemeClr>
            </a:duotone>
          </a:blip>
          <a:tile tx="0" ty="0" sx="100000" sy="100000" flip="none" algn="tl"/>
        </a:blipFill>
      </a:fillStyleLst>
      <a:lnStyleLst>
        <a:ln w="9525" cap="rnd" cmpd="sng" algn="ctr">
          <a:solidFill>
            <a:schemeClr val="phClr"/>
          </a:solidFill>
          <a:prstDash val="solid"/>
        </a:ln>
        <a:ln w="15875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innerShdw blurRad="63500" dist="25400" dir="13500000">
              <a:srgbClr val="000000">
                <a:alpha val="75000"/>
              </a:srgbClr>
            </a:inn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100000"/>
              </a:schemeClr>
            </a:gs>
            <a:gs pos="100000">
              <a:schemeClr val="phClr">
                <a:tint val="84000"/>
                <a:shade val="84000"/>
                <a:lumMod val="9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84000"/>
                <a:shade val="90000"/>
                <a:satMod val="120000"/>
                <a:lumMod val="90000"/>
              </a:schemeClr>
            </a:gs>
            <a:gs pos="100000">
              <a:schemeClr val="phClr"/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Quotable" id="{39EC5628-30ED-4578-ACD8-9820EDB8E15A}" vid="{6F3559E9-1A4C-49D8-94D4-F41003531C49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R654"/>
  <sheetViews>
    <sheetView tabSelected="1" zoomScaleNormal="100" workbookViewId="0">
      <selection activeCell="Q7" sqref="Q7"/>
    </sheetView>
  </sheetViews>
  <sheetFormatPr defaultRowHeight="14.6" x14ac:dyDescent="0.35"/>
  <cols>
    <col min="1" max="1" width="8.78515625" style="2" customWidth="1"/>
    <col min="2" max="2" width="12.5" customWidth="1"/>
    <col min="3" max="3" width="9.140625" style="3" bestFit="1" customWidth="1"/>
    <col min="4" max="4" width="9.35546875" style="3" bestFit="1" customWidth="1"/>
    <col min="5" max="5" width="13" customWidth="1"/>
    <col min="6" max="6" width="8.7109375" style="3" customWidth="1"/>
    <col min="7" max="7" width="8.28515625" style="3" bestFit="1" customWidth="1"/>
    <col min="8" max="8" width="10.5" customWidth="1"/>
    <col min="9" max="9" width="11.35546875" customWidth="1"/>
    <col min="10" max="10" width="8.78515625" style="3" customWidth="1"/>
    <col min="11" max="11" width="7.78515625" style="3" customWidth="1"/>
    <col min="12" max="12" width="11.7109375" customWidth="1"/>
    <col min="13" max="15" width="11.28515625" customWidth="1"/>
    <col min="16" max="16" width="5.7109375" customWidth="1"/>
    <col min="17" max="17" width="21.2109375" bestFit="1" customWidth="1"/>
    <col min="18" max="18" width="17.140625" customWidth="1"/>
  </cols>
  <sheetData>
    <row r="1" spans="1:18" ht="34.200000000000003" customHeight="1" x14ac:dyDescent="0.75">
      <c r="A1" s="9" t="s">
        <v>20</v>
      </c>
      <c r="B1" s="7"/>
      <c r="C1" s="8"/>
      <c r="D1" s="8"/>
      <c r="E1" s="7"/>
      <c r="F1" s="8"/>
      <c r="G1" s="8"/>
      <c r="H1" s="7"/>
      <c r="I1" s="7"/>
      <c r="J1" s="8"/>
      <c r="K1" s="8"/>
      <c r="L1" s="7"/>
      <c r="M1" s="7"/>
      <c r="N1" s="7"/>
      <c r="O1" s="7"/>
    </row>
    <row r="3" spans="1:18" ht="27.45" x14ac:dyDescent="0.35">
      <c r="A3" s="17" t="s">
        <v>3</v>
      </c>
      <c r="B3" s="16" t="s">
        <v>9</v>
      </c>
      <c r="C3" s="16" t="s">
        <v>19</v>
      </c>
      <c r="D3" s="16" t="s">
        <v>16</v>
      </c>
      <c r="E3" s="16" t="s">
        <v>5</v>
      </c>
      <c r="F3" s="16" t="s">
        <v>18</v>
      </c>
      <c r="G3" s="16" t="s">
        <v>7</v>
      </c>
      <c r="H3" s="16" t="s">
        <v>6</v>
      </c>
      <c r="I3" s="16" t="s">
        <v>11</v>
      </c>
      <c r="J3" s="16" t="s">
        <v>10</v>
      </c>
      <c r="K3" s="16" t="s">
        <v>17</v>
      </c>
      <c r="L3" s="16" t="s">
        <v>8</v>
      </c>
      <c r="M3" s="16" t="s">
        <v>2</v>
      </c>
      <c r="N3" s="16" t="s">
        <v>12</v>
      </c>
      <c r="O3" s="18" t="s">
        <v>13</v>
      </c>
    </row>
    <row r="4" spans="1:18" x14ac:dyDescent="0.35">
      <c r="A4" s="10">
        <v>30008</v>
      </c>
      <c r="B4" s="4">
        <v>0</v>
      </c>
      <c r="C4" s="19" t="str">
        <f>IF(B4=0,"A",IF(B4&gt;0,"B","C"))</f>
        <v>A</v>
      </c>
      <c r="D4" s="5"/>
      <c r="E4" s="4">
        <v>11757</v>
      </c>
      <c r="F4" s="5">
        <v>3</v>
      </c>
      <c r="G4" s="5" t="str">
        <f>IF(F4&gt;=2,"Y", "")</f>
        <v>Y</v>
      </c>
      <c r="H4" s="4">
        <f>IF(F4=1,0,IF(F4=2,E4*5%,E4*8%))</f>
        <v>940.56000000000006</v>
      </c>
      <c r="I4" s="4">
        <f t="shared" ref="I4:I67" si="0">IF(AND(B4&gt;0,D4&lt;&gt;"Y"),B4*10%,0)</f>
        <v>0</v>
      </c>
      <c r="J4" s="5">
        <v>16</v>
      </c>
      <c r="K4" s="5"/>
      <c r="L4" s="4">
        <f>IF(OR(J4&gt;=16,K4),250,0)</f>
        <v>250</v>
      </c>
      <c r="M4" s="4">
        <f>'Invoice Data'!$B4+'Invoice Data'!$E4-'Invoice Data'!$H4-'Invoice Data'!$L4+'Invoice Data'!$I4</f>
        <v>10566.44</v>
      </c>
      <c r="N4" s="4">
        <f>_xlfn.IFNA(VLOOKUP(A4,BPay!$B$2:$D$7913,3,0),0)</f>
        <v>10566.44</v>
      </c>
      <c r="O4" s="6">
        <f>M4-N4</f>
        <v>0</v>
      </c>
      <c r="Q4" s="14" t="s">
        <v>14</v>
      </c>
      <c r="R4" s="15">
        <f>SUM('Invoice Data'!$N$4:$N$654)</f>
        <v>46965.54</v>
      </c>
    </row>
    <row r="5" spans="1:18" x14ac:dyDescent="0.35">
      <c r="A5" s="10">
        <v>30017</v>
      </c>
      <c r="B5" s="4">
        <v>0</v>
      </c>
      <c r="C5" s="19" t="str">
        <f t="shared" ref="C5:C68" si="1">IF(B5=0,"A",IF(B5&gt;0,"B","C"))</f>
        <v>A</v>
      </c>
      <c r="D5" s="5"/>
      <c r="E5" s="4">
        <v>5193</v>
      </c>
      <c r="F5" s="5">
        <v>1</v>
      </c>
      <c r="G5" s="5" t="str">
        <f t="shared" ref="G5:G68" si="2">IF(F5&gt;=2,"Y", "")</f>
        <v/>
      </c>
      <c r="H5" s="4">
        <f t="shared" ref="H5:H68" si="3">IF(F5=1,0,IF(F5=2,E5*5%,E5*8%))</f>
        <v>0</v>
      </c>
      <c r="I5" s="4">
        <f t="shared" si="0"/>
        <v>0</v>
      </c>
      <c r="J5" s="5">
        <v>0</v>
      </c>
      <c r="K5" s="5" t="b">
        <v>1</v>
      </c>
      <c r="L5" s="4">
        <f t="shared" ref="L5:L68" si="4">IF(OR(J5&gt;=16,K5),250,0)</f>
        <v>250</v>
      </c>
      <c r="M5" s="4">
        <f>'Invoice Data'!$B5+'Invoice Data'!$E5-'Invoice Data'!$H5-'Invoice Data'!$L5+'Invoice Data'!$I5</f>
        <v>4943</v>
      </c>
      <c r="N5" s="4">
        <f>_xlfn.IFNA(VLOOKUP(A5,BPay!$B$2:$D$7913,3,0),0)</f>
        <v>4943</v>
      </c>
      <c r="O5" s="6">
        <f t="shared" ref="O5:O68" si="5">M5-N5</f>
        <v>0</v>
      </c>
      <c r="Q5" s="14" t="s">
        <v>15</v>
      </c>
      <c r="R5" s="15">
        <f>IFERROR(AVERAGE('Invoice Data'!$O$4:$O$654),"")</f>
        <v>6236.2756682027621</v>
      </c>
    </row>
    <row r="6" spans="1:18" x14ac:dyDescent="0.35">
      <c r="A6" s="10">
        <v>30035</v>
      </c>
      <c r="B6" s="4">
        <v>3645</v>
      </c>
      <c r="C6" s="19" t="str">
        <f t="shared" si="1"/>
        <v>B</v>
      </c>
      <c r="D6" s="5"/>
      <c r="E6" s="4">
        <v>5086</v>
      </c>
      <c r="F6" s="5">
        <v>1</v>
      </c>
      <c r="G6" s="5" t="str">
        <f t="shared" si="2"/>
        <v/>
      </c>
      <c r="H6" s="4">
        <f t="shared" si="3"/>
        <v>0</v>
      </c>
      <c r="I6" s="4">
        <f t="shared" si="0"/>
        <v>364.5</v>
      </c>
      <c r="J6" s="5">
        <v>5</v>
      </c>
      <c r="K6" s="5"/>
      <c r="L6" s="4">
        <f t="shared" si="4"/>
        <v>0</v>
      </c>
      <c r="M6" s="4">
        <f>'Invoice Data'!$B6+'Invoice Data'!$E6-'Invoice Data'!$H6-'Invoice Data'!$L6+'Invoice Data'!$I6</f>
        <v>9095.5</v>
      </c>
      <c r="N6" s="4">
        <f>_xlfn.IFNA(VLOOKUP(A6,BPay!$B$2:$D$7913,3,0),0)</f>
        <v>9095.5</v>
      </c>
      <c r="O6" s="6">
        <f t="shared" si="5"/>
        <v>0</v>
      </c>
    </row>
    <row r="7" spans="1:18" x14ac:dyDescent="0.35">
      <c r="A7" s="10">
        <v>30044</v>
      </c>
      <c r="B7" s="4">
        <v>548.45000000000005</v>
      </c>
      <c r="C7" s="19" t="str">
        <f t="shared" si="1"/>
        <v>B</v>
      </c>
      <c r="D7" s="5" t="s">
        <v>4</v>
      </c>
      <c r="E7" s="4">
        <v>3589</v>
      </c>
      <c r="F7" s="5">
        <v>1</v>
      </c>
      <c r="G7" s="5" t="str">
        <f t="shared" si="2"/>
        <v/>
      </c>
      <c r="H7" s="4">
        <f t="shared" si="3"/>
        <v>0</v>
      </c>
      <c r="I7" s="4">
        <f t="shared" si="0"/>
        <v>0</v>
      </c>
      <c r="J7" s="5">
        <v>6</v>
      </c>
      <c r="K7" s="5"/>
      <c r="L7" s="4">
        <f t="shared" si="4"/>
        <v>0</v>
      </c>
      <c r="M7" s="4">
        <f>'Invoice Data'!$B7+'Invoice Data'!$E7-'Invoice Data'!$H7-'Invoice Data'!$L7+'Invoice Data'!$I7</f>
        <v>4137.45</v>
      </c>
      <c r="N7" s="4">
        <f>_xlfn.IFNA(VLOOKUP(A7,BPay!$B$2:$D$7913,3,0),0)</f>
        <v>4137.45</v>
      </c>
      <c r="O7" s="6">
        <f t="shared" si="5"/>
        <v>0</v>
      </c>
      <c r="Q7" s="24"/>
    </row>
    <row r="8" spans="1:18" x14ac:dyDescent="0.35">
      <c r="A8" s="10">
        <v>30053</v>
      </c>
      <c r="B8" s="4">
        <v>0</v>
      </c>
      <c r="C8" s="19" t="str">
        <f t="shared" si="1"/>
        <v>A</v>
      </c>
      <c r="D8" s="5"/>
      <c r="E8" s="4">
        <v>7377</v>
      </c>
      <c r="F8" s="5">
        <v>2</v>
      </c>
      <c r="G8" s="5" t="str">
        <f t="shared" si="2"/>
        <v>Y</v>
      </c>
      <c r="H8" s="4">
        <f t="shared" si="3"/>
        <v>368.85</v>
      </c>
      <c r="I8" s="4">
        <f t="shared" si="0"/>
        <v>0</v>
      </c>
      <c r="J8" s="5">
        <v>0</v>
      </c>
      <c r="K8" s="5"/>
      <c r="L8" s="4">
        <f t="shared" si="4"/>
        <v>0</v>
      </c>
      <c r="M8" s="4">
        <f>'Invoice Data'!$B8+'Invoice Data'!$E8-'Invoice Data'!$H8-'Invoice Data'!$L8+'Invoice Data'!$I8</f>
        <v>7008.15</v>
      </c>
      <c r="N8" s="4">
        <f>_xlfn.IFNA(VLOOKUP(A8,BPay!$B$2:$D$7913,3,0),0)</f>
        <v>7377</v>
      </c>
      <c r="O8" s="6">
        <f t="shared" si="5"/>
        <v>-368.85000000000036</v>
      </c>
    </row>
    <row r="9" spans="1:18" x14ac:dyDescent="0.35">
      <c r="A9" s="10">
        <v>30099</v>
      </c>
      <c r="B9" s="4">
        <v>0</v>
      </c>
      <c r="C9" s="19" t="str">
        <f t="shared" si="1"/>
        <v>A</v>
      </c>
      <c r="D9" s="5"/>
      <c r="E9" s="4">
        <v>3554</v>
      </c>
      <c r="F9" s="5">
        <v>1</v>
      </c>
      <c r="G9" s="5" t="str">
        <f t="shared" si="2"/>
        <v/>
      </c>
      <c r="H9" s="4">
        <f t="shared" si="3"/>
        <v>0</v>
      </c>
      <c r="I9" s="4">
        <f t="shared" si="0"/>
        <v>0</v>
      </c>
      <c r="J9" s="5">
        <v>9</v>
      </c>
      <c r="K9" s="5"/>
      <c r="L9" s="4">
        <f t="shared" si="4"/>
        <v>0</v>
      </c>
      <c r="M9" s="4">
        <f>'Invoice Data'!$B9+'Invoice Data'!$E9-'Invoice Data'!$H9-'Invoice Data'!$L9+'Invoice Data'!$I9</f>
        <v>3554</v>
      </c>
      <c r="N9" s="4">
        <f>_xlfn.IFNA(VLOOKUP(A9,BPay!$B$2:$D$7913,3,0),0)</f>
        <v>0</v>
      </c>
      <c r="O9" s="6">
        <f t="shared" si="5"/>
        <v>3554</v>
      </c>
    </row>
    <row r="10" spans="1:18" x14ac:dyDescent="0.35">
      <c r="A10" s="10">
        <v>30115</v>
      </c>
      <c r="B10" s="4">
        <v>-1200</v>
      </c>
      <c r="C10" s="19" t="str">
        <f t="shared" si="1"/>
        <v>C</v>
      </c>
      <c r="D10" s="5"/>
      <c r="E10" s="4">
        <v>4650</v>
      </c>
      <c r="F10" s="5">
        <v>1</v>
      </c>
      <c r="G10" s="5" t="str">
        <f t="shared" si="2"/>
        <v/>
      </c>
      <c r="H10" s="4">
        <f t="shared" si="3"/>
        <v>0</v>
      </c>
      <c r="I10" s="4">
        <f t="shared" si="0"/>
        <v>0</v>
      </c>
      <c r="J10" s="5">
        <v>0</v>
      </c>
      <c r="K10" s="5" t="b">
        <v>1</v>
      </c>
      <c r="L10" s="4">
        <f t="shared" si="4"/>
        <v>250</v>
      </c>
      <c r="M10" s="4">
        <f>'Invoice Data'!$B10+'Invoice Data'!$E10-'Invoice Data'!$H10-'Invoice Data'!$L10+'Invoice Data'!$I10</f>
        <v>3200</v>
      </c>
      <c r="N10" s="4">
        <f>_xlfn.IFNA(VLOOKUP(A10,BPay!$B$2:$D$7913,3,0),0)</f>
        <v>0</v>
      </c>
      <c r="O10" s="6">
        <f t="shared" si="5"/>
        <v>3200</v>
      </c>
    </row>
    <row r="11" spans="1:18" x14ac:dyDescent="0.35">
      <c r="A11" s="10">
        <v>30133</v>
      </c>
      <c r="B11" s="4">
        <v>0</v>
      </c>
      <c r="C11" s="19" t="str">
        <f t="shared" si="1"/>
        <v>A</v>
      </c>
      <c r="D11" s="5"/>
      <c r="E11" s="4">
        <v>9031</v>
      </c>
      <c r="F11" s="5">
        <v>2</v>
      </c>
      <c r="G11" s="5" t="str">
        <f t="shared" si="2"/>
        <v>Y</v>
      </c>
      <c r="H11" s="4">
        <f t="shared" si="3"/>
        <v>451.55</v>
      </c>
      <c r="I11" s="4">
        <f t="shared" si="0"/>
        <v>0</v>
      </c>
      <c r="J11" s="5">
        <v>7</v>
      </c>
      <c r="K11" s="5"/>
      <c r="L11" s="4">
        <f t="shared" si="4"/>
        <v>0</v>
      </c>
      <c r="M11" s="4">
        <f>'Invoice Data'!$B11+'Invoice Data'!$E11-'Invoice Data'!$H11-'Invoice Data'!$L11+'Invoice Data'!$I11</f>
        <v>8579.4500000000007</v>
      </c>
      <c r="N11" s="4">
        <f>_xlfn.IFNA(VLOOKUP(A11,BPay!$B$2:$D$7913,3,0),0)</f>
        <v>7008.15</v>
      </c>
      <c r="O11" s="6">
        <f t="shared" si="5"/>
        <v>1571.3000000000011</v>
      </c>
    </row>
    <row r="12" spans="1:18" x14ac:dyDescent="0.35">
      <c r="A12" s="10">
        <v>30142</v>
      </c>
      <c r="B12" s="4">
        <v>0</v>
      </c>
      <c r="C12" s="19" t="str">
        <f t="shared" si="1"/>
        <v>A</v>
      </c>
      <c r="D12" s="5"/>
      <c r="E12" s="4">
        <v>3943</v>
      </c>
      <c r="F12" s="5">
        <v>1</v>
      </c>
      <c r="G12" s="5" t="str">
        <f t="shared" si="2"/>
        <v/>
      </c>
      <c r="H12" s="4">
        <f t="shared" si="3"/>
        <v>0</v>
      </c>
      <c r="I12" s="4">
        <f t="shared" si="0"/>
        <v>0</v>
      </c>
      <c r="J12" s="5">
        <v>2</v>
      </c>
      <c r="K12" s="5"/>
      <c r="L12" s="4">
        <f t="shared" si="4"/>
        <v>0</v>
      </c>
      <c r="M12" s="4">
        <f>'Invoice Data'!$B12+'Invoice Data'!$E12-'Invoice Data'!$H12-'Invoice Data'!$L12+'Invoice Data'!$I12</f>
        <v>3943</v>
      </c>
      <c r="N12" s="4">
        <f>_xlfn.IFNA(VLOOKUP(A12,BPay!$B$2:$D$7913,3,0),0)</f>
        <v>0</v>
      </c>
      <c r="O12" s="6">
        <f t="shared" si="5"/>
        <v>3943</v>
      </c>
    </row>
    <row r="13" spans="1:18" x14ac:dyDescent="0.35">
      <c r="A13" s="10">
        <v>30151</v>
      </c>
      <c r="B13" s="4">
        <v>0</v>
      </c>
      <c r="C13" s="19" t="str">
        <f t="shared" si="1"/>
        <v>A</v>
      </c>
      <c r="D13" s="5"/>
      <c r="E13" s="4">
        <v>4197</v>
      </c>
      <c r="F13" s="5">
        <v>1</v>
      </c>
      <c r="G13" s="5" t="str">
        <f t="shared" si="2"/>
        <v/>
      </c>
      <c r="H13" s="4">
        <f t="shared" si="3"/>
        <v>0</v>
      </c>
      <c r="I13" s="4">
        <f t="shared" si="0"/>
        <v>0</v>
      </c>
      <c r="J13" s="5">
        <v>16</v>
      </c>
      <c r="K13" s="5"/>
      <c r="L13" s="4">
        <f t="shared" si="4"/>
        <v>250</v>
      </c>
      <c r="M13" s="4">
        <f>'Invoice Data'!$B13+'Invoice Data'!$E13-'Invoice Data'!$H13-'Invoice Data'!$L13+'Invoice Data'!$I13</f>
        <v>3947</v>
      </c>
      <c r="N13" s="4">
        <f>_xlfn.IFNA(VLOOKUP(A13,BPay!$B$2:$D$7913,3,0),0)</f>
        <v>0</v>
      </c>
      <c r="O13" s="6">
        <f t="shared" si="5"/>
        <v>3947</v>
      </c>
    </row>
    <row r="14" spans="1:18" x14ac:dyDescent="0.35">
      <c r="A14" s="10">
        <v>30160</v>
      </c>
      <c r="B14" s="4">
        <v>0</v>
      </c>
      <c r="C14" s="19" t="str">
        <f t="shared" si="1"/>
        <v>A</v>
      </c>
      <c r="D14" s="5"/>
      <c r="E14" s="4">
        <v>8234</v>
      </c>
      <c r="F14" s="5">
        <v>2</v>
      </c>
      <c r="G14" s="5" t="str">
        <f t="shared" si="2"/>
        <v>Y</v>
      </c>
      <c r="H14" s="4">
        <f t="shared" si="3"/>
        <v>411.70000000000005</v>
      </c>
      <c r="I14" s="4">
        <f t="shared" si="0"/>
        <v>0</v>
      </c>
      <c r="J14" s="5">
        <v>18</v>
      </c>
      <c r="K14" s="5"/>
      <c r="L14" s="4">
        <f t="shared" si="4"/>
        <v>250</v>
      </c>
      <c r="M14" s="4">
        <f>'Invoice Data'!$B14+'Invoice Data'!$E14-'Invoice Data'!$H14-'Invoice Data'!$L14+'Invoice Data'!$I14</f>
        <v>7572.3</v>
      </c>
      <c r="N14" s="4">
        <f>_xlfn.IFNA(VLOOKUP(A14,BPay!$B$2:$D$7913,3,0),0)</f>
        <v>0</v>
      </c>
      <c r="O14" s="6">
        <f t="shared" si="5"/>
        <v>7572.3</v>
      </c>
    </row>
    <row r="15" spans="1:18" x14ac:dyDescent="0.35">
      <c r="A15" s="10">
        <v>30188</v>
      </c>
      <c r="B15" s="4">
        <v>0</v>
      </c>
      <c r="C15" s="19" t="str">
        <f t="shared" si="1"/>
        <v>A</v>
      </c>
      <c r="D15" s="5"/>
      <c r="E15" s="4">
        <v>6278</v>
      </c>
      <c r="F15" s="5">
        <v>2</v>
      </c>
      <c r="G15" s="5" t="str">
        <f t="shared" si="2"/>
        <v>Y</v>
      </c>
      <c r="H15" s="4">
        <f t="shared" si="3"/>
        <v>313.90000000000003</v>
      </c>
      <c r="I15" s="4">
        <f t="shared" si="0"/>
        <v>0</v>
      </c>
      <c r="J15" s="5">
        <v>16</v>
      </c>
      <c r="K15" s="5"/>
      <c r="L15" s="4">
        <f t="shared" si="4"/>
        <v>250</v>
      </c>
      <c r="M15" s="4">
        <f>'Invoice Data'!$B15+'Invoice Data'!$E15-'Invoice Data'!$H15-'Invoice Data'!$L15+'Invoice Data'!$I15</f>
        <v>5714.1</v>
      </c>
      <c r="N15" s="4">
        <f>_xlfn.IFNA(VLOOKUP(A15,BPay!$B$2:$D$7913,3,0),0)</f>
        <v>0</v>
      </c>
      <c r="O15" s="6">
        <f t="shared" si="5"/>
        <v>5714.1</v>
      </c>
    </row>
    <row r="16" spans="1:18" x14ac:dyDescent="0.35">
      <c r="A16" s="10">
        <v>30197</v>
      </c>
      <c r="B16" s="4">
        <v>0</v>
      </c>
      <c r="C16" s="19" t="str">
        <f t="shared" si="1"/>
        <v>A</v>
      </c>
      <c r="D16" s="5"/>
      <c r="E16" s="4">
        <v>18626</v>
      </c>
      <c r="F16" s="5">
        <v>4</v>
      </c>
      <c r="G16" s="5" t="str">
        <f t="shared" si="2"/>
        <v>Y</v>
      </c>
      <c r="H16" s="4">
        <f t="shared" si="3"/>
        <v>1490.08</v>
      </c>
      <c r="I16" s="4">
        <f t="shared" si="0"/>
        <v>0</v>
      </c>
      <c r="J16" s="5">
        <v>0</v>
      </c>
      <c r="K16" s="5"/>
      <c r="L16" s="4">
        <f t="shared" si="4"/>
        <v>0</v>
      </c>
      <c r="M16" s="4">
        <f>'Invoice Data'!$B16+'Invoice Data'!$E16-'Invoice Data'!$H16-'Invoice Data'!$L16+'Invoice Data'!$I16</f>
        <v>17135.919999999998</v>
      </c>
      <c r="N16" s="4">
        <f>_xlfn.IFNA(VLOOKUP(A16,BPay!$B$2:$D$7913,3,0),0)</f>
        <v>0</v>
      </c>
      <c r="O16" s="6">
        <f t="shared" si="5"/>
        <v>17135.919999999998</v>
      </c>
    </row>
    <row r="17" spans="1:15" x14ac:dyDescent="0.35">
      <c r="A17" s="10">
        <v>30204</v>
      </c>
      <c r="B17" s="4">
        <v>0</v>
      </c>
      <c r="C17" s="19" t="str">
        <f t="shared" si="1"/>
        <v>A</v>
      </c>
      <c r="D17" s="5"/>
      <c r="E17" s="4">
        <v>9386</v>
      </c>
      <c r="F17" s="5">
        <v>2</v>
      </c>
      <c r="G17" s="5" t="str">
        <f t="shared" si="2"/>
        <v>Y</v>
      </c>
      <c r="H17" s="4">
        <f t="shared" si="3"/>
        <v>469.3</v>
      </c>
      <c r="I17" s="4">
        <f t="shared" si="0"/>
        <v>0</v>
      </c>
      <c r="J17" s="5">
        <v>0</v>
      </c>
      <c r="K17" s="5" t="b">
        <v>1</v>
      </c>
      <c r="L17" s="4">
        <f t="shared" si="4"/>
        <v>250</v>
      </c>
      <c r="M17" s="4">
        <f>'Invoice Data'!$B17+'Invoice Data'!$E17-'Invoice Data'!$H17-'Invoice Data'!$L17+'Invoice Data'!$I17</f>
        <v>8666.7000000000007</v>
      </c>
      <c r="N17" s="4">
        <f>_xlfn.IFNA(VLOOKUP(A17,BPay!$B$2:$D$7913,3,0),0)</f>
        <v>0</v>
      </c>
      <c r="O17" s="6">
        <f t="shared" si="5"/>
        <v>8666.7000000000007</v>
      </c>
    </row>
    <row r="18" spans="1:15" x14ac:dyDescent="0.35">
      <c r="A18" s="10">
        <v>30213</v>
      </c>
      <c r="B18" s="4">
        <v>0</v>
      </c>
      <c r="C18" s="19" t="str">
        <f t="shared" si="1"/>
        <v>A</v>
      </c>
      <c r="D18" s="5"/>
      <c r="E18" s="4">
        <v>10092</v>
      </c>
      <c r="F18" s="5">
        <v>2</v>
      </c>
      <c r="G18" s="5" t="str">
        <f t="shared" si="2"/>
        <v>Y</v>
      </c>
      <c r="H18" s="4">
        <f t="shared" si="3"/>
        <v>504.6</v>
      </c>
      <c r="I18" s="4">
        <f t="shared" si="0"/>
        <v>0</v>
      </c>
      <c r="J18" s="5">
        <v>10</v>
      </c>
      <c r="K18" s="5"/>
      <c r="L18" s="4">
        <f t="shared" si="4"/>
        <v>0</v>
      </c>
      <c r="M18" s="4">
        <f>'Invoice Data'!$B18+'Invoice Data'!$E18-'Invoice Data'!$H18-'Invoice Data'!$L18+'Invoice Data'!$I18</f>
        <v>9587.4</v>
      </c>
      <c r="N18" s="4">
        <f>_xlfn.IFNA(VLOOKUP(A18,BPay!$B$2:$D$7913,3,0),0)</f>
        <v>0</v>
      </c>
      <c r="O18" s="6">
        <f t="shared" si="5"/>
        <v>9587.4</v>
      </c>
    </row>
    <row r="19" spans="1:15" x14ac:dyDescent="0.35">
      <c r="A19" s="10">
        <v>30222</v>
      </c>
      <c r="B19" s="4">
        <v>0</v>
      </c>
      <c r="C19" s="19" t="str">
        <f t="shared" si="1"/>
        <v>A</v>
      </c>
      <c r="D19" s="5"/>
      <c r="E19" s="4">
        <v>3838</v>
      </c>
      <c r="F19" s="5">
        <v>1</v>
      </c>
      <c r="G19" s="5" t="str">
        <f t="shared" si="2"/>
        <v/>
      </c>
      <c r="H19" s="4">
        <f t="shared" si="3"/>
        <v>0</v>
      </c>
      <c r="I19" s="4">
        <f t="shared" si="0"/>
        <v>0</v>
      </c>
      <c r="J19" s="5">
        <v>3</v>
      </c>
      <c r="K19" s="5"/>
      <c r="L19" s="4">
        <f t="shared" si="4"/>
        <v>0</v>
      </c>
      <c r="M19" s="4">
        <f>'Invoice Data'!$B19+'Invoice Data'!$E19-'Invoice Data'!$H19-'Invoice Data'!$L19+'Invoice Data'!$I19</f>
        <v>3838</v>
      </c>
      <c r="N19" s="4">
        <f>_xlfn.IFNA(VLOOKUP(A19,BPay!$B$2:$D$7913,3,0),0)</f>
        <v>3838</v>
      </c>
      <c r="O19" s="6">
        <f t="shared" si="5"/>
        <v>0</v>
      </c>
    </row>
    <row r="20" spans="1:15" x14ac:dyDescent="0.35">
      <c r="A20" s="10">
        <v>30240</v>
      </c>
      <c r="B20" s="4">
        <v>0</v>
      </c>
      <c r="C20" s="19" t="str">
        <f t="shared" si="1"/>
        <v>A</v>
      </c>
      <c r="D20" s="5"/>
      <c r="E20" s="4">
        <v>4160</v>
      </c>
      <c r="F20" s="5">
        <v>1</v>
      </c>
      <c r="G20" s="5" t="str">
        <f t="shared" si="2"/>
        <v/>
      </c>
      <c r="H20" s="4">
        <f t="shared" si="3"/>
        <v>0</v>
      </c>
      <c r="I20" s="4">
        <f t="shared" si="0"/>
        <v>0</v>
      </c>
      <c r="J20" s="5">
        <v>2</v>
      </c>
      <c r="K20" s="5"/>
      <c r="L20" s="4">
        <f t="shared" si="4"/>
        <v>0</v>
      </c>
      <c r="M20" s="4">
        <f>'Invoice Data'!$B20+'Invoice Data'!$E20-'Invoice Data'!$H20-'Invoice Data'!$L20+'Invoice Data'!$I20</f>
        <v>4160</v>
      </c>
      <c r="N20" s="4">
        <f>_xlfn.IFNA(VLOOKUP(A20,BPay!$B$2:$D$7913,3,0),0)</f>
        <v>0</v>
      </c>
      <c r="O20" s="6">
        <f t="shared" si="5"/>
        <v>4160</v>
      </c>
    </row>
    <row r="21" spans="1:15" x14ac:dyDescent="0.35">
      <c r="A21" s="10">
        <v>30259</v>
      </c>
      <c r="B21" s="4">
        <v>0</v>
      </c>
      <c r="C21" s="19" t="str">
        <f t="shared" si="1"/>
        <v>A</v>
      </c>
      <c r="D21" s="5"/>
      <c r="E21" s="4">
        <v>7875</v>
      </c>
      <c r="F21" s="5">
        <v>2</v>
      </c>
      <c r="G21" s="5" t="str">
        <f t="shared" si="2"/>
        <v>Y</v>
      </c>
      <c r="H21" s="4">
        <f t="shared" si="3"/>
        <v>393.75</v>
      </c>
      <c r="I21" s="4">
        <f t="shared" si="0"/>
        <v>0</v>
      </c>
      <c r="J21" s="5">
        <v>1</v>
      </c>
      <c r="K21" s="5"/>
      <c r="L21" s="4">
        <f t="shared" si="4"/>
        <v>0</v>
      </c>
      <c r="M21" s="4">
        <f>'Invoice Data'!$B21+'Invoice Data'!$E21-'Invoice Data'!$H21-'Invoice Data'!$L21+'Invoice Data'!$I21</f>
        <v>7481.25</v>
      </c>
      <c r="N21" s="4">
        <f>_xlfn.IFNA(VLOOKUP(A21,BPay!$B$2:$D$7913,3,0),0)</f>
        <v>0</v>
      </c>
      <c r="O21" s="6">
        <f t="shared" si="5"/>
        <v>7481.25</v>
      </c>
    </row>
    <row r="22" spans="1:15" x14ac:dyDescent="0.35">
      <c r="A22" s="10">
        <v>30268</v>
      </c>
      <c r="B22" s="4">
        <v>2279</v>
      </c>
      <c r="C22" s="19" t="str">
        <f t="shared" si="1"/>
        <v>B</v>
      </c>
      <c r="D22" s="5"/>
      <c r="E22" s="4">
        <v>8867</v>
      </c>
      <c r="F22" s="5">
        <v>2</v>
      </c>
      <c r="G22" s="5" t="str">
        <f t="shared" si="2"/>
        <v>Y</v>
      </c>
      <c r="H22" s="4">
        <f t="shared" si="3"/>
        <v>443.35</v>
      </c>
      <c r="I22" s="4">
        <f t="shared" si="0"/>
        <v>227.9</v>
      </c>
      <c r="J22" s="5">
        <v>16</v>
      </c>
      <c r="K22" s="5"/>
      <c r="L22" s="4">
        <f t="shared" si="4"/>
        <v>250</v>
      </c>
      <c r="M22" s="4">
        <f>'Invoice Data'!$B22+'Invoice Data'!$E22-'Invoice Data'!$H22-'Invoice Data'!$L22+'Invoice Data'!$I22</f>
        <v>10680.55</v>
      </c>
      <c r="N22" s="4">
        <f>_xlfn.IFNA(VLOOKUP(A22,BPay!$B$2:$D$7913,3,0),0)</f>
        <v>0</v>
      </c>
      <c r="O22" s="6">
        <f t="shared" si="5"/>
        <v>10680.55</v>
      </c>
    </row>
    <row r="23" spans="1:15" x14ac:dyDescent="0.35">
      <c r="A23" s="10">
        <v>30277</v>
      </c>
      <c r="B23" s="4">
        <v>0</v>
      </c>
      <c r="C23" s="19" t="str">
        <f t="shared" si="1"/>
        <v>A</v>
      </c>
      <c r="D23" s="5"/>
      <c r="E23" s="4">
        <v>9970</v>
      </c>
      <c r="F23" s="5">
        <v>2</v>
      </c>
      <c r="G23" s="5" t="str">
        <f t="shared" si="2"/>
        <v>Y</v>
      </c>
      <c r="H23" s="4">
        <f t="shared" si="3"/>
        <v>498.5</v>
      </c>
      <c r="I23" s="4">
        <f t="shared" si="0"/>
        <v>0</v>
      </c>
      <c r="J23" s="5">
        <v>0</v>
      </c>
      <c r="K23" s="5"/>
      <c r="L23" s="4">
        <f t="shared" si="4"/>
        <v>0</v>
      </c>
      <c r="M23" s="4">
        <f>'Invoice Data'!$B23+'Invoice Data'!$E23-'Invoice Data'!$H23-'Invoice Data'!$L23+'Invoice Data'!$I23</f>
        <v>9471.5</v>
      </c>
      <c r="N23" s="4">
        <f>_xlfn.IFNA(VLOOKUP(A23,BPay!$B$2:$D$7913,3,0),0)</f>
        <v>0</v>
      </c>
      <c r="O23" s="6">
        <f t="shared" si="5"/>
        <v>9471.5</v>
      </c>
    </row>
    <row r="24" spans="1:15" x14ac:dyDescent="0.35">
      <c r="A24" s="10">
        <v>30295</v>
      </c>
      <c r="B24" s="4">
        <v>0</v>
      </c>
      <c r="C24" s="19" t="str">
        <f t="shared" si="1"/>
        <v>A</v>
      </c>
      <c r="D24" s="5"/>
      <c r="E24" s="4">
        <v>9383</v>
      </c>
      <c r="F24" s="5">
        <v>2</v>
      </c>
      <c r="G24" s="5" t="str">
        <f t="shared" si="2"/>
        <v>Y</v>
      </c>
      <c r="H24" s="4">
        <f t="shared" si="3"/>
        <v>469.15000000000003</v>
      </c>
      <c r="I24" s="4">
        <f t="shared" si="0"/>
        <v>0</v>
      </c>
      <c r="J24" s="5">
        <v>16</v>
      </c>
      <c r="K24" s="5"/>
      <c r="L24" s="4">
        <f t="shared" si="4"/>
        <v>250</v>
      </c>
      <c r="M24" s="4">
        <f>'Invoice Data'!$B24+'Invoice Data'!$E24-'Invoice Data'!$H24-'Invoice Data'!$L24+'Invoice Data'!$I24</f>
        <v>8663.85</v>
      </c>
      <c r="N24" s="4">
        <f>_xlfn.IFNA(VLOOKUP(A24,BPay!$B$2:$D$7913,3,0),0)</f>
        <v>0</v>
      </c>
      <c r="O24" s="6">
        <f t="shared" si="5"/>
        <v>8663.85</v>
      </c>
    </row>
    <row r="25" spans="1:15" x14ac:dyDescent="0.35">
      <c r="A25" s="10">
        <v>30357</v>
      </c>
      <c r="B25" s="4">
        <v>-200</v>
      </c>
      <c r="C25" s="19" t="str">
        <f t="shared" si="1"/>
        <v>C</v>
      </c>
      <c r="D25" s="5"/>
      <c r="E25" s="4">
        <v>5449</v>
      </c>
      <c r="F25" s="5">
        <v>1</v>
      </c>
      <c r="G25" s="5" t="str">
        <f t="shared" si="2"/>
        <v/>
      </c>
      <c r="H25" s="4">
        <f t="shared" si="3"/>
        <v>0</v>
      </c>
      <c r="I25" s="4">
        <f t="shared" si="0"/>
        <v>0</v>
      </c>
      <c r="J25" s="5">
        <v>16</v>
      </c>
      <c r="K25" s="5"/>
      <c r="L25" s="4">
        <f t="shared" si="4"/>
        <v>250</v>
      </c>
      <c r="M25" s="4">
        <f>'Invoice Data'!$B25+'Invoice Data'!$E25-'Invoice Data'!$H25-'Invoice Data'!$L25+'Invoice Data'!$I25</f>
        <v>4999</v>
      </c>
      <c r="N25" s="4">
        <f>_xlfn.IFNA(VLOOKUP(A25,BPay!$B$2:$D$7913,3,0),0)</f>
        <v>0</v>
      </c>
      <c r="O25" s="6">
        <f t="shared" si="5"/>
        <v>4999</v>
      </c>
    </row>
    <row r="26" spans="1:15" x14ac:dyDescent="0.35">
      <c r="A26" s="10">
        <v>30366</v>
      </c>
      <c r="B26" s="4">
        <v>0</v>
      </c>
      <c r="C26" s="19" t="str">
        <f t="shared" si="1"/>
        <v>A</v>
      </c>
      <c r="D26" s="5"/>
      <c r="E26" s="4">
        <v>6429</v>
      </c>
      <c r="F26" s="5">
        <v>2</v>
      </c>
      <c r="G26" s="5" t="str">
        <f t="shared" si="2"/>
        <v>Y</v>
      </c>
      <c r="H26" s="4">
        <f t="shared" si="3"/>
        <v>321.45000000000005</v>
      </c>
      <c r="I26" s="4">
        <f t="shared" si="0"/>
        <v>0</v>
      </c>
      <c r="J26" s="5">
        <v>10</v>
      </c>
      <c r="K26" s="5"/>
      <c r="L26" s="4">
        <f t="shared" si="4"/>
        <v>0</v>
      </c>
      <c r="M26" s="4">
        <f>'Invoice Data'!$B26+'Invoice Data'!$E26-'Invoice Data'!$H26-'Invoice Data'!$L26+'Invoice Data'!$I26</f>
        <v>6107.55</v>
      </c>
      <c r="N26" s="4">
        <f>_xlfn.IFNA(VLOOKUP(A26,BPay!$B$2:$D$7913,3,0),0)</f>
        <v>0</v>
      </c>
      <c r="O26" s="6">
        <f t="shared" si="5"/>
        <v>6107.55</v>
      </c>
    </row>
    <row r="27" spans="1:15" x14ac:dyDescent="0.35">
      <c r="A27" s="10">
        <v>30400</v>
      </c>
      <c r="B27" s="4">
        <v>0</v>
      </c>
      <c r="C27" s="19" t="str">
        <f t="shared" si="1"/>
        <v>A</v>
      </c>
      <c r="D27" s="5"/>
      <c r="E27" s="4">
        <v>9103</v>
      </c>
      <c r="F27" s="5">
        <v>2</v>
      </c>
      <c r="G27" s="5" t="str">
        <f t="shared" si="2"/>
        <v>Y</v>
      </c>
      <c r="H27" s="4">
        <f t="shared" si="3"/>
        <v>455.15000000000003</v>
      </c>
      <c r="I27" s="4">
        <f t="shared" si="0"/>
        <v>0</v>
      </c>
      <c r="J27" s="5">
        <v>13</v>
      </c>
      <c r="K27" s="5"/>
      <c r="L27" s="4">
        <f t="shared" si="4"/>
        <v>0</v>
      </c>
      <c r="M27" s="4">
        <f>'Invoice Data'!$B27+'Invoice Data'!$E27-'Invoice Data'!$H27-'Invoice Data'!$L27+'Invoice Data'!$I27</f>
        <v>8647.85</v>
      </c>
      <c r="N27" s="4">
        <f>_xlfn.IFNA(VLOOKUP(A27,BPay!$B$2:$D$7913,3,0),0)</f>
        <v>0</v>
      </c>
      <c r="O27" s="6">
        <f t="shared" si="5"/>
        <v>8647.85</v>
      </c>
    </row>
    <row r="28" spans="1:15" x14ac:dyDescent="0.35">
      <c r="A28" s="10">
        <v>30428</v>
      </c>
      <c r="B28" s="4">
        <v>0</v>
      </c>
      <c r="C28" s="19" t="str">
        <f t="shared" si="1"/>
        <v>A</v>
      </c>
      <c r="D28" s="5"/>
      <c r="E28" s="4">
        <v>3812</v>
      </c>
      <c r="F28" s="5">
        <v>1</v>
      </c>
      <c r="G28" s="5" t="str">
        <f t="shared" si="2"/>
        <v/>
      </c>
      <c r="H28" s="4">
        <f t="shared" si="3"/>
        <v>0</v>
      </c>
      <c r="I28" s="4">
        <f t="shared" si="0"/>
        <v>0</v>
      </c>
      <c r="J28" s="5">
        <v>6</v>
      </c>
      <c r="K28" s="5"/>
      <c r="L28" s="4">
        <f t="shared" si="4"/>
        <v>0</v>
      </c>
      <c r="M28" s="4">
        <f>'Invoice Data'!$B28+'Invoice Data'!$E28-'Invoice Data'!$H28-'Invoice Data'!$L28+'Invoice Data'!$I28</f>
        <v>3812</v>
      </c>
      <c r="N28" s="4">
        <f>_xlfn.IFNA(VLOOKUP(A28,BPay!$B$2:$D$7913,3,0),0)</f>
        <v>0</v>
      </c>
      <c r="O28" s="6">
        <f t="shared" si="5"/>
        <v>3812</v>
      </c>
    </row>
    <row r="29" spans="1:15" x14ac:dyDescent="0.35">
      <c r="A29" s="10">
        <v>30437</v>
      </c>
      <c r="B29" s="4">
        <v>0</v>
      </c>
      <c r="C29" s="19" t="str">
        <f t="shared" si="1"/>
        <v>A</v>
      </c>
      <c r="D29" s="5"/>
      <c r="E29" s="4">
        <v>4749</v>
      </c>
      <c r="F29" s="5">
        <v>1</v>
      </c>
      <c r="G29" s="5" t="str">
        <f t="shared" si="2"/>
        <v/>
      </c>
      <c r="H29" s="4">
        <f t="shared" si="3"/>
        <v>0</v>
      </c>
      <c r="I29" s="4">
        <f t="shared" si="0"/>
        <v>0</v>
      </c>
      <c r="J29" s="5">
        <v>2</v>
      </c>
      <c r="K29" s="5"/>
      <c r="L29" s="4">
        <f t="shared" si="4"/>
        <v>0</v>
      </c>
      <c r="M29" s="4">
        <f>'Invoice Data'!$B29+'Invoice Data'!$E29-'Invoice Data'!$H29-'Invoice Data'!$L29+'Invoice Data'!$I29</f>
        <v>4749</v>
      </c>
      <c r="N29" s="4">
        <f>_xlfn.IFNA(VLOOKUP(A29,BPay!$B$2:$D$7913,3,0),0)</f>
        <v>0</v>
      </c>
      <c r="O29" s="6">
        <f t="shared" si="5"/>
        <v>4749</v>
      </c>
    </row>
    <row r="30" spans="1:15" x14ac:dyDescent="0.35">
      <c r="A30" s="10">
        <v>30446</v>
      </c>
      <c r="B30" s="4">
        <v>0</v>
      </c>
      <c r="C30" s="19" t="str">
        <f t="shared" si="1"/>
        <v>A</v>
      </c>
      <c r="D30" s="5"/>
      <c r="E30" s="4">
        <v>7866</v>
      </c>
      <c r="F30" s="5">
        <v>2</v>
      </c>
      <c r="G30" s="5" t="str">
        <f t="shared" si="2"/>
        <v>Y</v>
      </c>
      <c r="H30" s="4">
        <f t="shared" si="3"/>
        <v>393.3</v>
      </c>
      <c r="I30" s="4">
        <f t="shared" si="0"/>
        <v>0</v>
      </c>
      <c r="J30" s="5">
        <v>18</v>
      </c>
      <c r="K30" s="5"/>
      <c r="L30" s="4">
        <f t="shared" si="4"/>
        <v>250</v>
      </c>
      <c r="M30" s="4">
        <f>'Invoice Data'!$B30+'Invoice Data'!$E30-'Invoice Data'!$H30-'Invoice Data'!$L30+'Invoice Data'!$I30</f>
        <v>7222.7</v>
      </c>
      <c r="N30" s="4">
        <f>_xlfn.IFNA(VLOOKUP(A30,BPay!$B$2:$D$7913,3,0),0)</f>
        <v>0</v>
      </c>
      <c r="O30" s="6">
        <f t="shared" si="5"/>
        <v>7222.7</v>
      </c>
    </row>
    <row r="31" spans="1:15" x14ac:dyDescent="0.35">
      <c r="A31" s="10">
        <v>30455</v>
      </c>
      <c r="B31" s="4">
        <v>0</v>
      </c>
      <c r="C31" s="19" t="str">
        <f t="shared" si="1"/>
        <v>A</v>
      </c>
      <c r="D31" s="5"/>
      <c r="E31" s="4">
        <v>3545</v>
      </c>
      <c r="F31" s="5">
        <v>1</v>
      </c>
      <c r="G31" s="5" t="str">
        <f t="shared" si="2"/>
        <v/>
      </c>
      <c r="H31" s="4">
        <f t="shared" si="3"/>
        <v>0</v>
      </c>
      <c r="I31" s="4">
        <f t="shared" si="0"/>
        <v>0</v>
      </c>
      <c r="J31" s="5">
        <v>1</v>
      </c>
      <c r="K31" s="5"/>
      <c r="L31" s="4">
        <f t="shared" si="4"/>
        <v>0</v>
      </c>
      <c r="M31" s="4">
        <f>'Invoice Data'!$B31+'Invoice Data'!$E31-'Invoice Data'!$H31-'Invoice Data'!$L31+'Invoice Data'!$I31</f>
        <v>3545</v>
      </c>
      <c r="N31" s="4">
        <f>_xlfn.IFNA(VLOOKUP(A31,BPay!$B$2:$D$7913,3,0),0)</f>
        <v>0</v>
      </c>
      <c r="O31" s="6">
        <f t="shared" si="5"/>
        <v>3545</v>
      </c>
    </row>
    <row r="32" spans="1:15" x14ac:dyDescent="0.35">
      <c r="A32" s="10">
        <v>30464</v>
      </c>
      <c r="B32" s="4">
        <v>0</v>
      </c>
      <c r="C32" s="19" t="str">
        <f t="shared" si="1"/>
        <v>A</v>
      </c>
      <c r="D32" s="5"/>
      <c r="E32" s="4">
        <v>4597</v>
      </c>
      <c r="F32" s="5">
        <v>1</v>
      </c>
      <c r="G32" s="5" t="str">
        <f t="shared" si="2"/>
        <v/>
      </c>
      <c r="H32" s="4">
        <f t="shared" si="3"/>
        <v>0</v>
      </c>
      <c r="I32" s="4">
        <f t="shared" si="0"/>
        <v>0</v>
      </c>
      <c r="J32" s="5">
        <v>2</v>
      </c>
      <c r="K32" s="5"/>
      <c r="L32" s="4">
        <f t="shared" si="4"/>
        <v>0</v>
      </c>
      <c r="M32" s="4">
        <f>'Invoice Data'!$B32+'Invoice Data'!$E32-'Invoice Data'!$H32-'Invoice Data'!$L32+'Invoice Data'!$I32</f>
        <v>4597</v>
      </c>
      <c r="N32" s="4">
        <f>_xlfn.IFNA(VLOOKUP(A32,BPay!$B$2:$D$7913,3,0),0)</f>
        <v>0</v>
      </c>
      <c r="O32" s="6">
        <f t="shared" si="5"/>
        <v>4597</v>
      </c>
    </row>
    <row r="33" spans="1:15" x14ac:dyDescent="0.35">
      <c r="A33" s="10">
        <v>30473</v>
      </c>
      <c r="B33" s="4">
        <v>0</v>
      </c>
      <c r="C33" s="19" t="str">
        <f t="shared" si="1"/>
        <v>A</v>
      </c>
      <c r="D33" s="5"/>
      <c r="E33" s="4">
        <v>4239</v>
      </c>
      <c r="F33" s="5">
        <v>1</v>
      </c>
      <c r="G33" s="5" t="str">
        <f t="shared" si="2"/>
        <v/>
      </c>
      <c r="H33" s="4">
        <f t="shared" si="3"/>
        <v>0</v>
      </c>
      <c r="I33" s="4">
        <f t="shared" si="0"/>
        <v>0</v>
      </c>
      <c r="J33" s="5">
        <v>0</v>
      </c>
      <c r="K33" s="5" t="b">
        <v>1</v>
      </c>
      <c r="L33" s="4">
        <f t="shared" si="4"/>
        <v>250</v>
      </c>
      <c r="M33" s="4">
        <f>'Invoice Data'!$B33+'Invoice Data'!$E33-'Invoice Data'!$H33-'Invoice Data'!$L33+'Invoice Data'!$I33</f>
        <v>3989</v>
      </c>
      <c r="N33" s="4">
        <f>_xlfn.IFNA(VLOOKUP(A33,BPay!$B$2:$D$7913,3,0),0)</f>
        <v>0</v>
      </c>
      <c r="O33" s="6">
        <f t="shared" si="5"/>
        <v>3989</v>
      </c>
    </row>
    <row r="34" spans="1:15" x14ac:dyDescent="0.35">
      <c r="A34" s="10">
        <v>30482</v>
      </c>
      <c r="B34" s="4">
        <v>0</v>
      </c>
      <c r="C34" s="19" t="str">
        <f t="shared" si="1"/>
        <v>A</v>
      </c>
      <c r="D34" s="5"/>
      <c r="E34" s="4">
        <v>3736</v>
      </c>
      <c r="F34" s="5">
        <v>1</v>
      </c>
      <c r="G34" s="5" t="str">
        <f t="shared" si="2"/>
        <v/>
      </c>
      <c r="H34" s="4">
        <f t="shared" si="3"/>
        <v>0</v>
      </c>
      <c r="I34" s="4">
        <f t="shared" si="0"/>
        <v>0</v>
      </c>
      <c r="J34" s="5">
        <v>0</v>
      </c>
      <c r="K34" s="5"/>
      <c r="L34" s="4">
        <f t="shared" si="4"/>
        <v>0</v>
      </c>
      <c r="M34" s="4">
        <f>'Invoice Data'!$B34+'Invoice Data'!$E34-'Invoice Data'!$H34-'Invoice Data'!$L34+'Invoice Data'!$I34</f>
        <v>3736</v>
      </c>
      <c r="N34" s="4">
        <f>_xlfn.IFNA(VLOOKUP(A34,BPay!$B$2:$D$7913,3,0),0)</f>
        <v>0</v>
      </c>
      <c r="O34" s="6">
        <f t="shared" si="5"/>
        <v>3736</v>
      </c>
    </row>
    <row r="35" spans="1:15" x14ac:dyDescent="0.35">
      <c r="A35" s="10">
        <v>30491</v>
      </c>
      <c r="B35" s="4">
        <v>0</v>
      </c>
      <c r="C35" s="19" t="str">
        <f t="shared" si="1"/>
        <v>A</v>
      </c>
      <c r="D35" s="5"/>
      <c r="E35" s="4">
        <v>5111</v>
      </c>
      <c r="F35" s="5">
        <v>1</v>
      </c>
      <c r="G35" s="5" t="str">
        <f t="shared" si="2"/>
        <v/>
      </c>
      <c r="H35" s="4">
        <f t="shared" si="3"/>
        <v>0</v>
      </c>
      <c r="I35" s="4">
        <f t="shared" si="0"/>
        <v>0</v>
      </c>
      <c r="J35" s="5">
        <v>6</v>
      </c>
      <c r="K35" s="5"/>
      <c r="L35" s="4">
        <f t="shared" si="4"/>
        <v>0</v>
      </c>
      <c r="M35" s="4">
        <f>'Invoice Data'!$B35+'Invoice Data'!$E35-'Invoice Data'!$H35-'Invoice Data'!$L35+'Invoice Data'!$I35</f>
        <v>5111</v>
      </c>
      <c r="N35" s="4">
        <f>_xlfn.IFNA(VLOOKUP(A35,BPay!$B$2:$D$7913,3,0),0)</f>
        <v>0</v>
      </c>
      <c r="O35" s="6">
        <f t="shared" si="5"/>
        <v>5111</v>
      </c>
    </row>
    <row r="36" spans="1:15" x14ac:dyDescent="0.35">
      <c r="A36" s="10">
        <v>30623</v>
      </c>
      <c r="B36" s="4">
        <v>0</v>
      </c>
      <c r="C36" s="19" t="str">
        <f t="shared" si="1"/>
        <v>A</v>
      </c>
      <c r="D36" s="5"/>
      <c r="E36" s="4">
        <v>8470</v>
      </c>
      <c r="F36" s="5">
        <v>2</v>
      </c>
      <c r="G36" s="5" t="str">
        <f t="shared" si="2"/>
        <v>Y</v>
      </c>
      <c r="H36" s="4">
        <f t="shared" si="3"/>
        <v>423.5</v>
      </c>
      <c r="I36" s="4">
        <f t="shared" si="0"/>
        <v>0</v>
      </c>
      <c r="J36" s="5">
        <v>13</v>
      </c>
      <c r="K36" s="5"/>
      <c r="L36" s="4">
        <f t="shared" si="4"/>
        <v>0</v>
      </c>
      <c r="M36" s="4">
        <f>'Invoice Data'!$B36+'Invoice Data'!$E36-'Invoice Data'!$H36-'Invoice Data'!$L36+'Invoice Data'!$I36</f>
        <v>8046.5</v>
      </c>
      <c r="N36" s="4">
        <f>_xlfn.IFNA(VLOOKUP(A36,BPay!$B$2:$D$7913,3,0),0)</f>
        <v>0</v>
      </c>
      <c r="O36" s="6">
        <f t="shared" si="5"/>
        <v>8046.5</v>
      </c>
    </row>
    <row r="37" spans="1:15" x14ac:dyDescent="0.35">
      <c r="A37" s="10">
        <v>30632</v>
      </c>
      <c r="B37" s="4">
        <v>0</v>
      </c>
      <c r="C37" s="19" t="str">
        <f t="shared" si="1"/>
        <v>A</v>
      </c>
      <c r="D37" s="5"/>
      <c r="E37" s="4">
        <v>4365</v>
      </c>
      <c r="F37" s="5">
        <v>1</v>
      </c>
      <c r="G37" s="5" t="str">
        <f t="shared" si="2"/>
        <v/>
      </c>
      <c r="H37" s="4">
        <f t="shared" si="3"/>
        <v>0</v>
      </c>
      <c r="I37" s="4">
        <f t="shared" si="0"/>
        <v>0</v>
      </c>
      <c r="J37" s="5">
        <v>0</v>
      </c>
      <c r="K37" s="5"/>
      <c r="L37" s="4">
        <f t="shared" si="4"/>
        <v>0</v>
      </c>
      <c r="M37" s="4">
        <f>'Invoice Data'!$B37+'Invoice Data'!$E37-'Invoice Data'!$H37-'Invoice Data'!$L37+'Invoice Data'!$I37</f>
        <v>4365</v>
      </c>
      <c r="N37" s="4">
        <f>_xlfn.IFNA(VLOOKUP(A37,BPay!$B$2:$D$7913,3,0),0)</f>
        <v>0</v>
      </c>
      <c r="O37" s="6">
        <f t="shared" si="5"/>
        <v>4365</v>
      </c>
    </row>
    <row r="38" spans="1:15" x14ac:dyDescent="0.35">
      <c r="A38" s="10">
        <v>30650</v>
      </c>
      <c r="B38" s="4">
        <v>0</v>
      </c>
      <c r="C38" s="19" t="str">
        <f t="shared" si="1"/>
        <v>A</v>
      </c>
      <c r="D38" s="5"/>
      <c r="E38" s="4">
        <v>9405</v>
      </c>
      <c r="F38" s="5">
        <v>2</v>
      </c>
      <c r="G38" s="5" t="str">
        <f t="shared" si="2"/>
        <v>Y</v>
      </c>
      <c r="H38" s="4">
        <f t="shared" si="3"/>
        <v>470.25</v>
      </c>
      <c r="I38" s="4">
        <f t="shared" si="0"/>
        <v>0</v>
      </c>
      <c r="J38" s="5">
        <v>3</v>
      </c>
      <c r="K38" s="5"/>
      <c r="L38" s="4">
        <f t="shared" si="4"/>
        <v>0</v>
      </c>
      <c r="M38" s="4">
        <f>'Invoice Data'!$B38+'Invoice Data'!$E38-'Invoice Data'!$H38-'Invoice Data'!$L38+'Invoice Data'!$I38</f>
        <v>8934.75</v>
      </c>
      <c r="N38" s="4">
        <f>_xlfn.IFNA(VLOOKUP(A38,BPay!$B$2:$D$7913,3,0),0)</f>
        <v>0</v>
      </c>
      <c r="O38" s="6">
        <f t="shared" si="5"/>
        <v>8934.75</v>
      </c>
    </row>
    <row r="39" spans="1:15" x14ac:dyDescent="0.35">
      <c r="A39" s="10">
        <v>30678</v>
      </c>
      <c r="B39" s="4">
        <v>0</v>
      </c>
      <c r="C39" s="19" t="str">
        <f t="shared" si="1"/>
        <v>A</v>
      </c>
      <c r="D39" s="5"/>
      <c r="E39" s="4">
        <v>3549</v>
      </c>
      <c r="F39" s="5">
        <v>1</v>
      </c>
      <c r="G39" s="5" t="str">
        <f t="shared" si="2"/>
        <v/>
      </c>
      <c r="H39" s="4">
        <f t="shared" si="3"/>
        <v>0</v>
      </c>
      <c r="I39" s="4">
        <f t="shared" si="0"/>
        <v>0</v>
      </c>
      <c r="J39" s="5">
        <v>15</v>
      </c>
      <c r="K39" s="5"/>
      <c r="L39" s="4">
        <f t="shared" si="4"/>
        <v>0</v>
      </c>
      <c r="M39" s="4">
        <f>'Invoice Data'!$B39+'Invoice Data'!$E39-'Invoice Data'!$H39-'Invoice Data'!$L39+'Invoice Data'!$I39</f>
        <v>3549</v>
      </c>
      <c r="N39" s="4">
        <f>_xlfn.IFNA(VLOOKUP(A39,BPay!$B$2:$D$7913,3,0),0)</f>
        <v>0</v>
      </c>
      <c r="O39" s="6">
        <f t="shared" si="5"/>
        <v>3549</v>
      </c>
    </row>
    <row r="40" spans="1:15" x14ac:dyDescent="0.35">
      <c r="A40" s="10">
        <v>30696</v>
      </c>
      <c r="B40" s="4">
        <v>0</v>
      </c>
      <c r="C40" s="19" t="str">
        <f t="shared" si="1"/>
        <v>A</v>
      </c>
      <c r="D40" s="5"/>
      <c r="E40" s="4">
        <v>5218</v>
      </c>
      <c r="F40" s="5">
        <v>1</v>
      </c>
      <c r="G40" s="5" t="str">
        <f t="shared" si="2"/>
        <v/>
      </c>
      <c r="H40" s="4">
        <f t="shared" si="3"/>
        <v>0</v>
      </c>
      <c r="I40" s="4">
        <f t="shared" si="0"/>
        <v>0</v>
      </c>
      <c r="J40" s="5">
        <v>12</v>
      </c>
      <c r="K40" s="5"/>
      <c r="L40" s="4">
        <f t="shared" si="4"/>
        <v>0</v>
      </c>
      <c r="M40" s="4">
        <f>'Invoice Data'!$B40+'Invoice Data'!$E40-'Invoice Data'!$H40-'Invoice Data'!$L40+'Invoice Data'!$I40</f>
        <v>5218</v>
      </c>
      <c r="N40" s="4">
        <f>_xlfn.IFNA(VLOOKUP(A40,BPay!$B$2:$D$7913,3,0),0)</f>
        <v>0</v>
      </c>
      <c r="O40" s="6">
        <f t="shared" si="5"/>
        <v>5218</v>
      </c>
    </row>
    <row r="41" spans="1:15" x14ac:dyDescent="0.35">
      <c r="A41" s="10">
        <v>30721</v>
      </c>
      <c r="B41" s="4">
        <v>0</v>
      </c>
      <c r="C41" s="19" t="str">
        <f t="shared" si="1"/>
        <v>A</v>
      </c>
      <c r="D41" s="5"/>
      <c r="E41" s="4">
        <v>9778</v>
      </c>
      <c r="F41" s="5">
        <v>2</v>
      </c>
      <c r="G41" s="5" t="str">
        <f t="shared" si="2"/>
        <v>Y</v>
      </c>
      <c r="H41" s="4">
        <f t="shared" si="3"/>
        <v>488.90000000000003</v>
      </c>
      <c r="I41" s="4">
        <f t="shared" si="0"/>
        <v>0</v>
      </c>
      <c r="J41" s="5">
        <v>1</v>
      </c>
      <c r="K41" s="5"/>
      <c r="L41" s="4">
        <f t="shared" si="4"/>
        <v>0</v>
      </c>
      <c r="M41" s="4">
        <f>'Invoice Data'!$B41+'Invoice Data'!$E41-'Invoice Data'!$H41-'Invoice Data'!$L41+'Invoice Data'!$I41</f>
        <v>9289.1</v>
      </c>
      <c r="N41" s="4">
        <f>_xlfn.IFNA(VLOOKUP(A41,BPay!$B$2:$D$7913,3,0),0)</f>
        <v>0</v>
      </c>
      <c r="O41" s="6">
        <f t="shared" si="5"/>
        <v>9289.1</v>
      </c>
    </row>
    <row r="42" spans="1:15" x14ac:dyDescent="0.35">
      <c r="A42" s="10">
        <v>30730</v>
      </c>
      <c r="B42" s="4">
        <v>0</v>
      </c>
      <c r="C42" s="19" t="str">
        <f t="shared" si="1"/>
        <v>A</v>
      </c>
      <c r="D42" s="5"/>
      <c r="E42" s="4">
        <v>3347</v>
      </c>
      <c r="F42" s="5">
        <v>1</v>
      </c>
      <c r="G42" s="5" t="str">
        <f t="shared" si="2"/>
        <v/>
      </c>
      <c r="H42" s="4">
        <f t="shared" si="3"/>
        <v>0</v>
      </c>
      <c r="I42" s="4">
        <f t="shared" si="0"/>
        <v>0</v>
      </c>
      <c r="J42" s="5">
        <v>12</v>
      </c>
      <c r="K42" s="5"/>
      <c r="L42" s="4">
        <f t="shared" si="4"/>
        <v>0</v>
      </c>
      <c r="M42" s="4">
        <f>'Invoice Data'!$B42+'Invoice Data'!$E42-'Invoice Data'!$H42-'Invoice Data'!$L42+'Invoice Data'!$I42</f>
        <v>3347</v>
      </c>
      <c r="N42" s="4">
        <f>_xlfn.IFNA(VLOOKUP(A42,BPay!$B$2:$D$7913,3,0),0)</f>
        <v>0</v>
      </c>
      <c r="O42" s="6">
        <f t="shared" si="5"/>
        <v>3347</v>
      </c>
    </row>
    <row r="43" spans="1:15" x14ac:dyDescent="0.35">
      <c r="A43" s="10">
        <v>30749</v>
      </c>
      <c r="B43" s="4">
        <v>0</v>
      </c>
      <c r="C43" s="19" t="str">
        <f t="shared" si="1"/>
        <v>A</v>
      </c>
      <c r="D43" s="5"/>
      <c r="E43" s="4">
        <v>8605</v>
      </c>
      <c r="F43" s="5">
        <v>2</v>
      </c>
      <c r="G43" s="5" t="str">
        <f t="shared" si="2"/>
        <v>Y</v>
      </c>
      <c r="H43" s="4">
        <f t="shared" si="3"/>
        <v>430.25</v>
      </c>
      <c r="I43" s="4">
        <f t="shared" si="0"/>
        <v>0</v>
      </c>
      <c r="J43" s="5">
        <v>4</v>
      </c>
      <c r="K43" s="5"/>
      <c r="L43" s="4">
        <f t="shared" si="4"/>
        <v>0</v>
      </c>
      <c r="M43" s="4">
        <f>'Invoice Data'!$B43+'Invoice Data'!$E43-'Invoice Data'!$H43-'Invoice Data'!$L43+'Invoice Data'!$I43</f>
        <v>8174.75</v>
      </c>
      <c r="N43" s="4">
        <f>_xlfn.IFNA(VLOOKUP(A43,BPay!$B$2:$D$7913,3,0),0)</f>
        <v>0</v>
      </c>
      <c r="O43" s="6">
        <f t="shared" si="5"/>
        <v>8174.75</v>
      </c>
    </row>
    <row r="44" spans="1:15" x14ac:dyDescent="0.35">
      <c r="A44" s="10">
        <v>30758</v>
      </c>
      <c r="B44" s="4">
        <v>0</v>
      </c>
      <c r="C44" s="19" t="str">
        <f t="shared" si="1"/>
        <v>A</v>
      </c>
      <c r="D44" s="5"/>
      <c r="E44" s="4">
        <v>4856</v>
      </c>
      <c r="F44" s="5">
        <v>1</v>
      </c>
      <c r="G44" s="5" t="str">
        <f t="shared" si="2"/>
        <v/>
      </c>
      <c r="H44" s="4">
        <f t="shared" si="3"/>
        <v>0</v>
      </c>
      <c r="I44" s="4">
        <f t="shared" si="0"/>
        <v>0</v>
      </c>
      <c r="J44" s="5">
        <v>16</v>
      </c>
      <c r="K44" s="5"/>
      <c r="L44" s="4">
        <f t="shared" si="4"/>
        <v>250</v>
      </c>
      <c r="M44" s="4">
        <f>'Invoice Data'!$B44+'Invoice Data'!$E44-'Invoice Data'!$H44-'Invoice Data'!$L44+'Invoice Data'!$I44</f>
        <v>4606</v>
      </c>
      <c r="N44" s="4">
        <f>_xlfn.IFNA(VLOOKUP(A44,BPay!$B$2:$D$7913,3,0),0)</f>
        <v>0</v>
      </c>
      <c r="O44" s="6">
        <f t="shared" si="5"/>
        <v>4606</v>
      </c>
    </row>
    <row r="45" spans="1:15" x14ac:dyDescent="0.35">
      <c r="A45" s="10">
        <v>30767</v>
      </c>
      <c r="B45" s="4">
        <v>0</v>
      </c>
      <c r="C45" s="19" t="str">
        <f t="shared" si="1"/>
        <v>A</v>
      </c>
      <c r="D45" s="5"/>
      <c r="E45" s="4">
        <v>6675</v>
      </c>
      <c r="F45" s="5">
        <v>2</v>
      </c>
      <c r="G45" s="5" t="str">
        <f t="shared" si="2"/>
        <v>Y</v>
      </c>
      <c r="H45" s="4">
        <f t="shared" si="3"/>
        <v>333.75</v>
      </c>
      <c r="I45" s="4">
        <f t="shared" si="0"/>
        <v>0</v>
      </c>
      <c r="J45" s="5">
        <v>9</v>
      </c>
      <c r="K45" s="5"/>
      <c r="L45" s="4">
        <f t="shared" si="4"/>
        <v>0</v>
      </c>
      <c r="M45" s="4">
        <f>'Invoice Data'!$B45+'Invoice Data'!$E45-'Invoice Data'!$H45-'Invoice Data'!$L45+'Invoice Data'!$I45</f>
        <v>6341.25</v>
      </c>
      <c r="N45" s="4">
        <f>_xlfn.IFNA(VLOOKUP(A45,BPay!$B$2:$D$7913,3,0),0)</f>
        <v>0</v>
      </c>
      <c r="O45" s="6">
        <f t="shared" si="5"/>
        <v>6341.25</v>
      </c>
    </row>
    <row r="46" spans="1:15" x14ac:dyDescent="0.35">
      <c r="A46" s="10">
        <v>30776</v>
      </c>
      <c r="B46" s="4">
        <v>0</v>
      </c>
      <c r="C46" s="19" t="str">
        <f t="shared" si="1"/>
        <v>A</v>
      </c>
      <c r="D46" s="5"/>
      <c r="E46" s="4">
        <v>3648</v>
      </c>
      <c r="F46" s="5">
        <v>1</v>
      </c>
      <c r="G46" s="5" t="str">
        <f t="shared" si="2"/>
        <v/>
      </c>
      <c r="H46" s="4">
        <f t="shared" si="3"/>
        <v>0</v>
      </c>
      <c r="I46" s="4">
        <f t="shared" si="0"/>
        <v>0</v>
      </c>
      <c r="J46" s="5">
        <v>10</v>
      </c>
      <c r="K46" s="5"/>
      <c r="L46" s="4">
        <f t="shared" si="4"/>
        <v>0</v>
      </c>
      <c r="M46" s="4">
        <f>'Invoice Data'!$B46+'Invoice Data'!$E46-'Invoice Data'!$H46-'Invoice Data'!$L46+'Invoice Data'!$I46</f>
        <v>3648</v>
      </c>
      <c r="N46" s="4">
        <f>_xlfn.IFNA(VLOOKUP(A46,BPay!$B$2:$D$7913,3,0),0)</f>
        <v>0</v>
      </c>
      <c r="O46" s="6">
        <f t="shared" si="5"/>
        <v>3648</v>
      </c>
    </row>
    <row r="47" spans="1:15" x14ac:dyDescent="0.35">
      <c r="A47" s="10">
        <v>30785</v>
      </c>
      <c r="B47" s="4">
        <v>0</v>
      </c>
      <c r="C47" s="19" t="str">
        <f t="shared" si="1"/>
        <v>A</v>
      </c>
      <c r="D47" s="5"/>
      <c r="E47" s="4">
        <v>5011</v>
      </c>
      <c r="F47" s="5">
        <v>1</v>
      </c>
      <c r="G47" s="5" t="str">
        <f t="shared" si="2"/>
        <v/>
      </c>
      <c r="H47" s="4">
        <f t="shared" si="3"/>
        <v>0</v>
      </c>
      <c r="I47" s="4">
        <f t="shared" si="0"/>
        <v>0</v>
      </c>
      <c r="J47" s="5">
        <v>7</v>
      </c>
      <c r="K47" s="5"/>
      <c r="L47" s="4">
        <f t="shared" si="4"/>
        <v>0</v>
      </c>
      <c r="M47" s="4">
        <f>'Invoice Data'!$B47+'Invoice Data'!$E47-'Invoice Data'!$H47-'Invoice Data'!$L47+'Invoice Data'!$I47</f>
        <v>5011</v>
      </c>
      <c r="N47" s="4">
        <f>_xlfn.IFNA(VLOOKUP(A47,BPay!$B$2:$D$7913,3,0),0)</f>
        <v>0</v>
      </c>
      <c r="O47" s="6">
        <f t="shared" si="5"/>
        <v>5011</v>
      </c>
    </row>
    <row r="48" spans="1:15" x14ac:dyDescent="0.35">
      <c r="A48" s="10">
        <v>30801</v>
      </c>
      <c r="B48" s="4">
        <v>0</v>
      </c>
      <c r="C48" s="19" t="str">
        <f t="shared" si="1"/>
        <v>A</v>
      </c>
      <c r="D48" s="5"/>
      <c r="E48" s="4">
        <v>6978</v>
      </c>
      <c r="F48" s="5">
        <v>2</v>
      </c>
      <c r="G48" s="5" t="str">
        <f t="shared" si="2"/>
        <v>Y</v>
      </c>
      <c r="H48" s="4">
        <f t="shared" si="3"/>
        <v>348.90000000000003</v>
      </c>
      <c r="I48" s="4">
        <f t="shared" si="0"/>
        <v>0</v>
      </c>
      <c r="J48" s="5">
        <v>7</v>
      </c>
      <c r="K48" s="5"/>
      <c r="L48" s="4">
        <f t="shared" si="4"/>
        <v>0</v>
      </c>
      <c r="M48" s="4">
        <f>'Invoice Data'!$B48+'Invoice Data'!$E48-'Invoice Data'!$H48-'Invoice Data'!$L48+'Invoice Data'!$I48</f>
        <v>6629.1</v>
      </c>
      <c r="N48" s="4">
        <f>_xlfn.IFNA(VLOOKUP(A48,BPay!$B$2:$D$7913,3,0),0)</f>
        <v>0</v>
      </c>
      <c r="O48" s="6">
        <f t="shared" si="5"/>
        <v>6629.1</v>
      </c>
    </row>
    <row r="49" spans="1:15" x14ac:dyDescent="0.35">
      <c r="A49" s="10">
        <v>30810</v>
      </c>
      <c r="B49" s="4">
        <v>0</v>
      </c>
      <c r="C49" s="19" t="str">
        <f t="shared" si="1"/>
        <v>A</v>
      </c>
      <c r="D49" s="5"/>
      <c r="E49" s="4">
        <v>6601</v>
      </c>
      <c r="F49" s="5">
        <v>2</v>
      </c>
      <c r="G49" s="5" t="str">
        <f t="shared" si="2"/>
        <v>Y</v>
      </c>
      <c r="H49" s="4">
        <f t="shared" si="3"/>
        <v>330.05</v>
      </c>
      <c r="I49" s="4">
        <f t="shared" si="0"/>
        <v>0</v>
      </c>
      <c r="J49" s="5">
        <v>8</v>
      </c>
      <c r="K49" s="5"/>
      <c r="L49" s="4">
        <f t="shared" si="4"/>
        <v>0</v>
      </c>
      <c r="M49" s="4">
        <f>'Invoice Data'!$B49+'Invoice Data'!$E49-'Invoice Data'!$H49-'Invoice Data'!$L49+'Invoice Data'!$I49</f>
        <v>6270.95</v>
      </c>
      <c r="N49" s="4">
        <f>_xlfn.IFNA(VLOOKUP(A49,BPay!$B$2:$D$7913,3,0),0)</f>
        <v>0</v>
      </c>
      <c r="O49" s="6">
        <f t="shared" si="5"/>
        <v>6270.95</v>
      </c>
    </row>
    <row r="50" spans="1:15" x14ac:dyDescent="0.35">
      <c r="A50" s="10">
        <v>30829</v>
      </c>
      <c r="B50" s="4">
        <v>0</v>
      </c>
      <c r="C50" s="19" t="str">
        <f t="shared" si="1"/>
        <v>A</v>
      </c>
      <c r="D50" s="5"/>
      <c r="E50" s="4">
        <v>7416</v>
      </c>
      <c r="F50" s="5">
        <v>2</v>
      </c>
      <c r="G50" s="5" t="str">
        <f t="shared" si="2"/>
        <v>Y</v>
      </c>
      <c r="H50" s="4">
        <f t="shared" si="3"/>
        <v>370.8</v>
      </c>
      <c r="I50" s="4">
        <f t="shared" si="0"/>
        <v>0</v>
      </c>
      <c r="J50" s="5">
        <v>7</v>
      </c>
      <c r="K50" s="5"/>
      <c r="L50" s="4">
        <f t="shared" si="4"/>
        <v>0</v>
      </c>
      <c r="M50" s="4">
        <f>'Invoice Data'!$B50+'Invoice Data'!$E50-'Invoice Data'!$H50-'Invoice Data'!$L50+'Invoice Data'!$I50</f>
        <v>7045.2</v>
      </c>
      <c r="N50" s="4">
        <f>_xlfn.IFNA(VLOOKUP(A50,BPay!$B$2:$D$7913,3,0),0)</f>
        <v>0</v>
      </c>
      <c r="O50" s="6">
        <f t="shared" si="5"/>
        <v>7045.2</v>
      </c>
    </row>
    <row r="51" spans="1:15" x14ac:dyDescent="0.35">
      <c r="A51" s="10">
        <v>30838</v>
      </c>
      <c r="B51" s="4">
        <v>0</v>
      </c>
      <c r="C51" s="19" t="str">
        <f t="shared" si="1"/>
        <v>A</v>
      </c>
      <c r="D51" s="5"/>
      <c r="E51" s="4">
        <v>3769</v>
      </c>
      <c r="F51" s="5">
        <v>1</v>
      </c>
      <c r="G51" s="5" t="str">
        <f t="shared" si="2"/>
        <v/>
      </c>
      <c r="H51" s="4">
        <f t="shared" si="3"/>
        <v>0</v>
      </c>
      <c r="I51" s="4">
        <f t="shared" si="0"/>
        <v>0</v>
      </c>
      <c r="J51" s="5">
        <v>6</v>
      </c>
      <c r="K51" s="5"/>
      <c r="L51" s="4">
        <f t="shared" si="4"/>
        <v>0</v>
      </c>
      <c r="M51" s="4">
        <f>'Invoice Data'!$B51+'Invoice Data'!$E51-'Invoice Data'!$H51-'Invoice Data'!$L51+'Invoice Data'!$I51</f>
        <v>3769</v>
      </c>
      <c r="N51" s="4">
        <f>_xlfn.IFNA(VLOOKUP(A51,BPay!$B$2:$D$7913,3,0),0)</f>
        <v>0</v>
      </c>
      <c r="O51" s="6">
        <f t="shared" si="5"/>
        <v>3769</v>
      </c>
    </row>
    <row r="52" spans="1:15" x14ac:dyDescent="0.35">
      <c r="A52" s="10">
        <v>30847</v>
      </c>
      <c r="B52" s="4">
        <v>0</v>
      </c>
      <c r="C52" s="19" t="str">
        <f t="shared" si="1"/>
        <v>A</v>
      </c>
      <c r="D52" s="5"/>
      <c r="E52" s="4">
        <v>4546</v>
      </c>
      <c r="F52" s="5">
        <v>1</v>
      </c>
      <c r="G52" s="5" t="str">
        <f t="shared" si="2"/>
        <v/>
      </c>
      <c r="H52" s="4">
        <f t="shared" si="3"/>
        <v>0</v>
      </c>
      <c r="I52" s="4">
        <f t="shared" si="0"/>
        <v>0</v>
      </c>
      <c r="J52" s="5">
        <v>10</v>
      </c>
      <c r="K52" s="5"/>
      <c r="L52" s="4">
        <f t="shared" si="4"/>
        <v>0</v>
      </c>
      <c r="M52" s="4">
        <f>'Invoice Data'!$B52+'Invoice Data'!$E52-'Invoice Data'!$H52-'Invoice Data'!$L52+'Invoice Data'!$I52</f>
        <v>4546</v>
      </c>
      <c r="N52" s="4">
        <f>_xlfn.IFNA(VLOOKUP(A52,BPay!$B$2:$D$7913,3,0),0)</f>
        <v>0</v>
      </c>
      <c r="O52" s="6">
        <f t="shared" si="5"/>
        <v>4546</v>
      </c>
    </row>
    <row r="53" spans="1:15" x14ac:dyDescent="0.35">
      <c r="A53" s="10">
        <v>30856</v>
      </c>
      <c r="B53" s="4">
        <v>0</v>
      </c>
      <c r="C53" s="19" t="str">
        <f t="shared" si="1"/>
        <v>A</v>
      </c>
      <c r="D53" s="5"/>
      <c r="E53" s="4">
        <v>3576</v>
      </c>
      <c r="F53" s="5">
        <v>1</v>
      </c>
      <c r="G53" s="5" t="str">
        <f t="shared" si="2"/>
        <v/>
      </c>
      <c r="H53" s="4">
        <f t="shared" si="3"/>
        <v>0</v>
      </c>
      <c r="I53" s="4">
        <f t="shared" si="0"/>
        <v>0</v>
      </c>
      <c r="J53" s="5">
        <v>6</v>
      </c>
      <c r="K53" s="5"/>
      <c r="L53" s="4">
        <f t="shared" si="4"/>
        <v>0</v>
      </c>
      <c r="M53" s="4">
        <f>'Invoice Data'!$B53+'Invoice Data'!$E53-'Invoice Data'!$H53-'Invoice Data'!$L53+'Invoice Data'!$I53</f>
        <v>3576</v>
      </c>
      <c r="N53" s="4">
        <f>_xlfn.IFNA(VLOOKUP(A53,BPay!$B$2:$D$7913,3,0),0)</f>
        <v>0</v>
      </c>
      <c r="O53" s="6">
        <f t="shared" si="5"/>
        <v>3576</v>
      </c>
    </row>
    <row r="54" spans="1:15" x14ac:dyDescent="0.35">
      <c r="A54" s="10">
        <v>30865</v>
      </c>
      <c r="B54" s="4">
        <v>0</v>
      </c>
      <c r="C54" s="19" t="str">
        <f t="shared" si="1"/>
        <v>A</v>
      </c>
      <c r="D54" s="5"/>
      <c r="E54" s="4">
        <v>8506</v>
      </c>
      <c r="F54" s="5">
        <v>2</v>
      </c>
      <c r="G54" s="5" t="str">
        <f t="shared" si="2"/>
        <v>Y</v>
      </c>
      <c r="H54" s="4">
        <f t="shared" si="3"/>
        <v>425.3</v>
      </c>
      <c r="I54" s="4">
        <f t="shared" si="0"/>
        <v>0</v>
      </c>
      <c r="J54" s="5">
        <v>0</v>
      </c>
      <c r="K54" s="5"/>
      <c r="L54" s="4">
        <f t="shared" si="4"/>
        <v>0</v>
      </c>
      <c r="M54" s="4">
        <f>'Invoice Data'!$B54+'Invoice Data'!$E54-'Invoice Data'!$H54-'Invoice Data'!$L54+'Invoice Data'!$I54</f>
        <v>8080.7</v>
      </c>
      <c r="N54" s="4">
        <f>_xlfn.IFNA(VLOOKUP(A54,BPay!$B$2:$D$7913,3,0),0)</f>
        <v>0</v>
      </c>
      <c r="O54" s="6">
        <f t="shared" si="5"/>
        <v>8080.7</v>
      </c>
    </row>
    <row r="55" spans="1:15" x14ac:dyDescent="0.35">
      <c r="A55" s="10">
        <v>30874</v>
      </c>
      <c r="B55" s="4">
        <v>0</v>
      </c>
      <c r="C55" s="19" t="str">
        <f t="shared" si="1"/>
        <v>A</v>
      </c>
      <c r="D55" s="5"/>
      <c r="E55" s="4">
        <v>7145</v>
      </c>
      <c r="F55" s="5">
        <v>2</v>
      </c>
      <c r="G55" s="5" t="str">
        <f t="shared" si="2"/>
        <v>Y</v>
      </c>
      <c r="H55" s="4">
        <f t="shared" si="3"/>
        <v>357.25</v>
      </c>
      <c r="I55" s="4">
        <f t="shared" si="0"/>
        <v>0</v>
      </c>
      <c r="J55" s="5">
        <v>9</v>
      </c>
      <c r="K55" s="5"/>
      <c r="L55" s="4">
        <f t="shared" si="4"/>
        <v>0</v>
      </c>
      <c r="M55" s="4">
        <f>'Invoice Data'!$B55+'Invoice Data'!$E55-'Invoice Data'!$H55-'Invoice Data'!$L55+'Invoice Data'!$I55</f>
        <v>6787.75</v>
      </c>
      <c r="N55" s="4">
        <f>_xlfn.IFNA(VLOOKUP(A55,BPay!$B$2:$D$7913,3,0),0)</f>
        <v>0</v>
      </c>
      <c r="O55" s="6">
        <f t="shared" si="5"/>
        <v>6787.75</v>
      </c>
    </row>
    <row r="56" spans="1:15" x14ac:dyDescent="0.35">
      <c r="A56" s="10">
        <v>30883</v>
      </c>
      <c r="B56" s="4">
        <v>0</v>
      </c>
      <c r="C56" s="19" t="str">
        <f t="shared" si="1"/>
        <v>A</v>
      </c>
      <c r="D56" s="5"/>
      <c r="E56" s="4">
        <v>4092</v>
      </c>
      <c r="F56" s="5">
        <v>1</v>
      </c>
      <c r="G56" s="5" t="str">
        <f t="shared" si="2"/>
        <v/>
      </c>
      <c r="H56" s="4">
        <f t="shared" si="3"/>
        <v>0</v>
      </c>
      <c r="I56" s="4">
        <f t="shared" si="0"/>
        <v>0</v>
      </c>
      <c r="J56" s="5">
        <v>3</v>
      </c>
      <c r="K56" s="5"/>
      <c r="L56" s="4">
        <f t="shared" si="4"/>
        <v>0</v>
      </c>
      <c r="M56" s="4">
        <f>'Invoice Data'!$B56+'Invoice Data'!$E56-'Invoice Data'!$H56-'Invoice Data'!$L56+'Invoice Data'!$I56</f>
        <v>4092</v>
      </c>
      <c r="N56" s="4">
        <f>_xlfn.IFNA(VLOOKUP(A56,BPay!$B$2:$D$7913,3,0),0)</f>
        <v>0</v>
      </c>
      <c r="O56" s="6">
        <f t="shared" si="5"/>
        <v>4092</v>
      </c>
    </row>
    <row r="57" spans="1:15" x14ac:dyDescent="0.35">
      <c r="A57" s="10">
        <v>30892</v>
      </c>
      <c r="B57" s="4">
        <v>0</v>
      </c>
      <c r="C57" s="19" t="str">
        <f t="shared" si="1"/>
        <v>A</v>
      </c>
      <c r="D57" s="5"/>
      <c r="E57" s="4">
        <v>5481</v>
      </c>
      <c r="F57" s="5">
        <v>1</v>
      </c>
      <c r="G57" s="5" t="str">
        <f t="shared" si="2"/>
        <v/>
      </c>
      <c r="H57" s="4">
        <f t="shared" si="3"/>
        <v>0</v>
      </c>
      <c r="I57" s="4">
        <f t="shared" si="0"/>
        <v>0</v>
      </c>
      <c r="J57" s="5">
        <v>13</v>
      </c>
      <c r="K57" s="5"/>
      <c r="L57" s="4">
        <f t="shared" si="4"/>
        <v>0</v>
      </c>
      <c r="M57" s="4">
        <f>'Invoice Data'!$B57+'Invoice Data'!$E57-'Invoice Data'!$H57-'Invoice Data'!$L57+'Invoice Data'!$I57</f>
        <v>5481</v>
      </c>
      <c r="N57" s="4">
        <f>_xlfn.IFNA(VLOOKUP(A57,BPay!$B$2:$D$7913,3,0),0)</f>
        <v>0</v>
      </c>
      <c r="O57" s="6">
        <f t="shared" si="5"/>
        <v>5481</v>
      </c>
    </row>
    <row r="58" spans="1:15" x14ac:dyDescent="0.35">
      <c r="A58" s="10">
        <v>30909</v>
      </c>
      <c r="B58" s="4">
        <v>0</v>
      </c>
      <c r="C58" s="19" t="str">
        <f t="shared" si="1"/>
        <v>A</v>
      </c>
      <c r="D58" s="5"/>
      <c r="E58" s="4">
        <v>5333</v>
      </c>
      <c r="F58" s="5">
        <v>1</v>
      </c>
      <c r="G58" s="5" t="str">
        <f t="shared" si="2"/>
        <v/>
      </c>
      <c r="H58" s="4">
        <f t="shared" si="3"/>
        <v>0</v>
      </c>
      <c r="I58" s="4">
        <f t="shared" si="0"/>
        <v>0</v>
      </c>
      <c r="J58" s="5">
        <v>4</v>
      </c>
      <c r="K58" s="5"/>
      <c r="L58" s="4">
        <f t="shared" si="4"/>
        <v>0</v>
      </c>
      <c r="M58" s="4">
        <f>'Invoice Data'!$B58+'Invoice Data'!$E58-'Invoice Data'!$H58-'Invoice Data'!$L58+'Invoice Data'!$I58</f>
        <v>5333</v>
      </c>
      <c r="N58" s="4">
        <f>_xlfn.IFNA(VLOOKUP(A58,BPay!$B$2:$D$7913,3,0),0)</f>
        <v>0</v>
      </c>
      <c r="O58" s="6">
        <f t="shared" si="5"/>
        <v>5333</v>
      </c>
    </row>
    <row r="59" spans="1:15" x14ac:dyDescent="0.35">
      <c r="A59" s="10">
        <v>30918</v>
      </c>
      <c r="B59" s="4">
        <v>0</v>
      </c>
      <c r="C59" s="19" t="str">
        <f t="shared" si="1"/>
        <v>A</v>
      </c>
      <c r="D59" s="5"/>
      <c r="E59" s="4">
        <v>5032</v>
      </c>
      <c r="F59" s="5">
        <v>1</v>
      </c>
      <c r="G59" s="5" t="str">
        <f t="shared" si="2"/>
        <v/>
      </c>
      <c r="H59" s="4">
        <f t="shared" si="3"/>
        <v>0</v>
      </c>
      <c r="I59" s="4">
        <f t="shared" si="0"/>
        <v>0</v>
      </c>
      <c r="J59" s="5">
        <v>12</v>
      </c>
      <c r="K59" s="5"/>
      <c r="L59" s="4">
        <f t="shared" si="4"/>
        <v>0</v>
      </c>
      <c r="M59" s="4">
        <f>'Invoice Data'!$B59+'Invoice Data'!$E59-'Invoice Data'!$H59-'Invoice Data'!$L59+'Invoice Data'!$I59</f>
        <v>5032</v>
      </c>
      <c r="N59" s="4">
        <f>_xlfn.IFNA(VLOOKUP(A59,BPay!$B$2:$D$7913,3,0),0)</f>
        <v>0</v>
      </c>
      <c r="O59" s="6">
        <f t="shared" si="5"/>
        <v>5032</v>
      </c>
    </row>
    <row r="60" spans="1:15" x14ac:dyDescent="0.35">
      <c r="A60" s="10">
        <v>30927</v>
      </c>
      <c r="B60" s="4">
        <v>0</v>
      </c>
      <c r="C60" s="19" t="str">
        <f t="shared" si="1"/>
        <v>A</v>
      </c>
      <c r="D60" s="5"/>
      <c r="E60" s="4">
        <v>14513</v>
      </c>
      <c r="F60" s="5">
        <v>3</v>
      </c>
      <c r="G60" s="5" t="str">
        <f t="shared" si="2"/>
        <v>Y</v>
      </c>
      <c r="H60" s="4">
        <f t="shared" si="3"/>
        <v>1161.04</v>
      </c>
      <c r="I60" s="4">
        <f t="shared" si="0"/>
        <v>0</v>
      </c>
      <c r="J60" s="5">
        <v>16</v>
      </c>
      <c r="K60" s="5"/>
      <c r="L60" s="4">
        <f t="shared" si="4"/>
        <v>250</v>
      </c>
      <c r="M60" s="4">
        <f>'Invoice Data'!$B60+'Invoice Data'!$E60-'Invoice Data'!$H60-'Invoice Data'!$L60+'Invoice Data'!$I60</f>
        <v>13101.96</v>
      </c>
      <c r="N60" s="4">
        <f>_xlfn.IFNA(VLOOKUP(A60,BPay!$B$2:$D$7913,3,0),0)</f>
        <v>0</v>
      </c>
      <c r="O60" s="6">
        <f t="shared" si="5"/>
        <v>13101.96</v>
      </c>
    </row>
    <row r="61" spans="1:15" x14ac:dyDescent="0.35">
      <c r="A61" s="10">
        <v>30936</v>
      </c>
      <c r="B61" s="4">
        <v>0</v>
      </c>
      <c r="C61" s="19" t="str">
        <f t="shared" si="1"/>
        <v>A</v>
      </c>
      <c r="D61" s="5"/>
      <c r="E61" s="4">
        <v>7219</v>
      </c>
      <c r="F61" s="5">
        <v>2</v>
      </c>
      <c r="G61" s="5" t="str">
        <f t="shared" si="2"/>
        <v>Y</v>
      </c>
      <c r="H61" s="4">
        <f t="shared" si="3"/>
        <v>360.95000000000005</v>
      </c>
      <c r="I61" s="4">
        <f t="shared" si="0"/>
        <v>0</v>
      </c>
      <c r="J61" s="5">
        <v>5</v>
      </c>
      <c r="K61" s="5"/>
      <c r="L61" s="4">
        <f t="shared" si="4"/>
        <v>0</v>
      </c>
      <c r="M61" s="4">
        <f>'Invoice Data'!$B61+'Invoice Data'!$E61-'Invoice Data'!$H61-'Invoice Data'!$L61+'Invoice Data'!$I61</f>
        <v>6858.05</v>
      </c>
      <c r="N61" s="4">
        <f>_xlfn.IFNA(VLOOKUP(A61,BPay!$B$2:$D$7913,3,0),0)</f>
        <v>0</v>
      </c>
      <c r="O61" s="6">
        <f t="shared" si="5"/>
        <v>6858.05</v>
      </c>
    </row>
    <row r="62" spans="1:15" x14ac:dyDescent="0.35">
      <c r="A62" s="10">
        <v>30945</v>
      </c>
      <c r="B62" s="4">
        <v>0</v>
      </c>
      <c r="C62" s="19" t="str">
        <f t="shared" si="1"/>
        <v>A</v>
      </c>
      <c r="D62" s="5"/>
      <c r="E62" s="4">
        <v>12664</v>
      </c>
      <c r="F62" s="5">
        <v>3</v>
      </c>
      <c r="G62" s="5" t="str">
        <f t="shared" si="2"/>
        <v>Y</v>
      </c>
      <c r="H62" s="4">
        <f t="shared" si="3"/>
        <v>1013.12</v>
      </c>
      <c r="I62" s="4">
        <f t="shared" si="0"/>
        <v>0</v>
      </c>
      <c r="J62" s="5">
        <v>7</v>
      </c>
      <c r="K62" s="5"/>
      <c r="L62" s="4">
        <f t="shared" si="4"/>
        <v>0</v>
      </c>
      <c r="M62" s="4">
        <f>'Invoice Data'!$B62+'Invoice Data'!$E62-'Invoice Data'!$H62-'Invoice Data'!$L62+'Invoice Data'!$I62</f>
        <v>11650.88</v>
      </c>
      <c r="N62" s="4">
        <f>_xlfn.IFNA(VLOOKUP(A62,BPay!$B$2:$D$7913,3,0),0)</f>
        <v>0</v>
      </c>
      <c r="O62" s="6">
        <f t="shared" si="5"/>
        <v>11650.88</v>
      </c>
    </row>
    <row r="63" spans="1:15" x14ac:dyDescent="0.35">
      <c r="A63" s="10">
        <v>30954</v>
      </c>
      <c r="B63" s="4">
        <v>0</v>
      </c>
      <c r="C63" s="19" t="str">
        <f t="shared" si="1"/>
        <v>A</v>
      </c>
      <c r="D63" s="5"/>
      <c r="E63" s="4">
        <v>5089</v>
      </c>
      <c r="F63" s="5">
        <v>1</v>
      </c>
      <c r="G63" s="5" t="str">
        <f t="shared" si="2"/>
        <v/>
      </c>
      <c r="H63" s="4">
        <f t="shared" si="3"/>
        <v>0</v>
      </c>
      <c r="I63" s="4">
        <f t="shared" si="0"/>
        <v>0</v>
      </c>
      <c r="J63" s="5">
        <v>8</v>
      </c>
      <c r="K63" s="5"/>
      <c r="L63" s="4">
        <f t="shared" si="4"/>
        <v>0</v>
      </c>
      <c r="M63" s="4">
        <f>'Invoice Data'!$B63+'Invoice Data'!$E63-'Invoice Data'!$H63-'Invoice Data'!$L63+'Invoice Data'!$I63</f>
        <v>5089</v>
      </c>
      <c r="N63" s="4">
        <f>_xlfn.IFNA(VLOOKUP(A63,BPay!$B$2:$D$7913,3,0),0)</f>
        <v>0</v>
      </c>
      <c r="O63" s="6">
        <f t="shared" si="5"/>
        <v>5089</v>
      </c>
    </row>
    <row r="64" spans="1:15" x14ac:dyDescent="0.35">
      <c r="A64" s="10">
        <v>30963</v>
      </c>
      <c r="B64" s="4">
        <v>0</v>
      </c>
      <c r="C64" s="19" t="str">
        <f t="shared" si="1"/>
        <v>A</v>
      </c>
      <c r="D64" s="5"/>
      <c r="E64" s="4">
        <v>4888</v>
      </c>
      <c r="F64" s="5">
        <v>1</v>
      </c>
      <c r="G64" s="5" t="str">
        <f t="shared" si="2"/>
        <v/>
      </c>
      <c r="H64" s="4">
        <f t="shared" si="3"/>
        <v>0</v>
      </c>
      <c r="I64" s="4">
        <f t="shared" si="0"/>
        <v>0</v>
      </c>
      <c r="J64" s="5">
        <v>5</v>
      </c>
      <c r="K64" s="5"/>
      <c r="L64" s="4">
        <f t="shared" si="4"/>
        <v>0</v>
      </c>
      <c r="M64" s="4">
        <f>'Invoice Data'!$B64+'Invoice Data'!$E64-'Invoice Data'!$H64-'Invoice Data'!$L64+'Invoice Data'!$I64</f>
        <v>4888</v>
      </c>
      <c r="N64" s="4">
        <f>_xlfn.IFNA(VLOOKUP(A64,BPay!$B$2:$D$7913,3,0),0)</f>
        <v>0</v>
      </c>
      <c r="O64" s="6">
        <f t="shared" si="5"/>
        <v>4888</v>
      </c>
    </row>
    <row r="65" spans="1:15" x14ac:dyDescent="0.35">
      <c r="A65" s="10">
        <v>30972</v>
      </c>
      <c r="B65" s="4">
        <v>0</v>
      </c>
      <c r="C65" s="19" t="str">
        <f t="shared" si="1"/>
        <v>A</v>
      </c>
      <c r="D65" s="5"/>
      <c r="E65" s="4">
        <v>4884</v>
      </c>
      <c r="F65" s="5">
        <v>1</v>
      </c>
      <c r="G65" s="5" t="str">
        <f t="shared" si="2"/>
        <v/>
      </c>
      <c r="H65" s="4">
        <f t="shared" si="3"/>
        <v>0</v>
      </c>
      <c r="I65" s="4">
        <f t="shared" si="0"/>
        <v>0</v>
      </c>
      <c r="J65" s="5">
        <v>5</v>
      </c>
      <c r="K65" s="5"/>
      <c r="L65" s="4">
        <f t="shared" si="4"/>
        <v>0</v>
      </c>
      <c r="M65" s="4">
        <f>'Invoice Data'!$B65+'Invoice Data'!$E65-'Invoice Data'!$H65-'Invoice Data'!$L65+'Invoice Data'!$I65</f>
        <v>4884</v>
      </c>
      <c r="N65" s="4">
        <f>_xlfn.IFNA(VLOOKUP(A65,BPay!$B$2:$D$7913,3,0),0)</f>
        <v>0</v>
      </c>
      <c r="O65" s="6">
        <f t="shared" si="5"/>
        <v>4884</v>
      </c>
    </row>
    <row r="66" spans="1:15" x14ac:dyDescent="0.35">
      <c r="A66" s="10">
        <v>30981</v>
      </c>
      <c r="B66" s="4">
        <v>0</v>
      </c>
      <c r="C66" s="19" t="str">
        <f t="shared" si="1"/>
        <v>A</v>
      </c>
      <c r="D66" s="5"/>
      <c r="E66" s="4">
        <v>4529</v>
      </c>
      <c r="F66" s="5">
        <v>1</v>
      </c>
      <c r="G66" s="5" t="str">
        <f t="shared" si="2"/>
        <v/>
      </c>
      <c r="H66" s="4">
        <f t="shared" si="3"/>
        <v>0</v>
      </c>
      <c r="I66" s="4">
        <f t="shared" si="0"/>
        <v>0</v>
      </c>
      <c r="J66" s="5">
        <v>1</v>
      </c>
      <c r="K66" s="5"/>
      <c r="L66" s="4">
        <f t="shared" si="4"/>
        <v>0</v>
      </c>
      <c r="M66" s="4">
        <f>'Invoice Data'!$B66+'Invoice Data'!$E66-'Invoice Data'!$H66-'Invoice Data'!$L66+'Invoice Data'!$I66</f>
        <v>4529</v>
      </c>
      <c r="N66" s="4">
        <f>_xlfn.IFNA(VLOOKUP(A66,BPay!$B$2:$D$7913,3,0),0)</f>
        <v>0</v>
      </c>
      <c r="O66" s="6">
        <f t="shared" si="5"/>
        <v>4529</v>
      </c>
    </row>
    <row r="67" spans="1:15" x14ac:dyDescent="0.35">
      <c r="A67" s="10">
        <v>30990</v>
      </c>
      <c r="B67" s="4">
        <v>0</v>
      </c>
      <c r="C67" s="19" t="str">
        <f t="shared" si="1"/>
        <v>A</v>
      </c>
      <c r="D67" s="5"/>
      <c r="E67" s="4">
        <v>8843</v>
      </c>
      <c r="F67" s="5">
        <v>2</v>
      </c>
      <c r="G67" s="5" t="str">
        <f t="shared" si="2"/>
        <v>Y</v>
      </c>
      <c r="H67" s="4">
        <f t="shared" si="3"/>
        <v>442.15000000000003</v>
      </c>
      <c r="I67" s="4">
        <f t="shared" si="0"/>
        <v>0</v>
      </c>
      <c r="J67" s="5">
        <v>4</v>
      </c>
      <c r="K67" s="5"/>
      <c r="L67" s="4">
        <f t="shared" si="4"/>
        <v>0</v>
      </c>
      <c r="M67" s="4">
        <f>'Invoice Data'!$B67+'Invoice Data'!$E67-'Invoice Data'!$H67-'Invoice Data'!$L67+'Invoice Data'!$I67</f>
        <v>8400.85</v>
      </c>
      <c r="N67" s="4">
        <f>_xlfn.IFNA(VLOOKUP(A67,BPay!$B$2:$D$7913,3,0),0)</f>
        <v>0</v>
      </c>
      <c r="O67" s="6">
        <f t="shared" si="5"/>
        <v>8400.85</v>
      </c>
    </row>
    <row r="68" spans="1:15" x14ac:dyDescent="0.35">
      <c r="A68" s="10">
        <v>31007</v>
      </c>
      <c r="B68" s="4">
        <v>0</v>
      </c>
      <c r="C68" s="19" t="str">
        <f t="shared" si="1"/>
        <v>A</v>
      </c>
      <c r="D68" s="5"/>
      <c r="E68" s="4">
        <v>4118</v>
      </c>
      <c r="F68" s="5">
        <v>1</v>
      </c>
      <c r="G68" s="5" t="str">
        <f t="shared" si="2"/>
        <v/>
      </c>
      <c r="H68" s="4">
        <f t="shared" si="3"/>
        <v>0</v>
      </c>
      <c r="I68" s="4">
        <f t="shared" ref="I68:I131" si="6">IF(AND(B68&gt;0,D68&lt;&gt;"Y"),B68*10%,0)</f>
        <v>0</v>
      </c>
      <c r="J68" s="5">
        <v>4</v>
      </c>
      <c r="K68" s="5"/>
      <c r="L68" s="4">
        <f t="shared" si="4"/>
        <v>0</v>
      </c>
      <c r="M68" s="4">
        <f>'Invoice Data'!$B68+'Invoice Data'!$E68-'Invoice Data'!$H68-'Invoice Data'!$L68+'Invoice Data'!$I68</f>
        <v>4118</v>
      </c>
      <c r="N68" s="4">
        <f>_xlfn.IFNA(VLOOKUP(A68,BPay!$B$2:$D$7913,3,0),0)</f>
        <v>0</v>
      </c>
      <c r="O68" s="6">
        <f t="shared" si="5"/>
        <v>4118</v>
      </c>
    </row>
    <row r="69" spans="1:15" x14ac:dyDescent="0.35">
      <c r="A69" s="10">
        <v>31016</v>
      </c>
      <c r="B69" s="4">
        <v>0</v>
      </c>
      <c r="C69" s="19" t="str">
        <f t="shared" ref="C69:C132" si="7">IF(B69=0,"A",IF(B69&gt;0,"B","C"))</f>
        <v>A</v>
      </c>
      <c r="D69" s="5"/>
      <c r="E69" s="4">
        <v>3673</v>
      </c>
      <c r="F69" s="5">
        <v>1</v>
      </c>
      <c r="G69" s="5" t="str">
        <f t="shared" ref="G69:G132" si="8">IF(F69&gt;=2,"Y", "")</f>
        <v/>
      </c>
      <c r="H69" s="4">
        <f t="shared" ref="H69:H132" si="9">IF(F69=1,0,IF(F69=2,E69*5%,E69*8%))</f>
        <v>0</v>
      </c>
      <c r="I69" s="4">
        <f t="shared" si="6"/>
        <v>0</v>
      </c>
      <c r="J69" s="5">
        <v>10</v>
      </c>
      <c r="K69" s="5"/>
      <c r="L69" s="4">
        <f t="shared" ref="L69:L132" si="10">IF(OR(J69&gt;=16,K69),250,0)</f>
        <v>0</v>
      </c>
      <c r="M69" s="4">
        <f>'Invoice Data'!$B69+'Invoice Data'!$E69-'Invoice Data'!$H69-'Invoice Data'!$L69+'Invoice Data'!$I69</f>
        <v>3673</v>
      </c>
      <c r="N69" s="4">
        <f>_xlfn.IFNA(VLOOKUP(A69,BPay!$B$2:$D$7913,3,0),0)</f>
        <v>0</v>
      </c>
      <c r="O69" s="6">
        <f t="shared" ref="O69:O132" si="11">M69-N69</f>
        <v>3673</v>
      </c>
    </row>
    <row r="70" spans="1:15" x14ac:dyDescent="0.35">
      <c r="A70" s="10">
        <v>31025</v>
      </c>
      <c r="B70" s="4">
        <v>0</v>
      </c>
      <c r="C70" s="19" t="str">
        <f t="shared" si="7"/>
        <v>A</v>
      </c>
      <c r="D70" s="5"/>
      <c r="E70" s="4">
        <v>3367</v>
      </c>
      <c r="F70" s="5">
        <v>1</v>
      </c>
      <c r="G70" s="5" t="str">
        <f t="shared" si="8"/>
        <v/>
      </c>
      <c r="H70" s="4">
        <f t="shared" si="9"/>
        <v>0</v>
      </c>
      <c r="I70" s="4">
        <f t="shared" si="6"/>
        <v>0</v>
      </c>
      <c r="J70" s="5">
        <v>16</v>
      </c>
      <c r="K70" s="5"/>
      <c r="L70" s="4">
        <f t="shared" si="10"/>
        <v>250</v>
      </c>
      <c r="M70" s="4">
        <f>'Invoice Data'!$B70+'Invoice Data'!$E70-'Invoice Data'!$H70-'Invoice Data'!$L70+'Invoice Data'!$I70</f>
        <v>3117</v>
      </c>
      <c r="N70" s="4">
        <f>_xlfn.IFNA(VLOOKUP(A70,BPay!$B$2:$D$7913,3,0),0)</f>
        <v>0</v>
      </c>
      <c r="O70" s="6">
        <f t="shared" si="11"/>
        <v>3117</v>
      </c>
    </row>
    <row r="71" spans="1:15" x14ac:dyDescent="0.35">
      <c r="A71" s="10">
        <v>31034</v>
      </c>
      <c r="B71" s="4">
        <v>0</v>
      </c>
      <c r="C71" s="19" t="str">
        <f t="shared" si="7"/>
        <v>A</v>
      </c>
      <c r="D71" s="5"/>
      <c r="E71" s="4">
        <v>3904</v>
      </c>
      <c r="F71" s="5">
        <v>1</v>
      </c>
      <c r="G71" s="5" t="str">
        <f t="shared" si="8"/>
        <v/>
      </c>
      <c r="H71" s="4">
        <f t="shared" si="9"/>
        <v>0</v>
      </c>
      <c r="I71" s="4">
        <f t="shared" si="6"/>
        <v>0</v>
      </c>
      <c r="J71" s="5">
        <v>0</v>
      </c>
      <c r="K71" s="5" t="b">
        <v>1</v>
      </c>
      <c r="L71" s="4">
        <f t="shared" si="10"/>
        <v>250</v>
      </c>
      <c r="M71" s="4">
        <f>'Invoice Data'!$B71+'Invoice Data'!$E71-'Invoice Data'!$H71-'Invoice Data'!$L71+'Invoice Data'!$I71</f>
        <v>3654</v>
      </c>
      <c r="N71" s="4">
        <f>_xlfn.IFNA(VLOOKUP(A71,BPay!$B$2:$D$7913,3,0),0)</f>
        <v>0</v>
      </c>
      <c r="O71" s="6">
        <f t="shared" si="11"/>
        <v>3654</v>
      </c>
    </row>
    <row r="72" spans="1:15" x14ac:dyDescent="0.35">
      <c r="A72" s="10">
        <v>31043</v>
      </c>
      <c r="B72" s="4">
        <v>0</v>
      </c>
      <c r="C72" s="19" t="str">
        <f t="shared" si="7"/>
        <v>A</v>
      </c>
      <c r="D72" s="5"/>
      <c r="E72" s="4">
        <v>6724</v>
      </c>
      <c r="F72" s="5">
        <v>2</v>
      </c>
      <c r="G72" s="5" t="str">
        <f t="shared" si="8"/>
        <v>Y</v>
      </c>
      <c r="H72" s="4">
        <f t="shared" si="9"/>
        <v>336.20000000000005</v>
      </c>
      <c r="I72" s="4">
        <f t="shared" si="6"/>
        <v>0</v>
      </c>
      <c r="J72" s="5">
        <v>6</v>
      </c>
      <c r="K72" s="5"/>
      <c r="L72" s="4">
        <f t="shared" si="10"/>
        <v>0</v>
      </c>
      <c r="M72" s="4">
        <f>'Invoice Data'!$B72+'Invoice Data'!$E72-'Invoice Data'!$H72-'Invoice Data'!$L72+'Invoice Data'!$I72</f>
        <v>6387.8</v>
      </c>
      <c r="N72" s="4">
        <f>_xlfn.IFNA(VLOOKUP(A72,BPay!$B$2:$D$7913,3,0),0)</f>
        <v>0</v>
      </c>
      <c r="O72" s="6">
        <f t="shared" si="11"/>
        <v>6387.8</v>
      </c>
    </row>
    <row r="73" spans="1:15" x14ac:dyDescent="0.35">
      <c r="A73" s="10">
        <v>31052</v>
      </c>
      <c r="B73" s="4">
        <v>0</v>
      </c>
      <c r="C73" s="19" t="str">
        <f t="shared" si="7"/>
        <v>A</v>
      </c>
      <c r="D73" s="5"/>
      <c r="E73" s="4">
        <v>4386</v>
      </c>
      <c r="F73" s="5">
        <v>1</v>
      </c>
      <c r="G73" s="5" t="str">
        <f t="shared" si="8"/>
        <v/>
      </c>
      <c r="H73" s="4">
        <f t="shared" si="9"/>
        <v>0</v>
      </c>
      <c r="I73" s="4">
        <f t="shared" si="6"/>
        <v>0</v>
      </c>
      <c r="J73" s="5">
        <v>10</v>
      </c>
      <c r="K73" s="5"/>
      <c r="L73" s="4">
        <f t="shared" si="10"/>
        <v>0</v>
      </c>
      <c r="M73" s="4">
        <f>'Invoice Data'!$B73+'Invoice Data'!$E73-'Invoice Data'!$H73-'Invoice Data'!$L73+'Invoice Data'!$I73</f>
        <v>4386</v>
      </c>
      <c r="N73" s="4">
        <f>_xlfn.IFNA(VLOOKUP(A73,BPay!$B$2:$D$7913,3,0),0)</f>
        <v>0</v>
      </c>
      <c r="O73" s="6">
        <f t="shared" si="11"/>
        <v>4386</v>
      </c>
    </row>
    <row r="74" spans="1:15" x14ac:dyDescent="0.35">
      <c r="A74" s="10">
        <v>31061</v>
      </c>
      <c r="B74" s="4">
        <v>0</v>
      </c>
      <c r="C74" s="19" t="str">
        <f t="shared" si="7"/>
        <v>A</v>
      </c>
      <c r="D74" s="5"/>
      <c r="E74" s="4">
        <v>3870</v>
      </c>
      <c r="F74" s="5">
        <v>1</v>
      </c>
      <c r="G74" s="5" t="str">
        <f t="shared" si="8"/>
        <v/>
      </c>
      <c r="H74" s="4">
        <f t="shared" si="9"/>
        <v>0</v>
      </c>
      <c r="I74" s="4">
        <f t="shared" si="6"/>
        <v>0</v>
      </c>
      <c r="J74" s="5">
        <v>4</v>
      </c>
      <c r="K74" s="5"/>
      <c r="L74" s="4">
        <f t="shared" si="10"/>
        <v>0</v>
      </c>
      <c r="M74" s="4">
        <f>'Invoice Data'!$B74+'Invoice Data'!$E74-'Invoice Data'!$H74-'Invoice Data'!$L74+'Invoice Data'!$I74</f>
        <v>3870</v>
      </c>
      <c r="N74" s="4">
        <f>_xlfn.IFNA(VLOOKUP(A74,BPay!$B$2:$D$7913,3,0),0)</f>
        <v>0</v>
      </c>
      <c r="O74" s="6">
        <f t="shared" si="11"/>
        <v>3870</v>
      </c>
    </row>
    <row r="75" spans="1:15" x14ac:dyDescent="0.35">
      <c r="A75" s="10">
        <v>31070</v>
      </c>
      <c r="B75" s="4">
        <v>0</v>
      </c>
      <c r="C75" s="19" t="str">
        <f t="shared" si="7"/>
        <v>A</v>
      </c>
      <c r="D75" s="5"/>
      <c r="E75" s="4">
        <v>7291</v>
      </c>
      <c r="F75" s="5">
        <v>2</v>
      </c>
      <c r="G75" s="5" t="str">
        <f t="shared" si="8"/>
        <v>Y</v>
      </c>
      <c r="H75" s="4">
        <f t="shared" si="9"/>
        <v>364.55</v>
      </c>
      <c r="I75" s="4">
        <f t="shared" si="6"/>
        <v>0</v>
      </c>
      <c r="J75" s="5">
        <v>12</v>
      </c>
      <c r="K75" s="5"/>
      <c r="L75" s="4">
        <f t="shared" si="10"/>
        <v>0</v>
      </c>
      <c r="M75" s="4">
        <f>'Invoice Data'!$B75+'Invoice Data'!$E75-'Invoice Data'!$H75-'Invoice Data'!$L75+'Invoice Data'!$I75</f>
        <v>6926.45</v>
      </c>
      <c r="N75" s="4">
        <f>_xlfn.IFNA(VLOOKUP(A75,BPay!$B$2:$D$7913,3,0),0)</f>
        <v>0</v>
      </c>
      <c r="O75" s="6">
        <f t="shared" si="11"/>
        <v>6926.45</v>
      </c>
    </row>
    <row r="76" spans="1:15" x14ac:dyDescent="0.35">
      <c r="A76" s="10">
        <v>31089</v>
      </c>
      <c r="B76" s="4">
        <v>0</v>
      </c>
      <c r="C76" s="19" t="str">
        <f t="shared" si="7"/>
        <v>A</v>
      </c>
      <c r="D76" s="5"/>
      <c r="E76" s="4">
        <v>3523</v>
      </c>
      <c r="F76" s="5">
        <v>1</v>
      </c>
      <c r="G76" s="5" t="str">
        <f t="shared" si="8"/>
        <v/>
      </c>
      <c r="H76" s="4">
        <f t="shared" si="9"/>
        <v>0</v>
      </c>
      <c r="I76" s="4">
        <f t="shared" si="6"/>
        <v>0</v>
      </c>
      <c r="J76" s="5">
        <v>5</v>
      </c>
      <c r="K76" s="5"/>
      <c r="L76" s="4">
        <f t="shared" si="10"/>
        <v>0</v>
      </c>
      <c r="M76" s="4">
        <f>'Invoice Data'!$B76+'Invoice Data'!$E76-'Invoice Data'!$H76-'Invoice Data'!$L76+'Invoice Data'!$I76</f>
        <v>3523</v>
      </c>
      <c r="N76" s="4">
        <f>_xlfn.IFNA(VLOOKUP(A76,BPay!$B$2:$D$7913,3,0),0)</f>
        <v>0</v>
      </c>
      <c r="O76" s="6">
        <f t="shared" si="11"/>
        <v>3523</v>
      </c>
    </row>
    <row r="77" spans="1:15" x14ac:dyDescent="0.35">
      <c r="A77" s="10">
        <v>31098</v>
      </c>
      <c r="B77" s="4">
        <v>0</v>
      </c>
      <c r="C77" s="19" t="str">
        <f t="shared" si="7"/>
        <v>A</v>
      </c>
      <c r="D77" s="5"/>
      <c r="E77" s="4">
        <v>4118</v>
      </c>
      <c r="F77" s="5">
        <v>1</v>
      </c>
      <c r="G77" s="5" t="str">
        <f t="shared" si="8"/>
        <v/>
      </c>
      <c r="H77" s="4">
        <f t="shared" si="9"/>
        <v>0</v>
      </c>
      <c r="I77" s="4">
        <f t="shared" si="6"/>
        <v>0</v>
      </c>
      <c r="J77" s="5">
        <v>10</v>
      </c>
      <c r="K77" s="5"/>
      <c r="L77" s="4">
        <f t="shared" si="10"/>
        <v>0</v>
      </c>
      <c r="M77" s="4">
        <f>'Invoice Data'!$B77+'Invoice Data'!$E77-'Invoice Data'!$H77-'Invoice Data'!$L77+'Invoice Data'!$I77</f>
        <v>4118</v>
      </c>
      <c r="N77" s="4">
        <f>_xlfn.IFNA(VLOOKUP(A77,BPay!$B$2:$D$7913,3,0),0)</f>
        <v>0</v>
      </c>
      <c r="O77" s="6">
        <f t="shared" si="11"/>
        <v>4118</v>
      </c>
    </row>
    <row r="78" spans="1:15" x14ac:dyDescent="0.35">
      <c r="A78" s="10">
        <v>31105</v>
      </c>
      <c r="B78" s="4">
        <v>0</v>
      </c>
      <c r="C78" s="19" t="str">
        <f t="shared" si="7"/>
        <v>A</v>
      </c>
      <c r="D78" s="5"/>
      <c r="E78" s="4">
        <v>3834</v>
      </c>
      <c r="F78" s="5">
        <v>1</v>
      </c>
      <c r="G78" s="5" t="str">
        <f t="shared" si="8"/>
        <v/>
      </c>
      <c r="H78" s="4">
        <f t="shared" si="9"/>
        <v>0</v>
      </c>
      <c r="I78" s="4">
        <f t="shared" si="6"/>
        <v>0</v>
      </c>
      <c r="J78" s="5">
        <v>13</v>
      </c>
      <c r="K78" s="5"/>
      <c r="L78" s="4">
        <f t="shared" si="10"/>
        <v>0</v>
      </c>
      <c r="M78" s="4">
        <f>'Invoice Data'!$B78+'Invoice Data'!$E78-'Invoice Data'!$H78-'Invoice Data'!$L78+'Invoice Data'!$I78</f>
        <v>3834</v>
      </c>
      <c r="N78" s="4">
        <f>_xlfn.IFNA(VLOOKUP(A78,BPay!$B$2:$D$7913,3,0),0)</f>
        <v>0</v>
      </c>
      <c r="O78" s="6">
        <f t="shared" si="11"/>
        <v>3834</v>
      </c>
    </row>
    <row r="79" spans="1:15" x14ac:dyDescent="0.35">
      <c r="A79" s="10">
        <v>31114</v>
      </c>
      <c r="B79" s="4">
        <v>0</v>
      </c>
      <c r="C79" s="19" t="str">
        <f t="shared" si="7"/>
        <v>A</v>
      </c>
      <c r="D79" s="5"/>
      <c r="E79" s="4">
        <v>9506</v>
      </c>
      <c r="F79" s="5">
        <v>2</v>
      </c>
      <c r="G79" s="5" t="str">
        <f t="shared" si="8"/>
        <v>Y</v>
      </c>
      <c r="H79" s="4">
        <f t="shared" si="9"/>
        <v>475.3</v>
      </c>
      <c r="I79" s="4">
        <f t="shared" si="6"/>
        <v>0</v>
      </c>
      <c r="J79" s="5">
        <v>1</v>
      </c>
      <c r="K79" s="5"/>
      <c r="L79" s="4">
        <f t="shared" si="10"/>
        <v>0</v>
      </c>
      <c r="M79" s="4">
        <f>'Invoice Data'!$B79+'Invoice Data'!$E79-'Invoice Data'!$H79-'Invoice Data'!$L79+'Invoice Data'!$I79</f>
        <v>9030.7000000000007</v>
      </c>
      <c r="N79" s="4">
        <f>_xlfn.IFNA(VLOOKUP(A79,BPay!$B$2:$D$7913,3,0),0)</f>
        <v>0</v>
      </c>
      <c r="O79" s="6">
        <f t="shared" si="11"/>
        <v>9030.7000000000007</v>
      </c>
    </row>
    <row r="80" spans="1:15" x14ac:dyDescent="0.35">
      <c r="A80" s="10">
        <v>31123</v>
      </c>
      <c r="B80" s="4">
        <v>0</v>
      </c>
      <c r="C80" s="19" t="str">
        <f t="shared" si="7"/>
        <v>A</v>
      </c>
      <c r="D80" s="5"/>
      <c r="E80" s="4">
        <v>9293</v>
      </c>
      <c r="F80" s="5">
        <v>2</v>
      </c>
      <c r="G80" s="5" t="str">
        <f t="shared" si="8"/>
        <v>Y</v>
      </c>
      <c r="H80" s="4">
        <f t="shared" si="9"/>
        <v>464.65000000000003</v>
      </c>
      <c r="I80" s="4">
        <f t="shared" si="6"/>
        <v>0</v>
      </c>
      <c r="J80" s="5">
        <v>14</v>
      </c>
      <c r="K80" s="5"/>
      <c r="L80" s="4">
        <f t="shared" si="10"/>
        <v>0</v>
      </c>
      <c r="M80" s="4">
        <f>'Invoice Data'!$B80+'Invoice Data'!$E80-'Invoice Data'!$H80-'Invoice Data'!$L80+'Invoice Data'!$I80</f>
        <v>8828.35</v>
      </c>
      <c r="N80" s="4">
        <f>_xlfn.IFNA(VLOOKUP(A80,BPay!$B$2:$D$7913,3,0),0)</f>
        <v>0</v>
      </c>
      <c r="O80" s="6">
        <f t="shared" si="11"/>
        <v>8828.35</v>
      </c>
    </row>
    <row r="81" spans="1:15" x14ac:dyDescent="0.35">
      <c r="A81" s="10">
        <v>31132</v>
      </c>
      <c r="B81" s="4">
        <v>0</v>
      </c>
      <c r="C81" s="19" t="str">
        <f t="shared" si="7"/>
        <v>A</v>
      </c>
      <c r="D81" s="5"/>
      <c r="E81" s="4">
        <v>8464</v>
      </c>
      <c r="F81" s="5">
        <v>2</v>
      </c>
      <c r="G81" s="5" t="str">
        <f t="shared" si="8"/>
        <v>Y</v>
      </c>
      <c r="H81" s="4">
        <f t="shared" si="9"/>
        <v>423.20000000000005</v>
      </c>
      <c r="I81" s="4">
        <f t="shared" si="6"/>
        <v>0</v>
      </c>
      <c r="J81" s="5">
        <v>15</v>
      </c>
      <c r="K81" s="5"/>
      <c r="L81" s="4">
        <f t="shared" si="10"/>
        <v>0</v>
      </c>
      <c r="M81" s="4">
        <f>'Invoice Data'!$B81+'Invoice Data'!$E81-'Invoice Data'!$H81-'Invoice Data'!$L81+'Invoice Data'!$I81</f>
        <v>8040.8</v>
      </c>
      <c r="N81" s="4">
        <f>_xlfn.IFNA(VLOOKUP(A81,BPay!$B$2:$D$7913,3,0),0)</f>
        <v>0</v>
      </c>
      <c r="O81" s="6">
        <f t="shared" si="11"/>
        <v>8040.8</v>
      </c>
    </row>
    <row r="82" spans="1:15" x14ac:dyDescent="0.35">
      <c r="A82" s="10">
        <v>31141</v>
      </c>
      <c r="B82" s="4">
        <v>0</v>
      </c>
      <c r="C82" s="19" t="str">
        <f t="shared" si="7"/>
        <v>A</v>
      </c>
      <c r="D82" s="5"/>
      <c r="E82" s="4">
        <v>10173</v>
      </c>
      <c r="F82" s="5">
        <v>2</v>
      </c>
      <c r="G82" s="5" t="str">
        <f t="shared" si="8"/>
        <v>Y</v>
      </c>
      <c r="H82" s="4">
        <f t="shared" si="9"/>
        <v>508.65000000000003</v>
      </c>
      <c r="I82" s="4">
        <f t="shared" si="6"/>
        <v>0</v>
      </c>
      <c r="J82" s="5">
        <v>4</v>
      </c>
      <c r="K82" s="5"/>
      <c r="L82" s="4">
        <f t="shared" si="10"/>
        <v>0</v>
      </c>
      <c r="M82" s="4">
        <f>'Invoice Data'!$B82+'Invoice Data'!$E82-'Invoice Data'!$H82-'Invoice Data'!$L82+'Invoice Data'!$I82</f>
        <v>9664.35</v>
      </c>
      <c r="N82" s="4">
        <f>_xlfn.IFNA(VLOOKUP(A82,BPay!$B$2:$D$7913,3,0),0)</f>
        <v>0</v>
      </c>
      <c r="O82" s="6">
        <f t="shared" si="11"/>
        <v>9664.35</v>
      </c>
    </row>
    <row r="83" spans="1:15" x14ac:dyDescent="0.35">
      <c r="A83" s="10">
        <v>31150</v>
      </c>
      <c r="B83" s="4">
        <v>0</v>
      </c>
      <c r="C83" s="19" t="str">
        <f t="shared" si="7"/>
        <v>A</v>
      </c>
      <c r="D83" s="5"/>
      <c r="E83" s="4">
        <v>8991</v>
      </c>
      <c r="F83" s="5">
        <v>2</v>
      </c>
      <c r="G83" s="5" t="str">
        <f t="shared" si="8"/>
        <v>Y</v>
      </c>
      <c r="H83" s="4">
        <f t="shared" si="9"/>
        <v>449.55</v>
      </c>
      <c r="I83" s="4">
        <f t="shared" si="6"/>
        <v>0</v>
      </c>
      <c r="J83" s="5">
        <v>14</v>
      </c>
      <c r="K83" s="5"/>
      <c r="L83" s="4">
        <f t="shared" si="10"/>
        <v>0</v>
      </c>
      <c r="M83" s="4">
        <f>'Invoice Data'!$B83+'Invoice Data'!$E83-'Invoice Data'!$H83-'Invoice Data'!$L83+'Invoice Data'!$I83</f>
        <v>8541.4500000000007</v>
      </c>
      <c r="N83" s="4">
        <f>_xlfn.IFNA(VLOOKUP(A83,BPay!$B$2:$D$7913,3,0),0)</f>
        <v>0</v>
      </c>
      <c r="O83" s="6">
        <f t="shared" si="11"/>
        <v>8541.4500000000007</v>
      </c>
    </row>
    <row r="84" spans="1:15" x14ac:dyDescent="0.35">
      <c r="A84" s="10">
        <v>31169</v>
      </c>
      <c r="B84" s="4">
        <v>0</v>
      </c>
      <c r="C84" s="19" t="str">
        <f t="shared" si="7"/>
        <v>A</v>
      </c>
      <c r="D84" s="5"/>
      <c r="E84" s="4">
        <v>10404</v>
      </c>
      <c r="F84" s="5">
        <v>2</v>
      </c>
      <c r="G84" s="5" t="str">
        <f t="shared" si="8"/>
        <v>Y</v>
      </c>
      <c r="H84" s="4">
        <f t="shared" si="9"/>
        <v>520.20000000000005</v>
      </c>
      <c r="I84" s="4">
        <f t="shared" si="6"/>
        <v>0</v>
      </c>
      <c r="J84" s="5">
        <v>6</v>
      </c>
      <c r="K84" s="5"/>
      <c r="L84" s="4">
        <f t="shared" si="10"/>
        <v>0</v>
      </c>
      <c r="M84" s="4">
        <f>'Invoice Data'!$B84+'Invoice Data'!$E84-'Invoice Data'!$H84-'Invoice Data'!$L84+'Invoice Data'!$I84</f>
        <v>9883.7999999999993</v>
      </c>
      <c r="N84" s="4">
        <f>_xlfn.IFNA(VLOOKUP(A84,BPay!$B$2:$D$7913,3,0),0)</f>
        <v>0</v>
      </c>
      <c r="O84" s="6">
        <f t="shared" si="11"/>
        <v>9883.7999999999993</v>
      </c>
    </row>
    <row r="85" spans="1:15" x14ac:dyDescent="0.35">
      <c r="A85" s="10">
        <v>31178</v>
      </c>
      <c r="B85" s="4">
        <v>0</v>
      </c>
      <c r="C85" s="19" t="str">
        <f t="shared" si="7"/>
        <v>A</v>
      </c>
      <c r="D85" s="5"/>
      <c r="E85" s="4">
        <v>8185</v>
      </c>
      <c r="F85" s="5">
        <v>2</v>
      </c>
      <c r="G85" s="5" t="str">
        <f t="shared" si="8"/>
        <v>Y</v>
      </c>
      <c r="H85" s="4">
        <f t="shared" si="9"/>
        <v>409.25</v>
      </c>
      <c r="I85" s="4">
        <f t="shared" si="6"/>
        <v>0</v>
      </c>
      <c r="J85" s="5">
        <v>14</v>
      </c>
      <c r="K85" s="5"/>
      <c r="L85" s="4">
        <f t="shared" si="10"/>
        <v>0</v>
      </c>
      <c r="M85" s="4">
        <f>'Invoice Data'!$B85+'Invoice Data'!$E85-'Invoice Data'!$H85-'Invoice Data'!$L85+'Invoice Data'!$I85</f>
        <v>7775.75</v>
      </c>
      <c r="N85" s="4">
        <f>_xlfn.IFNA(VLOOKUP(A85,BPay!$B$2:$D$7913,3,0),0)</f>
        <v>0</v>
      </c>
      <c r="O85" s="6">
        <f t="shared" si="11"/>
        <v>7775.75</v>
      </c>
    </row>
    <row r="86" spans="1:15" x14ac:dyDescent="0.35">
      <c r="A86" s="10">
        <v>31187</v>
      </c>
      <c r="B86" s="4">
        <v>0</v>
      </c>
      <c r="C86" s="19" t="str">
        <f t="shared" si="7"/>
        <v>A</v>
      </c>
      <c r="D86" s="5"/>
      <c r="E86" s="4">
        <v>4530</v>
      </c>
      <c r="F86" s="5">
        <v>1</v>
      </c>
      <c r="G86" s="5" t="str">
        <f t="shared" si="8"/>
        <v/>
      </c>
      <c r="H86" s="4">
        <f t="shared" si="9"/>
        <v>0</v>
      </c>
      <c r="I86" s="4">
        <f t="shared" si="6"/>
        <v>0</v>
      </c>
      <c r="J86" s="5">
        <v>13</v>
      </c>
      <c r="K86" s="5"/>
      <c r="L86" s="4">
        <f t="shared" si="10"/>
        <v>0</v>
      </c>
      <c r="M86" s="4">
        <f>'Invoice Data'!$B86+'Invoice Data'!$E86-'Invoice Data'!$H86-'Invoice Data'!$L86+'Invoice Data'!$I86</f>
        <v>4530</v>
      </c>
      <c r="N86" s="4">
        <f>_xlfn.IFNA(VLOOKUP(A86,BPay!$B$2:$D$7913,3,0),0)</f>
        <v>0</v>
      </c>
      <c r="O86" s="6">
        <f t="shared" si="11"/>
        <v>4530</v>
      </c>
    </row>
    <row r="87" spans="1:15" x14ac:dyDescent="0.35">
      <c r="A87" s="10">
        <v>31196</v>
      </c>
      <c r="B87" s="4">
        <v>0</v>
      </c>
      <c r="C87" s="19" t="str">
        <f t="shared" si="7"/>
        <v>A</v>
      </c>
      <c r="D87" s="5"/>
      <c r="E87" s="4">
        <v>9076</v>
      </c>
      <c r="F87" s="5">
        <v>2</v>
      </c>
      <c r="G87" s="5" t="str">
        <f t="shared" si="8"/>
        <v>Y</v>
      </c>
      <c r="H87" s="4">
        <f t="shared" si="9"/>
        <v>453.8</v>
      </c>
      <c r="I87" s="4">
        <f t="shared" si="6"/>
        <v>0</v>
      </c>
      <c r="J87" s="5">
        <v>13</v>
      </c>
      <c r="K87" s="5"/>
      <c r="L87" s="4">
        <f t="shared" si="10"/>
        <v>0</v>
      </c>
      <c r="M87" s="4">
        <f>'Invoice Data'!$B87+'Invoice Data'!$E87-'Invoice Data'!$H87-'Invoice Data'!$L87+'Invoice Data'!$I87</f>
        <v>8622.2000000000007</v>
      </c>
      <c r="N87" s="4">
        <f>_xlfn.IFNA(VLOOKUP(A87,BPay!$B$2:$D$7913,3,0),0)</f>
        <v>0</v>
      </c>
      <c r="O87" s="6">
        <f t="shared" si="11"/>
        <v>8622.2000000000007</v>
      </c>
    </row>
    <row r="88" spans="1:15" x14ac:dyDescent="0.35">
      <c r="A88" s="10">
        <v>31203</v>
      </c>
      <c r="B88" s="4">
        <v>0</v>
      </c>
      <c r="C88" s="19" t="str">
        <f t="shared" si="7"/>
        <v>A</v>
      </c>
      <c r="D88" s="5"/>
      <c r="E88" s="4">
        <v>4873</v>
      </c>
      <c r="F88" s="5">
        <v>1</v>
      </c>
      <c r="G88" s="5" t="str">
        <f t="shared" si="8"/>
        <v/>
      </c>
      <c r="H88" s="4">
        <f t="shared" si="9"/>
        <v>0</v>
      </c>
      <c r="I88" s="4">
        <f t="shared" si="6"/>
        <v>0</v>
      </c>
      <c r="J88" s="5">
        <v>2</v>
      </c>
      <c r="K88" s="5"/>
      <c r="L88" s="4">
        <f t="shared" si="10"/>
        <v>0</v>
      </c>
      <c r="M88" s="4">
        <f>'Invoice Data'!$B88+'Invoice Data'!$E88-'Invoice Data'!$H88-'Invoice Data'!$L88+'Invoice Data'!$I88</f>
        <v>4873</v>
      </c>
      <c r="N88" s="4">
        <f>_xlfn.IFNA(VLOOKUP(A88,BPay!$B$2:$D$7913,3,0),0)</f>
        <v>0</v>
      </c>
      <c r="O88" s="6">
        <f t="shared" si="11"/>
        <v>4873</v>
      </c>
    </row>
    <row r="89" spans="1:15" x14ac:dyDescent="0.35">
      <c r="A89" s="10">
        <v>31212</v>
      </c>
      <c r="B89" s="4">
        <v>0</v>
      </c>
      <c r="C89" s="19" t="str">
        <f t="shared" si="7"/>
        <v>A</v>
      </c>
      <c r="D89" s="5"/>
      <c r="E89" s="4">
        <v>9159</v>
      </c>
      <c r="F89" s="5">
        <v>2</v>
      </c>
      <c r="G89" s="5" t="str">
        <f t="shared" si="8"/>
        <v>Y</v>
      </c>
      <c r="H89" s="4">
        <f t="shared" si="9"/>
        <v>457.95000000000005</v>
      </c>
      <c r="I89" s="4">
        <f t="shared" si="6"/>
        <v>0</v>
      </c>
      <c r="J89" s="5">
        <v>1</v>
      </c>
      <c r="K89" s="5"/>
      <c r="L89" s="4">
        <f t="shared" si="10"/>
        <v>0</v>
      </c>
      <c r="M89" s="4">
        <f>'Invoice Data'!$B89+'Invoice Data'!$E89-'Invoice Data'!$H89-'Invoice Data'!$L89+'Invoice Data'!$I89</f>
        <v>8701.0499999999993</v>
      </c>
      <c r="N89" s="4">
        <f>_xlfn.IFNA(VLOOKUP(A89,BPay!$B$2:$D$7913,3,0),0)</f>
        <v>0</v>
      </c>
      <c r="O89" s="6">
        <f t="shared" si="11"/>
        <v>8701.0499999999993</v>
      </c>
    </row>
    <row r="90" spans="1:15" x14ac:dyDescent="0.35">
      <c r="A90" s="10">
        <v>31221</v>
      </c>
      <c r="B90" s="4">
        <v>0</v>
      </c>
      <c r="C90" s="19" t="str">
        <f t="shared" si="7"/>
        <v>A</v>
      </c>
      <c r="D90" s="5"/>
      <c r="E90" s="4">
        <v>7064</v>
      </c>
      <c r="F90" s="5">
        <v>2</v>
      </c>
      <c r="G90" s="5" t="str">
        <f t="shared" si="8"/>
        <v>Y</v>
      </c>
      <c r="H90" s="4">
        <f t="shared" si="9"/>
        <v>353.20000000000005</v>
      </c>
      <c r="I90" s="4">
        <f t="shared" si="6"/>
        <v>0</v>
      </c>
      <c r="J90" s="5">
        <v>1</v>
      </c>
      <c r="K90" s="5"/>
      <c r="L90" s="4">
        <f t="shared" si="10"/>
        <v>0</v>
      </c>
      <c r="M90" s="4">
        <f>'Invoice Data'!$B90+'Invoice Data'!$E90-'Invoice Data'!$H90-'Invoice Data'!$L90+'Invoice Data'!$I90</f>
        <v>6710.8</v>
      </c>
      <c r="N90" s="4">
        <f>_xlfn.IFNA(VLOOKUP(A90,BPay!$B$2:$D$7913,3,0),0)</f>
        <v>0</v>
      </c>
      <c r="O90" s="6">
        <f t="shared" si="11"/>
        <v>6710.8</v>
      </c>
    </row>
    <row r="91" spans="1:15" x14ac:dyDescent="0.35">
      <c r="A91" s="10">
        <v>31230</v>
      </c>
      <c r="B91" s="4">
        <v>0</v>
      </c>
      <c r="C91" s="19" t="str">
        <f t="shared" si="7"/>
        <v>A</v>
      </c>
      <c r="D91" s="5"/>
      <c r="E91" s="4">
        <v>8640</v>
      </c>
      <c r="F91" s="5">
        <v>2</v>
      </c>
      <c r="G91" s="5" t="str">
        <f t="shared" si="8"/>
        <v>Y</v>
      </c>
      <c r="H91" s="4">
        <f t="shared" si="9"/>
        <v>432</v>
      </c>
      <c r="I91" s="4">
        <f t="shared" si="6"/>
        <v>0</v>
      </c>
      <c r="J91" s="5">
        <v>16</v>
      </c>
      <c r="K91" s="5"/>
      <c r="L91" s="4">
        <f t="shared" si="10"/>
        <v>250</v>
      </c>
      <c r="M91" s="4">
        <f>'Invoice Data'!$B91+'Invoice Data'!$E91-'Invoice Data'!$H91-'Invoice Data'!$L91+'Invoice Data'!$I91</f>
        <v>7958</v>
      </c>
      <c r="N91" s="4">
        <f>_xlfn.IFNA(VLOOKUP(A91,BPay!$B$2:$D$7913,3,0),0)</f>
        <v>0</v>
      </c>
      <c r="O91" s="6">
        <f t="shared" si="11"/>
        <v>7958</v>
      </c>
    </row>
    <row r="92" spans="1:15" x14ac:dyDescent="0.35">
      <c r="A92" s="10">
        <v>31249</v>
      </c>
      <c r="B92" s="4">
        <v>0</v>
      </c>
      <c r="C92" s="19" t="str">
        <f t="shared" si="7"/>
        <v>A</v>
      </c>
      <c r="D92" s="5"/>
      <c r="E92" s="4">
        <v>10032</v>
      </c>
      <c r="F92" s="5">
        <v>2</v>
      </c>
      <c r="G92" s="5" t="str">
        <f t="shared" si="8"/>
        <v>Y</v>
      </c>
      <c r="H92" s="4">
        <f t="shared" si="9"/>
        <v>501.6</v>
      </c>
      <c r="I92" s="4">
        <f t="shared" si="6"/>
        <v>0</v>
      </c>
      <c r="J92" s="5">
        <v>12</v>
      </c>
      <c r="K92" s="5"/>
      <c r="L92" s="4">
        <f t="shared" si="10"/>
        <v>0</v>
      </c>
      <c r="M92" s="4">
        <f>'Invoice Data'!$B92+'Invoice Data'!$E92-'Invoice Data'!$H92-'Invoice Data'!$L92+'Invoice Data'!$I92</f>
        <v>9530.4</v>
      </c>
      <c r="N92" s="4">
        <f>_xlfn.IFNA(VLOOKUP(A92,BPay!$B$2:$D$7913,3,0),0)</f>
        <v>0</v>
      </c>
      <c r="O92" s="6">
        <f t="shared" si="11"/>
        <v>9530.4</v>
      </c>
    </row>
    <row r="93" spans="1:15" x14ac:dyDescent="0.35">
      <c r="A93" s="10">
        <v>31258</v>
      </c>
      <c r="B93" s="4">
        <v>0</v>
      </c>
      <c r="C93" s="19" t="str">
        <f t="shared" si="7"/>
        <v>A</v>
      </c>
      <c r="D93" s="5"/>
      <c r="E93" s="4">
        <v>3167</v>
      </c>
      <c r="F93" s="5">
        <v>1</v>
      </c>
      <c r="G93" s="5" t="str">
        <f t="shared" si="8"/>
        <v/>
      </c>
      <c r="H93" s="4">
        <f t="shared" si="9"/>
        <v>0</v>
      </c>
      <c r="I93" s="4">
        <f t="shared" si="6"/>
        <v>0</v>
      </c>
      <c r="J93" s="5">
        <v>5</v>
      </c>
      <c r="K93" s="5"/>
      <c r="L93" s="4">
        <f t="shared" si="10"/>
        <v>0</v>
      </c>
      <c r="M93" s="4">
        <f>'Invoice Data'!$B93+'Invoice Data'!$E93-'Invoice Data'!$H93-'Invoice Data'!$L93+'Invoice Data'!$I93</f>
        <v>3167</v>
      </c>
      <c r="N93" s="4">
        <f>_xlfn.IFNA(VLOOKUP(A93,BPay!$B$2:$D$7913,3,0),0)</f>
        <v>0</v>
      </c>
      <c r="O93" s="6">
        <f t="shared" si="11"/>
        <v>3167</v>
      </c>
    </row>
    <row r="94" spans="1:15" x14ac:dyDescent="0.35">
      <c r="A94" s="10">
        <v>31267</v>
      </c>
      <c r="B94" s="4">
        <v>0</v>
      </c>
      <c r="C94" s="19" t="str">
        <f t="shared" si="7"/>
        <v>A</v>
      </c>
      <c r="D94" s="5"/>
      <c r="E94" s="4">
        <v>7350</v>
      </c>
      <c r="F94" s="5">
        <v>2</v>
      </c>
      <c r="G94" s="5" t="str">
        <f t="shared" si="8"/>
        <v>Y</v>
      </c>
      <c r="H94" s="4">
        <f t="shared" si="9"/>
        <v>367.5</v>
      </c>
      <c r="I94" s="4">
        <f t="shared" si="6"/>
        <v>0</v>
      </c>
      <c r="J94" s="5">
        <v>16</v>
      </c>
      <c r="K94" s="5"/>
      <c r="L94" s="4">
        <f t="shared" si="10"/>
        <v>250</v>
      </c>
      <c r="M94" s="4">
        <f>'Invoice Data'!$B94+'Invoice Data'!$E94-'Invoice Data'!$H94-'Invoice Data'!$L94+'Invoice Data'!$I94</f>
        <v>6732.5</v>
      </c>
      <c r="N94" s="4">
        <f>_xlfn.IFNA(VLOOKUP(A94,BPay!$B$2:$D$7913,3,0),0)</f>
        <v>0</v>
      </c>
      <c r="O94" s="6">
        <f t="shared" si="11"/>
        <v>6732.5</v>
      </c>
    </row>
    <row r="95" spans="1:15" x14ac:dyDescent="0.35">
      <c r="A95" s="10">
        <v>31276</v>
      </c>
      <c r="B95" s="4">
        <v>0</v>
      </c>
      <c r="C95" s="19" t="str">
        <f t="shared" si="7"/>
        <v>A</v>
      </c>
      <c r="D95" s="5"/>
      <c r="E95" s="4">
        <v>3705</v>
      </c>
      <c r="F95" s="5">
        <v>1</v>
      </c>
      <c r="G95" s="5" t="str">
        <f t="shared" si="8"/>
        <v/>
      </c>
      <c r="H95" s="4">
        <f t="shared" si="9"/>
        <v>0</v>
      </c>
      <c r="I95" s="4">
        <f t="shared" si="6"/>
        <v>0</v>
      </c>
      <c r="J95" s="5">
        <v>5</v>
      </c>
      <c r="K95" s="5"/>
      <c r="L95" s="4">
        <f t="shared" si="10"/>
        <v>0</v>
      </c>
      <c r="M95" s="4">
        <f>'Invoice Data'!$B95+'Invoice Data'!$E95-'Invoice Data'!$H95-'Invoice Data'!$L95+'Invoice Data'!$I95</f>
        <v>3705</v>
      </c>
      <c r="N95" s="4">
        <f>_xlfn.IFNA(VLOOKUP(A95,BPay!$B$2:$D$7913,3,0),0)</f>
        <v>0</v>
      </c>
      <c r="O95" s="6">
        <f t="shared" si="11"/>
        <v>3705</v>
      </c>
    </row>
    <row r="96" spans="1:15" x14ac:dyDescent="0.35">
      <c r="A96" s="10">
        <v>31285</v>
      </c>
      <c r="B96" s="4">
        <v>0</v>
      </c>
      <c r="C96" s="19" t="str">
        <f t="shared" si="7"/>
        <v>A</v>
      </c>
      <c r="D96" s="5"/>
      <c r="E96" s="4">
        <v>9142</v>
      </c>
      <c r="F96" s="5">
        <v>2</v>
      </c>
      <c r="G96" s="5" t="str">
        <f t="shared" si="8"/>
        <v>Y</v>
      </c>
      <c r="H96" s="4">
        <f t="shared" si="9"/>
        <v>457.1</v>
      </c>
      <c r="I96" s="4">
        <f t="shared" si="6"/>
        <v>0</v>
      </c>
      <c r="J96" s="5">
        <v>8</v>
      </c>
      <c r="K96" s="5"/>
      <c r="L96" s="4">
        <f t="shared" si="10"/>
        <v>0</v>
      </c>
      <c r="M96" s="4">
        <f>'Invoice Data'!$B96+'Invoice Data'!$E96-'Invoice Data'!$H96-'Invoice Data'!$L96+'Invoice Data'!$I96</f>
        <v>8684.9</v>
      </c>
      <c r="N96" s="4">
        <f>_xlfn.IFNA(VLOOKUP(A96,BPay!$B$2:$D$7913,3,0),0)</f>
        <v>0</v>
      </c>
      <c r="O96" s="6">
        <f t="shared" si="11"/>
        <v>8684.9</v>
      </c>
    </row>
    <row r="97" spans="1:15" x14ac:dyDescent="0.35">
      <c r="A97" s="10">
        <v>31294</v>
      </c>
      <c r="B97" s="4">
        <v>0</v>
      </c>
      <c r="C97" s="19" t="str">
        <f t="shared" si="7"/>
        <v>A</v>
      </c>
      <c r="D97" s="5"/>
      <c r="E97" s="4">
        <v>8618</v>
      </c>
      <c r="F97" s="5">
        <v>2</v>
      </c>
      <c r="G97" s="5" t="str">
        <f t="shared" si="8"/>
        <v>Y</v>
      </c>
      <c r="H97" s="4">
        <f t="shared" si="9"/>
        <v>430.90000000000003</v>
      </c>
      <c r="I97" s="4">
        <f t="shared" si="6"/>
        <v>0</v>
      </c>
      <c r="J97" s="5">
        <v>11</v>
      </c>
      <c r="K97" s="5"/>
      <c r="L97" s="4">
        <f t="shared" si="10"/>
        <v>0</v>
      </c>
      <c r="M97" s="4">
        <f>'Invoice Data'!$B97+'Invoice Data'!$E97-'Invoice Data'!$H97-'Invoice Data'!$L97+'Invoice Data'!$I97</f>
        <v>8187.1</v>
      </c>
      <c r="N97" s="4">
        <f>_xlfn.IFNA(VLOOKUP(A97,BPay!$B$2:$D$7913,3,0),0)</f>
        <v>0</v>
      </c>
      <c r="O97" s="6">
        <f t="shared" si="11"/>
        <v>8187.1</v>
      </c>
    </row>
    <row r="98" spans="1:15" x14ac:dyDescent="0.35">
      <c r="A98" s="10">
        <v>31301</v>
      </c>
      <c r="B98" s="4">
        <v>0</v>
      </c>
      <c r="C98" s="19" t="str">
        <f t="shared" si="7"/>
        <v>A</v>
      </c>
      <c r="D98" s="5"/>
      <c r="E98" s="4">
        <v>5608</v>
      </c>
      <c r="F98" s="5">
        <v>1</v>
      </c>
      <c r="G98" s="5" t="str">
        <f t="shared" si="8"/>
        <v/>
      </c>
      <c r="H98" s="4">
        <f t="shared" si="9"/>
        <v>0</v>
      </c>
      <c r="I98" s="4">
        <f t="shared" si="6"/>
        <v>0</v>
      </c>
      <c r="J98" s="5">
        <v>4</v>
      </c>
      <c r="K98" s="5"/>
      <c r="L98" s="4">
        <f t="shared" si="10"/>
        <v>0</v>
      </c>
      <c r="M98" s="4">
        <f>'Invoice Data'!$B98+'Invoice Data'!$E98-'Invoice Data'!$H98-'Invoice Data'!$L98+'Invoice Data'!$I98</f>
        <v>5608</v>
      </c>
      <c r="N98" s="4">
        <f>_xlfn.IFNA(VLOOKUP(A98,BPay!$B$2:$D$7913,3,0),0)</f>
        <v>0</v>
      </c>
      <c r="O98" s="6">
        <f t="shared" si="11"/>
        <v>5608</v>
      </c>
    </row>
    <row r="99" spans="1:15" x14ac:dyDescent="0.35">
      <c r="A99" s="10">
        <v>31310</v>
      </c>
      <c r="B99" s="4">
        <v>0</v>
      </c>
      <c r="C99" s="19" t="str">
        <f t="shared" si="7"/>
        <v>A</v>
      </c>
      <c r="D99" s="5"/>
      <c r="E99" s="4">
        <v>7835</v>
      </c>
      <c r="F99" s="5">
        <v>2</v>
      </c>
      <c r="G99" s="5" t="str">
        <f t="shared" si="8"/>
        <v>Y</v>
      </c>
      <c r="H99" s="4">
        <f t="shared" si="9"/>
        <v>391.75</v>
      </c>
      <c r="I99" s="4">
        <f t="shared" si="6"/>
        <v>0</v>
      </c>
      <c r="J99" s="5">
        <v>9</v>
      </c>
      <c r="K99" s="5"/>
      <c r="L99" s="4">
        <f t="shared" si="10"/>
        <v>0</v>
      </c>
      <c r="M99" s="4">
        <f>'Invoice Data'!$B99+'Invoice Data'!$E99-'Invoice Data'!$H99-'Invoice Data'!$L99+'Invoice Data'!$I99</f>
        <v>7443.25</v>
      </c>
      <c r="N99" s="4">
        <f>_xlfn.IFNA(VLOOKUP(A99,BPay!$B$2:$D$7913,3,0),0)</f>
        <v>0</v>
      </c>
      <c r="O99" s="6">
        <f t="shared" si="11"/>
        <v>7443.25</v>
      </c>
    </row>
    <row r="100" spans="1:15" x14ac:dyDescent="0.35">
      <c r="A100" s="10">
        <v>31329</v>
      </c>
      <c r="B100" s="4">
        <v>0</v>
      </c>
      <c r="C100" s="19" t="str">
        <f t="shared" si="7"/>
        <v>A</v>
      </c>
      <c r="D100" s="5"/>
      <c r="E100" s="4">
        <v>3618</v>
      </c>
      <c r="F100" s="5">
        <v>1</v>
      </c>
      <c r="G100" s="5" t="str">
        <f t="shared" si="8"/>
        <v/>
      </c>
      <c r="H100" s="4">
        <f t="shared" si="9"/>
        <v>0</v>
      </c>
      <c r="I100" s="4">
        <f t="shared" si="6"/>
        <v>0</v>
      </c>
      <c r="J100" s="5">
        <v>16</v>
      </c>
      <c r="K100" s="5"/>
      <c r="L100" s="4">
        <f t="shared" si="10"/>
        <v>250</v>
      </c>
      <c r="M100" s="4">
        <f>'Invoice Data'!$B100+'Invoice Data'!$E100-'Invoice Data'!$H100-'Invoice Data'!$L100+'Invoice Data'!$I100</f>
        <v>3368</v>
      </c>
      <c r="N100" s="4">
        <f>_xlfn.IFNA(VLOOKUP(A100,BPay!$B$2:$D$7913,3,0),0)</f>
        <v>0</v>
      </c>
      <c r="O100" s="6">
        <f t="shared" si="11"/>
        <v>3368</v>
      </c>
    </row>
    <row r="101" spans="1:15" x14ac:dyDescent="0.35">
      <c r="A101" s="10">
        <v>31338</v>
      </c>
      <c r="B101" s="4">
        <v>0</v>
      </c>
      <c r="C101" s="19" t="str">
        <f t="shared" si="7"/>
        <v>A</v>
      </c>
      <c r="D101" s="5"/>
      <c r="E101" s="4">
        <v>3851</v>
      </c>
      <c r="F101" s="5">
        <v>1</v>
      </c>
      <c r="G101" s="5" t="str">
        <f t="shared" si="8"/>
        <v/>
      </c>
      <c r="H101" s="4">
        <f t="shared" si="9"/>
        <v>0</v>
      </c>
      <c r="I101" s="4">
        <f t="shared" si="6"/>
        <v>0</v>
      </c>
      <c r="J101" s="5">
        <v>6</v>
      </c>
      <c r="K101" s="5"/>
      <c r="L101" s="4">
        <f t="shared" si="10"/>
        <v>0</v>
      </c>
      <c r="M101" s="4">
        <f>'Invoice Data'!$B101+'Invoice Data'!$E101-'Invoice Data'!$H101-'Invoice Data'!$L101+'Invoice Data'!$I101</f>
        <v>3851</v>
      </c>
      <c r="N101" s="4">
        <f>_xlfn.IFNA(VLOOKUP(A101,BPay!$B$2:$D$7913,3,0),0)</f>
        <v>0</v>
      </c>
      <c r="O101" s="6">
        <f t="shared" si="11"/>
        <v>3851</v>
      </c>
    </row>
    <row r="102" spans="1:15" x14ac:dyDescent="0.35">
      <c r="A102" s="10">
        <v>31347</v>
      </c>
      <c r="B102" s="4">
        <v>0</v>
      </c>
      <c r="C102" s="19" t="str">
        <f t="shared" si="7"/>
        <v>A</v>
      </c>
      <c r="D102" s="5"/>
      <c r="E102" s="4">
        <v>4693</v>
      </c>
      <c r="F102" s="5">
        <v>1</v>
      </c>
      <c r="G102" s="5" t="str">
        <f t="shared" si="8"/>
        <v/>
      </c>
      <c r="H102" s="4">
        <f t="shared" si="9"/>
        <v>0</v>
      </c>
      <c r="I102" s="4">
        <f t="shared" si="6"/>
        <v>0</v>
      </c>
      <c r="J102" s="5">
        <v>13</v>
      </c>
      <c r="K102" s="5"/>
      <c r="L102" s="4">
        <f t="shared" si="10"/>
        <v>0</v>
      </c>
      <c r="M102" s="4">
        <f>'Invoice Data'!$B102+'Invoice Data'!$E102-'Invoice Data'!$H102-'Invoice Data'!$L102+'Invoice Data'!$I102</f>
        <v>4693</v>
      </c>
      <c r="N102" s="4">
        <f>_xlfn.IFNA(VLOOKUP(A102,BPay!$B$2:$D$7913,3,0),0)</f>
        <v>0</v>
      </c>
      <c r="O102" s="6">
        <f t="shared" si="11"/>
        <v>4693</v>
      </c>
    </row>
    <row r="103" spans="1:15" x14ac:dyDescent="0.35">
      <c r="A103" s="10">
        <v>31356</v>
      </c>
      <c r="B103" s="4">
        <v>0</v>
      </c>
      <c r="C103" s="19" t="str">
        <f t="shared" si="7"/>
        <v>A</v>
      </c>
      <c r="D103" s="5"/>
      <c r="E103" s="4">
        <v>9361</v>
      </c>
      <c r="F103" s="5">
        <v>2</v>
      </c>
      <c r="G103" s="5" t="str">
        <f t="shared" si="8"/>
        <v>Y</v>
      </c>
      <c r="H103" s="4">
        <f t="shared" si="9"/>
        <v>468.05</v>
      </c>
      <c r="I103" s="4">
        <f t="shared" si="6"/>
        <v>0</v>
      </c>
      <c r="J103" s="5">
        <v>3</v>
      </c>
      <c r="K103" s="5"/>
      <c r="L103" s="4">
        <f t="shared" si="10"/>
        <v>0</v>
      </c>
      <c r="M103" s="4">
        <f>'Invoice Data'!$B103+'Invoice Data'!$E103-'Invoice Data'!$H103-'Invoice Data'!$L103+'Invoice Data'!$I103</f>
        <v>8892.9500000000007</v>
      </c>
      <c r="N103" s="4">
        <f>_xlfn.IFNA(VLOOKUP(A103,BPay!$B$2:$D$7913,3,0),0)</f>
        <v>0</v>
      </c>
      <c r="O103" s="6">
        <f t="shared" si="11"/>
        <v>8892.9500000000007</v>
      </c>
    </row>
    <row r="104" spans="1:15" x14ac:dyDescent="0.35">
      <c r="A104" s="10">
        <v>31365</v>
      </c>
      <c r="B104" s="4">
        <v>0</v>
      </c>
      <c r="C104" s="19" t="str">
        <f t="shared" si="7"/>
        <v>A</v>
      </c>
      <c r="D104" s="5"/>
      <c r="E104" s="4">
        <v>8057</v>
      </c>
      <c r="F104" s="5">
        <v>2</v>
      </c>
      <c r="G104" s="5" t="str">
        <f t="shared" si="8"/>
        <v>Y</v>
      </c>
      <c r="H104" s="4">
        <f t="shared" si="9"/>
        <v>402.85</v>
      </c>
      <c r="I104" s="4">
        <f t="shared" si="6"/>
        <v>0</v>
      </c>
      <c r="J104" s="5">
        <v>5</v>
      </c>
      <c r="K104" s="5"/>
      <c r="L104" s="4">
        <f t="shared" si="10"/>
        <v>0</v>
      </c>
      <c r="M104" s="4">
        <f>'Invoice Data'!$B104+'Invoice Data'!$E104-'Invoice Data'!$H104-'Invoice Data'!$L104+'Invoice Data'!$I104</f>
        <v>7654.15</v>
      </c>
      <c r="N104" s="4">
        <f>_xlfn.IFNA(VLOOKUP(A104,BPay!$B$2:$D$7913,3,0),0)</f>
        <v>0</v>
      </c>
      <c r="O104" s="6">
        <f t="shared" si="11"/>
        <v>7654.15</v>
      </c>
    </row>
    <row r="105" spans="1:15" x14ac:dyDescent="0.35">
      <c r="A105" s="10">
        <v>31374</v>
      </c>
      <c r="B105" s="4">
        <v>0</v>
      </c>
      <c r="C105" s="19" t="str">
        <f t="shared" si="7"/>
        <v>A</v>
      </c>
      <c r="D105" s="5"/>
      <c r="E105" s="4">
        <v>7164</v>
      </c>
      <c r="F105" s="5">
        <v>2</v>
      </c>
      <c r="G105" s="5" t="str">
        <f t="shared" si="8"/>
        <v>Y</v>
      </c>
      <c r="H105" s="4">
        <f t="shared" si="9"/>
        <v>358.20000000000005</v>
      </c>
      <c r="I105" s="4">
        <f t="shared" si="6"/>
        <v>0</v>
      </c>
      <c r="J105" s="5">
        <v>7</v>
      </c>
      <c r="K105" s="5"/>
      <c r="L105" s="4">
        <f t="shared" si="10"/>
        <v>0</v>
      </c>
      <c r="M105" s="4">
        <f>'Invoice Data'!$B105+'Invoice Data'!$E105-'Invoice Data'!$H105-'Invoice Data'!$L105+'Invoice Data'!$I105</f>
        <v>6805.8</v>
      </c>
      <c r="N105" s="4">
        <f>_xlfn.IFNA(VLOOKUP(A105,BPay!$B$2:$D$7913,3,0),0)</f>
        <v>0</v>
      </c>
      <c r="O105" s="6">
        <f t="shared" si="11"/>
        <v>6805.8</v>
      </c>
    </row>
    <row r="106" spans="1:15" x14ac:dyDescent="0.35">
      <c r="A106" s="10">
        <v>31383</v>
      </c>
      <c r="B106" s="4">
        <v>0</v>
      </c>
      <c r="C106" s="19" t="str">
        <f t="shared" si="7"/>
        <v>A</v>
      </c>
      <c r="D106" s="5"/>
      <c r="E106" s="4">
        <v>10253</v>
      </c>
      <c r="F106" s="5">
        <v>2</v>
      </c>
      <c r="G106" s="5" t="str">
        <f t="shared" si="8"/>
        <v>Y</v>
      </c>
      <c r="H106" s="4">
        <f t="shared" si="9"/>
        <v>512.65</v>
      </c>
      <c r="I106" s="4">
        <f t="shared" si="6"/>
        <v>0</v>
      </c>
      <c r="J106" s="5">
        <v>6</v>
      </c>
      <c r="K106" s="5"/>
      <c r="L106" s="4">
        <f t="shared" si="10"/>
        <v>0</v>
      </c>
      <c r="M106" s="4">
        <f>'Invoice Data'!$B106+'Invoice Data'!$E106-'Invoice Data'!$H106-'Invoice Data'!$L106+'Invoice Data'!$I106</f>
        <v>9740.35</v>
      </c>
      <c r="N106" s="4">
        <f>_xlfn.IFNA(VLOOKUP(A106,BPay!$B$2:$D$7913,3,0),0)</f>
        <v>0</v>
      </c>
      <c r="O106" s="6">
        <f t="shared" si="11"/>
        <v>9740.35</v>
      </c>
    </row>
    <row r="107" spans="1:15" x14ac:dyDescent="0.35">
      <c r="A107" s="10">
        <v>31392</v>
      </c>
      <c r="B107" s="4">
        <v>0</v>
      </c>
      <c r="C107" s="19" t="str">
        <f t="shared" si="7"/>
        <v>A</v>
      </c>
      <c r="D107" s="5"/>
      <c r="E107" s="4">
        <v>3767</v>
      </c>
      <c r="F107" s="5">
        <v>1</v>
      </c>
      <c r="G107" s="5" t="str">
        <f t="shared" si="8"/>
        <v/>
      </c>
      <c r="H107" s="4">
        <f t="shared" si="9"/>
        <v>0</v>
      </c>
      <c r="I107" s="4">
        <f t="shared" si="6"/>
        <v>0</v>
      </c>
      <c r="J107" s="5">
        <v>0</v>
      </c>
      <c r="K107" s="5" t="b">
        <v>1</v>
      </c>
      <c r="L107" s="4">
        <f t="shared" si="10"/>
        <v>250</v>
      </c>
      <c r="M107" s="4">
        <f>'Invoice Data'!$B107+'Invoice Data'!$E107-'Invoice Data'!$H107-'Invoice Data'!$L107+'Invoice Data'!$I107</f>
        <v>3517</v>
      </c>
      <c r="N107" s="4">
        <f>_xlfn.IFNA(VLOOKUP(A107,BPay!$B$2:$D$7913,3,0),0)</f>
        <v>0</v>
      </c>
      <c r="O107" s="6">
        <f t="shared" si="11"/>
        <v>3517</v>
      </c>
    </row>
    <row r="108" spans="1:15" x14ac:dyDescent="0.35">
      <c r="A108" s="10">
        <v>31409</v>
      </c>
      <c r="B108" s="4">
        <v>0</v>
      </c>
      <c r="C108" s="19" t="str">
        <f t="shared" si="7"/>
        <v>A</v>
      </c>
      <c r="D108" s="5"/>
      <c r="E108" s="4">
        <v>11564</v>
      </c>
      <c r="F108" s="5">
        <v>3</v>
      </c>
      <c r="G108" s="5" t="str">
        <f t="shared" si="8"/>
        <v>Y</v>
      </c>
      <c r="H108" s="4">
        <f t="shared" si="9"/>
        <v>925.12</v>
      </c>
      <c r="I108" s="4">
        <f t="shared" si="6"/>
        <v>0</v>
      </c>
      <c r="J108" s="5">
        <v>1</v>
      </c>
      <c r="K108" s="5"/>
      <c r="L108" s="4">
        <f t="shared" si="10"/>
        <v>0</v>
      </c>
      <c r="M108" s="4">
        <f>'Invoice Data'!$B108+'Invoice Data'!$E108-'Invoice Data'!$H108-'Invoice Data'!$L108+'Invoice Data'!$I108</f>
        <v>10638.88</v>
      </c>
      <c r="N108" s="4">
        <f>_xlfn.IFNA(VLOOKUP(A108,BPay!$B$2:$D$7913,3,0),0)</f>
        <v>0</v>
      </c>
      <c r="O108" s="6">
        <f t="shared" si="11"/>
        <v>10638.88</v>
      </c>
    </row>
    <row r="109" spans="1:15" x14ac:dyDescent="0.35">
      <c r="A109" s="10">
        <v>31418</v>
      </c>
      <c r="B109" s="4">
        <v>0</v>
      </c>
      <c r="C109" s="19" t="str">
        <f t="shared" si="7"/>
        <v>A</v>
      </c>
      <c r="D109" s="5"/>
      <c r="E109" s="4">
        <v>3728</v>
      </c>
      <c r="F109" s="5">
        <v>1</v>
      </c>
      <c r="G109" s="5" t="str">
        <f t="shared" si="8"/>
        <v/>
      </c>
      <c r="H109" s="4">
        <f t="shared" si="9"/>
        <v>0</v>
      </c>
      <c r="I109" s="4">
        <f t="shared" si="6"/>
        <v>0</v>
      </c>
      <c r="J109" s="5">
        <v>11</v>
      </c>
      <c r="K109" s="5"/>
      <c r="L109" s="4">
        <f t="shared" si="10"/>
        <v>0</v>
      </c>
      <c r="M109" s="4">
        <f>'Invoice Data'!$B109+'Invoice Data'!$E109-'Invoice Data'!$H109-'Invoice Data'!$L109+'Invoice Data'!$I109</f>
        <v>3728</v>
      </c>
      <c r="N109" s="4">
        <f>_xlfn.IFNA(VLOOKUP(A109,BPay!$B$2:$D$7913,3,0),0)</f>
        <v>0</v>
      </c>
      <c r="O109" s="6">
        <f t="shared" si="11"/>
        <v>3728</v>
      </c>
    </row>
    <row r="110" spans="1:15" x14ac:dyDescent="0.35">
      <c r="A110" s="10">
        <v>31427</v>
      </c>
      <c r="B110" s="4">
        <v>0</v>
      </c>
      <c r="C110" s="19" t="str">
        <f t="shared" si="7"/>
        <v>A</v>
      </c>
      <c r="D110" s="5"/>
      <c r="E110" s="4">
        <v>4291</v>
      </c>
      <c r="F110" s="5">
        <v>1</v>
      </c>
      <c r="G110" s="5" t="str">
        <f t="shared" si="8"/>
        <v/>
      </c>
      <c r="H110" s="4">
        <f t="shared" si="9"/>
        <v>0</v>
      </c>
      <c r="I110" s="4">
        <f t="shared" si="6"/>
        <v>0</v>
      </c>
      <c r="J110" s="5">
        <v>15</v>
      </c>
      <c r="K110" s="5"/>
      <c r="L110" s="4">
        <f t="shared" si="10"/>
        <v>0</v>
      </c>
      <c r="M110" s="4">
        <f>'Invoice Data'!$B110+'Invoice Data'!$E110-'Invoice Data'!$H110-'Invoice Data'!$L110+'Invoice Data'!$I110</f>
        <v>4291</v>
      </c>
      <c r="N110" s="4">
        <f>_xlfn.IFNA(VLOOKUP(A110,BPay!$B$2:$D$7913,3,0),0)</f>
        <v>0</v>
      </c>
      <c r="O110" s="6">
        <f t="shared" si="11"/>
        <v>4291</v>
      </c>
    </row>
    <row r="111" spans="1:15" x14ac:dyDescent="0.35">
      <c r="A111" s="10">
        <v>31436</v>
      </c>
      <c r="B111" s="4">
        <v>0</v>
      </c>
      <c r="C111" s="19" t="str">
        <f t="shared" si="7"/>
        <v>A</v>
      </c>
      <c r="D111" s="5"/>
      <c r="E111" s="4">
        <v>5511</v>
      </c>
      <c r="F111" s="5">
        <v>1</v>
      </c>
      <c r="G111" s="5" t="str">
        <f t="shared" si="8"/>
        <v/>
      </c>
      <c r="H111" s="4">
        <f t="shared" si="9"/>
        <v>0</v>
      </c>
      <c r="I111" s="4">
        <f t="shared" si="6"/>
        <v>0</v>
      </c>
      <c r="J111" s="5">
        <v>15</v>
      </c>
      <c r="K111" s="5"/>
      <c r="L111" s="4">
        <f t="shared" si="10"/>
        <v>0</v>
      </c>
      <c r="M111" s="4">
        <f>'Invoice Data'!$B111+'Invoice Data'!$E111-'Invoice Data'!$H111-'Invoice Data'!$L111+'Invoice Data'!$I111</f>
        <v>5511</v>
      </c>
      <c r="N111" s="4">
        <f>_xlfn.IFNA(VLOOKUP(A111,BPay!$B$2:$D$7913,3,0),0)</f>
        <v>0</v>
      </c>
      <c r="O111" s="6">
        <f t="shared" si="11"/>
        <v>5511</v>
      </c>
    </row>
    <row r="112" spans="1:15" x14ac:dyDescent="0.35">
      <c r="A112" s="10">
        <v>31445</v>
      </c>
      <c r="B112" s="4">
        <v>0</v>
      </c>
      <c r="C112" s="19" t="str">
        <f t="shared" si="7"/>
        <v>A</v>
      </c>
      <c r="D112" s="5"/>
      <c r="E112" s="4">
        <v>10389</v>
      </c>
      <c r="F112" s="5">
        <v>2</v>
      </c>
      <c r="G112" s="5" t="str">
        <f t="shared" si="8"/>
        <v>Y</v>
      </c>
      <c r="H112" s="4">
        <f t="shared" si="9"/>
        <v>519.45000000000005</v>
      </c>
      <c r="I112" s="4">
        <f t="shared" si="6"/>
        <v>0</v>
      </c>
      <c r="J112" s="5">
        <v>9</v>
      </c>
      <c r="K112" s="5"/>
      <c r="L112" s="4">
        <f t="shared" si="10"/>
        <v>0</v>
      </c>
      <c r="M112" s="4">
        <f>'Invoice Data'!$B112+'Invoice Data'!$E112-'Invoice Data'!$H112-'Invoice Data'!$L112+'Invoice Data'!$I112</f>
        <v>9869.5499999999993</v>
      </c>
      <c r="N112" s="4">
        <f>_xlfn.IFNA(VLOOKUP(A112,BPay!$B$2:$D$7913,3,0),0)</f>
        <v>0</v>
      </c>
      <c r="O112" s="6">
        <f t="shared" si="11"/>
        <v>9869.5499999999993</v>
      </c>
    </row>
    <row r="113" spans="1:15" x14ac:dyDescent="0.35">
      <c r="A113" s="10">
        <v>31454</v>
      </c>
      <c r="B113" s="4">
        <v>0</v>
      </c>
      <c r="C113" s="19" t="str">
        <f t="shared" si="7"/>
        <v>A</v>
      </c>
      <c r="D113" s="5"/>
      <c r="E113" s="4">
        <v>9755</v>
      </c>
      <c r="F113" s="5">
        <v>2</v>
      </c>
      <c r="G113" s="5" t="str">
        <f t="shared" si="8"/>
        <v>Y</v>
      </c>
      <c r="H113" s="4">
        <f t="shared" si="9"/>
        <v>487.75</v>
      </c>
      <c r="I113" s="4">
        <f t="shared" si="6"/>
        <v>0</v>
      </c>
      <c r="J113" s="5">
        <v>12</v>
      </c>
      <c r="K113" s="5"/>
      <c r="L113" s="4">
        <f t="shared" si="10"/>
        <v>0</v>
      </c>
      <c r="M113" s="4">
        <f>'Invoice Data'!$B113+'Invoice Data'!$E113-'Invoice Data'!$H113-'Invoice Data'!$L113+'Invoice Data'!$I113</f>
        <v>9267.25</v>
      </c>
      <c r="N113" s="4">
        <f>_xlfn.IFNA(VLOOKUP(A113,BPay!$B$2:$D$7913,3,0),0)</f>
        <v>0</v>
      </c>
      <c r="O113" s="6">
        <f t="shared" si="11"/>
        <v>9267.25</v>
      </c>
    </row>
    <row r="114" spans="1:15" x14ac:dyDescent="0.35">
      <c r="A114" s="10">
        <v>31463</v>
      </c>
      <c r="B114" s="4">
        <v>0</v>
      </c>
      <c r="C114" s="19" t="str">
        <f t="shared" si="7"/>
        <v>A</v>
      </c>
      <c r="D114" s="5"/>
      <c r="E114" s="4">
        <v>4427</v>
      </c>
      <c r="F114" s="5">
        <v>1</v>
      </c>
      <c r="G114" s="5" t="str">
        <f t="shared" si="8"/>
        <v/>
      </c>
      <c r="H114" s="4">
        <f t="shared" si="9"/>
        <v>0</v>
      </c>
      <c r="I114" s="4">
        <f t="shared" si="6"/>
        <v>0</v>
      </c>
      <c r="J114" s="5">
        <v>11</v>
      </c>
      <c r="K114" s="5"/>
      <c r="L114" s="4">
        <f t="shared" si="10"/>
        <v>0</v>
      </c>
      <c r="M114" s="4">
        <f>'Invoice Data'!$B114+'Invoice Data'!$E114-'Invoice Data'!$H114-'Invoice Data'!$L114+'Invoice Data'!$I114</f>
        <v>4427</v>
      </c>
      <c r="N114" s="4">
        <f>_xlfn.IFNA(VLOOKUP(A114,BPay!$B$2:$D$7913,3,0),0)</f>
        <v>0</v>
      </c>
      <c r="O114" s="6">
        <f t="shared" si="11"/>
        <v>4427</v>
      </c>
    </row>
    <row r="115" spans="1:15" x14ac:dyDescent="0.35">
      <c r="A115" s="10">
        <v>31472</v>
      </c>
      <c r="B115" s="4">
        <v>0</v>
      </c>
      <c r="C115" s="19" t="str">
        <f t="shared" si="7"/>
        <v>A</v>
      </c>
      <c r="D115" s="5"/>
      <c r="E115" s="4">
        <v>8393</v>
      </c>
      <c r="F115" s="5">
        <v>2</v>
      </c>
      <c r="G115" s="5" t="str">
        <f t="shared" si="8"/>
        <v>Y</v>
      </c>
      <c r="H115" s="4">
        <f t="shared" si="9"/>
        <v>419.65000000000003</v>
      </c>
      <c r="I115" s="4">
        <f t="shared" si="6"/>
        <v>0</v>
      </c>
      <c r="J115" s="5">
        <v>9</v>
      </c>
      <c r="K115" s="5"/>
      <c r="L115" s="4">
        <f t="shared" si="10"/>
        <v>0</v>
      </c>
      <c r="M115" s="4">
        <f>'Invoice Data'!$B115+'Invoice Data'!$E115-'Invoice Data'!$H115-'Invoice Data'!$L115+'Invoice Data'!$I115</f>
        <v>7973.35</v>
      </c>
      <c r="N115" s="4">
        <f>_xlfn.IFNA(VLOOKUP(A115,BPay!$B$2:$D$7913,3,0),0)</f>
        <v>0</v>
      </c>
      <c r="O115" s="6">
        <f t="shared" si="11"/>
        <v>7973.35</v>
      </c>
    </row>
    <row r="116" spans="1:15" x14ac:dyDescent="0.35">
      <c r="A116" s="10">
        <v>31481</v>
      </c>
      <c r="B116" s="4">
        <v>0</v>
      </c>
      <c r="C116" s="19" t="str">
        <f t="shared" si="7"/>
        <v>A</v>
      </c>
      <c r="D116" s="5"/>
      <c r="E116" s="4">
        <v>10558</v>
      </c>
      <c r="F116" s="5">
        <v>2</v>
      </c>
      <c r="G116" s="5" t="str">
        <f t="shared" si="8"/>
        <v>Y</v>
      </c>
      <c r="H116" s="4">
        <f t="shared" si="9"/>
        <v>527.9</v>
      </c>
      <c r="I116" s="4">
        <f t="shared" si="6"/>
        <v>0</v>
      </c>
      <c r="J116" s="5">
        <v>5</v>
      </c>
      <c r="K116" s="5"/>
      <c r="L116" s="4">
        <f t="shared" si="10"/>
        <v>0</v>
      </c>
      <c r="M116" s="4">
        <f>'Invoice Data'!$B116+'Invoice Data'!$E116-'Invoice Data'!$H116-'Invoice Data'!$L116+'Invoice Data'!$I116</f>
        <v>10030.1</v>
      </c>
      <c r="N116" s="4">
        <f>_xlfn.IFNA(VLOOKUP(A116,BPay!$B$2:$D$7913,3,0),0)</f>
        <v>0</v>
      </c>
      <c r="O116" s="6">
        <f t="shared" si="11"/>
        <v>10030.1</v>
      </c>
    </row>
    <row r="117" spans="1:15" x14ac:dyDescent="0.35">
      <c r="A117" s="10">
        <v>31490</v>
      </c>
      <c r="B117" s="4">
        <v>0</v>
      </c>
      <c r="C117" s="19" t="str">
        <f t="shared" si="7"/>
        <v>A</v>
      </c>
      <c r="D117" s="5"/>
      <c r="E117" s="4">
        <v>3859</v>
      </c>
      <c r="F117" s="5">
        <v>1</v>
      </c>
      <c r="G117" s="5" t="str">
        <f t="shared" si="8"/>
        <v/>
      </c>
      <c r="H117" s="4">
        <f t="shared" si="9"/>
        <v>0</v>
      </c>
      <c r="I117" s="4">
        <f t="shared" si="6"/>
        <v>0</v>
      </c>
      <c r="J117" s="5">
        <v>15</v>
      </c>
      <c r="K117" s="5"/>
      <c r="L117" s="4">
        <f t="shared" si="10"/>
        <v>0</v>
      </c>
      <c r="M117" s="4">
        <f>'Invoice Data'!$B117+'Invoice Data'!$E117-'Invoice Data'!$H117-'Invoice Data'!$L117+'Invoice Data'!$I117</f>
        <v>3859</v>
      </c>
      <c r="N117" s="4">
        <f>_xlfn.IFNA(VLOOKUP(A117,BPay!$B$2:$D$7913,3,0),0)</f>
        <v>0</v>
      </c>
      <c r="O117" s="6">
        <f t="shared" si="11"/>
        <v>3859</v>
      </c>
    </row>
    <row r="118" spans="1:15" x14ac:dyDescent="0.35">
      <c r="A118" s="10">
        <v>31506</v>
      </c>
      <c r="B118" s="4">
        <v>0</v>
      </c>
      <c r="C118" s="19" t="str">
        <f t="shared" si="7"/>
        <v>A</v>
      </c>
      <c r="D118" s="5"/>
      <c r="E118" s="4">
        <v>6393</v>
      </c>
      <c r="F118" s="5">
        <v>2</v>
      </c>
      <c r="G118" s="5" t="str">
        <f t="shared" si="8"/>
        <v>Y</v>
      </c>
      <c r="H118" s="4">
        <f t="shared" si="9"/>
        <v>319.65000000000003</v>
      </c>
      <c r="I118" s="4">
        <f t="shared" si="6"/>
        <v>0</v>
      </c>
      <c r="J118" s="5">
        <v>0</v>
      </c>
      <c r="K118" s="5"/>
      <c r="L118" s="4">
        <f t="shared" si="10"/>
        <v>0</v>
      </c>
      <c r="M118" s="4">
        <f>'Invoice Data'!$B118+'Invoice Data'!$E118-'Invoice Data'!$H118-'Invoice Data'!$L118+'Invoice Data'!$I118</f>
        <v>6073.35</v>
      </c>
      <c r="N118" s="4">
        <f>_xlfn.IFNA(VLOOKUP(A118,BPay!$B$2:$D$7913,3,0),0)</f>
        <v>0</v>
      </c>
      <c r="O118" s="6">
        <f t="shared" si="11"/>
        <v>6073.35</v>
      </c>
    </row>
    <row r="119" spans="1:15" x14ac:dyDescent="0.35">
      <c r="A119" s="10">
        <v>31515</v>
      </c>
      <c r="B119" s="4">
        <v>0</v>
      </c>
      <c r="C119" s="19" t="str">
        <f t="shared" si="7"/>
        <v>A</v>
      </c>
      <c r="D119" s="5"/>
      <c r="E119" s="4">
        <v>4499</v>
      </c>
      <c r="F119" s="5">
        <v>1</v>
      </c>
      <c r="G119" s="5" t="str">
        <f t="shared" si="8"/>
        <v/>
      </c>
      <c r="H119" s="4">
        <f t="shared" si="9"/>
        <v>0</v>
      </c>
      <c r="I119" s="4">
        <f t="shared" si="6"/>
        <v>0</v>
      </c>
      <c r="J119" s="5">
        <v>8</v>
      </c>
      <c r="K119" s="5"/>
      <c r="L119" s="4">
        <f t="shared" si="10"/>
        <v>0</v>
      </c>
      <c r="M119" s="4">
        <f>'Invoice Data'!$B119+'Invoice Data'!$E119-'Invoice Data'!$H119-'Invoice Data'!$L119+'Invoice Data'!$I119</f>
        <v>4499</v>
      </c>
      <c r="N119" s="4">
        <f>_xlfn.IFNA(VLOOKUP(A119,BPay!$B$2:$D$7913,3,0),0)</f>
        <v>0</v>
      </c>
      <c r="O119" s="6">
        <f t="shared" si="11"/>
        <v>4499</v>
      </c>
    </row>
    <row r="120" spans="1:15" x14ac:dyDescent="0.35">
      <c r="A120" s="10">
        <v>31524</v>
      </c>
      <c r="B120" s="4">
        <v>0</v>
      </c>
      <c r="C120" s="19" t="str">
        <f t="shared" si="7"/>
        <v>A</v>
      </c>
      <c r="D120" s="5"/>
      <c r="E120" s="4">
        <v>8730</v>
      </c>
      <c r="F120" s="5">
        <v>2</v>
      </c>
      <c r="G120" s="5" t="str">
        <f t="shared" si="8"/>
        <v>Y</v>
      </c>
      <c r="H120" s="4">
        <f t="shared" si="9"/>
        <v>436.5</v>
      </c>
      <c r="I120" s="4">
        <f t="shared" si="6"/>
        <v>0</v>
      </c>
      <c r="J120" s="5">
        <v>5</v>
      </c>
      <c r="K120" s="5"/>
      <c r="L120" s="4">
        <f t="shared" si="10"/>
        <v>0</v>
      </c>
      <c r="M120" s="4">
        <f>'Invoice Data'!$B120+'Invoice Data'!$E120-'Invoice Data'!$H120-'Invoice Data'!$L120+'Invoice Data'!$I120</f>
        <v>8293.5</v>
      </c>
      <c r="N120" s="4">
        <f>_xlfn.IFNA(VLOOKUP(A120,BPay!$B$2:$D$7913,3,0),0)</f>
        <v>0</v>
      </c>
      <c r="O120" s="6">
        <f t="shared" si="11"/>
        <v>8293.5</v>
      </c>
    </row>
    <row r="121" spans="1:15" x14ac:dyDescent="0.35">
      <c r="A121" s="10">
        <v>31533</v>
      </c>
      <c r="B121" s="4">
        <v>0</v>
      </c>
      <c r="C121" s="19" t="str">
        <f t="shared" si="7"/>
        <v>A</v>
      </c>
      <c r="D121" s="5"/>
      <c r="E121" s="4">
        <v>6896</v>
      </c>
      <c r="F121" s="5">
        <v>2</v>
      </c>
      <c r="G121" s="5" t="str">
        <f t="shared" si="8"/>
        <v>Y</v>
      </c>
      <c r="H121" s="4">
        <f t="shared" si="9"/>
        <v>344.8</v>
      </c>
      <c r="I121" s="4">
        <f t="shared" si="6"/>
        <v>0</v>
      </c>
      <c r="J121" s="5">
        <v>16</v>
      </c>
      <c r="K121" s="5"/>
      <c r="L121" s="4">
        <f t="shared" si="10"/>
        <v>250</v>
      </c>
      <c r="M121" s="4">
        <f>'Invoice Data'!$B121+'Invoice Data'!$E121-'Invoice Data'!$H121-'Invoice Data'!$L121+'Invoice Data'!$I121</f>
        <v>6301.2</v>
      </c>
      <c r="N121" s="4">
        <f>_xlfn.IFNA(VLOOKUP(A121,BPay!$B$2:$D$7913,3,0),0)</f>
        <v>0</v>
      </c>
      <c r="O121" s="6">
        <f t="shared" si="11"/>
        <v>6301.2</v>
      </c>
    </row>
    <row r="122" spans="1:15" x14ac:dyDescent="0.35">
      <c r="A122" s="10">
        <v>31542</v>
      </c>
      <c r="B122" s="4">
        <v>0</v>
      </c>
      <c r="C122" s="19" t="str">
        <f t="shared" si="7"/>
        <v>A</v>
      </c>
      <c r="D122" s="5"/>
      <c r="E122" s="4">
        <v>6852</v>
      </c>
      <c r="F122" s="5">
        <v>2</v>
      </c>
      <c r="G122" s="5" t="str">
        <f t="shared" si="8"/>
        <v>Y</v>
      </c>
      <c r="H122" s="4">
        <f t="shared" si="9"/>
        <v>342.6</v>
      </c>
      <c r="I122" s="4">
        <f t="shared" si="6"/>
        <v>0</v>
      </c>
      <c r="J122" s="5">
        <v>13</v>
      </c>
      <c r="K122" s="5"/>
      <c r="L122" s="4">
        <f t="shared" si="10"/>
        <v>0</v>
      </c>
      <c r="M122" s="4">
        <f>'Invoice Data'!$B122+'Invoice Data'!$E122-'Invoice Data'!$H122-'Invoice Data'!$L122+'Invoice Data'!$I122</f>
        <v>6509.4</v>
      </c>
      <c r="N122" s="4">
        <f>_xlfn.IFNA(VLOOKUP(A122,BPay!$B$2:$D$7913,3,0),0)</f>
        <v>0</v>
      </c>
      <c r="O122" s="6">
        <f t="shared" si="11"/>
        <v>6509.4</v>
      </c>
    </row>
    <row r="123" spans="1:15" x14ac:dyDescent="0.35">
      <c r="A123" s="10">
        <v>31551</v>
      </c>
      <c r="B123" s="4">
        <v>0</v>
      </c>
      <c r="C123" s="19" t="str">
        <f t="shared" si="7"/>
        <v>A</v>
      </c>
      <c r="D123" s="5"/>
      <c r="E123" s="4">
        <v>4281</v>
      </c>
      <c r="F123" s="5">
        <v>1</v>
      </c>
      <c r="G123" s="5" t="str">
        <f t="shared" si="8"/>
        <v/>
      </c>
      <c r="H123" s="4">
        <f t="shared" si="9"/>
        <v>0</v>
      </c>
      <c r="I123" s="4">
        <f t="shared" si="6"/>
        <v>0</v>
      </c>
      <c r="J123" s="5">
        <v>2</v>
      </c>
      <c r="K123" s="5"/>
      <c r="L123" s="4">
        <f t="shared" si="10"/>
        <v>0</v>
      </c>
      <c r="M123" s="4">
        <f>'Invoice Data'!$B123+'Invoice Data'!$E123-'Invoice Data'!$H123-'Invoice Data'!$L123+'Invoice Data'!$I123</f>
        <v>4281</v>
      </c>
      <c r="N123" s="4">
        <f>_xlfn.IFNA(VLOOKUP(A123,BPay!$B$2:$D$7913,3,0),0)</f>
        <v>0</v>
      </c>
      <c r="O123" s="6">
        <f t="shared" si="11"/>
        <v>4281</v>
      </c>
    </row>
    <row r="124" spans="1:15" x14ac:dyDescent="0.35">
      <c r="A124" s="10">
        <v>31560</v>
      </c>
      <c r="B124" s="4">
        <v>0</v>
      </c>
      <c r="C124" s="19" t="str">
        <f t="shared" si="7"/>
        <v>A</v>
      </c>
      <c r="D124" s="5"/>
      <c r="E124" s="4">
        <v>4114</v>
      </c>
      <c r="F124" s="5">
        <v>1</v>
      </c>
      <c r="G124" s="5" t="str">
        <f t="shared" si="8"/>
        <v/>
      </c>
      <c r="H124" s="4">
        <f t="shared" si="9"/>
        <v>0</v>
      </c>
      <c r="I124" s="4">
        <f t="shared" si="6"/>
        <v>0</v>
      </c>
      <c r="J124" s="5">
        <v>4</v>
      </c>
      <c r="K124" s="5"/>
      <c r="L124" s="4">
        <f t="shared" si="10"/>
        <v>0</v>
      </c>
      <c r="M124" s="4">
        <f>'Invoice Data'!$B124+'Invoice Data'!$E124-'Invoice Data'!$H124-'Invoice Data'!$L124+'Invoice Data'!$I124</f>
        <v>4114</v>
      </c>
      <c r="N124" s="4">
        <f>_xlfn.IFNA(VLOOKUP(A124,BPay!$B$2:$D$7913,3,0),0)</f>
        <v>0</v>
      </c>
      <c r="O124" s="6">
        <f t="shared" si="11"/>
        <v>4114</v>
      </c>
    </row>
    <row r="125" spans="1:15" x14ac:dyDescent="0.35">
      <c r="A125" s="10">
        <v>31579</v>
      </c>
      <c r="B125" s="4">
        <v>0</v>
      </c>
      <c r="C125" s="19" t="str">
        <f t="shared" si="7"/>
        <v>A</v>
      </c>
      <c r="D125" s="5"/>
      <c r="E125" s="4">
        <v>4369</v>
      </c>
      <c r="F125" s="5">
        <v>1</v>
      </c>
      <c r="G125" s="5" t="str">
        <f t="shared" si="8"/>
        <v/>
      </c>
      <c r="H125" s="4">
        <f t="shared" si="9"/>
        <v>0</v>
      </c>
      <c r="I125" s="4">
        <f t="shared" si="6"/>
        <v>0</v>
      </c>
      <c r="J125" s="5">
        <v>3</v>
      </c>
      <c r="K125" s="5"/>
      <c r="L125" s="4">
        <f t="shared" si="10"/>
        <v>0</v>
      </c>
      <c r="M125" s="4">
        <f>'Invoice Data'!$B125+'Invoice Data'!$E125-'Invoice Data'!$H125-'Invoice Data'!$L125+'Invoice Data'!$I125</f>
        <v>4369</v>
      </c>
      <c r="N125" s="4">
        <f>_xlfn.IFNA(VLOOKUP(A125,BPay!$B$2:$D$7913,3,0),0)</f>
        <v>0</v>
      </c>
      <c r="O125" s="6">
        <f t="shared" si="11"/>
        <v>4369</v>
      </c>
    </row>
    <row r="126" spans="1:15" x14ac:dyDescent="0.35">
      <c r="A126" s="10">
        <v>31588</v>
      </c>
      <c r="B126" s="4">
        <v>0</v>
      </c>
      <c r="C126" s="19" t="str">
        <f t="shared" si="7"/>
        <v>A</v>
      </c>
      <c r="D126" s="5"/>
      <c r="E126" s="4">
        <v>4241</v>
      </c>
      <c r="F126" s="5">
        <v>1</v>
      </c>
      <c r="G126" s="5" t="str">
        <f t="shared" si="8"/>
        <v/>
      </c>
      <c r="H126" s="4">
        <f t="shared" si="9"/>
        <v>0</v>
      </c>
      <c r="I126" s="4">
        <f t="shared" si="6"/>
        <v>0</v>
      </c>
      <c r="J126" s="5">
        <v>12</v>
      </c>
      <c r="K126" s="5"/>
      <c r="L126" s="4">
        <f t="shared" si="10"/>
        <v>0</v>
      </c>
      <c r="M126" s="4">
        <f>'Invoice Data'!$B126+'Invoice Data'!$E126-'Invoice Data'!$H126-'Invoice Data'!$L126+'Invoice Data'!$I126</f>
        <v>4241</v>
      </c>
      <c r="N126" s="4">
        <f>_xlfn.IFNA(VLOOKUP(A126,BPay!$B$2:$D$7913,3,0),0)</f>
        <v>0</v>
      </c>
      <c r="O126" s="6">
        <f t="shared" si="11"/>
        <v>4241</v>
      </c>
    </row>
    <row r="127" spans="1:15" x14ac:dyDescent="0.35">
      <c r="A127" s="10">
        <v>31597</v>
      </c>
      <c r="B127" s="4">
        <v>0</v>
      </c>
      <c r="C127" s="19" t="str">
        <f t="shared" si="7"/>
        <v>A</v>
      </c>
      <c r="D127" s="5"/>
      <c r="E127" s="4">
        <v>8326</v>
      </c>
      <c r="F127" s="5">
        <v>2</v>
      </c>
      <c r="G127" s="5" t="str">
        <f t="shared" si="8"/>
        <v>Y</v>
      </c>
      <c r="H127" s="4">
        <f t="shared" si="9"/>
        <v>416.3</v>
      </c>
      <c r="I127" s="4">
        <f t="shared" si="6"/>
        <v>0</v>
      </c>
      <c r="J127" s="5">
        <v>0</v>
      </c>
      <c r="K127" s="5"/>
      <c r="L127" s="4">
        <f t="shared" si="10"/>
        <v>0</v>
      </c>
      <c r="M127" s="4">
        <f>'Invoice Data'!$B127+'Invoice Data'!$E127-'Invoice Data'!$H127-'Invoice Data'!$L127+'Invoice Data'!$I127</f>
        <v>7909.7</v>
      </c>
      <c r="N127" s="4">
        <f>_xlfn.IFNA(VLOOKUP(A127,BPay!$B$2:$D$7913,3,0),0)</f>
        <v>0</v>
      </c>
      <c r="O127" s="6">
        <f t="shared" si="11"/>
        <v>7909.7</v>
      </c>
    </row>
    <row r="128" spans="1:15" x14ac:dyDescent="0.35">
      <c r="A128" s="10">
        <v>31604</v>
      </c>
      <c r="B128" s="4">
        <v>0</v>
      </c>
      <c r="C128" s="19" t="str">
        <f t="shared" si="7"/>
        <v>A</v>
      </c>
      <c r="D128" s="5"/>
      <c r="E128" s="4">
        <v>5313</v>
      </c>
      <c r="F128" s="5">
        <v>1</v>
      </c>
      <c r="G128" s="5" t="str">
        <f t="shared" si="8"/>
        <v/>
      </c>
      <c r="H128" s="4">
        <f t="shared" si="9"/>
        <v>0</v>
      </c>
      <c r="I128" s="4">
        <f t="shared" si="6"/>
        <v>0</v>
      </c>
      <c r="J128" s="5">
        <v>13</v>
      </c>
      <c r="K128" s="5"/>
      <c r="L128" s="4">
        <f t="shared" si="10"/>
        <v>0</v>
      </c>
      <c r="M128" s="4">
        <f>'Invoice Data'!$B128+'Invoice Data'!$E128-'Invoice Data'!$H128-'Invoice Data'!$L128+'Invoice Data'!$I128</f>
        <v>5313</v>
      </c>
      <c r="N128" s="4">
        <f>_xlfn.IFNA(VLOOKUP(A128,BPay!$B$2:$D$7913,3,0),0)</f>
        <v>0</v>
      </c>
      <c r="O128" s="6">
        <f t="shared" si="11"/>
        <v>5313</v>
      </c>
    </row>
    <row r="129" spans="1:15" x14ac:dyDescent="0.35">
      <c r="A129" s="10">
        <v>31613</v>
      </c>
      <c r="B129" s="4">
        <v>0</v>
      </c>
      <c r="C129" s="19" t="str">
        <f t="shared" si="7"/>
        <v>A</v>
      </c>
      <c r="D129" s="5"/>
      <c r="E129" s="4">
        <v>4494</v>
      </c>
      <c r="F129" s="5">
        <v>1</v>
      </c>
      <c r="G129" s="5" t="str">
        <f t="shared" si="8"/>
        <v/>
      </c>
      <c r="H129" s="4">
        <f t="shared" si="9"/>
        <v>0</v>
      </c>
      <c r="I129" s="4">
        <f t="shared" si="6"/>
        <v>0</v>
      </c>
      <c r="J129" s="5">
        <v>16</v>
      </c>
      <c r="K129" s="5"/>
      <c r="L129" s="4">
        <f t="shared" si="10"/>
        <v>250</v>
      </c>
      <c r="M129" s="4">
        <f>'Invoice Data'!$B129+'Invoice Data'!$E129-'Invoice Data'!$H129-'Invoice Data'!$L129+'Invoice Data'!$I129</f>
        <v>4244</v>
      </c>
      <c r="N129" s="4">
        <f>_xlfn.IFNA(VLOOKUP(A129,BPay!$B$2:$D$7913,3,0),0)</f>
        <v>0</v>
      </c>
      <c r="O129" s="6">
        <f t="shared" si="11"/>
        <v>4244</v>
      </c>
    </row>
    <row r="130" spans="1:15" x14ac:dyDescent="0.35">
      <c r="A130" s="10">
        <v>31622</v>
      </c>
      <c r="B130" s="4">
        <v>0</v>
      </c>
      <c r="C130" s="19" t="str">
        <f t="shared" si="7"/>
        <v>A</v>
      </c>
      <c r="D130" s="5"/>
      <c r="E130" s="4">
        <v>4896</v>
      </c>
      <c r="F130" s="5">
        <v>1</v>
      </c>
      <c r="G130" s="5" t="str">
        <f t="shared" si="8"/>
        <v/>
      </c>
      <c r="H130" s="4">
        <f t="shared" si="9"/>
        <v>0</v>
      </c>
      <c r="I130" s="4">
        <f t="shared" si="6"/>
        <v>0</v>
      </c>
      <c r="J130" s="5">
        <v>1</v>
      </c>
      <c r="K130" s="5"/>
      <c r="L130" s="4">
        <f t="shared" si="10"/>
        <v>0</v>
      </c>
      <c r="M130" s="4">
        <f>'Invoice Data'!$B130+'Invoice Data'!$E130-'Invoice Data'!$H130-'Invoice Data'!$L130+'Invoice Data'!$I130</f>
        <v>4896</v>
      </c>
      <c r="N130" s="4">
        <f>_xlfn.IFNA(VLOOKUP(A130,BPay!$B$2:$D$7913,3,0),0)</f>
        <v>0</v>
      </c>
      <c r="O130" s="6">
        <f t="shared" si="11"/>
        <v>4896</v>
      </c>
    </row>
    <row r="131" spans="1:15" x14ac:dyDescent="0.35">
      <c r="A131" s="10">
        <v>31631</v>
      </c>
      <c r="B131" s="4">
        <v>0</v>
      </c>
      <c r="C131" s="19" t="str">
        <f t="shared" si="7"/>
        <v>A</v>
      </c>
      <c r="D131" s="5"/>
      <c r="E131" s="4">
        <v>10118</v>
      </c>
      <c r="F131" s="5">
        <v>2</v>
      </c>
      <c r="G131" s="5" t="str">
        <f t="shared" si="8"/>
        <v>Y</v>
      </c>
      <c r="H131" s="4">
        <f t="shared" si="9"/>
        <v>505.90000000000003</v>
      </c>
      <c r="I131" s="4">
        <f t="shared" si="6"/>
        <v>0</v>
      </c>
      <c r="J131" s="5">
        <v>0</v>
      </c>
      <c r="K131" s="5"/>
      <c r="L131" s="4">
        <f t="shared" si="10"/>
        <v>0</v>
      </c>
      <c r="M131" s="4">
        <f>'Invoice Data'!$B131+'Invoice Data'!$E131-'Invoice Data'!$H131-'Invoice Data'!$L131+'Invoice Data'!$I131</f>
        <v>9612.1</v>
      </c>
      <c r="N131" s="4">
        <f>_xlfn.IFNA(VLOOKUP(A131,BPay!$B$2:$D$7913,3,0),0)</f>
        <v>0</v>
      </c>
      <c r="O131" s="6">
        <f t="shared" si="11"/>
        <v>9612.1</v>
      </c>
    </row>
    <row r="132" spans="1:15" x14ac:dyDescent="0.35">
      <c r="A132" s="10">
        <v>31640</v>
      </c>
      <c r="B132" s="4">
        <v>0</v>
      </c>
      <c r="C132" s="19" t="str">
        <f t="shared" si="7"/>
        <v>A</v>
      </c>
      <c r="D132" s="5"/>
      <c r="E132" s="4">
        <v>4608</v>
      </c>
      <c r="F132" s="5">
        <v>1</v>
      </c>
      <c r="G132" s="5" t="str">
        <f t="shared" si="8"/>
        <v/>
      </c>
      <c r="H132" s="4">
        <f t="shared" si="9"/>
        <v>0</v>
      </c>
      <c r="I132" s="4">
        <f t="shared" ref="I132:I195" si="12">IF(AND(B132&gt;0,D132&lt;&gt;"Y"),B132*10%,0)</f>
        <v>0</v>
      </c>
      <c r="J132" s="5">
        <v>16</v>
      </c>
      <c r="K132" s="5"/>
      <c r="L132" s="4">
        <f t="shared" si="10"/>
        <v>250</v>
      </c>
      <c r="M132" s="4">
        <f>'Invoice Data'!$B132+'Invoice Data'!$E132-'Invoice Data'!$H132-'Invoice Data'!$L132+'Invoice Data'!$I132</f>
        <v>4358</v>
      </c>
      <c r="N132" s="4">
        <f>_xlfn.IFNA(VLOOKUP(A132,BPay!$B$2:$D$7913,3,0),0)</f>
        <v>0</v>
      </c>
      <c r="O132" s="6">
        <f t="shared" si="11"/>
        <v>4358</v>
      </c>
    </row>
    <row r="133" spans="1:15" x14ac:dyDescent="0.35">
      <c r="A133" s="10">
        <v>31659</v>
      </c>
      <c r="B133" s="4">
        <v>0</v>
      </c>
      <c r="C133" s="19" t="str">
        <f t="shared" ref="C133:C196" si="13">IF(B133=0,"A",IF(B133&gt;0,"B","C"))</f>
        <v>A</v>
      </c>
      <c r="D133" s="5"/>
      <c r="E133" s="4">
        <v>4603</v>
      </c>
      <c r="F133" s="5">
        <v>1</v>
      </c>
      <c r="G133" s="5" t="str">
        <f t="shared" ref="G133:G196" si="14">IF(F133&gt;=2,"Y", "")</f>
        <v/>
      </c>
      <c r="H133" s="4">
        <f t="shared" ref="H133:H196" si="15">IF(F133=1,0,IF(F133=2,E133*5%,E133*8%))</f>
        <v>0</v>
      </c>
      <c r="I133" s="4">
        <f t="shared" si="12"/>
        <v>0</v>
      </c>
      <c r="J133" s="5">
        <v>15</v>
      </c>
      <c r="K133" s="5"/>
      <c r="L133" s="4">
        <f t="shared" ref="L133:L196" si="16">IF(OR(J133&gt;=16,K133),250,0)</f>
        <v>0</v>
      </c>
      <c r="M133" s="4">
        <f>'Invoice Data'!$B133+'Invoice Data'!$E133-'Invoice Data'!$H133-'Invoice Data'!$L133+'Invoice Data'!$I133</f>
        <v>4603</v>
      </c>
      <c r="N133" s="4">
        <f>_xlfn.IFNA(VLOOKUP(A133,BPay!$B$2:$D$7913,3,0),0)</f>
        <v>0</v>
      </c>
      <c r="O133" s="6">
        <f t="shared" ref="O133:O196" si="17">M133-N133</f>
        <v>4603</v>
      </c>
    </row>
    <row r="134" spans="1:15" x14ac:dyDescent="0.35">
      <c r="A134" s="10">
        <v>31668</v>
      </c>
      <c r="B134" s="4">
        <v>0</v>
      </c>
      <c r="C134" s="19" t="str">
        <f t="shared" si="13"/>
        <v>A</v>
      </c>
      <c r="D134" s="5"/>
      <c r="E134" s="4">
        <v>3163</v>
      </c>
      <c r="F134" s="5">
        <v>1</v>
      </c>
      <c r="G134" s="5" t="str">
        <f t="shared" si="14"/>
        <v/>
      </c>
      <c r="H134" s="4">
        <f t="shared" si="15"/>
        <v>0</v>
      </c>
      <c r="I134" s="4">
        <f t="shared" si="12"/>
        <v>0</v>
      </c>
      <c r="J134" s="5">
        <v>8</v>
      </c>
      <c r="K134" s="5"/>
      <c r="L134" s="4">
        <f t="shared" si="16"/>
        <v>0</v>
      </c>
      <c r="M134" s="4">
        <f>'Invoice Data'!$B134+'Invoice Data'!$E134-'Invoice Data'!$H134-'Invoice Data'!$L134+'Invoice Data'!$I134</f>
        <v>3163</v>
      </c>
      <c r="N134" s="4">
        <f>_xlfn.IFNA(VLOOKUP(A134,BPay!$B$2:$D$7913,3,0),0)</f>
        <v>0</v>
      </c>
      <c r="O134" s="6">
        <f t="shared" si="17"/>
        <v>3163</v>
      </c>
    </row>
    <row r="135" spans="1:15" x14ac:dyDescent="0.35">
      <c r="A135" s="10">
        <v>31677</v>
      </c>
      <c r="B135" s="4">
        <v>0</v>
      </c>
      <c r="C135" s="19" t="str">
        <f t="shared" si="13"/>
        <v>A</v>
      </c>
      <c r="D135" s="5"/>
      <c r="E135" s="4">
        <v>5026</v>
      </c>
      <c r="F135" s="5">
        <v>1</v>
      </c>
      <c r="G135" s="5" t="str">
        <f t="shared" si="14"/>
        <v/>
      </c>
      <c r="H135" s="4">
        <f t="shared" si="15"/>
        <v>0</v>
      </c>
      <c r="I135" s="4">
        <f t="shared" si="12"/>
        <v>0</v>
      </c>
      <c r="J135" s="5">
        <v>6</v>
      </c>
      <c r="K135" s="5"/>
      <c r="L135" s="4">
        <f t="shared" si="16"/>
        <v>0</v>
      </c>
      <c r="M135" s="4">
        <f>'Invoice Data'!$B135+'Invoice Data'!$E135-'Invoice Data'!$H135-'Invoice Data'!$L135+'Invoice Data'!$I135</f>
        <v>5026</v>
      </c>
      <c r="N135" s="4">
        <f>_xlfn.IFNA(VLOOKUP(A135,BPay!$B$2:$D$7913,3,0),0)</f>
        <v>0</v>
      </c>
      <c r="O135" s="6">
        <f t="shared" si="17"/>
        <v>5026</v>
      </c>
    </row>
    <row r="136" spans="1:15" x14ac:dyDescent="0.35">
      <c r="A136" s="10">
        <v>31686</v>
      </c>
      <c r="B136" s="4">
        <v>0</v>
      </c>
      <c r="C136" s="19" t="str">
        <f t="shared" si="13"/>
        <v>A</v>
      </c>
      <c r="D136" s="5"/>
      <c r="E136" s="4">
        <v>9574</v>
      </c>
      <c r="F136" s="5">
        <v>2</v>
      </c>
      <c r="G136" s="5" t="str">
        <f t="shared" si="14"/>
        <v>Y</v>
      </c>
      <c r="H136" s="4">
        <f t="shared" si="15"/>
        <v>478.70000000000005</v>
      </c>
      <c r="I136" s="4">
        <f t="shared" si="12"/>
        <v>0</v>
      </c>
      <c r="J136" s="5">
        <v>12</v>
      </c>
      <c r="K136" s="5"/>
      <c r="L136" s="4">
        <f t="shared" si="16"/>
        <v>0</v>
      </c>
      <c r="M136" s="4">
        <f>'Invoice Data'!$B136+'Invoice Data'!$E136-'Invoice Data'!$H136-'Invoice Data'!$L136+'Invoice Data'!$I136</f>
        <v>9095.2999999999993</v>
      </c>
      <c r="N136" s="4">
        <f>_xlfn.IFNA(VLOOKUP(A136,BPay!$B$2:$D$7913,3,0),0)</f>
        <v>0</v>
      </c>
      <c r="O136" s="6">
        <f t="shared" si="17"/>
        <v>9095.2999999999993</v>
      </c>
    </row>
    <row r="137" spans="1:15" x14ac:dyDescent="0.35">
      <c r="A137" s="10">
        <v>31695</v>
      </c>
      <c r="B137" s="4">
        <v>0</v>
      </c>
      <c r="C137" s="19" t="str">
        <f t="shared" si="13"/>
        <v>A</v>
      </c>
      <c r="D137" s="5"/>
      <c r="E137" s="4">
        <v>8555</v>
      </c>
      <c r="F137" s="5">
        <v>2</v>
      </c>
      <c r="G137" s="5" t="str">
        <f t="shared" si="14"/>
        <v>Y</v>
      </c>
      <c r="H137" s="4">
        <f t="shared" si="15"/>
        <v>427.75</v>
      </c>
      <c r="I137" s="4">
        <f t="shared" si="12"/>
        <v>0</v>
      </c>
      <c r="J137" s="5">
        <v>14</v>
      </c>
      <c r="K137" s="5"/>
      <c r="L137" s="4">
        <f t="shared" si="16"/>
        <v>0</v>
      </c>
      <c r="M137" s="4">
        <f>'Invoice Data'!$B137+'Invoice Data'!$E137-'Invoice Data'!$H137-'Invoice Data'!$L137+'Invoice Data'!$I137</f>
        <v>8127.25</v>
      </c>
      <c r="N137" s="4">
        <f>_xlfn.IFNA(VLOOKUP(A137,BPay!$B$2:$D$7913,3,0),0)</f>
        <v>0</v>
      </c>
      <c r="O137" s="6">
        <f t="shared" si="17"/>
        <v>8127.25</v>
      </c>
    </row>
    <row r="138" spans="1:15" x14ac:dyDescent="0.35">
      <c r="A138" s="10">
        <v>31702</v>
      </c>
      <c r="B138" s="4">
        <v>0</v>
      </c>
      <c r="C138" s="19" t="str">
        <f t="shared" si="13"/>
        <v>A</v>
      </c>
      <c r="D138" s="5"/>
      <c r="E138" s="4">
        <v>4616</v>
      </c>
      <c r="F138" s="5">
        <v>1</v>
      </c>
      <c r="G138" s="5" t="str">
        <f t="shared" si="14"/>
        <v/>
      </c>
      <c r="H138" s="4">
        <f t="shared" si="15"/>
        <v>0</v>
      </c>
      <c r="I138" s="4">
        <f t="shared" si="12"/>
        <v>0</v>
      </c>
      <c r="J138" s="5">
        <v>14</v>
      </c>
      <c r="K138" s="5"/>
      <c r="L138" s="4">
        <f t="shared" si="16"/>
        <v>0</v>
      </c>
      <c r="M138" s="4">
        <f>'Invoice Data'!$B138+'Invoice Data'!$E138-'Invoice Data'!$H138-'Invoice Data'!$L138+'Invoice Data'!$I138</f>
        <v>4616</v>
      </c>
      <c r="N138" s="4">
        <f>_xlfn.IFNA(VLOOKUP(A138,BPay!$B$2:$D$7913,3,0),0)</f>
        <v>0</v>
      </c>
      <c r="O138" s="6">
        <f t="shared" si="17"/>
        <v>4616</v>
      </c>
    </row>
    <row r="139" spans="1:15" x14ac:dyDescent="0.35">
      <c r="A139" s="10">
        <v>31711</v>
      </c>
      <c r="B139" s="4">
        <v>0</v>
      </c>
      <c r="C139" s="19" t="str">
        <f t="shared" si="13"/>
        <v>A</v>
      </c>
      <c r="D139" s="5"/>
      <c r="E139" s="4">
        <v>3695</v>
      </c>
      <c r="F139" s="5">
        <v>1</v>
      </c>
      <c r="G139" s="5" t="str">
        <f t="shared" si="14"/>
        <v/>
      </c>
      <c r="H139" s="4">
        <f t="shared" si="15"/>
        <v>0</v>
      </c>
      <c r="I139" s="4">
        <f t="shared" si="12"/>
        <v>0</v>
      </c>
      <c r="J139" s="5">
        <v>9</v>
      </c>
      <c r="K139" s="5"/>
      <c r="L139" s="4">
        <f t="shared" si="16"/>
        <v>0</v>
      </c>
      <c r="M139" s="4">
        <f>'Invoice Data'!$B139+'Invoice Data'!$E139-'Invoice Data'!$H139-'Invoice Data'!$L139+'Invoice Data'!$I139</f>
        <v>3695</v>
      </c>
      <c r="N139" s="4">
        <f>_xlfn.IFNA(VLOOKUP(A139,BPay!$B$2:$D$7913,3,0),0)</f>
        <v>0</v>
      </c>
      <c r="O139" s="6">
        <f t="shared" si="17"/>
        <v>3695</v>
      </c>
    </row>
    <row r="140" spans="1:15" x14ac:dyDescent="0.35">
      <c r="A140" s="10">
        <v>31720</v>
      </c>
      <c r="B140" s="4">
        <v>0</v>
      </c>
      <c r="C140" s="19" t="str">
        <f t="shared" si="13"/>
        <v>A</v>
      </c>
      <c r="D140" s="5"/>
      <c r="E140" s="4">
        <v>3519</v>
      </c>
      <c r="F140" s="5">
        <v>1</v>
      </c>
      <c r="G140" s="5" t="str">
        <f t="shared" si="14"/>
        <v/>
      </c>
      <c r="H140" s="4">
        <f t="shared" si="15"/>
        <v>0</v>
      </c>
      <c r="I140" s="4">
        <f t="shared" si="12"/>
        <v>0</v>
      </c>
      <c r="J140" s="5">
        <v>15</v>
      </c>
      <c r="K140" s="5"/>
      <c r="L140" s="4">
        <f t="shared" si="16"/>
        <v>0</v>
      </c>
      <c r="M140" s="4">
        <f>'Invoice Data'!$B140+'Invoice Data'!$E140-'Invoice Data'!$H140-'Invoice Data'!$L140+'Invoice Data'!$I140</f>
        <v>3519</v>
      </c>
      <c r="N140" s="4">
        <f>_xlfn.IFNA(VLOOKUP(A140,BPay!$B$2:$D$7913,3,0),0)</f>
        <v>0</v>
      </c>
      <c r="O140" s="6">
        <f t="shared" si="17"/>
        <v>3519</v>
      </c>
    </row>
    <row r="141" spans="1:15" x14ac:dyDescent="0.35">
      <c r="A141" s="10">
        <v>31739</v>
      </c>
      <c r="B141" s="4">
        <v>0</v>
      </c>
      <c r="C141" s="19" t="str">
        <f t="shared" si="13"/>
        <v>A</v>
      </c>
      <c r="D141" s="5"/>
      <c r="E141" s="4">
        <v>3812</v>
      </c>
      <c r="F141" s="5">
        <v>1</v>
      </c>
      <c r="G141" s="5" t="str">
        <f t="shared" si="14"/>
        <v/>
      </c>
      <c r="H141" s="4">
        <f t="shared" si="15"/>
        <v>0</v>
      </c>
      <c r="I141" s="4">
        <f t="shared" si="12"/>
        <v>0</v>
      </c>
      <c r="J141" s="5">
        <v>16</v>
      </c>
      <c r="K141" s="5"/>
      <c r="L141" s="4">
        <f t="shared" si="16"/>
        <v>250</v>
      </c>
      <c r="M141" s="4">
        <f>'Invoice Data'!$B141+'Invoice Data'!$E141-'Invoice Data'!$H141-'Invoice Data'!$L141+'Invoice Data'!$I141</f>
        <v>3562</v>
      </c>
      <c r="N141" s="4">
        <f>_xlfn.IFNA(VLOOKUP(A141,BPay!$B$2:$D$7913,3,0),0)</f>
        <v>0</v>
      </c>
      <c r="O141" s="6">
        <f t="shared" si="17"/>
        <v>3562</v>
      </c>
    </row>
    <row r="142" spans="1:15" x14ac:dyDescent="0.35">
      <c r="A142" s="10">
        <v>31748</v>
      </c>
      <c r="B142" s="4">
        <v>0</v>
      </c>
      <c r="C142" s="19" t="str">
        <f t="shared" si="13"/>
        <v>A</v>
      </c>
      <c r="D142" s="5"/>
      <c r="E142" s="4">
        <v>3936</v>
      </c>
      <c r="F142" s="5">
        <v>1</v>
      </c>
      <c r="G142" s="5" t="str">
        <f t="shared" si="14"/>
        <v/>
      </c>
      <c r="H142" s="4">
        <f t="shared" si="15"/>
        <v>0</v>
      </c>
      <c r="I142" s="4">
        <f t="shared" si="12"/>
        <v>0</v>
      </c>
      <c r="J142" s="5">
        <v>1</v>
      </c>
      <c r="K142" s="5"/>
      <c r="L142" s="4">
        <f t="shared" si="16"/>
        <v>0</v>
      </c>
      <c r="M142" s="4">
        <f>'Invoice Data'!$B142+'Invoice Data'!$E142-'Invoice Data'!$H142-'Invoice Data'!$L142+'Invoice Data'!$I142</f>
        <v>3936</v>
      </c>
      <c r="N142" s="4">
        <f>_xlfn.IFNA(VLOOKUP(A142,BPay!$B$2:$D$7913,3,0),0)</f>
        <v>0</v>
      </c>
      <c r="O142" s="6">
        <f t="shared" si="17"/>
        <v>3936</v>
      </c>
    </row>
    <row r="143" spans="1:15" x14ac:dyDescent="0.35">
      <c r="A143" s="10">
        <v>31757</v>
      </c>
      <c r="B143" s="4">
        <v>0</v>
      </c>
      <c r="C143" s="19" t="str">
        <f t="shared" si="13"/>
        <v>A</v>
      </c>
      <c r="D143" s="5"/>
      <c r="E143" s="4">
        <v>4109</v>
      </c>
      <c r="F143" s="5">
        <v>1</v>
      </c>
      <c r="G143" s="5" t="str">
        <f t="shared" si="14"/>
        <v/>
      </c>
      <c r="H143" s="4">
        <f t="shared" si="15"/>
        <v>0</v>
      </c>
      <c r="I143" s="4">
        <f t="shared" si="12"/>
        <v>0</v>
      </c>
      <c r="J143" s="5">
        <v>14</v>
      </c>
      <c r="K143" s="5"/>
      <c r="L143" s="4">
        <f t="shared" si="16"/>
        <v>0</v>
      </c>
      <c r="M143" s="4">
        <f>'Invoice Data'!$B143+'Invoice Data'!$E143-'Invoice Data'!$H143-'Invoice Data'!$L143+'Invoice Data'!$I143</f>
        <v>4109</v>
      </c>
      <c r="N143" s="4">
        <f>_xlfn.IFNA(VLOOKUP(A143,BPay!$B$2:$D$7913,3,0),0)</f>
        <v>0</v>
      </c>
      <c r="O143" s="6">
        <f t="shared" si="17"/>
        <v>4109</v>
      </c>
    </row>
    <row r="144" spans="1:15" x14ac:dyDescent="0.35">
      <c r="A144" s="10">
        <v>31766</v>
      </c>
      <c r="B144" s="4">
        <v>0</v>
      </c>
      <c r="C144" s="19" t="str">
        <f t="shared" si="13"/>
        <v>A</v>
      </c>
      <c r="D144" s="5"/>
      <c r="E144" s="4">
        <v>4338</v>
      </c>
      <c r="F144" s="5">
        <v>1</v>
      </c>
      <c r="G144" s="5" t="str">
        <f t="shared" si="14"/>
        <v/>
      </c>
      <c r="H144" s="4">
        <f t="shared" si="15"/>
        <v>0</v>
      </c>
      <c r="I144" s="4">
        <f t="shared" si="12"/>
        <v>0</v>
      </c>
      <c r="J144" s="5">
        <v>13</v>
      </c>
      <c r="K144" s="5"/>
      <c r="L144" s="4">
        <f t="shared" si="16"/>
        <v>0</v>
      </c>
      <c r="M144" s="4">
        <f>'Invoice Data'!$B144+'Invoice Data'!$E144-'Invoice Data'!$H144-'Invoice Data'!$L144+'Invoice Data'!$I144</f>
        <v>4338</v>
      </c>
      <c r="N144" s="4">
        <f>_xlfn.IFNA(VLOOKUP(A144,BPay!$B$2:$D$7913,3,0),0)</f>
        <v>0</v>
      </c>
      <c r="O144" s="6">
        <f t="shared" si="17"/>
        <v>4338</v>
      </c>
    </row>
    <row r="145" spans="1:15" x14ac:dyDescent="0.35">
      <c r="A145" s="10">
        <v>31775</v>
      </c>
      <c r="B145" s="4">
        <v>0</v>
      </c>
      <c r="C145" s="19" t="str">
        <f t="shared" si="13"/>
        <v>A</v>
      </c>
      <c r="D145" s="5"/>
      <c r="E145" s="4">
        <v>9032</v>
      </c>
      <c r="F145" s="5">
        <v>2</v>
      </c>
      <c r="G145" s="5" t="str">
        <f t="shared" si="14"/>
        <v>Y</v>
      </c>
      <c r="H145" s="4">
        <f t="shared" si="15"/>
        <v>451.6</v>
      </c>
      <c r="I145" s="4">
        <f t="shared" si="12"/>
        <v>0</v>
      </c>
      <c r="J145" s="5">
        <v>12</v>
      </c>
      <c r="K145" s="5"/>
      <c r="L145" s="4">
        <f t="shared" si="16"/>
        <v>0</v>
      </c>
      <c r="M145" s="4">
        <f>'Invoice Data'!$B145+'Invoice Data'!$E145-'Invoice Data'!$H145-'Invoice Data'!$L145+'Invoice Data'!$I145</f>
        <v>8580.4</v>
      </c>
      <c r="N145" s="4">
        <f>_xlfn.IFNA(VLOOKUP(A145,BPay!$B$2:$D$7913,3,0),0)</f>
        <v>0</v>
      </c>
      <c r="O145" s="6">
        <f t="shared" si="17"/>
        <v>8580.4</v>
      </c>
    </row>
    <row r="146" spans="1:15" x14ac:dyDescent="0.35">
      <c r="A146" s="10">
        <v>31784</v>
      </c>
      <c r="B146" s="4">
        <v>0</v>
      </c>
      <c r="C146" s="19" t="str">
        <f t="shared" si="13"/>
        <v>A</v>
      </c>
      <c r="D146" s="5"/>
      <c r="E146" s="4">
        <v>10019</v>
      </c>
      <c r="F146" s="5">
        <v>2</v>
      </c>
      <c r="G146" s="5" t="str">
        <f t="shared" si="14"/>
        <v>Y</v>
      </c>
      <c r="H146" s="4">
        <f t="shared" si="15"/>
        <v>500.95000000000005</v>
      </c>
      <c r="I146" s="4">
        <f t="shared" si="12"/>
        <v>0</v>
      </c>
      <c r="J146" s="5">
        <v>1</v>
      </c>
      <c r="K146" s="5"/>
      <c r="L146" s="4">
        <f t="shared" si="16"/>
        <v>0</v>
      </c>
      <c r="M146" s="4">
        <f>'Invoice Data'!$B146+'Invoice Data'!$E146-'Invoice Data'!$H146-'Invoice Data'!$L146+'Invoice Data'!$I146</f>
        <v>9518.0499999999993</v>
      </c>
      <c r="N146" s="4">
        <f>_xlfn.IFNA(VLOOKUP(A146,BPay!$B$2:$D$7913,3,0),0)</f>
        <v>0</v>
      </c>
      <c r="O146" s="6">
        <f t="shared" si="17"/>
        <v>9518.0499999999993</v>
      </c>
    </row>
    <row r="147" spans="1:15" x14ac:dyDescent="0.35">
      <c r="A147" s="10">
        <v>31793</v>
      </c>
      <c r="B147" s="4">
        <v>0</v>
      </c>
      <c r="C147" s="19" t="str">
        <f t="shared" si="13"/>
        <v>A</v>
      </c>
      <c r="D147" s="5"/>
      <c r="E147" s="4">
        <v>5304</v>
      </c>
      <c r="F147" s="5">
        <v>1</v>
      </c>
      <c r="G147" s="5" t="str">
        <f t="shared" si="14"/>
        <v/>
      </c>
      <c r="H147" s="4">
        <f t="shared" si="15"/>
        <v>0</v>
      </c>
      <c r="I147" s="4">
        <f t="shared" si="12"/>
        <v>0</v>
      </c>
      <c r="J147" s="5">
        <v>15</v>
      </c>
      <c r="K147" s="5"/>
      <c r="L147" s="4">
        <f t="shared" si="16"/>
        <v>0</v>
      </c>
      <c r="M147" s="4">
        <f>'Invoice Data'!$B147+'Invoice Data'!$E147-'Invoice Data'!$H147-'Invoice Data'!$L147+'Invoice Data'!$I147</f>
        <v>5304</v>
      </c>
      <c r="N147" s="4">
        <f>_xlfn.IFNA(VLOOKUP(A147,BPay!$B$2:$D$7913,3,0),0)</f>
        <v>0</v>
      </c>
      <c r="O147" s="6">
        <f t="shared" si="17"/>
        <v>5304</v>
      </c>
    </row>
    <row r="148" spans="1:15" x14ac:dyDescent="0.35">
      <c r="A148" s="10">
        <v>31800</v>
      </c>
      <c r="B148" s="4">
        <v>0</v>
      </c>
      <c r="C148" s="19" t="str">
        <f t="shared" si="13"/>
        <v>A</v>
      </c>
      <c r="D148" s="5"/>
      <c r="E148" s="4">
        <v>6745</v>
      </c>
      <c r="F148" s="5">
        <v>2</v>
      </c>
      <c r="G148" s="5" t="str">
        <f t="shared" si="14"/>
        <v>Y</v>
      </c>
      <c r="H148" s="4">
        <f t="shared" si="15"/>
        <v>337.25</v>
      </c>
      <c r="I148" s="4">
        <f t="shared" si="12"/>
        <v>0</v>
      </c>
      <c r="J148" s="5">
        <v>1</v>
      </c>
      <c r="K148" s="5"/>
      <c r="L148" s="4">
        <f t="shared" si="16"/>
        <v>0</v>
      </c>
      <c r="M148" s="4">
        <f>'Invoice Data'!$B148+'Invoice Data'!$E148-'Invoice Data'!$H148-'Invoice Data'!$L148+'Invoice Data'!$I148</f>
        <v>6407.75</v>
      </c>
      <c r="N148" s="4">
        <f>_xlfn.IFNA(VLOOKUP(A148,BPay!$B$2:$D$7913,3,0),0)</f>
        <v>0</v>
      </c>
      <c r="O148" s="6">
        <f t="shared" si="17"/>
        <v>6407.75</v>
      </c>
    </row>
    <row r="149" spans="1:15" x14ac:dyDescent="0.35">
      <c r="A149" s="10">
        <v>31819</v>
      </c>
      <c r="B149" s="4">
        <v>0</v>
      </c>
      <c r="C149" s="19" t="str">
        <f t="shared" si="13"/>
        <v>A</v>
      </c>
      <c r="D149" s="5"/>
      <c r="E149" s="4">
        <v>5310</v>
      </c>
      <c r="F149" s="5">
        <v>1</v>
      </c>
      <c r="G149" s="5" t="str">
        <f t="shared" si="14"/>
        <v/>
      </c>
      <c r="H149" s="4">
        <f t="shared" si="15"/>
        <v>0</v>
      </c>
      <c r="I149" s="4">
        <f t="shared" si="12"/>
        <v>0</v>
      </c>
      <c r="J149" s="5">
        <v>15</v>
      </c>
      <c r="K149" s="5"/>
      <c r="L149" s="4">
        <f t="shared" si="16"/>
        <v>0</v>
      </c>
      <c r="M149" s="4">
        <f>'Invoice Data'!$B149+'Invoice Data'!$E149-'Invoice Data'!$H149-'Invoice Data'!$L149+'Invoice Data'!$I149</f>
        <v>5310</v>
      </c>
      <c r="N149" s="4">
        <f>_xlfn.IFNA(VLOOKUP(A149,BPay!$B$2:$D$7913,3,0),0)</f>
        <v>0</v>
      </c>
      <c r="O149" s="6">
        <f t="shared" si="17"/>
        <v>5310</v>
      </c>
    </row>
    <row r="150" spans="1:15" x14ac:dyDescent="0.35">
      <c r="A150" s="10">
        <v>31828</v>
      </c>
      <c r="B150" s="4">
        <v>0</v>
      </c>
      <c r="C150" s="19" t="str">
        <f t="shared" si="13"/>
        <v>A</v>
      </c>
      <c r="D150" s="5"/>
      <c r="E150" s="4">
        <v>3827</v>
      </c>
      <c r="F150" s="5">
        <v>1</v>
      </c>
      <c r="G150" s="5" t="str">
        <f t="shared" si="14"/>
        <v/>
      </c>
      <c r="H150" s="4">
        <f t="shared" si="15"/>
        <v>0</v>
      </c>
      <c r="I150" s="4">
        <f t="shared" si="12"/>
        <v>0</v>
      </c>
      <c r="J150" s="5">
        <v>0</v>
      </c>
      <c r="K150" s="5"/>
      <c r="L150" s="4">
        <f t="shared" si="16"/>
        <v>0</v>
      </c>
      <c r="M150" s="4">
        <f>'Invoice Data'!$B150+'Invoice Data'!$E150-'Invoice Data'!$H150-'Invoice Data'!$L150+'Invoice Data'!$I150</f>
        <v>3827</v>
      </c>
      <c r="N150" s="4">
        <f>_xlfn.IFNA(VLOOKUP(A150,BPay!$B$2:$D$7913,3,0),0)</f>
        <v>0</v>
      </c>
      <c r="O150" s="6">
        <f t="shared" si="17"/>
        <v>3827</v>
      </c>
    </row>
    <row r="151" spans="1:15" x14ac:dyDescent="0.35">
      <c r="A151" s="10">
        <v>31837</v>
      </c>
      <c r="B151" s="4">
        <v>0</v>
      </c>
      <c r="C151" s="19" t="str">
        <f t="shared" si="13"/>
        <v>A</v>
      </c>
      <c r="D151" s="5"/>
      <c r="E151" s="4">
        <v>4059</v>
      </c>
      <c r="F151" s="5">
        <v>1</v>
      </c>
      <c r="G151" s="5" t="str">
        <f t="shared" si="14"/>
        <v/>
      </c>
      <c r="H151" s="4">
        <f t="shared" si="15"/>
        <v>0</v>
      </c>
      <c r="I151" s="4">
        <f t="shared" si="12"/>
        <v>0</v>
      </c>
      <c r="J151" s="5">
        <v>8</v>
      </c>
      <c r="K151" s="5"/>
      <c r="L151" s="4">
        <f t="shared" si="16"/>
        <v>0</v>
      </c>
      <c r="M151" s="4">
        <f>'Invoice Data'!$B151+'Invoice Data'!$E151-'Invoice Data'!$H151-'Invoice Data'!$L151+'Invoice Data'!$I151</f>
        <v>4059</v>
      </c>
      <c r="N151" s="4">
        <f>_xlfn.IFNA(VLOOKUP(A151,BPay!$B$2:$D$7913,3,0),0)</f>
        <v>0</v>
      </c>
      <c r="O151" s="6">
        <f t="shared" si="17"/>
        <v>4059</v>
      </c>
    </row>
    <row r="152" spans="1:15" x14ac:dyDescent="0.35">
      <c r="A152" s="10">
        <v>31846</v>
      </c>
      <c r="B152" s="4">
        <v>0</v>
      </c>
      <c r="C152" s="19" t="str">
        <f t="shared" si="13"/>
        <v>A</v>
      </c>
      <c r="D152" s="5"/>
      <c r="E152" s="4">
        <v>5155</v>
      </c>
      <c r="F152" s="5">
        <v>1</v>
      </c>
      <c r="G152" s="5" t="str">
        <f t="shared" si="14"/>
        <v/>
      </c>
      <c r="H152" s="4">
        <f t="shared" si="15"/>
        <v>0</v>
      </c>
      <c r="I152" s="4">
        <f t="shared" si="12"/>
        <v>0</v>
      </c>
      <c r="J152" s="5">
        <v>13</v>
      </c>
      <c r="K152" s="5"/>
      <c r="L152" s="4">
        <f t="shared" si="16"/>
        <v>0</v>
      </c>
      <c r="M152" s="4">
        <f>'Invoice Data'!$B152+'Invoice Data'!$E152-'Invoice Data'!$H152-'Invoice Data'!$L152+'Invoice Data'!$I152</f>
        <v>5155</v>
      </c>
      <c r="N152" s="4">
        <f>_xlfn.IFNA(VLOOKUP(A152,BPay!$B$2:$D$7913,3,0),0)</f>
        <v>0</v>
      </c>
      <c r="O152" s="6">
        <f t="shared" si="17"/>
        <v>5155</v>
      </c>
    </row>
    <row r="153" spans="1:15" x14ac:dyDescent="0.35">
      <c r="A153" s="10">
        <v>31855</v>
      </c>
      <c r="B153" s="4">
        <v>0</v>
      </c>
      <c r="C153" s="19" t="str">
        <f t="shared" si="13"/>
        <v>A</v>
      </c>
      <c r="D153" s="5"/>
      <c r="E153" s="4">
        <v>10203</v>
      </c>
      <c r="F153" s="5">
        <v>3</v>
      </c>
      <c r="G153" s="5" t="str">
        <f t="shared" si="14"/>
        <v>Y</v>
      </c>
      <c r="H153" s="4">
        <f t="shared" si="15"/>
        <v>816.24</v>
      </c>
      <c r="I153" s="4">
        <f t="shared" si="12"/>
        <v>0</v>
      </c>
      <c r="J153" s="5">
        <v>6</v>
      </c>
      <c r="K153" s="5"/>
      <c r="L153" s="4">
        <f t="shared" si="16"/>
        <v>0</v>
      </c>
      <c r="M153" s="4">
        <f>'Invoice Data'!$B153+'Invoice Data'!$E153-'Invoice Data'!$H153-'Invoice Data'!$L153+'Invoice Data'!$I153</f>
        <v>9386.76</v>
      </c>
      <c r="N153" s="4">
        <f>_xlfn.IFNA(VLOOKUP(A153,BPay!$B$2:$D$7913,3,0),0)</f>
        <v>0</v>
      </c>
      <c r="O153" s="6">
        <f t="shared" si="17"/>
        <v>9386.76</v>
      </c>
    </row>
    <row r="154" spans="1:15" x14ac:dyDescent="0.35">
      <c r="A154" s="10">
        <v>31864</v>
      </c>
      <c r="B154" s="4">
        <v>0</v>
      </c>
      <c r="C154" s="19" t="str">
        <f t="shared" si="13"/>
        <v>A</v>
      </c>
      <c r="D154" s="5"/>
      <c r="E154" s="4">
        <v>10113</v>
      </c>
      <c r="F154" s="5">
        <v>2</v>
      </c>
      <c r="G154" s="5" t="str">
        <f t="shared" si="14"/>
        <v>Y</v>
      </c>
      <c r="H154" s="4">
        <f t="shared" si="15"/>
        <v>505.65000000000003</v>
      </c>
      <c r="I154" s="4">
        <f t="shared" si="12"/>
        <v>0</v>
      </c>
      <c r="J154" s="5">
        <v>6</v>
      </c>
      <c r="K154" s="5"/>
      <c r="L154" s="4">
        <f t="shared" si="16"/>
        <v>0</v>
      </c>
      <c r="M154" s="4">
        <f>'Invoice Data'!$B154+'Invoice Data'!$E154-'Invoice Data'!$H154-'Invoice Data'!$L154+'Invoice Data'!$I154</f>
        <v>9607.35</v>
      </c>
      <c r="N154" s="4">
        <f>_xlfn.IFNA(VLOOKUP(A154,BPay!$B$2:$D$7913,3,0),0)</f>
        <v>0</v>
      </c>
      <c r="O154" s="6">
        <f t="shared" si="17"/>
        <v>9607.35</v>
      </c>
    </row>
    <row r="155" spans="1:15" x14ac:dyDescent="0.35">
      <c r="A155" s="10">
        <v>31873</v>
      </c>
      <c r="B155" s="4">
        <v>0</v>
      </c>
      <c r="C155" s="19" t="str">
        <f t="shared" si="13"/>
        <v>A</v>
      </c>
      <c r="D155" s="5"/>
      <c r="E155" s="4">
        <v>3792</v>
      </c>
      <c r="F155" s="5">
        <v>1</v>
      </c>
      <c r="G155" s="5" t="str">
        <f t="shared" si="14"/>
        <v/>
      </c>
      <c r="H155" s="4">
        <f t="shared" si="15"/>
        <v>0</v>
      </c>
      <c r="I155" s="4">
        <f t="shared" si="12"/>
        <v>0</v>
      </c>
      <c r="J155" s="5">
        <v>7</v>
      </c>
      <c r="K155" s="5"/>
      <c r="L155" s="4">
        <f t="shared" si="16"/>
        <v>0</v>
      </c>
      <c r="M155" s="4">
        <f>'Invoice Data'!$B155+'Invoice Data'!$E155-'Invoice Data'!$H155-'Invoice Data'!$L155+'Invoice Data'!$I155</f>
        <v>3792</v>
      </c>
      <c r="N155" s="4">
        <f>_xlfn.IFNA(VLOOKUP(A155,BPay!$B$2:$D$7913,3,0),0)</f>
        <v>0</v>
      </c>
      <c r="O155" s="6">
        <f t="shared" si="17"/>
        <v>3792</v>
      </c>
    </row>
    <row r="156" spans="1:15" x14ac:dyDescent="0.35">
      <c r="A156" s="10">
        <v>31882</v>
      </c>
      <c r="B156" s="4">
        <v>0</v>
      </c>
      <c r="C156" s="19" t="str">
        <f t="shared" si="13"/>
        <v>A</v>
      </c>
      <c r="D156" s="5"/>
      <c r="E156" s="4">
        <v>8760</v>
      </c>
      <c r="F156" s="5">
        <v>2</v>
      </c>
      <c r="G156" s="5" t="str">
        <f t="shared" si="14"/>
        <v>Y</v>
      </c>
      <c r="H156" s="4">
        <f t="shared" si="15"/>
        <v>438</v>
      </c>
      <c r="I156" s="4">
        <f t="shared" si="12"/>
        <v>0</v>
      </c>
      <c r="J156" s="5">
        <v>11</v>
      </c>
      <c r="K156" s="5"/>
      <c r="L156" s="4">
        <f t="shared" si="16"/>
        <v>0</v>
      </c>
      <c r="M156" s="4">
        <f>'Invoice Data'!$B156+'Invoice Data'!$E156-'Invoice Data'!$H156-'Invoice Data'!$L156+'Invoice Data'!$I156</f>
        <v>8322</v>
      </c>
      <c r="N156" s="4">
        <f>_xlfn.IFNA(VLOOKUP(A156,BPay!$B$2:$D$7913,3,0),0)</f>
        <v>0</v>
      </c>
      <c r="O156" s="6">
        <f t="shared" si="17"/>
        <v>8322</v>
      </c>
    </row>
    <row r="157" spans="1:15" x14ac:dyDescent="0.35">
      <c r="A157" s="10">
        <v>31891</v>
      </c>
      <c r="B157" s="4">
        <v>0</v>
      </c>
      <c r="C157" s="19" t="str">
        <f t="shared" si="13"/>
        <v>A</v>
      </c>
      <c r="D157" s="5"/>
      <c r="E157" s="4">
        <v>7547</v>
      </c>
      <c r="F157" s="5">
        <v>2</v>
      </c>
      <c r="G157" s="5" t="str">
        <f t="shared" si="14"/>
        <v>Y</v>
      </c>
      <c r="H157" s="4">
        <f t="shared" si="15"/>
        <v>377.35</v>
      </c>
      <c r="I157" s="4">
        <f t="shared" si="12"/>
        <v>0</v>
      </c>
      <c r="J157" s="5">
        <v>7</v>
      </c>
      <c r="K157" s="5"/>
      <c r="L157" s="4">
        <f t="shared" si="16"/>
        <v>0</v>
      </c>
      <c r="M157" s="4">
        <f>'Invoice Data'!$B157+'Invoice Data'!$E157-'Invoice Data'!$H157-'Invoice Data'!$L157+'Invoice Data'!$I157</f>
        <v>7169.65</v>
      </c>
      <c r="N157" s="4">
        <f>_xlfn.IFNA(VLOOKUP(A157,BPay!$B$2:$D$7913,3,0),0)</f>
        <v>0</v>
      </c>
      <c r="O157" s="6">
        <f t="shared" si="17"/>
        <v>7169.65</v>
      </c>
    </row>
    <row r="158" spans="1:15" x14ac:dyDescent="0.35">
      <c r="A158" s="10">
        <v>31908</v>
      </c>
      <c r="B158" s="4">
        <v>0</v>
      </c>
      <c r="C158" s="19" t="str">
        <f t="shared" si="13"/>
        <v>A</v>
      </c>
      <c r="D158" s="5"/>
      <c r="E158" s="4">
        <v>8869</v>
      </c>
      <c r="F158" s="5">
        <v>2</v>
      </c>
      <c r="G158" s="5" t="str">
        <f t="shared" si="14"/>
        <v>Y</v>
      </c>
      <c r="H158" s="4">
        <f t="shared" si="15"/>
        <v>443.45000000000005</v>
      </c>
      <c r="I158" s="4">
        <f t="shared" si="12"/>
        <v>0</v>
      </c>
      <c r="J158" s="5">
        <v>14</v>
      </c>
      <c r="K158" s="5"/>
      <c r="L158" s="4">
        <f t="shared" si="16"/>
        <v>0</v>
      </c>
      <c r="M158" s="4">
        <f>'Invoice Data'!$B158+'Invoice Data'!$E158-'Invoice Data'!$H158-'Invoice Data'!$L158+'Invoice Data'!$I158</f>
        <v>8425.5499999999993</v>
      </c>
      <c r="N158" s="4">
        <f>_xlfn.IFNA(VLOOKUP(A158,BPay!$B$2:$D$7913,3,0),0)</f>
        <v>0</v>
      </c>
      <c r="O158" s="6">
        <f t="shared" si="17"/>
        <v>8425.5499999999993</v>
      </c>
    </row>
    <row r="159" spans="1:15" x14ac:dyDescent="0.35">
      <c r="A159" s="10">
        <v>31917</v>
      </c>
      <c r="B159" s="4">
        <v>0</v>
      </c>
      <c r="C159" s="19" t="str">
        <f t="shared" si="13"/>
        <v>A</v>
      </c>
      <c r="D159" s="5"/>
      <c r="E159" s="4">
        <v>3678</v>
      </c>
      <c r="F159" s="5">
        <v>1</v>
      </c>
      <c r="G159" s="5" t="str">
        <f t="shared" si="14"/>
        <v/>
      </c>
      <c r="H159" s="4">
        <f t="shared" si="15"/>
        <v>0</v>
      </c>
      <c r="I159" s="4">
        <f t="shared" si="12"/>
        <v>0</v>
      </c>
      <c r="J159" s="5">
        <v>10</v>
      </c>
      <c r="K159" s="5"/>
      <c r="L159" s="4">
        <f t="shared" si="16"/>
        <v>0</v>
      </c>
      <c r="M159" s="4">
        <f>'Invoice Data'!$B159+'Invoice Data'!$E159-'Invoice Data'!$H159-'Invoice Data'!$L159+'Invoice Data'!$I159</f>
        <v>3678</v>
      </c>
      <c r="N159" s="4">
        <f>_xlfn.IFNA(VLOOKUP(A159,BPay!$B$2:$D$7913,3,0),0)</f>
        <v>0</v>
      </c>
      <c r="O159" s="6">
        <f t="shared" si="17"/>
        <v>3678</v>
      </c>
    </row>
    <row r="160" spans="1:15" x14ac:dyDescent="0.35">
      <c r="A160" s="10">
        <v>31926</v>
      </c>
      <c r="B160" s="4">
        <v>0</v>
      </c>
      <c r="C160" s="19" t="str">
        <f t="shared" si="13"/>
        <v>A</v>
      </c>
      <c r="D160" s="5"/>
      <c r="E160" s="4">
        <v>3876</v>
      </c>
      <c r="F160" s="5">
        <v>1</v>
      </c>
      <c r="G160" s="5" t="str">
        <f t="shared" si="14"/>
        <v/>
      </c>
      <c r="H160" s="4">
        <f t="shared" si="15"/>
        <v>0</v>
      </c>
      <c r="I160" s="4">
        <f t="shared" si="12"/>
        <v>0</v>
      </c>
      <c r="J160" s="5">
        <v>10</v>
      </c>
      <c r="K160" s="5"/>
      <c r="L160" s="4">
        <f t="shared" si="16"/>
        <v>0</v>
      </c>
      <c r="M160" s="4">
        <f>'Invoice Data'!$B160+'Invoice Data'!$E160-'Invoice Data'!$H160-'Invoice Data'!$L160+'Invoice Data'!$I160</f>
        <v>3876</v>
      </c>
      <c r="N160" s="4">
        <f>_xlfn.IFNA(VLOOKUP(A160,BPay!$B$2:$D$7913,3,0),0)</f>
        <v>0</v>
      </c>
      <c r="O160" s="6">
        <f t="shared" si="17"/>
        <v>3876</v>
      </c>
    </row>
    <row r="161" spans="1:15" x14ac:dyDescent="0.35">
      <c r="A161" s="10">
        <v>31935</v>
      </c>
      <c r="B161" s="4">
        <v>0</v>
      </c>
      <c r="C161" s="19" t="str">
        <f t="shared" si="13"/>
        <v>A</v>
      </c>
      <c r="D161" s="5"/>
      <c r="E161" s="4">
        <v>7158</v>
      </c>
      <c r="F161" s="5">
        <v>2</v>
      </c>
      <c r="G161" s="5" t="str">
        <f t="shared" si="14"/>
        <v>Y</v>
      </c>
      <c r="H161" s="4">
        <f t="shared" si="15"/>
        <v>357.90000000000003</v>
      </c>
      <c r="I161" s="4">
        <f t="shared" si="12"/>
        <v>0</v>
      </c>
      <c r="J161" s="5">
        <v>3</v>
      </c>
      <c r="K161" s="5"/>
      <c r="L161" s="4">
        <f t="shared" si="16"/>
        <v>0</v>
      </c>
      <c r="M161" s="4">
        <f>'Invoice Data'!$B161+'Invoice Data'!$E161-'Invoice Data'!$H161-'Invoice Data'!$L161+'Invoice Data'!$I161</f>
        <v>6800.1</v>
      </c>
      <c r="N161" s="4">
        <f>_xlfn.IFNA(VLOOKUP(A161,BPay!$B$2:$D$7913,3,0),0)</f>
        <v>0</v>
      </c>
      <c r="O161" s="6">
        <f t="shared" si="17"/>
        <v>6800.1</v>
      </c>
    </row>
    <row r="162" spans="1:15" x14ac:dyDescent="0.35">
      <c r="A162" s="10">
        <v>31944</v>
      </c>
      <c r="B162" s="4">
        <v>0</v>
      </c>
      <c r="C162" s="19" t="str">
        <f t="shared" si="13"/>
        <v>A</v>
      </c>
      <c r="D162" s="5"/>
      <c r="E162" s="4">
        <v>10229</v>
      </c>
      <c r="F162" s="5">
        <v>2</v>
      </c>
      <c r="G162" s="5" t="str">
        <f t="shared" si="14"/>
        <v>Y</v>
      </c>
      <c r="H162" s="4">
        <f t="shared" si="15"/>
        <v>511.45000000000005</v>
      </c>
      <c r="I162" s="4">
        <f t="shared" si="12"/>
        <v>0</v>
      </c>
      <c r="J162" s="5">
        <v>13</v>
      </c>
      <c r="K162" s="5"/>
      <c r="L162" s="4">
        <f t="shared" si="16"/>
        <v>0</v>
      </c>
      <c r="M162" s="4">
        <f>'Invoice Data'!$B162+'Invoice Data'!$E162-'Invoice Data'!$H162-'Invoice Data'!$L162+'Invoice Data'!$I162</f>
        <v>9717.5499999999993</v>
      </c>
      <c r="N162" s="4">
        <f>_xlfn.IFNA(VLOOKUP(A162,BPay!$B$2:$D$7913,3,0),0)</f>
        <v>0</v>
      </c>
      <c r="O162" s="6">
        <f t="shared" si="17"/>
        <v>9717.5499999999993</v>
      </c>
    </row>
    <row r="163" spans="1:15" x14ac:dyDescent="0.35">
      <c r="A163" s="10">
        <v>31953</v>
      </c>
      <c r="B163" s="4">
        <v>0</v>
      </c>
      <c r="C163" s="19" t="str">
        <f t="shared" si="13"/>
        <v>A</v>
      </c>
      <c r="D163" s="5"/>
      <c r="E163" s="4">
        <v>9709</v>
      </c>
      <c r="F163" s="5">
        <v>2</v>
      </c>
      <c r="G163" s="5" t="str">
        <f t="shared" si="14"/>
        <v>Y</v>
      </c>
      <c r="H163" s="4">
        <f t="shared" si="15"/>
        <v>485.45000000000005</v>
      </c>
      <c r="I163" s="4">
        <f t="shared" si="12"/>
        <v>0</v>
      </c>
      <c r="J163" s="5">
        <v>5</v>
      </c>
      <c r="K163" s="5"/>
      <c r="L163" s="4">
        <f t="shared" si="16"/>
        <v>0</v>
      </c>
      <c r="M163" s="4">
        <f>'Invoice Data'!$B163+'Invoice Data'!$E163-'Invoice Data'!$H163-'Invoice Data'!$L163+'Invoice Data'!$I163</f>
        <v>9223.5499999999993</v>
      </c>
      <c r="N163" s="4">
        <f>_xlfn.IFNA(VLOOKUP(A163,BPay!$B$2:$D$7913,3,0),0)</f>
        <v>0</v>
      </c>
      <c r="O163" s="6">
        <f t="shared" si="17"/>
        <v>9223.5499999999993</v>
      </c>
    </row>
    <row r="164" spans="1:15" x14ac:dyDescent="0.35">
      <c r="A164" s="10">
        <v>31962</v>
      </c>
      <c r="B164" s="4">
        <v>0</v>
      </c>
      <c r="C164" s="19" t="str">
        <f t="shared" si="13"/>
        <v>A</v>
      </c>
      <c r="D164" s="5"/>
      <c r="E164" s="4">
        <v>3841</v>
      </c>
      <c r="F164" s="5">
        <v>1</v>
      </c>
      <c r="G164" s="5" t="str">
        <f t="shared" si="14"/>
        <v/>
      </c>
      <c r="H164" s="4">
        <f t="shared" si="15"/>
        <v>0</v>
      </c>
      <c r="I164" s="4">
        <f t="shared" si="12"/>
        <v>0</v>
      </c>
      <c r="J164" s="5">
        <v>4</v>
      </c>
      <c r="K164" s="5"/>
      <c r="L164" s="4">
        <f t="shared" si="16"/>
        <v>0</v>
      </c>
      <c r="M164" s="4">
        <f>'Invoice Data'!$B164+'Invoice Data'!$E164-'Invoice Data'!$H164-'Invoice Data'!$L164+'Invoice Data'!$I164</f>
        <v>3841</v>
      </c>
      <c r="N164" s="4">
        <f>_xlfn.IFNA(VLOOKUP(A164,BPay!$B$2:$D$7913,3,0),0)</f>
        <v>0</v>
      </c>
      <c r="O164" s="6">
        <f t="shared" si="17"/>
        <v>3841</v>
      </c>
    </row>
    <row r="165" spans="1:15" x14ac:dyDescent="0.35">
      <c r="A165" s="10">
        <v>31971</v>
      </c>
      <c r="B165" s="4">
        <v>0</v>
      </c>
      <c r="C165" s="19" t="str">
        <f t="shared" si="13"/>
        <v>A</v>
      </c>
      <c r="D165" s="5"/>
      <c r="E165" s="4">
        <v>4728</v>
      </c>
      <c r="F165" s="5">
        <v>1</v>
      </c>
      <c r="G165" s="5" t="str">
        <f t="shared" si="14"/>
        <v/>
      </c>
      <c r="H165" s="4">
        <f t="shared" si="15"/>
        <v>0</v>
      </c>
      <c r="I165" s="4">
        <f t="shared" si="12"/>
        <v>0</v>
      </c>
      <c r="J165" s="5">
        <v>2</v>
      </c>
      <c r="K165" s="5"/>
      <c r="L165" s="4">
        <f t="shared" si="16"/>
        <v>0</v>
      </c>
      <c r="M165" s="4">
        <f>'Invoice Data'!$B165+'Invoice Data'!$E165-'Invoice Data'!$H165-'Invoice Data'!$L165+'Invoice Data'!$I165</f>
        <v>4728</v>
      </c>
      <c r="N165" s="4">
        <f>_xlfn.IFNA(VLOOKUP(A165,BPay!$B$2:$D$7913,3,0),0)</f>
        <v>0</v>
      </c>
      <c r="O165" s="6">
        <f t="shared" si="17"/>
        <v>4728</v>
      </c>
    </row>
    <row r="166" spans="1:15" x14ac:dyDescent="0.35">
      <c r="A166" s="10">
        <v>31980</v>
      </c>
      <c r="B166" s="4">
        <v>0</v>
      </c>
      <c r="C166" s="19" t="str">
        <f t="shared" si="13"/>
        <v>A</v>
      </c>
      <c r="D166" s="5"/>
      <c r="E166" s="4">
        <v>3970</v>
      </c>
      <c r="F166" s="5">
        <v>1</v>
      </c>
      <c r="G166" s="5" t="str">
        <f t="shared" si="14"/>
        <v/>
      </c>
      <c r="H166" s="4">
        <f t="shared" si="15"/>
        <v>0</v>
      </c>
      <c r="I166" s="4">
        <f t="shared" si="12"/>
        <v>0</v>
      </c>
      <c r="J166" s="5">
        <v>4</v>
      </c>
      <c r="K166" s="5"/>
      <c r="L166" s="4">
        <f t="shared" si="16"/>
        <v>0</v>
      </c>
      <c r="M166" s="4">
        <f>'Invoice Data'!$B166+'Invoice Data'!$E166-'Invoice Data'!$H166-'Invoice Data'!$L166+'Invoice Data'!$I166</f>
        <v>3970</v>
      </c>
      <c r="N166" s="4">
        <f>_xlfn.IFNA(VLOOKUP(A166,BPay!$B$2:$D$7913,3,0),0)</f>
        <v>0</v>
      </c>
      <c r="O166" s="6">
        <f t="shared" si="17"/>
        <v>3970</v>
      </c>
    </row>
    <row r="167" spans="1:15" x14ac:dyDescent="0.35">
      <c r="A167" s="10">
        <v>31999</v>
      </c>
      <c r="B167" s="4">
        <v>0</v>
      </c>
      <c r="C167" s="19" t="str">
        <f t="shared" si="13"/>
        <v>A</v>
      </c>
      <c r="D167" s="5"/>
      <c r="E167" s="4">
        <v>3886</v>
      </c>
      <c r="F167" s="5">
        <v>1</v>
      </c>
      <c r="G167" s="5" t="str">
        <f t="shared" si="14"/>
        <v/>
      </c>
      <c r="H167" s="4">
        <f t="shared" si="15"/>
        <v>0</v>
      </c>
      <c r="I167" s="4">
        <f t="shared" si="12"/>
        <v>0</v>
      </c>
      <c r="J167" s="5">
        <v>13</v>
      </c>
      <c r="K167" s="5"/>
      <c r="L167" s="4">
        <f t="shared" si="16"/>
        <v>0</v>
      </c>
      <c r="M167" s="4">
        <f>'Invoice Data'!$B167+'Invoice Data'!$E167-'Invoice Data'!$H167-'Invoice Data'!$L167+'Invoice Data'!$I167</f>
        <v>3886</v>
      </c>
      <c r="N167" s="4">
        <f>_xlfn.IFNA(VLOOKUP(A167,BPay!$B$2:$D$7913,3,0),0)</f>
        <v>0</v>
      </c>
      <c r="O167" s="6">
        <f t="shared" si="17"/>
        <v>3886</v>
      </c>
    </row>
    <row r="168" spans="1:15" x14ac:dyDescent="0.35">
      <c r="A168" s="10">
        <v>32006</v>
      </c>
      <c r="B168" s="4">
        <v>0</v>
      </c>
      <c r="C168" s="19" t="str">
        <f t="shared" si="13"/>
        <v>A</v>
      </c>
      <c r="D168" s="5"/>
      <c r="E168" s="4">
        <v>3779</v>
      </c>
      <c r="F168" s="5">
        <v>1</v>
      </c>
      <c r="G168" s="5" t="str">
        <f t="shared" si="14"/>
        <v/>
      </c>
      <c r="H168" s="4">
        <f t="shared" si="15"/>
        <v>0</v>
      </c>
      <c r="I168" s="4">
        <f t="shared" si="12"/>
        <v>0</v>
      </c>
      <c r="J168" s="5">
        <v>0</v>
      </c>
      <c r="K168" s="5"/>
      <c r="L168" s="4">
        <f t="shared" si="16"/>
        <v>0</v>
      </c>
      <c r="M168" s="4">
        <f>'Invoice Data'!$B168+'Invoice Data'!$E168-'Invoice Data'!$H168-'Invoice Data'!$L168+'Invoice Data'!$I168</f>
        <v>3779</v>
      </c>
      <c r="N168" s="4">
        <f>_xlfn.IFNA(VLOOKUP(A168,BPay!$B$2:$D$7913,3,0),0)</f>
        <v>0</v>
      </c>
      <c r="O168" s="6">
        <f t="shared" si="17"/>
        <v>3779</v>
      </c>
    </row>
    <row r="169" spans="1:15" x14ac:dyDescent="0.35">
      <c r="A169" s="10">
        <v>32015</v>
      </c>
      <c r="B169" s="4">
        <v>0</v>
      </c>
      <c r="C169" s="19" t="str">
        <f t="shared" si="13"/>
        <v>A</v>
      </c>
      <c r="D169" s="5"/>
      <c r="E169" s="4">
        <v>8735</v>
      </c>
      <c r="F169" s="5">
        <v>2</v>
      </c>
      <c r="G169" s="5" t="str">
        <f t="shared" si="14"/>
        <v>Y</v>
      </c>
      <c r="H169" s="4">
        <f t="shared" si="15"/>
        <v>436.75</v>
      </c>
      <c r="I169" s="4">
        <f t="shared" si="12"/>
        <v>0</v>
      </c>
      <c r="J169" s="5">
        <v>14</v>
      </c>
      <c r="K169" s="5"/>
      <c r="L169" s="4">
        <f t="shared" si="16"/>
        <v>0</v>
      </c>
      <c r="M169" s="4">
        <f>'Invoice Data'!$B169+'Invoice Data'!$E169-'Invoice Data'!$H169-'Invoice Data'!$L169+'Invoice Data'!$I169</f>
        <v>8298.25</v>
      </c>
      <c r="N169" s="4">
        <f>_xlfn.IFNA(VLOOKUP(A169,BPay!$B$2:$D$7913,3,0),0)</f>
        <v>0</v>
      </c>
      <c r="O169" s="6">
        <f t="shared" si="17"/>
        <v>8298.25</v>
      </c>
    </row>
    <row r="170" spans="1:15" x14ac:dyDescent="0.35">
      <c r="A170" s="10">
        <v>32024</v>
      </c>
      <c r="B170" s="4">
        <v>0</v>
      </c>
      <c r="C170" s="19" t="str">
        <f t="shared" si="13"/>
        <v>A</v>
      </c>
      <c r="D170" s="5"/>
      <c r="E170" s="4">
        <v>8270</v>
      </c>
      <c r="F170" s="5">
        <v>2</v>
      </c>
      <c r="G170" s="5" t="str">
        <f t="shared" si="14"/>
        <v>Y</v>
      </c>
      <c r="H170" s="4">
        <f t="shared" si="15"/>
        <v>413.5</v>
      </c>
      <c r="I170" s="4">
        <f t="shared" si="12"/>
        <v>0</v>
      </c>
      <c r="J170" s="5">
        <v>8</v>
      </c>
      <c r="K170" s="5"/>
      <c r="L170" s="4">
        <f t="shared" si="16"/>
        <v>0</v>
      </c>
      <c r="M170" s="4">
        <f>'Invoice Data'!$B170+'Invoice Data'!$E170-'Invoice Data'!$H170-'Invoice Data'!$L170+'Invoice Data'!$I170</f>
        <v>7856.5</v>
      </c>
      <c r="N170" s="4">
        <f>_xlfn.IFNA(VLOOKUP(A170,BPay!$B$2:$D$7913,3,0),0)</f>
        <v>0</v>
      </c>
      <c r="O170" s="6">
        <f t="shared" si="17"/>
        <v>7856.5</v>
      </c>
    </row>
    <row r="171" spans="1:15" x14ac:dyDescent="0.35">
      <c r="A171" s="10">
        <v>32033</v>
      </c>
      <c r="B171" s="4">
        <v>0</v>
      </c>
      <c r="C171" s="19" t="str">
        <f t="shared" si="13"/>
        <v>A</v>
      </c>
      <c r="D171" s="5"/>
      <c r="E171" s="4">
        <v>8397</v>
      </c>
      <c r="F171" s="5">
        <v>2</v>
      </c>
      <c r="G171" s="5" t="str">
        <f t="shared" si="14"/>
        <v>Y</v>
      </c>
      <c r="H171" s="4">
        <f t="shared" si="15"/>
        <v>419.85</v>
      </c>
      <c r="I171" s="4">
        <f t="shared" si="12"/>
        <v>0</v>
      </c>
      <c r="J171" s="5">
        <v>11</v>
      </c>
      <c r="K171" s="5"/>
      <c r="L171" s="4">
        <f t="shared" si="16"/>
        <v>0</v>
      </c>
      <c r="M171" s="4">
        <f>'Invoice Data'!$B171+'Invoice Data'!$E171-'Invoice Data'!$H171-'Invoice Data'!$L171+'Invoice Data'!$I171</f>
        <v>7977.15</v>
      </c>
      <c r="N171" s="4">
        <f>_xlfn.IFNA(VLOOKUP(A171,BPay!$B$2:$D$7913,3,0),0)</f>
        <v>0</v>
      </c>
      <c r="O171" s="6">
        <f t="shared" si="17"/>
        <v>7977.15</v>
      </c>
    </row>
    <row r="172" spans="1:15" x14ac:dyDescent="0.35">
      <c r="A172" s="10">
        <v>32051</v>
      </c>
      <c r="B172" s="4">
        <v>0</v>
      </c>
      <c r="C172" s="19" t="str">
        <f t="shared" si="13"/>
        <v>A</v>
      </c>
      <c r="D172" s="5"/>
      <c r="E172" s="4">
        <v>3778</v>
      </c>
      <c r="F172" s="5">
        <v>1</v>
      </c>
      <c r="G172" s="5" t="str">
        <f t="shared" si="14"/>
        <v/>
      </c>
      <c r="H172" s="4">
        <f t="shared" si="15"/>
        <v>0</v>
      </c>
      <c r="I172" s="4">
        <f t="shared" si="12"/>
        <v>0</v>
      </c>
      <c r="J172" s="5">
        <v>12</v>
      </c>
      <c r="K172" s="5"/>
      <c r="L172" s="4">
        <f t="shared" si="16"/>
        <v>0</v>
      </c>
      <c r="M172" s="4">
        <f>'Invoice Data'!$B172+'Invoice Data'!$E172-'Invoice Data'!$H172-'Invoice Data'!$L172+'Invoice Data'!$I172</f>
        <v>3778</v>
      </c>
      <c r="N172" s="4">
        <f>_xlfn.IFNA(VLOOKUP(A172,BPay!$B$2:$D$7913,3,0),0)</f>
        <v>0</v>
      </c>
      <c r="O172" s="6">
        <f t="shared" si="17"/>
        <v>3778</v>
      </c>
    </row>
    <row r="173" spans="1:15" x14ac:dyDescent="0.35">
      <c r="A173" s="10">
        <v>32060</v>
      </c>
      <c r="B173" s="4">
        <v>0</v>
      </c>
      <c r="C173" s="19" t="str">
        <f t="shared" si="13"/>
        <v>A</v>
      </c>
      <c r="D173" s="5"/>
      <c r="E173" s="4">
        <v>3706</v>
      </c>
      <c r="F173" s="5">
        <v>1</v>
      </c>
      <c r="G173" s="5" t="str">
        <f t="shared" si="14"/>
        <v/>
      </c>
      <c r="H173" s="4">
        <f t="shared" si="15"/>
        <v>0</v>
      </c>
      <c r="I173" s="4">
        <f t="shared" si="12"/>
        <v>0</v>
      </c>
      <c r="J173" s="5">
        <v>1</v>
      </c>
      <c r="K173" s="5"/>
      <c r="L173" s="4">
        <f t="shared" si="16"/>
        <v>0</v>
      </c>
      <c r="M173" s="4">
        <f>'Invoice Data'!$B173+'Invoice Data'!$E173-'Invoice Data'!$H173-'Invoice Data'!$L173+'Invoice Data'!$I173</f>
        <v>3706</v>
      </c>
      <c r="N173" s="4">
        <f>_xlfn.IFNA(VLOOKUP(A173,BPay!$B$2:$D$7913,3,0),0)</f>
        <v>0</v>
      </c>
      <c r="O173" s="6">
        <f t="shared" si="17"/>
        <v>3706</v>
      </c>
    </row>
    <row r="174" spans="1:15" x14ac:dyDescent="0.35">
      <c r="A174" s="10">
        <v>32079</v>
      </c>
      <c r="B174" s="4">
        <v>0</v>
      </c>
      <c r="C174" s="19" t="str">
        <f t="shared" si="13"/>
        <v>A</v>
      </c>
      <c r="D174" s="5"/>
      <c r="E174" s="4">
        <v>16614</v>
      </c>
      <c r="F174" s="5">
        <v>4</v>
      </c>
      <c r="G174" s="5" t="str">
        <f t="shared" si="14"/>
        <v>Y</v>
      </c>
      <c r="H174" s="4">
        <f t="shared" si="15"/>
        <v>1329.1200000000001</v>
      </c>
      <c r="I174" s="4">
        <f t="shared" si="12"/>
        <v>0</v>
      </c>
      <c r="J174" s="5">
        <v>12</v>
      </c>
      <c r="K174" s="5"/>
      <c r="L174" s="4">
        <f t="shared" si="16"/>
        <v>0</v>
      </c>
      <c r="M174" s="4">
        <f>'Invoice Data'!$B174+'Invoice Data'!$E174-'Invoice Data'!$H174-'Invoice Data'!$L174+'Invoice Data'!$I174</f>
        <v>15284.88</v>
      </c>
      <c r="N174" s="4">
        <f>_xlfn.IFNA(VLOOKUP(A174,BPay!$B$2:$D$7913,3,0),0)</f>
        <v>0</v>
      </c>
      <c r="O174" s="6">
        <f t="shared" si="17"/>
        <v>15284.88</v>
      </c>
    </row>
    <row r="175" spans="1:15" x14ac:dyDescent="0.35">
      <c r="A175" s="10">
        <v>32088</v>
      </c>
      <c r="B175" s="4">
        <v>0</v>
      </c>
      <c r="C175" s="19" t="str">
        <f t="shared" si="13"/>
        <v>A</v>
      </c>
      <c r="D175" s="5"/>
      <c r="E175" s="4">
        <v>9533</v>
      </c>
      <c r="F175" s="5">
        <v>2</v>
      </c>
      <c r="G175" s="5" t="str">
        <f t="shared" si="14"/>
        <v>Y</v>
      </c>
      <c r="H175" s="4">
        <f t="shared" si="15"/>
        <v>476.65000000000003</v>
      </c>
      <c r="I175" s="4">
        <f t="shared" si="12"/>
        <v>0</v>
      </c>
      <c r="J175" s="5">
        <v>7</v>
      </c>
      <c r="K175" s="5"/>
      <c r="L175" s="4">
        <f t="shared" si="16"/>
        <v>0</v>
      </c>
      <c r="M175" s="4">
        <f>'Invoice Data'!$B175+'Invoice Data'!$E175-'Invoice Data'!$H175-'Invoice Data'!$L175+'Invoice Data'!$I175</f>
        <v>9056.35</v>
      </c>
      <c r="N175" s="4">
        <f>_xlfn.IFNA(VLOOKUP(A175,BPay!$B$2:$D$7913,3,0),0)</f>
        <v>0</v>
      </c>
      <c r="O175" s="6">
        <f t="shared" si="17"/>
        <v>9056.35</v>
      </c>
    </row>
    <row r="176" spans="1:15" x14ac:dyDescent="0.35">
      <c r="A176" s="10">
        <v>32097</v>
      </c>
      <c r="B176" s="4">
        <v>0</v>
      </c>
      <c r="C176" s="19" t="str">
        <f t="shared" si="13"/>
        <v>A</v>
      </c>
      <c r="D176" s="5"/>
      <c r="E176" s="4">
        <v>4056</v>
      </c>
      <c r="F176" s="5">
        <v>1</v>
      </c>
      <c r="G176" s="5" t="str">
        <f t="shared" si="14"/>
        <v/>
      </c>
      <c r="H176" s="4">
        <f t="shared" si="15"/>
        <v>0</v>
      </c>
      <c r="I176" s="4">
        <f t="shared" si="12"/>
        <v>0</v>
      </c>
      <c r="J176" s="5">
        <v>15</v>
      </c>
      <c r="K176" s="5"/>
      <c r="L176" s="4">
        <f t="shared" si="16"/>
        <v>0</v>
      </c>
      <c r="M176" s="4">
        <f>'Invoice Data'!$B176+'Invoice Data'!$E176-'Invoice Data'!$H176-'Invoice Data'!$L176+'Invoice Data'!$I176</f>
        <v>4056</v>
      </c>
      <c r="N176" s="4">
        <f>_xlfn.IFNA(VLOOKUP(A176,BPay!$B$2:$D$7913,3,0),0)</f>
        <v>0</v>
      </c>
      <c r="O176" s="6">
        <f t="shared" si="17"/>
        <v>4056</v>
      </c>
    </row>
    <row r="177" spans="1:15" x14ac:dyDescent="0.35">
      <c r="A177" s="10">
        <v>32104</v>
      </c>
      <c r="B177" s="4">
        <v>0</v>
      </c>
      <c r="C177" s="19" t="str">
        <f t="shared" si="13"/>
        <v>A</v>
      </c>
      <c r="D177" s="5"/>
      <c r="E177" s="4">
        <v>8779</v>
      </c>
      <c r="F177" s="5">
        <v>2</v>
      </c>
      <c r="G177" s="5" t="str">
        <f t="shared" si="14"/>
        <v>Y</v>
      </c>
      <c r="H177" s="4">
        <f t="shared" si="15"/>
        <v>438.95000000000005</v>
      </c>
      <c r="I177" s="4">
        <f t="shared" si="12"/>
        <v>0</v>
      </c>
      <c r="J177" s="5">
        <v>16</v>
      </c>
      <c r="K177" s="5"/>
      <c r="L177" s="4">
        <f t="shared" si="16"/>
        <v>250</v>
      </c>
      <c r="M177" s="4">
        <f>'Invoice Data'!$B177+'Invoice Data'!$E177-'Invoice Data'!$H177-'Invoice Data'!$L177+'Invoice Data'!$I177</f>
        <v>8090.0499999999993</v>
      </c>
      <c r="N177" s="4">
        <f>_xlfn.IFNA(VLOOKUP(A177,BPay!$B$2:$D$7913,3,0),0)</f>
        <v>0</v>
      </c>
      <c r="O177" s="6">
        <f t="shared" si="17"/>
        <v>8090.0499999999993</v>
      </c>
    </row>
    <row r="178" spans="1:15" x14ac:dyDescent="0.35">
      <c r="A178" s="10">
        <v>32113</v>
      </c>
      <c r="B178" s="4">
        <v>0</v>
      </c>
      <c r="C178" s="19" t="str">
        <f t="shared" si="13"/>
        <v>A</v>
      </c>
      <c r="D178" s="5"/>
      <c r="E178" s="4">
        <v>6982</v>
      </c>
      <c r="F178" s="5">
        <v>2</v>
      </c>
      <c r="G178" s="5" t="str">
        <f t="shared" si="14"/>
        <v>Y</v>
      </c>
      <c r="H178" s="4">
        <f t="shared" si="15"/>
        <v>349.1</v>
      </c>
      <c r="I178" s="4">
        <f t="shared" si="12"/>
        <v>0</v>
      </c>
      <c r="J178" s="5">
        <v>0</v>
      </c>
      <c r="K178" s="5"/>
      <c r="L178" s="4">
        <f t="shared" si="16"/>
        <v>0</v>
      </c>
      <c r="M178" s="4">
        <f>'Invoice Data'!$B178+'Invoice Data'!$E178-'Invoice Data'!$H178-'Invoice Data'!$L178+'Invoice Data'!$I178</f>
        <v>6632.9</v>
      </c>
      <c r="N178" s="4">
        <f>_xlfn.IFNA(VLOOKUP(A178,BPay!$B$2:$D$7913,3,0),0)</f>
        <v>0</v>
      </c>
      <c r="O178" s="6">
        <f t="shared" si="17"/>
        <v>6632.9</v>
      </c>
    </row>
    <row r="179" spans="1:15" x14ac:dyDescent="0.35">
      <c r="A179" s="10">
        <v>32122</v>
      </c>
      <c r="B179" s="4">
        <v>0</v>
      </c>
      <c r="C179" s="19" t="str">
        <f t="shared" si="13"/>
        <v>A</v>
      </c>
      <c r="D179" s="5"/>
      <c r="E179" s="4">
        <v>8488</v>
      </c>
      <c r="F179" s="5">
        <v>2</v>
      </c>
      <c r="G179" s="5" t="str">
        <f t="shared" si="14"/>
        <v>Y</v>
      </c>
      <c r="H179" s="4">
        <f t="shared" si="15"/>
        <v>424.40000000000003</v>
      </c>
      <c r="I179" s="4">
        <f t="shared" si="12"/>
        <v>0</v>
      </c>
      <c r="J179" s="5">
        <v>7</v>
      </c>
      <c r="K179" s="5"/>
      <c r="L179" s="4">
        <f t="shared" si="16"/>
        <v>0</v>
      </c>
      <c r="M179" s="4">
        <f>'Invoice Data'!$B179+'Invoice Data'!$E179-'Invoice Data'!$H179-'Invoice Data'!$L179+'Invoice Data'!$I179</f>
        <v>8063.6</v>
      </c>
      <c r="N179" s="4">
        <f>_xlfn.IFNA(VLOOKUP(A179,BPay!$B$2:$D$7913,3,0),0)</f>
        <v>0</v>
      </c>
      <c r="O179" s="6">
        <f t="shared" si="17"/>
        <v>8063.6</v>
      </c>
    </row>
    <row r="180" spans="1:15" x14ac:dyDescent="0.35">
      <c r="A180" s="10">
        <v>32131</v>
      </c>
      <c r="B180" s="4">
        <v>0</v>
      </c>
      <c r="C180" s="19" t="str">
        <f t="shared" si="13"/>
        <v>A</v>
      </c>
      <c r="D180" s="5"/>
      <c r="E180" s="4">
        <v>4945</v>
      </c>
      <c r="F180" s="5">
        <v>1</v>
      </c>
      <c r="G180" s="5" t="str">
        <f t="shared" si="14"/>
        <v/>
      </c>
      <c r="H180" s="4">
        <f t="shared" si="15"/>
        <v>0</v>
      </c>
      <c r="I180" s="4">
        <f t="shared" si="12"/>
        <v>0</v>
      </c>
      <c r="J180" s="5">
        <v>12</v>
      </c>
      <c r="K180" s="5"/>
      <c r="L180" s="4">
        <f t="shared" si="16"/>
        <v>0</v>
      </c>
      <c r="M180" s="4">
        <f>'Invoice Data'!$B180+'Invoice Data'!$E180-'Invoice Data'!$H180-'Invoice Data'!$L180+'Invoice Data'!$I180</f>
        <v>4945</v>
      </c>
      <c r="N180" s="4">
        <f>_xlfn.IFNA(VLOOKUP(A180,BPay!$B$2:$D$7913,3,0),0)</f>
        <v>0</v>
      </c>
      <c r="O180" s="6">
        <f t="shared" si="17"/>
        <v>4945</v>
      </c>
    </row>
    <row r="181" spans="1:15" x14ac:dyDescent="0.35">
      <c r="A181" s="10">
        <v>32140</v>
      </c>
      <c r="B181" s="4">
        <v>0</v>
      </c>
      <c r="C181" s="19" t="str">
        <f t="shared" si="13"/>
        <v>A</v>
      </c>
      <c r="D181" s="5"/>
      <c r="E181" s="4">
        <v>4528</v>
      </c>
      <c r="F181" s="5">
        <v>1</v>
      </c>
      <c r="G181" s="5" t="str">
        <f t="shared" si="14"/>
        <v/>
      </c>
      <c r="H181" s="4">
        <f t="shared" si="15"/>
        <v>0</v>
      </c>
      <c r="I181" s="4">
        <f t="shared" si="12"/>
        <v>0</v>
      </c>
      <c r="J181" s="5">
        <v>1</v>
      </c>
      <c r="K181" s="5"/>
      <c r="L181" s="4">
        <f t="shared" si="16"/>
        <v>0</v>
      </c>
      <c r="M181" s="4">
        <f>'Invoice Data'!$B181+'Invoice Data'!$E181-'Invoice Data'!$H181-'Invoice Data'!$L181+'Invoice Data'!$I181</f>
        <v>4528</v>
      </c>
      <c r="N181" s="4">
        <f>_xlfn.IFNA(VLOOKUP(A181,BPay!$B$2:$D$7913,3,0),0)</f>
        <v>0</v>
      </c>
      <c r="O181" s="6">
        <f t="shared" si="17"/>
        <v>4528</v>
      </c>
    </row>
    <row r="182" spans="1:15" x14ac:dyDescent="0.35">
      <c r="A182" s="10">
        <v>32159</v>
      </c>
      <c r="B182" s="4">
        <v>0</v>
      </c>
      <c r="C182" s="19" t="str">
        <f t="shared" si="13"/>
        <v>A</v>
      </c>
      <c r="D182" s="5"/>
      <c r="E182" s="4">
        <v>9208</v>
      </c>
      <c r="F182" s="5">
        <v>2</v>
      </c>
      <c r="G182" s="5" t="str">
        <f t="shared" si="14"/>
        <v>Y</v>
      </c>
      <c r="H182" s="4">
        <f t="shared" si="15"/>
        <v>460.40000000000003</v>
      </c>
      <c r="I182" s="4">
        <f t="shared" si="12"/>
        <v>0</v>
      </c>
      <c r="J182" s="5">
        <v>0</v>
      </c>
      <c r="K182" s="5"/>
      <c r="L182" s="4">
        <f t="shared" si="16"/>
        <v>0</v>
      </c>
      <c r="M182" s="4">
        <f>'Invoice Data'!$B182+'Invoice Data'!$E182-'Invoice Data'!$H182-'Invoice Data'!$L182+'Invoice Data'!$I182</f>
        <v>8747.6</v>
      </c>
      <c r="N182" s="4">
        <f>_xlfn.IFNA(VLOOKUP(A182,BPay!$B$2:$D$7913,3,0),0)</f>
        <v>0</v>
      </c>
      <c r="O182" s="6">
        <f t="shared" si="17"/>
        <v>8747.6</v>
      </c>
    </row>
    <row r="183" spans="1:15" x14ac:dyDescent="0.35">
      <c r="A183" s="10">
        <v>32168</v>
      </c>
      <c r="B183" s="4">
        <v>0</v>
      </c>
      <c r="C183" s="19" t="str">
        <f t="shared" si="13"/>
        <v>A</v>
      </c>
      <c r="D183" s="5"/>
      <c r="E183" s="4">
        <v>3828</v>
      </c>
      <c r="F183" s="5">
        <v>1</v>
      </c>
      <c r="G183" s="5" t="str">
        <f t="shared" si="14"/>
        <v/>
      </c>
      <c r="H183" s="4">
        <f t="shared" si="15"/>
        <v>0</v>
      </c>
      <c r="I183" s="4">
        <f t="shared" si="12"/>
        <v>0</v>
      </c>
      <c r="J183" s="5">
        <v>12</v>
      </c>
      <c r="K183" s="5"/>
      <c r="L183" s="4">
        <f t="shared" si="16"/>
        <v>0</v>
      </c>
      <c r="M183" s="4">
        <f>'Invoice Data'!$B183+'Invoice Data'!$E183-'Invoice Data'!$H183-'Invoice Data'!$L183+'Invoice Data'!$I183</f>
        <v>3828</v>
      </c>
      <c r="N183" s="4">
        <f>_xlfn.IFNA(VLOOKUP(A183,BPay!$B$2:$D$7913,3,0),0)</f>
        <v>0</v>
      </c>
      <c r="O183" s="6">
        <f t="shared" si="17"/>
        <v>3828</v>
      </c>
    </row>
    <row r="184" spans="1:15" x14ac:dyDescent="0.35">
      <c r="A184" s="10">
        <v>32177</v>
      </c>
      <c r="B184" s="4">
        <v>0</v>
      </c>
      <c r="C184" s="19" t="str">
        <f t="shared" si="13"/>
        <v>A</v>
      </c>
      <c r="D184" s="5"/>
      <c r="E184" s="4">
        <v>3513</v>
      </c>
      <c r="F184" s="5">
        <v>1</v>
      </c>
      <c r="G184" s="5" t="str">
        <f t="shared" si="14"/>
        <v/>
      </c>
      <c r="H184" s="4">
        <f t="shared" si="15"/>
        <v>0</v>
      </c>
      <c r="I184" s="4">
        <f t="shared" si="12"/>
        <v>0</v>
      </c>
      <c r="J184" s="5">
        <v>2</v>
      </c>
      <c r="K184" s="5"/>
      <c r="L184" s="4">
        <f t="shared" si="16"/>
        <v>0</v>
      </c>
      <c r="M184" s="4">
        <f>'Invoice Data'!$B184+'Invoice Data'!$E184-'Invoice Data'!$H184-'Invoice Data'!$L184+'Invoice Data'!$I184</f>
        <v>3513</v>
      </c>
      <c r="N184" s="4">
        <f>_xlfn.IFNA(VLOOKUP(A184,BPay!$B$2:$D$7913,3,0),0)</f>
        <v>0</v>
      </c>
      <c r="O184" s="6">
        <f t="shared" si="17"/>
        <v>3513</v>
      </c>
    </row>
    <row r="185" spans="1:15" x14ac:dyDescent="0.35">
      <c r="A185" s="10">
        <v>32186</v>
      </c>
      <c r="B185" s="4">
        <v>0</v>
      </c>
      <c r="C185" s="19" t="str">
        <f t="shared" si="13"/>
        <v>A</v>
      </c>
      <c r="D185" s="5"/>
      <c r="E185" s="4">
        <v>8577</v>
      </c>
      <c r="F185" s="5">
        <v>2</v>
      </c>
      <c r="G185" s="5" t="str">
        <f t="shared" si="14"/>
        <v>Y</v>
      </c>
      <c r="H185" s="4">
        <f t="shared" si="15"/>
        <v>428.85</v>
      </c>
      <c r="I185" s="4">
        <f t="shared" si="12"/>
        <v>0</v>
      </c>
      <c r="J185" s="5">
        <v>6</v>
      </c>
      <c r="K185" s="5"/>
      <c r="L185" s="4">
        <f t="shared" si="16"/>
        <v>0</v>
      </c>
      <c r="M185" s="4">
        <f>'Invoice Data'!$B185+'Invoice Data'!$E185-'Invoice Data'!$H185-'Invoice Data'!$L185+'Invoice Data'!$I185</f>
        <v>8148.15</v>
      </c>
      <c r="N185" s="4">
        <f>_xlfn.IFNA(VLOOKUP(A185,BPay!$B$2:$D$7913,3,0),0)</f>
        <v>0</v>
      </c>
      <c r="O185" s="6">
        <f t="shared" si="17"/>
        <v>8148.15</v>
      </c>
    </row>
    <row r="186" spans="1:15" x14ac:dyDescent="0.35">
      <c r="A186" s="10">
        <v>32195</v>
      </c>
      <c r="B186" s="4">
        <v>0</v>
      </c>
      <c r="C186" s="19" t="str">
        <f t="shared" si="13"/>
        <v>A</v>
      </c>
      <c r="D186" s="5"/>
      <c r="E186" s="4">
        <v>8967</v>
      </c>
      <c r="F186" s="5">
        <v>2</v>
      </c>
      <c r="G186" s="5" t="str">
        <f t="shared" si="14"/>
        <v>Y</v>
      </c>
      <c r="H186" s="4">
        <f t="shared" si="15"/>
        <v>448.35</v>
      </c>
      <c r="I186" s="4">
        <f t="shared" si="12"/>
        <v>0</v>
      </c>
      <c r="J186" s="5">
        <v>12</v>
      </c>
      <c r="K186" s="5"/>
      <c r="L186" s="4">
        <f t="shared" si="16"/>
        <v>0</v>
      </c>
      <c r="M186" s="4">
        <f>'Invoice Data'!$B186+'Invoice Data'!$E186-'Invoice Data'!$H186-'Invoice Data'!$L186+'Invoice Data'!$I186</f>
        <v>8518.65</v>
      </c>
      <c r="N186" s="4">
        <f>_xlfn.IFNA(VLOOKUP(A186,BPay!$B$2:$D$7913,3,0),0)</f>
        <v>0</v>
      </c>
      <c r="O186" s="6">
        <f t="shared" si="17"/>
        <v>8518.65</v>
      </c>
    </row>
    <row r="187" spans="1:15" x14ac:dyDescent="0.35">
      <c r="A187" s="10">
        <v>32202</v>
      </c>
      <c r="B187" s="4">
        <v>0</v>
      </c>
      <c r="C187" s="19" t="str">
        <f t="shared" si="13"/>
        <v>A</v>
      </c>
      <c r="D187" s="5"/>
      <c r="E187" s="4">
        <v>3996</v>
      </c>
      <c r="F187" s="5">
        <v>1</v>
      </c>
      <c r="G187" s="5" t="str">
        <f t="shared" si="14"/>
        <v/>
      </c>
      <c r="H187" s="4">
        <f t="shared" si="15"/>
        <v>0</v>
      </c>
      <c r="I187" s="4">
        <f t="shared" si="12"/>
        <v>0</v>
      </c>
      <c r="J187" s="5">
        <v>12</v>
      </c>
      <c r="K187" s="5"/>
      <c r="L187" s="4">
        <f t="shared" si="16"/>
        <v>0</v>
      </c>
      <c r="M187" s="4">
        <f>'Invoice Data'!$B187+'Invoice Data'!$E187-'Invoice Data'!$H187-'Invoice Data'!$L187+'Invoice Data'!$I187</f>
        <v>3996</v>
      </c>
      <c r="N187" s="4">
        <f>_xlfn.IFNA(VLOOKUP(A187,BPay!$B$2:$D$7913,3,0),0)</f>
        <v>0</v>
      </c>
      <c r="O187" s="6">
        <f t="shared" si="17"/>
        <v>3996</v>
      </c>
    </row>
    <row r="188" spans="1:15" x14ac:dyDescent="0.35">
      <c r="A188" s="10">
        <v>32211</v>
      </c>
      <c r="B188" s="4">
        <v>0</v>
      </c>
      <c r="C188" s="19" t="str">
        <f t="shared" si="13"/>
        <v>A</v>
      </c>
      <c r="D188" s="5"/>
      <c r="E188" s="4">
        <v>8581</v>
      </c>
      <c r="F188" s="5">
        <v>2</v>
      </c>
      <c r="G188" s="5" t="str">
        <f t="shared" si="14"/>
        <v>Y</v>
      </c>
      <c r="H188" s="4">
        <f t="shared" si="15"/>
        <v>429.05</v>
      </c>
      <c r="I188" s="4">
        <f t="shared" si="12"/>
        <v>0</v>
      </c>
      <c r="J188" s="5">
        <v>7</v>
      </c>
      <c r="K188" s="5"/>
      <c r="L188" s="4">
        <f t="shared" si="16"/>
        <v>0</v>
      </c>
      <c r="M188" s="4">
        <f>'Invoice Data'!$B188+'Invoice Data'!$E188-'Invoice Data'!$H188-'Invoice Data'!$L188+'Invoice Data'!$I188</f>
        <v>8151.95</v>
      </c>
      <c r="N188" s="4">
        <f>_xlfn.IFNA(VLOOKUP(A188,BPay!$B$2:$D$7913,3,0),0)</f>
        <v>0</v>
      </c>
      <c r="O188" s="6">
        <f t="shared" si="17"/>
        <v>8151.95</v>
      </c>
    </row>
    <row r="189" spans="1:15" x14ac:dyDescent="0.35">
      <c r="A189" s="10">
        <v>32220</v>
      </c>
      <c r="B189" s="4">
        <v>0</v>
      </c>
      <c r="C189" s="19" t="str">
        <f t="shared" si="13"/>
        <v>A</v>
      </c>
      <c r="D189" s="5"/>
      <c r="E189" s="4">
        <v>3680</v>
      </c>
      <c r="F189" s="5">
        <v>1</v>
      </c>
      <c r="G189" s="5" t="str">
        <f t="shared" si="14"/>
        <v/>
      </c>
      <c r="H189" s="4">
        <f t="shared" si="15"/>
        <v>0</v>
      </c>
      <c r="I189" s="4">
        <f t="shared" si="12"/>
        <v>0</v>
      </c>
      <c r="J189" s="5">
        <v>12</v>
      </c>
      <c r="K189" s="5"/>
      <c r="L189" s="4">
        <f t="shared" si="16"/>
        <v>0</v>
      </c>
      <c r="M189" s="4">
        <f>'Invoice Data'!$B189+'Invoice Data'!$E189-'Invoice Data'!$H189-'Invoice Data'!$L189+'Invoice Data'!$I189</f>
        <v>3680</v>
      </c>
      <c r="N189" s="4">
        <f>_xlfn.IFNA(VLOOKUP(A189,BPay!$B$2:$D$7913,3,0),0)</f>
        <v>0</v>
      </c>
      <c r="O189" s="6">
        <f t="shared" si="17"/>
        <v>3680</v>
      </c>
    </row>
    <row r="190" spans="1:15" x14ac:dyDescent="0.35">
      <c r="A190" s="10">
        <v>32239</v>
      </c>
      <c r="B190" s="4">
        <v>3450</v>
      </c>
      <c r="C190" s="19" t="str">
        <f t="shared" si="13"/>
        <v>B</v>
      </c>
      <c r="D190" s="5"/>
      <c r="E190" s="4">
        <v>8608</v>
      </c>
      <c r="F190" s="5">
        <v>2</v>
      </c>
      <c r="G190" s="5" t="str">
        <f t="shared" si="14"/>
        <v>Y</v>
      </c>
      <c r="H190" s="4">
        <f t="shared" si="15"/>
        <v>430.40000000000003</v>
      </c>
      <c r="I190" s="4">
        <f t="shared" si="12"/>
        <v>345</v>
      </c>
      <c r="J190" s="5">
        <v>13</v>
      </c>
      <c r="K190" s="5"/>
      <c r="L190" s="4">
        <f t="shared" si="16"/>
        <v>0</v>
      </c>
      <c r="M190" s="4">
        <f>'Invoice Data'!$B190+'Invoice Data'!$E190-'Invoice Data'!$H190-'Invoice Data'!$L190+'Invoice Data'!$I190</f>
        <v>11972.6</v>
      </c>
      <c r="N190" s="4">
        <f>_xlfn.IFNA(VLOOKUP(A190,BPay!$B$2:$D$7913,3,0),0)</f>
        <v>0</v>
      </c>
      <c r="O190" s="6">
        <f t="shared" si="17"/>
        <v>11972.6</v>
      </c>
    </row>
    <row r="191" spans="1:15" x14ac:dyDescent="0.35">
      <c r="A191" s="10">
        <v>32248</v>
      </c>
      <c r="B191" s="4">
        <v>0</v>
      </c>
      <c r="C191" s="19" t="str">
        <f t="shared" si="13"/>
        <v>A</v>
      </c>
      <c r="D191" s="5"/>
      <c r="E191" s="4">
        <v>4748</v>
      </c>
      <c r="F191" s="5">
        <v>1</v>
      </c>
      <c r="G191" s="5" t="str">
        <f t="shared" si="14"/>
        <v/>
      </c>
      <c r="H191" s="4">
        <f t="shared" si="15"/>
        <v>0</v>
      </c>
      <c r="I191" s="4">
        <f t="shared" si="12"/>
        <v>0</v>
      </c>
      <c r="J191" s="5">
        <v>16</v>
      </c>
      <c r="K191" s="5"/>
      <c r="L191" s="4">
        <f t="shared" si="16"/>
        <v>250</v>
      </c>
      <c r="M191" s="4">
        <f>'Invoice Data'!$B191+'Invoice Data'!$E191-'Invoice Data'!$H191-'Invoice Data'!$L191+'Invoice Data'!$I191</f>
        <v>4498</v>
      </c>
      <c r="N191" s="4">
        <f>_xlfn.IFNA(VLOOKUP(A191,BPay!$B$2:$D$7913,3,0),0)</f>
        <v>0</v>
      </c>
      <c r="O191" s="6">
        <f t="shared" si="17"/>
        <v>4498</v>
      </c>
    </row>
    <row r="192" spans="1:15" x14ac:dyDescent="0.35">
      <c r="A192" s="10">
        <v>32257</v>
      </c>
      <c r="B192" s="4">
        <v>0</v>
      </c>
      <c r="C192" s="19" t="str">
        <f t="shared" si="13"/>
        <v>A</v>
      </c>
      <c r="D192" s="5"/>
      <c r="E192" s="4">
        <v>9572</v>
      </c>
      <c r="F192" s="5">
        <v>2</v>
      </c>
      <c r="G192" s="5" t="str">
        <f t="shared" si="14"/>
        <v>Y</v>
      </c>
      <c r="H192" s="4">
        <f t="shared" si="15"/>
        <v>478.6</v>
      </c>
      <c r="I192" s="4">
        <f t="shared" si="12"/>
        <v>0</v>
      </c>
      <c r="J192" s="5">
        <v>7</v>
      </c>
      <c r="K192" s="5"/>
      <c r="L192" s="4">
        <f t="shared" si="16"/>
        <v>0</v>
      </c>
      <c r="M192" s="4">
        <f>'Invoice Data'!$B192+'Invoice Data'!$E192-'Invoice Data'!$H192-'Invoice Data'!$L192+'Invoice Data'!$I192</f>
        <v>9093.4</v>
      </c>
      <c r="N192" s="4">
        <f>_xlfn.IFNA(VLOOKUP(A192,BPay!$B$2:$D$7913,3,0),0)</f>
        <v>0</v>
      </c>
      <c r="O192" s="6">
        <f t="shared" si="17"/>
        <v>9093.4</v>
      </c>
    </row>
    <row r="193" spans="1:15" x14ac:dyDescent="0.35">
      <c r="A193" s="10">
        <v>32266</v>
      </c>
      <c r="B193" s="4">
        <v>0</v>
      </c>
      <c r="C193" s="19" t="str">
        <f t="shared" si="13"/>
        <v>A</v>
      </c>
      <c r="D193" s="5"/>
      <c r="E193" s="4">
        <v>5072</v>
      </c>
      <c r="F193" s="5">
        <v>1</v>
      </c>
      <c r="G193" s="5" t="str">
        <f t="shared" si="14"/>
        <v/>
      </c>
      <c r="H193" s="4">
        <f t="shared" si="15"/>
        <v>0</v>
      </c>
      <c r="I193" s="4">
        <f t="shared" si="12"/>
        <v>0</v>
      </c>
      <c r="J193" s="5">
        <v>13</v>
      </c>
      <c r="K193" s="5"/>
      <c r="L193" s="4">
        <f t="shared" si="16"/>
        <v>0</v>
      </c>
      <c r="M193" s="4">
        <f>'Invoice Data'!$B193+'Invoice Data'!$E193-'Invoice Data'!$H193-'Invoice Data'!$L193+'Invoice Data'!$I193</f>
        <v>5072</v>
      </c>
      <c r="N193" s="4">
        <f>_xlfn.IFNA(VLOOKUP(A193,BPay!$B$2:$D$7913,3,0),0)</f>
        <v>0</v>
      </c>
      <c r="O193" s="6">
        <f t="shared" si="17"/>
        <v>5072</v>
      </c>
    </row>
    <row r="194" spans="1:15" x14ac:dyDescent="0.35">
      <c r="A194" s="10">
        <v>32275</v>
      </c>
      <c r="B194" s="4">
        <v>0</v>
      </c>
      <c r="C194" s="19" t="str">
        <f t="shared" si="13"/>
        <v>A</v>
      </c>
      <c r="D194" s="5"/>
      <c r="E194" s="4">
        <v>7359</v>
      </c>
      <c r="F194" s="5">
        <v>2</v>
      </c>
      <c r="G194" s="5" t="str">
        <f t="shared" si="14"/>
        <v>Y</v>
      </c>
      <c r="H194" s="4">
        <f t="shared" si="15"/>
        <v>367.95000000000005</v>
      </c>
      <c r="I194" s="4">
        <f t="shared" si="12"/>
        <v>0</v>
      </c>
      <c r="J194" s="5">
        <v>5</v>
      </c>
      <c r="K194" s="5"/>
      <c r="L194" s="4">
        <f t="shared" si="16"/>
        <v>0</v>
      </c>
      <c r="M194" s="4">
        <f>'Invoice Data'!$B194+'Invoice Data'!$E194-'Invoice Data'!$H194-'Invoice Data'!$L194+'Invoice Data'!$I194</f>
        <v>6991.05</v>
      </c>
      <c r="N194" s="4">
        <f>_xlfn.IFNA(VLOOKUP(A194,BPay!$B$2:$D$7913,3,0),0)</f>
        <v>0</v>
      </c>
      <c r="O194" s="6">
        <f t="shared" si="17"/>
        <v>6991.05</v>
      </c>
    </row>
    <row r="195" spans="1:15" x14ac:dyDescent="0.35">
      <c r="A195" s="10">
        <v>32284</v>
      </c>
      <c r="B195" s="4">
        <v>0</v>
      </c>
      <c r="C195" s="19" t="str">
        <f t="shared" si="13"/>
        <v>A</v>
      </c>
      <c r="D195" s="5"/>
      <c r="E195" s="4">
        <v>3523</v>
      </c>
      <c r="F195" s="5">
        <v>1</v>
      </c>
      <c r="G195" s="5" t="str">
        <f t="shared" si="14"/>
        <v/>
      </c>
      <c r="H195" s="4">
        <f t="shared" si="15"/>
        <v>0</v>
      </c>
      <c r="I195" s="4">
        <f t="shared" si="12"/>
        <v>0</v>
      </c>
      <c r="J195" s="5">
        <v>9</v>
      </c>
      <c r="K195" s="5"/>
      <c r="L195" s="4">
        <f t="shared" si="16"/>
        <v>0</v>
      </c>
      <c r="M195" s="4">
        <f>'Invoice Data'!$B195+'Invoice Data'!$E195-'Invoice Data'!$H195-'Invoice Data'!$L195+'Invoice Data'!$I195</f>
        <v>3523</v>
      </c>
      <c r="N195" s="4">
        <f>_xlfn.IFNA(VLOOKUP(A195,BPay!$B$2:$D$7913,3,0),0)</f>
        <v>0</v>
      </c>
      <c r="O195" s="6">
        <f t="shared" si="17"/>
        <v>3523</v>
      </c>
    </row>
    <row r="196" spans="1:15" x14ac:dyDescent="0.35">
      <c r="A196" s="10">
        <v>32293</v>
      </c>
      <c r="B196" s="4">
        <v>0</v>
      </c>
      <c r="C196" s="19" t="str">
        <f t="shared" si="13"/>
        <v>A</v>
      </c>
      <c r="D196" s="5"/>
      <c r="E196" s="4">
        <v>6682</v>
      </c>
      <c r="F196" s="5">
        <v>2</v>
      </c>
      <c r="G196" s="5" t="str">
        <f t="shared" si="14"/>
        <v>Y</v>
      </c>
      <c r="H196" s="4">
        <f t="shared" si="15"/>
        <v>334.1</v>
      </c>
      <c r="I196" s="4">
        <f t="shared" ref="I196:I259" si="18">IF(AND(B196&gt;0,D196&lt;&gt;"Y"),B196*10%,0)</f>
        <v>0</v>
      </c>
      <c r="J196" s="5">
        <v>12</v>
      </c>
      <c r="K196" s="5"/>
      <c r="L196" s="4">
        <f t="shared" si="16"/>
        <v>0</v>
      </c>
      <c r="M196" s="4">
        <f>'Invoice Data'!$B196+'Invoice Data'!$E196-'Invoice Data'!$H196-'Invoice Data'!$L196+'Invoice Data'!$I196</f>
        <v>6347.9</v>
      </c>
      <c r="N196" s="4">
        <f>_xlfn.IFNA(VLOOKUP(A196,BPay!$B$2:$D$7913,3,0),0)</f>
        <v>0</v>
      </c>
      <c r="O196" s="6">
        <f t="shared" si="17"/>
        <v>6347.9</v>
      </c>
    </row>
    <row r="197" spans="1:15" x14ac:dyDescent="0.35">
      <c r="A197" s="10">
        <v>32300</v>
      </c>
      <c r="B197" s="4">
        <v>0</v>
      </c>
      <c r="C197" s="19" t="str">
        <f t="shared" ref="C197:C260" si="19">IF(B197=0,"A",IF(B197&gt;0,"B","C"))</f>
        <v>A</v>
      </c>
      <c r="D197" s="5"/>
      <c r="E197" s="4">
        <v>9997</v>
      </c>
      <c r="F197" s="5">
        <v>2</v>
      </c>
      <c r="G197" s="5" t="str">
        <f t="shared" ref="G197:G260" si="20">IF(F197&gt;=2,"Y", "")</f>
        <v>Y</v>
      </c>
      <c r="H197" s="4">
        <f t="shared" ref="H197:H260" si="21">IF(F197=1,0,IF(F197=2,E197*5%,E197*8%))</f>
        <v>499.85</v>
      </c>
      <c r="I197" s="4">
        <f t="shared" si="18"/>
        <v>0</v>
      </c>
      <c r="J197" s="5">
        <v>4</v>
      </c>
      <c r="K197" s="5"/>
      <c r="L197" s="4">
        <f t="shared" ref="L197:L260" si="22">IF(OR(J197&gt;=16,K197),250,0)</f>
        <v>0</v>
      </c>
      <c r="M197" s="4">
        <f>'Invoice Data'!$B197+'Invoice Data'!$E197-'Invoice Data'!$H197-'Invoice Data'!$L197+'Invoice Data'!$I197</f>
        <v>9497.15</v>
      </c>
      <c r="N197" s="4">
        <f>_xlfn.IFNA(VLOOKUP(A197,BPay!$B$2:$D$7913,3,0),0)</f>
        <v>0</v>
      </c>
      <c r="O197" s="6">
        <f t="shared" ref="O197:O260" si="23">M197-N197</f>
        <v>9497.15</v>
      </c>
    </row>
    <row r="198" spans="1:15" x14ac:dyDescent="0.35">
      <c r="A198" s="10">
        <v>32319</v>
      </c>
      <c r="B198" s="4">
        <v>0</v>
      </c>
      <c r="C198" s="19" t="str">
        <f t="shared" si="19"/>
        <v>A</v>
      </c>
      <c r="D198" s="5"/>
      <c r="E198" s="4">
        <v>10402</v>
      </c>
      <c r="F198" s="5">
        <v>2</v>
      </c>
      <c r="G198" s="5" t="str">
        <f t="shared" si="20"/>
        <v>Y</v>
      </c>
      <c r="H198" s="4">
        <f t="shared" si="21"/>
        <v>520.1</v>
      </c>
      <c r="I198" s="4">
        <f t="shared" si="18"/>
        <v>0</v>
      </c>
      <c r="J198" s="5">
        <v>0</v>
      </c>
      <c r="K198" s="5"/>
      <c r="L198" s="4">
        <f t="shared" si="22"/>
        <v>0</v>
      </c>
      <c r="M198" s="4">
        <f>'Invoice Data'!$B198+'Invoice Data'!$E198-'Invoice Data'!$H198-'Invoice Data'!$L198+'Invoice Data'!$I198</f>
        <v>9881.9</v>
      </c>
      <c r="N198" s="4">
        <f>_xlfn.IFNA(VLOOKUP(A198,BPay!$B$2:$D$7913,3,0),0)</f>
        <v>0</v>
      </c>
      <c r="O198" s="6">
        <f t="shared" si="23"/>
        <v>9881.9</v>
      </c>
    </row>
    <row r="199" spans="1:15" x14ac:dyDescent="0.35">
      <c r="A199" s="10">
        <v>32328</v>
      </c>
      <c r="B199" s="4">
        <v>0</v>
      </c>
      <c r="C199" s="19" t="str">
        <f t="shared" si="19"/>
        <v>A</v>
      </c>
      <c r="D199" s="5"/>
      <c r="E199" s="4">
        <v>11053</v>
      </c>
      <c r="F199" s="5">
        <v>3</v>
      </c>
      <c r="G199" s="5" t="str">
        <f t="shared" si="20"/>
        <v>Y</v>
      </c>
      <c r="H199" s="4">
        <f t="shared" si="21"/>
        <v>884.24</v>
      </c>
      <c r="I199" s="4">
        <f t="shared" si="18"/>
        <v>0</v>
      </c>
      <c r="J199" s="5">
        <v>13</v>
      </c>
      <c r="K199" s="5"/>
      <c r="L199" s="4">
        <f t="shared" si="22"/>
        <v>0</v>
      </c>
      <c r="M199" s="4">
        <f>'Invoice Data'!$B199+'Invoice Data'!$E199-'Invoice Data'!$H199-'Invoice Data'!$L199+'Invoice Data'!$I199</f>
        <v>10168.76</v>
      </c>
      <c r="N199" s="4">
        <f>_xlfn.IFNA(VLOOKUP(A199,BPay!$B$2:$D$7913,3,0),0)</f>
        <v>0</v>
      </c>
      <c r="O199" s="6">
        <f t="shared" si="23"/>
        <v>10168.76</v>
      </c>
    </row>
    <row r="200" spans="1:15" x14ac:dyDescent="0.35">
      <c r="A200" s="10">
        <v>32337</v>
      </c>
      <c r="B200" s="4">
        <v>0</v>
      </c>
      <c r="C200" s="19" t="str">
        <f t="shared" si="19"/>
        <v>A</v>
      </c>
      <c r="D200" s="5"/>
      <c r="E200" s="4">
        <v>9201</v>
      </c>
      <c r="F200" s="5">
        <v>2</v>
      </c>
      <c r="G200" s="5" t="str">
        <f t="shared" si="20"/>
        <v>Y</v>
      </c>
      <c r="H200" s="4">
        <f t="shared" si="21"/>
        <v>460.05</v>
      </c>
      <c r="I200" s="4">
        <f t="shared" si="18"/>
        <v>0</v>
      </c>
      <c r="J200" s="5">
        <v>7</v>
      </c>
      <c r="K200" s="5"/>
      <c r="L200" s="4">
        <f t="shared" si="22"/>
        <v>0</v>
      </c>
      <c r="M200" s="4">
        <f>'Invoice Data'!$B200+'Invoice Data'!$E200-'Invoice Data'!$H200-'Invoice Data'!$L200+'Invoice Data'!$I200</f>
        <v>8740.9500000000007</v>
      </c>
      <c r="N200" s="4">
        <f>_xlfn.IFNA(VLOOKUP(A200,BPay!$B$2:$D$7913,3,0),0)</f>
        <v>0</v>
      </c>
      <c r="O200" s="6">
        <f t="shared" si="23"/>
        <v>8740.9500000000007</v>
      </c>
    </row>
    <row r="201" spans="1:15" x14ac:dyDescent="0.35">
      <c r="A201" s="10">
        <v>32346</v>
      </c>
      <c r="B201" s="4">
        <v>0</v>
      </c>
      <c r="C201" s="19" t="str">
        <f t="shared" si="19"/>
        <v>A</v>
      </c>
      <c r="D201" s="5"/>
      <c r="E201" s="4">
        <v>4639</v>
      </c>
      <c r="F201" s="5">
        <v>1</v>
      </c>
      <c r="G201" s="5" t="str">
        <f t="shared" si="20"/>
        <v/>
      </c>
      <c r="H201" s="4">
        <f t="shared" si="21"/>
        <v>0</v>
      </c>
      <c r="I201" s="4">
        <f t="shared" si="18"/>
        <v>0</v>
      </c>
      <c r="J201" s="5">
        <v>9</v>
      </c>
      <c r="K201" s="5"/>
      <c r="L201" s="4">
        <f t="shared" si="22"/>
        <v>0</v>
      </c>
      <c r="M201" s="4">
        <f>'Invoice Data'!$B201+'Invoice Data'!$E201-'Invoice Data'!$H201-'Invoice Data'!$L201+'Invoice Data'!$I201</f>
        <v>4639</v>
      </c>
      <c r="N201" s="4">
        <f>_xlfn.IFNA(VLOOKUP(A201,BPay!$B$2:$D$7913,3,0),0)</f>
        <v>0</v>
      </c>
      <c r="O201" s="6">
        <f t="shared" si="23"/>
        <v>4639</v>
      </c>
    </row>
    <row r="202" spans="1:15" x14ac:dyDescent="0.35">
      <c r="A202" s="10">
        <v>32355</v>
      </c>
      <c r="B202" s="4">
        <v>0</v>
      </c>
      <c r="C202" s="19" t="str">
        <f t="shared" si="19"/>
        <v>A</v>
      </c>
      <c r="D202" s="5"/>
      <c r="E202" s="4">
        <v>3675</v>
      </c>
      <c r="F202" s="5">
        <v>1</v>
      </c>
      <c r="G202" s="5" t="str">
        <f t="shared" si="20"/>
        <v/>
      </c>
      <c r="H202" s="4">
        <f t="shared" si="21"/>
        <v>0</v>
      </c>
      <c r="I202" s="4">
        <f t="shared" si="18"/>
        <v>0</v>
      </c>
      <c r="J202" s="5">
        <v>8</v>
      </c>
      <c r="K202" s="5"/>
      <c r="L202" s="4">
        <f t="shared" si="22"/>
        <v>0</v>
      </c>
      <c r="M202" s="4">
        <f>'Invoice Data'!$B202+'Invoice Data'!$E202-'Invoice Data'!$H202-'Invoice Data'!$L202+'Invoice Data'!$I202</f>
        <v>3675</v>
      </c>
      <c r="N202" s="4">
        <f>_xlfn.IFNA(VLOOKUP(A202,BPay!$B$2:$D$7913,3,0),0)</f>
        <v>0</v>
      </c>
      <c r="O202" s="6">
        <f t="shared" si="23"/>
        <v>3675</v>
      </c>
    </row>
    <row r="203" spans="1:15" x14ac:dyDescent="0.35">
      <c r="A203" s="10">
        <v>32364</v>
      </c>
      <c r="B203" s="4">
        <v>0</v>
      </c>
      <c r="C203" s="19" t="str">
        <f t="shared" si="19"/>
        <v>A</v>
      </c>
      <c r="D203" s="5"/>
      <c r="E203" s="4">
        <v>8320</v>
      </c>
      <c r="F203" s="5">
        <v>2</v>
      </c>
      <c r="G203" s="5" t="str">
        <f t="shared" si="20"/>
        <v>Y</v>
      </c>
      <c r="H203" s="4">
        <f t="shared" si="21"/>
        <v>416</v>
      </c>
      <c r="I203" s="4">
        <f t="shared" si="18"/>
        <v>0</v>
      </c>
      <c r="J203" s="5">
        <v>8</v>
      </c>
      <c r="K203" s="5"/>
      <c r="L203" s="4">
        <f t="shared" si="22"/>
        <v>0</v>
      </c>
      <c r="M203" s="4">
        <f>'Invoice Data'!$B203+'Invoice Data'!$E203-'Invoice Data'!$H203-'Invoice Data'!$L203+'Invoice Data'!$I203</f>
        <v>7904</v>
      </c>
      <c r="N203" s="4">
        <f>_xlfn.IFNA(VLOOKUP(A203,BPay!$B$2:$D$7913,3,0),0)</f>
        <v>0</v>
      </c>
      <c r="O203" s="6">
        <f t="shared" si="23"/>
        <v>7904</v>
      </c>
    </row>
    <row r="204" spans="1:15" x14ac:dyDescent="0.35">
      <c r="A204" s="10">
        <v>32373</v>
      </c>
      <c r="B204" s="4">
        <v>0</v>
      </c>
      <c r="C204" s="19" t="str">
        <f t="shared" si="19"/>
        <v>A</v>
      </c>
      <c r="D204" s="5"/>
      <c r="E204" s="4">
        <v>7610</v>
      </c>
      <c r="F204" s="5">
        <v>2</v>
      </c>
      <c r="G204" s="5" t="str">
        <f t="shared" si="20"/>
        <v>Y</v>
      </c>
      <c r="H204" s="4">
        <f t="shared" si="21"/>
        <v>380.5</v>
      </c>
      <c r="I204" s="4">
        <f t="shared" si="18"/>
        <v>0</v>
      </c>
      <c r="J204" s="5">
        <v>14</v>
      </c>
      <c r="K204" s="5"/>
      <c r="L204" s="4">
        <f t="shared" si="22"/>
        <v>0</v>
      </c>
      <c r="M204" s="4">
        <f>'Invoice Data'!$B204+'Invoice Data'!$E204-'Invoice Data'!$H204-'Invoice Data'!$L204+'Invoice Data'!$I204</f>
        <v>7229.5</v>
      </c>
      <c r="N204" s="4">
        <f>_xlfn.IFNA(VLOOKUP(A204,BPay!$B$2:$D$7913,3,0),0)</f>
        <v>0</v>
      </c>
      <c r="O204" s="6">
        <f t="shared" si="23"/>
        <v>7229.5</v>
      </c>
    </row>
    <row r="205" spans="1:15" x14ac:dyDescent="0.35">
      <c r="A205" s="10">
        <v>32382</v>
      </c>
      <c r="B205" s="4">
        <v>0</v>
      </c>
      <c r="C205" s="19" t="str">
        <f t="shared" si="19"/>
        <v>A</v>
      </c>
      <c r="D205" s="5"/>
      <c r="E205" s="4">
        <v>9147</v>
      </c>
      <c r="F205" s="5">
        <v>2</v>
      </c>
      <c r="G205" s="5" t="str">
        <f t="shared" si="20"/>
        <v>Y</v>
      </c>
      <c r="H205" s="4">
        <f t="shared" si="21"/>
        <v>457.35</v>
      </c>
      <c r="I205" s="4">
        <f t="shared" si="18"/>
        <v>0</v>
      </c>
      <c r="J205" s="5">
        <v>10</v>
      </c>
      <c r="K205" s="5"/>
      <c r="L205" s="4">
        <f t="shared" si="22"/>
        <v>0</v>
      </c>
      <c r="M205" s="4">
        <f>'Invoice Data'!$B205+'Invoice Data'!$E205-'Invoice Data'!$H205-'Invoice Data'!$L205+'Invoice Data'!$I205</f>
        <v>8689.65</v>
      </c>
      <c r="N205" s="4">
        <f>_xlfn.IFNA(VLOOKUP(A205,BPay!$B$2:$D$7913,3,0),0)</f>
        <v>0</v>
      </c>
      <c r="O205" s="6">
        <f t="shared" si="23"/>
        <v>8689.65</v>
      </c>
    </row>
    <row r="206" spans="1:15" x14ac:dyDescent="0.35">
      <c r="A206" s="10">
        <v>32391</v>
      </c>
      <c r="B206" s="4">
        <v>0</v>
      </c>
      <c r="C206" s="19" t="str">
        <f t="shared" si="19"/>
        <v>A</v>
      </c>
      <c r="D206" s="5"/>
      <c r="E206" s="4">
        <v>9058</v>
      </c>
      <c r="F206" s="5">
        <v>2</v>
      </c>
      <c r="G206" s="5" t="str">
        <f t="shared" si="20"/>
        <v>Y</v>
      </c>
      <c r="H206" s="4">
        <f t="shared" si="21"/>
        <v>452.90000000000003</v>
      </c>
      <c r="I206" s="4">
        <f t="shared" si="18"/>
        <v>0</v>
      </c>
      <c r="J206" s="5">
        <v>16</v>
      </c>
      <c r="K206" s="5"/>
      <c r="L206" s="4">
        <f t="shared" si="22"/>
        <v>250</v>
      </c>
      <c r="M206" s="4">
        <f>'Invoice Data'!$B206+'Invoice Data'!$E206-'Invoice Data'!$H206-'Invoice Data'!$L206+'Invoice Data'!$I206</f>
        <v>8355.1</v>
      </c>
      <c r="N206" s="4">
        <f>_xlfn.IFNA(VLOOKUP(A206,BPay!$B$2:$D$7913,3,0),0)</f>
        <v>0</v>
      </c>
      <c r="O206" s="6">
        <f t="shared" si="23"/>
        <v>8355.1</v>
      </c>
    </row>
    <row r="207" spans="1:15" x14ac:dyDescent="0.35">
      <c r="A207" s="10">
        <v>32408</v>
      </c>
      <c r="B207" s="4">
        <v>0</v>
      </c>
      <c r="C207" s="19" t="str">
        <f t="shared" si="19"/>
        <v>A</v>
      </c>
      <c r="D207" s="5"/>
      <c r="E207" s="4">
        <v>4375</v>
      </c>
      <c r="F207" s="5">
        <v>1</v>
      </c>
      <c r="G207" s="5" t="str">
        <f t="shared" si="20"/>
        <v/>
      </c>
      <c r="H207" s="4">
        <f t="shared" si="21"/>
        <v>0</v>
      </c>
      <c r="I207" s="4">
        <f t="shared" si="18"/>
        <v>0</v>
      </c>
      <c r="J207" s="5">
        <v>12</v>
      </c>
      <c r="K207" s="5"/>
      <c r="L207" s="4">
        <f t="shared" si="22"/>
        <v>0</v>
      </c>
      <c r="M207" s="4">
        <f>'Invoice Data'!$B207+'Invoice Data'!$E207-'Invoice Data'!$H207-'Invoice Data'!$L207+'Invoice Data'!$I207</f>
        <v>4375</v>
      </c>
      <c r="N207" s="4">
        <f>_xlfn.IFNA(VLOOKUP(A207,BPay!$B$2:$D$7913,3,0),0)</f>
        <v>0</v>
      </c>
      <c r="O207" s="6">
        <f t="shared" si="23"/>
        <v>4375</v>
      </c>
    </row>
    <row r="208" spans="1:15" x14ac:dyDescent="0.35">
      <c r="A208" s="10">
        <v>32417</v>
      </c>
      <c r="B208" s="4">
        <v>0</v>
      </c>
      <c r="C208" s="19" t="str">
        <f t="shared" si="19"/>
        <v>A</v>
      </c>
      <c r="D208" s="5"/>
      <c r="E208" s="4">
        <v>10163</v>
      </c>
      <c r="F208" s="5">
        <v>2</v>
      </c>
      <c r="G208" s="5" t="str">
        <f t="shared" si="20"/>
        <v>Y</v>
      </c>
      <c r="H208" s="4">
        <f t="shared" si="21"/>
        <v>508.15000000000003</v>
      </c>
      <c r="I208" s="4">
        <f t="shared" si="18"/>
        <v>0</v>
      </c>
      <c r="J208" s="5">
        <v>9</v>
      </c>
      <c r="K208" s="5"/>
      <c r="L208" s="4">
        <f t="shared" si="22"/>
        <v>0</v>
      </c>
      <c r="M208" s="4">
        <f>'Invoice Data'!$B208+'Invoice Data'!$E208-'Invoice Data'!$H208-'Invoice Data'!$L208+'Invoice Data'!$I208</f>
        <v>9654.85</v>
      </c>
      <c r="N208" s="4">
        <f>_xlfn.IFNA(VLOOKUP(A208,BPay!$B$2:$D$7913,3,0),0)</f>
        <v>0</v>
      </c>
      <c r="O208" s="6">
        <f t="shared" si="23"/>
        <v>9654.85</v>
      </c>
    </row>
    <row r="209" spans="1:15" x14ac:dyDescent="0.35">
      <c r="A209" s="10">
        <v>32426</v>
      </c>
      <c r="B209" s="4">
        <v>0</v>
      </c>
      <c r="C209" s="19" t="str">
        <f t="shared" si="19"/>
        <v>A</v>
      </c>
      <c r="D209" s="5"/>
      <c r="E209" s="4">
        <v>7870</v>
      </c>
      <c r="F209" s="5">
        <v>2</v>
      </c>
      <c r="G209" s="5" t="str">
        <f t="shared" si="20"/>
        <v>Y</v>
      </c>
      <c r="H209" s="4">
        <f t="shared" si="21"/>
        <v>393.5</v>
      </c>
      <c r="I209" s="4">
        <f t="shared" si="18"/>
        <v>0</v>
      </c>
      <c r="J209" s="5">
        <v>2</v>
      </c>
      <c r="K209" s="5"/>
      <c r="L209" s="4">
        <f t="shared" si="22"/>
        <v>0</v>
      </c>
      <c r="M209" s="4">
        <f>'Invoice Data'!$B209+'Invoice Data'!$E209-'Invoice Data'!$H209-'Invoice Data'!$L209+'Invoice Data'!$I209</f>
        <v>7476.5</v>
      </c>
      <c r="N209" s="4">
        <f>_xlfn.IFNA(VLOOKUP(A209,BPay!$B$2:$D$7913,3,0),0)</f>
        <v>0</v>
      </c>
      <c r="O209" s="6">
        <f t="shared" si="23"/>
        <v>7476.5</v>
      </c>
    </row>
    <row r="210" spans="1:15" x14ac:dyDescent="0.35">
      <c r="A210" s="10">
        <v>32435</v>
      </c>
      <c r="B210" s="4">
        <v>0</v>
      </c>
      <c r="C210" s="19" t="str">
        <f t="shared" si="19"/>
        <v>A</v>
      </c>
      <c r="D210" s="5"/>
      <c r="E210" s="4">
        <v>4796</v>
      </c>
      <c r="F210" s="5">
        <v>1</v>
      </c>
      <c r="G210" s="5" t="str">
        <f t="shared" si="20"/>
        <v/>
      </c>
      <c r="H210" s="4">
        <f t="shared" si="21"/>
        <v>0</v>
      </c>
      <c r="I210" s="4">
        <f t="shared" si="18"/>
        <v>0</v>
      </c>
      <c r="J210" s="5">
        <v>4</v>
      </c>
      <c r="K210" s="5"/>
      <c r="L210" s="4">
        <f t="shared" si="22"/>
        <v>0</v>
      </c>
      <c r="M210" s="4">
        <f>'Invoice Data'!$B210+'Invoice Data'!$E210-'Invoice Data'!$H210-'Invoice Data'!$L210+'Invoice Data'!$I210</f>
        <v>4796</v>
      </c>
      <c r="N210" s="4">
        <f>_xlfn.IFNA(VLOOKUP(A210,BPay!$B$2:$D$7913,3,0),0)</f>
        <v>0</v>
      </c>
      <c r="O210" s="6">
        <f t="shared" si="23"/>
        <v>4796</v>
      </c>
    </row>
    <row r="211" spans="1:15" x14ac:dyDescent="0.35">
      <c r="A211" s="10">
        <v>32444</v>
      </c>
      <c r="B211" s="4">
        <v>0</v>
      </c>
      <c r="C211" s="19" t="str">
        <f t="shared" si="19"/>
        <v>A</v>
      </c>
      <c r="D211" s="5"/>
      <c r="E211" s="4">
        <v>10132</v>
      </c>
      <c r="F211" s="5">
        <v>2</v>
      </c>
      <c r="G211" s="5" t="str">
        <f t="shared" si="20"/>
        <v>Y</v>
      </c>
      <c r="H211" s="4">
        <f t="shared" si="21"/>
        <v>506.6</v>
      </c>
      <c r="I211" s="4">
        <f t="shared" si="18"/>
        <v>0</v>
      </c>
      <c r="J211" s="5">
        <v>0</v>
      </c>
      <c r="K211" s="5"/>
      <c r="L211" s="4">
        <f t="shared" si="22"/>
        <v>0</v>
      </c>
      <c r="M211" s="4">
        <f>'Invoice Data'!$B211+'Invoice Data'!$E211-'Invoice Data'!$H211-'Invoice Data'!$L211+'Invoice Data'!$I211</f>
        <v>9625.4</v>
      </c>
      <c r="N211" s="4">
        <f>_xlfn.IFNA(VLOOKUP(A211,BPay!$B$2:$D$7913,3,0),0)</f>
        <v>0</v>
      </c>
      <c r="O211" s="6">
        <f t="shared" si="23"/>
        <v>9625.4</v>
      </c>
    </row>
    <row r="212" spans="1:15" x14ac:dyDescent="0.35">
      <c r="A212" s="10">
        <v>32453</v>
      </c>
      <c r="B212" s="4">
        <v>0</v>
      </c>
      <c r="C212" s="19" t="str">
        <f t="shared" si="19"/>
        <v>A</v>
      </c>
      <c r="D212" s="5"/>
      <c r="E212" s="4">
        <v>6945</v>
      </c>
      <c r="F212" s="5">
        <v>2</v>
      </c>
      <c r="G212" s="5" t="str">
        <f t="shared" si="20"/>
        <v>Y</v>
      </c>
      <c r="H212" s="4">
        <f t="shared" si="21"/>
        <v>347.25</v>
      </c>
      <c r="I212" s="4">
        <f t="shared" si="18"/>
        <v>0</v>
      </c>
      <c r="J212" s="5">
        <v>10</v>
      </c>
      <c r="K212" s="5"/>
      <c r="L212" s="4">
        <f t="shared" si="22"/>
        <v>0</v>
      </c>
      <c r="M212" s="4">
        <f>'Invoice Data'!$B212+'Invoice Data'!$E212-'Invoice Data'!$H212-'Invoice Data'!$L212+'Invoice Data'!$I212</f>
        <v>6597.75</v>
      </c>
      <c r="N212" s="4">
        <f>_xlfn.IFNA(VLOOKUP(A212,BPay!$B$2:$D$7913,3,0),0)</f>
        <v>0</v>
      </c>
      <c r="O212" s="6">
        <f t="shared" si="23"/>
        <v>6597.75</v>
      </c>
    </row>
    <row r="213" spans="1:15" x14ac:dyDescent="0.35">
      <c r="A213" s="10">
        <v>32462</v>
      </c>
      <c r="B213" s="4">
        <v>0</v>
      </c>
      <c r="C213" s="19" t="str">
        <f t="shared" si="19"/>
        <v>A</v>
      </c>
      <c r="D213" s="5"/>
      <c r="E213" s="4">
        <v>7338</v>
      </c>
      <c r="F213" s="5">
        <v>2</v>
      </c>
      <c r="G213" s="5" t="str">
        <f t="shared" si="20"/>
        <v>Y</v>
      </c>
      <c r="H213" s="4">
        <f t="shared" si="21"/>
        <v>366.90000000000003</v>
      </c>
      <c r="I213" s="4">
        <f t="shared" si="18"/>
        <v>0</v>
      </c>
      <c r="J213" s="5">
        <v>0</v>
      </c>
      <c r="K213" s="5"/>
      <c r="L213" s="4">
        <f t="shared" si="22"/>
        <v>0</v>
      </c>
      <c r="M213" s="4">
        <f>'Invoice Data'!$B213+'Invoice Data'!$E213-'Invoice Data'!$H213-'Invoice Data'!$L213+'Invoice Data'!$I213</f>
        <v>6971.1</v>
      </c>
      <c r="N213" s="4">
        <f>_xlfn.IFNA(VLOOKUP(A213,BPay!$B$2:$D$7913,3,0),0)</f>
        <v>0</v>
      </c>
      <c r="O213" s="6">
        <f t="shared" si="23"/>
        <v>6971.1</v>
      </c>
    </row>
    <row r="214" spans="1:15" x14ac:dyDescent="0.35">
      <c r="A214" s="10">
        <v>32471</v>
      </c>
      <c r="B214" s="4">
        <v>0</v>
      </c>
      <c r="C214" s="19" t="str">
        <f t="shared" si="19"/>
        <v>A</v>
      </c>
      <c r="D214" s="5"/>
      <c r="E214" s="4">
        <v>4473</v>
      </c>
      <c r="F214" s="5">
        <v>1</v>
      </c>
      <c r="G214" s="5" t="str">
        <f t="shared" si="20"/>
        <v/>
      </c>
      <c r="H214" s="4">
        <f t="shared" si="21"/>
        <v>0</v>
      </c>
      <c r="I214" s="4">
        <f t="shared" si="18"/>
        <v>0</v>
      </c>
      <c r="J214" s="5">
        <v>11</v>
      </c>
      <c r="K214" s="5"/>
      <c r="L214" s="4">
        <f t="shared" si="22"/>
        <v>0</v>
      </c>
      <c r="M214" s="4">
        <f>'Invoice Data'!$B214+'Invoice Data'!$E214-'Invoice Data'!$H214-'Invoice Data'!$L214+'Invoice Data'!$I214</f>
        <v>4473</v>
      </c>
      <c r="N214" s="4">
        <f>_xlfn.IFNA(VLOOKUP(A214,BPay!$B$2:$D$7913,3,0),0)</f>
        <v>0</v>
      </c>
      <c r="O214" s="6">
        <f t="shared" si="23"/>
        <v>4473</v>
      </c>
    </row>
    <row r="215" spans="1:15" x14ac:dyDescent="0.35">
      <c r="A215" s="10">
        <v>32480</v>
      </c>
      <c r="B215" s="4">
        <v>0</v>
      </c>
      <c r="C215" s="19" t="str">
        <f t="shared" si="19"/>
        <v>A</v>
      </c>
      <c r="D215" s="5"/>
      <c r="E215" s="4">
        <v>14541</v>
      </c>
      <c r="F215" s="5">
        <v>3</v>
      </c>
      <c r="G215" s="5" t="str">
        <f t="shared" si="20"/>
        <v>Y</v>
      </c>
      <c r="H215" s="4">
        <f t="shared" si="21"/>
        <v>1163.28</v>
      </c>
      <c r="I215" s="4">
        <f t="shared" si="18"/>
        <v>0</v>
      </c>
      <c r="J215" s="5">
        <v>0</v>
      </c>
      <c r="K215" s="5"/>
      <c r="L215" s="4">
        <f t="shared" si="22"/>
        <v>0</v>
      </c>
      <c r="M215" s="4">
        <f>'Invoice Data'!$B215+'Invoice Data'!$E215-'Invoice Data'!$H215-'Invoice Data'!$L215+'Invoice Data'!$I215</f>
        <v>13377.72</v>
      </c>
      <c r="N215" s="4">
        <f>_xlfn.IFNA(VLOOKUP(A215,BPay!$B$2:$D$7913,3,0),0)</f>
        <v>0</v>
      </c>
      <c r="O215" s="6">
        <f t="shared" si="23"/>
        <v>13377.72</v>
      </c>
    </row>
    <row r="216" spans="1:15" x14ac:dyDescent="0.35">
      <c r="A216" s="10">
        <v>32514</v>
      </c>
      <c r="B216" s="4">
        <v>0</v>
      </c>
      <c r="C216" s="19" t="str">
        <f t="shared" si="19"/>
        <v>A</v>
      </c>
      <c r="D216" s="5"/>
      <c r="E216" s="4">
        <v>3983</v>
      </c>
      <c r="F216" s="5">
        <v>1</v>
      </c>
      <c r="G216" s="5" t="str">
        <f t="shared" si="20"/>
        <v/>
      </c>
      <c r="H216" s="4">
        <f t="shared" si="21"/>
        <v>0</v>
      </c>
      <c r="I216" s="4">
        <f t="shared" si="18"/>
        <v>0</v>
      </c>
      <c r="J216" s="5">
        <v>13</v>
      </c>
      <c r="K216" s="5"/>
      <c r="L216" s="4">
        <f t="shared" si="22"/>
        <v>0</v>
      </c>
      <c r="M216" s="4">
        <f>'Invoice Data'!$B216+'Invoice Data'!$E216-'Invoice Data'!$H216-'Invoice Data'!$L216+'Invoice Data'!$I216</f>
        <v>3983</v>
      </c>
      <c r="N216" s="4">
        <f>_xlfn.IFNA(VLOOKUP(A216,BPay!$B$2:$D$7913,3,0),0)</f>
        <v>0</v>
      </c>
      <c r="O216" s="6">
        <f t="shared" si="23"/>
        <v>3983</v>
      </c>
    </row>
    <row r="217" spans="1:15" x14ac:dyDescent="0.35">
      <c r="A217" s="10">
        <v>32523</v>
      </c>
      <c r="B217" s="4">
        <v>0</v>
      </c>
      <c r="C217" s="19" t="str">
        <f t="shared" si="19"/>
        <v>A</v>
      </c>
      <c r="D217" s="5"/>
      <c r="E217" s="4">
        <v>7547</v>
      </c>
      <c r="F217" s="5">
        <v>2</v>
      </c>
      <c r="G217" s="5" t="str">
        <f t="shared" si="20"/>
        <v>Y</v>
      </c>
      <c r="H217" s="4">
        <f t="shared" si="21"/>
        <v>377.35</v>
      </c>
      <c r="I217" s="4">
        <f t="shared" si="18"/>
        <v>0</v>
      </c>
      <c r="J217" s="5">
        <v>3</v>
      </c>
      <c r="K217" s="5"/>
      <c r="L217" s="4">
        <f t="shared" si="22"/>
        <v>0</v>
      </c>
      <c r="M217" s="4">
        <f>'Invoice Data'!$B217+'Invoice Data'!$E217-'Invoice Data'!$H217-'Invoice Data'!$L217+'Invoice Data'!$I217</f>
        <v>7169.65</v>
      </c>
      <c r="N217" s="4">
        <f>_xlfn.IFNA(VLOOKUP(A217,BPay!$B$2:$D$7913,3,0),0)</f>
        <v>0</v>
      </c>
      <c r="O217" s="6">
        <f t="shared" si="23"/>
        <v>7169.65</v>
      </c>
    </row>
    <row r="218" spans="1:15" x14ac:dyDescent="0.35">
      <c r="A218" s="10">
        <v>32550</v>
      </c>
      <c r="B218" s="4">
        <v>0</v>
      </c>
      <c r="C218" s="19" t="str">
        <f t="shared" si="19"/>
        <v>A</v>
      </c>
      <c r="D218" s="5"/>
      <c r="E218" s="4">
        <v>7500</v>
      </c>
      <c r="F218" s="5">
        <v>2</v>
      </c>
      <c r="G218" s="5" t="str">
        <f t="shared" si="20"/>
        <v>Y</v>
      </c>
      <c r="H218" s="4">
        <f t="shared" si="21"/>
        <v>375</v>
      </c>
      <c r="I218" s="4">
        <f t="shared" si="18"/>
        <v>0</v>
      </c>
      <c r="J218" s="5">
        <v>16</v>
      </c>
      <c r="K218" s="5"/>
      <c r="L218" s="4">
        <f t="shared" si="22"/>
        <v>250</v>
      </c>
      <c r="M218" s="4">
        <f>'Invoice Data'!$B218+'Invoice Data'!$E218-'Invoice Data'!$H218-'Invoice Data'!$L218+'Invoice Data'!$I218</f>
        <v>6875</v>
      </c>
      <c r="N218" s="4">
        <f>_xlfn.IFNA(VLOOKUP(A218,BPay!$B$2:$D$7913,3,0),0)</f>
        <v>0</v>
      </c>
      <c r="O218" s="6">
        <f t="shared" si="23"/>
        <v>6875</v>
      </c>
    </row>
    <row r="219" spans="1:15" x14ac:dyDescent="0.35">
      <c r="A219" s="10">
        <v>32569</v>
      </c>
      <c r="B219" s="4">
        <v>0</v>
      </c>
      <c r="C219" s="19" t="str">
        <f t="shared" si="19"/>
        <v>A</v>
      </c>
      <c r="D219" s="5"/>
      <c r="E219" s="4">
        <v>3306</v>
      </c>
      <c r="F219" s="5">
        <v>1</v>
      </c>
      <c r="G219" s="5" t="str">
        <f t="shared" si="20"/>
        <v/>
      </c>
      <c r="H219" s="4">
        <f t="shared" si="21"/>
        <v>0</v>
      </c>
      <c r="I219" s="4">
        <f t="shared" si="18"/>
        <v>0</v>
      </c>
      <c r="J219" s="5">
        <v>9</v>
      </c>
      <c r="K219" s="5"/>
      <c r="L219" s="4">
        <f t="shared" si="22"/>
        <v>0</v>
      </c>
      <c r="M219" s="4">
        <f>'Invoice Data'!$B219+'Invoice Data'!$E219-'Invoice Data'!$H219-'Invoice Data'!$L219+'Invoice Data'!$I219</f>
        <v>3306</v>
      </c>
      <c r="N219" s="4">
        <f>_xlfn.IFNA(VLOOKUP(A219,BPay!$B$2:$D$7913,3,0),0)</f>
        <v>0</v>
      </c>
      <c r="O219" s="6">
        <f t="shared" si="23"/>
        <v>3306</v>
      </c>
    </row>
    <row r="220" spans="1:15" x14ac:dyDescent="0.35">
      <c r="A220" s="10">
        <v>32578</v>
      </c>
      <c r="B220" s="4">
        <v>0</v>
      </c>
      <c r="C220" s="19" t="str">
        <f t="shared" si="19"/>
        <v>A</v>
      </c>
      <c r="D220" s="5"/>
      <c r="E220" s="4">
        <v>5216</v>
      </c>
      <c r="F220" s="5">
        <v>1</v>
      </c>
      <c r="G220" s="5" t="str">
        <f t="shared" si="20"/>
        <v/>
      </c>
      <c r="H220" s="4">
        <f t="shared" si="21"/>
        <v>0</v>
      </c>
      <c r="I220" s="4">
        <f t="shared" si="18"/>
        <v>0</v>
      </c>
      <c r="J220" s="5">
        <v>3</v>
      </c>
      <c r="K220" s="5"/>
      <c r="L220" s="4">
        <f t="shared" si="22"/>
        <v>0</v>
      </c>
      <c r="M220" s="4">
        <f>'Invoice Data'!$B220+'Invoice Data'!$E220-'Invoice Data'!$H220-'Invoice Data'!$L220+'Invoice Data'!$I220</f>
        <v>5216</v>
      </c>
      <c r="N220" s="4">
        <f>_xlfn.IFNA(VLOOKUP(A220,BPay!$B$2:$D$7913,3,0),0)</f>
        <v>0</v>
      </c>
      <c r="O220" s="6">
        <f t="shared" si="23"/>
        <v>5216</v>
      </c>
    </row>
    <row r="221" spans="1:15" x14ac:dyDescent="0.35">
      <c r="A221" s="10">
        <v>32587</v>
      </c>
      <c r="B221" s="4">
        <v>0</v>
      </c>
      <c r="C221" s="19" t="str">
        <f t="shared" si="19"/>
        <v>A</v>
      </c>
      <c r="D221" s="5"/>
      <c r="E221" s="4">
        <v>6295</v>
      </c>
      <c r="F221" s="5">
        <v>2</v>
      </c>
      <c r="G221" s="5" t="str">
        <f t="shared" si="20"/>
        <v>Y</v>
      </c>
      <c r="H221" s="4">
        <f t="shared" si="21"/>
        <v>314.75</v>
      </c>
      <c r="I221" s="4">
        <f t="shared" si="18"/>
        <v>0</v>
      </c>
      <c r="J221" s="5">
        <v>11</v>
      </c>
      <c r="K221" s="5"/>
      <c r="L221" s="4">
        <f t="shared" si="22"/>
        <v>0</v>
      </c>
      <c r="M221" s="4">
        <f>'Invoice Data'!$B221+'Invoice Data'!$E221-'Invoice Data'!$H221-'Invoice Data'!$L221+'Invoice Data'!$I221</f>
        <v>5980.25</v>
      </c>
      <c r="N221" s="4">
        <f>_xlfn.IFNA(VLOOKUP(A221,BPay!$B$2:$D$7913,3,0),0)</f>
        <v>0</v>
      </c>
      <c r="O221" s="6">
        <f t="shared" si="23"/>
        <v>5980.25</v>
      </c>
    </row>
    <row r="222" spans="1:15" x14ac:dyDescent="0.35">
      <c r="A222" s="10">
        <v>32596</v>
      </c>
      <c r="B222" s="4">
        <v>0</v>
      </c>
      <c r="C222" s="19" t="str">
        <f t="shared" si="19"/>
        <v>A</v>
      </c>
      <c r="D222" s="5"/>
      <c r="E222" s="4">
        <v>5009</v>
      </c>
      <c r="F222" s="5">
        <v>1</v>
      </c>
      <c r="G222" s="5" t="str">
        <f t="shared" si="20"/>
        <v/>
      </c>
      <c r="H222" s="4">
        <f t="shared" si="21"/>
        <v>0</v>
      </c>
      <c r="I222" s="4">
        <f t="shared" si="18"/>
        <v>0</v>
      </c>
      <c r="J222" s="5">
        <v>0</v>
      </c>
      <c r="K222" s="5"/>
      <c r="L222" s="4">
        <f t="shared" si="22"/>
        <v>0</v>
      </c>
      <c r="M222" s="4">
        <f>'Invoice Data'!$B222+'Invoice Data'!$E222-'Invoice Data'!$H222-'Invoice Data'!$L222+'Invoice Data'!$I222</f>
        <v>5009</v>
      </c>
      <c r="N222" s="4">
        <f>_xlfn.IFNA(VLOOKUP(A222,BPay!$B$2:$D$7913,3,0),0)</f>
        <v>0</v>
      </c>
      <c r="O222" s="6">
        <f t="shared" si="23"/>
        <v>5009</v>
      </c>
    </row>
    <row r="223" spans="1:15" x14ac:dyDescent="0.35">
      <c r="A223" s="10">
        <v>32603</v>
      </c>
      <c r="B223" s="4">
        <v>0</v>
      </c>
      <c r="C223" s="19" t="str">
        <f t="shared" si="19"/>
        <v>A</v>
      </c>
      <c r="D223" s="5"/>
      <c r="E223" s="4">
        <v>9060</v>
      </c>
      <c r="F223" s="5">
        <v>2</v>
      </c>
      <c r="G223" s="5" t="str">
        <f t="shared" si="20"/>
        <v>Y</v>
      </c>
      <c r="H223" s="4">
        <f t="shared" si="21"/>
        <v>453</v>
      </c>
      <c r="I223" s="4">
        <f t="shared" si="18"/>
        <v>0</v>
      </c>
      <c r="J223" s="5">
        <v>1</v>
      </c>
      <c r="K223" s="5"/>
      <c r="L223" s="4">
        <f t="shared" si="22"/>
        <v>0</v>
      </c>
      <c r="M223" s="4">
        <f>'Invoice Data'!$B223+'Invoice Data'!$E223-'Invoice Data'!$H223-'Invoice Data'!$L223+'Invoice Data'!$I223</f>
        <v>8607</v>
      </c>
      <c r="N223" s="4">
        <f>_xlfn.IFNA(VLOOKUP(A223,BPay!$B$2:$D$7913,3,0),0)</f>
        <v>0</v>
      </c>
      <c r="O223" s="6">
        <f t="shared" si="23"/>
        <v>8607</v>
      </c>
    </row>
    <row r="224" spans="1:15" x14ac:dyDescent="0.35">
      <c r="A224" s="10">
        <v>32612</v>
      </c>
      <c r="B224" s="4">
        <v>0</v>
      </c>
      <c r="C224" s="19" t="str">
        <f t="shared" si="19"/>
        <v>A</v>
      </c>
      <c r="D224" s="5"/>
      <c r="E224" s="4">
        <v>7485</v>
      </c>
      <c r="F224" s="5">
        <v>2</v>
      </c>
      <c r="G224" s="5" t="str">
        <f t="shared" si="20"/>
        <v>Y</v>
      </c>
      <c r="H224" s="4">
        <f t="shared" si="21"/>
        <v>374.25</v>
      </c>
      <c r="I224" s="4">
        <f t="shared" si="18"/>
        <v>0</v>
      </c>
      <c r="J224" s="5">
        <v>0</v>
      </c>
      <c r="K224" s="5" t="b">
        <v>1</v>
      </c>
      <c r="L224" s="4">
        <f t="shared" si="22"/>
        <v>250</v>
      </c>
      <c r="M224" s="4">
        <f>'Invoice Data'!$B224+'Invoice Data'!$E224-'Invoice Data'!$H224-'Invoice Data'!$L224+'Invoice Data'!$I224</f>
        <v>6860.75</v>
      </c>
      <c r="N224" s="4">
        <f>_xlfn.IFNA(VLOOKUP(A224,BPay!$B$2:$D$7913,3,0),0)</f>
        <v>0</v>
      </c>
      <c r="O224" s="6">
        <f t="shared" si="23"/>
        <v>6860.75</v>
      </c>
    </row>
    <row r="225" spans="1:15" x14ac:dyDescent="0.35">
      <c r="A225" s="10">
        <v>32621</v>
      </c>
      <c r="B225" s="4">
        <v>0</v>
      </c>
      <c r="C225" s="19" t="str">
        <f t="shared" si="19"/>
        <v>A</v>
      </c>
      <c r="D225" s="5"/>
      <c r="E225" s="4">
        <v>7290</v>
      </c>
      <c r="F225" s="5">
        <v>2</v>
      </c>
      <c r="G225" s="5" t="str">
        <f t="shared" si="20"/>
        <v>Y</v>
      </c>
      <c r="H225" s="4">
        <f t="shared" si="21"/>
        <v>364.5</v>
      </c>
      <c r="I225" s="4">
        <f t="shared" si="18"/>
        <v>0</v>
      </c>
      <c r="J225" s="5">
        <v>6</v>
      </c>
      <c r="K225" s="5"/>
      <c r="L225" s="4">
        <f t="shared" si="22"/>
        <v>0</v>
      </c>
      <c r="M225" s="4">
        <f>'Invoice Data'!$B225+'Invoice Data'!$E225-'Invoice Data'!$H225-'Invoice Data'!$L225+'Invoice Data'!$I225</f>
        <v>6925.5</v>
      </c>
      <c r="N225" s="4">
        <f>_xlfn.IFNA(VLOOKUP(A225,BPay!$B$2:$D$7913,3,0),0)</f>
        <v>0</v>
      </c>
      <c r="O225" s="6">
        <f t="shared" si="23"/>
        <v>6925.5</v>
      </c>
    </row>
    <row r="226" spans="1:15" x14ac:dyDescent="0.35">
      <c r="A226" s="10">
        <v>32630</v>
      </c>
      <c r="B226" s="4">
        <v>0</v>
      </c>
      <c r="C226" s="19" t="str">
        <f t="shared" si="19"/>
        <v>A</v>
      </c>
      <c r="D226" s="5"/>
      <c r="E226" s="4">
        <v>5263</v>
      </c>
      <c r="F226" s="5">
        <v>1</v>
      </c>
      <c r="G226" s="5" t="str">
        <f t="shared" si="20"/>
        <v/>
      </c>
      <c r="H226" s="4">
        <f t="shared" si="21"/>
        <v>0</v>
      </c>
      <c r="I226" s="4">
        <f t="shared" si="18"/>
        <v>0</v>
      </c>
      <c r="J226" s="5">
        <v>2</v>
      </c>
      <c r="K226" s="5"/>
      <c r="L226" s="4">
        <f t="shared" si="22"/>
        <v>0</v>
      </c>
      <c r="M226" s="4">
        <f>'Invoice Data'!$B226+'Invoice Data'!$E226-'Invoice Data'!$H226-'Invoice Data'!$L226+'Invoice Data'!$I226</f>
        <v>5263</v>
      </c>
      <c r="N226" s="4">
        <f>_xlfn.IFNA(VLOOKUP(A226,BPay!$B$2:$D$7913,3,0),0)</f>
        <v>0</v>
      </c>
      <c r="O226" s="6">
        <f t="shared" si="23"/>
        <v>5263</v>
      </c>
    </row>
    <row r="227" spans="1:15" x14ac:dyDescent="0.35">
      <c r="A227" s="10">
        <v>32649</v>
      </c>
      <c r="B227" s="4">
        <v>0</v>
      </c>
      <c r="C227" s="19" t="str">
        <f t="shared" si="19"/>
        <v>A</v>
      </c>
      <c r="D227" s="5"/>
      <c r="E227" s="4">
        <v>10464</v>
      </c>
      <c r="F227" s="5">
        <v>2</v>
      </c>
      <c r="G227" s="5" t="str">
        <f t="shared" si="20"/>
        <v>Y</v>
      </c>
      <c r="H227" s="4">
        <f t="shared" si="21"/>
        <v>523.20000000000005</v>
      </c>
      <c r="I227" s="4">
        <f t="shared" si="18"/>
        <v>0</v>
      </c>
      <c r="J227" s="5">
        <v>10</v>
      </c>
      <c r="K227" s="5"/>
      <c r="L227" s="4">
        <f t="shared" si="22"/>
        <v>0</v>
      </c>
      <c r="M227" s="4">
        <f>'Invoice Data'!$B227+'Invoice Data'!$E227-'Invoice Data'!$H227-'Invoice Data'!$L227+'Invoice Data'!$I227</f>
        <v>9940.7999999999993</v>
      </c>
      <c r="N227" s="4">
        <f>_xlfn.IFNA(VLOOKUP(A227,BPay!$B$2:$D$7913,3,0),0)</f>
        <v>0</v>
      </c>
      <c r="O227" s="6">
        <f t="shared" si="23"/>
        <v>9940.7999999999993</v>
      </c>
    </row>
    <row r="228" spans="1:15" x14ac:dyDescent="0.35">
      <c r="A228" s="10">
        <v>32658</v>
      </c>
      <c r="B228" s="4">
        <v>0</v>
      </c>
      <c r="C228" s="19" t="str">
        <f t="shared" si="19"/>
        <v>A</v>
      </c>
      <c r="D228" s="5"/>
      <c r="E228" s="4">
        <v>9659</v>
      </c>
      <c r="F228" s="5">
        <v>2</v>
      </c>
      <c r="G228" s="5" t="str">
        <f t="shared" si="20"/>
        <v>Y</v>
      </c>
      <c r="H228" s="4">
        <f t="shared" si="21"/>
        <v>482.95000000000005</v>
      </c>
      <c r="I228" s="4">
        <f t="shared" si="18"/>
        <v>0</v>
      </c>
      <c r="J228" s="5">
        <v>4</v>
      </c>
      <c r="K228" s="5"/>
      <c r="L228" s="4">
        <f t="shared" si="22"/>
        <v>0</v>
      </c>
      <c r="M228" s="4">
        <f>'Invoice Data'!$B228+'Invoice Data'!$E228-'Invoice Data'!$H228-'Invoice Data'!$L228+'Invoice Data'!$I228</f>
        <v>9176.0499999999993</v>
      </c>
      <c r="N228" s="4">
        <f>_xlfn.IFNA(VLOOKUP(A228,BPay!$B$2:$D$7913,3,0),0)</f>
        <v>0</v>
      </c>
      <c r="O228" s="6">
        <f t="shared" si="23"/>
        <v>9176.0499999999993</v>
      </c>
    </row>
    <row r="229" spans="1:15" x14ac:dyDescent="0.35">
      <c r="A229" s="10">
        <v>32667</v>
      </c>
      <c r="B229" s="4">
        <v>0</v>
      </c>
      <c r="C229" s="19" t="str">
        <f t="shared" si="19"/>
        <v>A</v>
      </c>
      <c r="D229" s="5"/>
      <c r="E229" s="4">
        <v>4420</v>
      </c>
      <c r="F229" s="5">
        <v>1</v>
      </c>
      <c r="G229" s="5" t="str">
        <f t="shared" si="20"/>
        <v/>
      </c>
      <c r="H229" s="4">
        <f t="shared" si="21"/>
        <v>0</v>
      </c>
      <c r="I229" s="4">
        <f t="shared" si="18"/>
        <v>0</v>
      </c>
      <c r="J229" s="5">
        <v>4</v>
      </c>
      <c r="K229" s="5"/>
      <c r="L229" s="4">
        <f t="shared" si="22"/>
        <v>0</v>
      </c>
      <c r="M229" s="4">
        <f>'Invoice Data'!$B229+'Invoice Data'!$E229-'Invoice Data'!$H229-'Invoice Data'!$L229+'Invoice Data'!$I229</f>
        <v>4420</v>
      </c>
      <c r="N229" s="4">
        <f>_xlfn.IFNA(VLOOKUP(A229,BPay!$B$2:$D$7913,3,0),0)</f>
        <v>0</v>
      </c>
      <c r="O229" s="6">
        <f t="shared" si="23"/>
        <v>4420</v>
      </c>
    </row>
    <row r="230" spans="1:15" x14ac:dyDescent="0.35">
      <c r="A230" s="10">
        <v>32676</v>
      </c>
      <c r="B230" s="4">
        <v>-1011</v>
      </c>
      <c r="C230" s="19" t="str">
        <f t="shared" si="19"/>
        <v>C</v>
      </c>
      <c r="D230" s="5" t="s">
        <v>4</v>
      </c>
      <c r="E230" s="4">
        <v>4155</v>
      </c>
      <c r="F230" s="5">
        <v>1</v>
      </c>
      <c r="G230" s="5" t="str">
        <f t="shared" si="20"/>
        <v/>
      </c>
      <c r="H230" s="4">
        <f t="shared" si="21"/>
        <v>0</v>
      </c>
      <c r="I230" s="4">
        <f t="shared" si="18"/>
        <v>0</v>
      </c>
      <c r="J230" s="5">
        <v>4</v>
      </c>
      <c r="K230" s="5"/>
      <c r="L230" s="4">
        <f t="shared" si="22"/>
        <v>0</v>
      </c>
      <c r="M230" s="4">
        <f>'Invoice Data'!$B230+'Invoice Data'!$E230-'Invoice Data'!$H230-'Invoice Data'!$L230+'Invoice Data'!$I230</f>
        <v>3144</v>
      </c>
      <c r="N230" s="4">
        <f>_xlfn.IFNA(VLOOKUP(A230,BPay!$B$2:$D$7913,3,0),0)</f>
        <v>0</v>
      </c>
      <c r="O230" s="6">
        <f t="shared" si="23"/>
        <v>3144</v>
      </c>
    </row>
    <row r="231" spans="1:15" x14ac:dyDescent="0.35">
      <c r="A231" s="10">
        <v>32694</v>
      </c>
      <c r="B231" s="4">
        <v>0</v>
      </c>
      <c r="C231" s="19" t="str">
        <f t="shared" si="19"/>
        <v>A</v>
      </c>
      <c r="D231" s="5"/>
      <c r="E231" s="4">
        <v>3241</v>
      </c>
      <c r="F231" s="5">
        <v>1</v>
      </c>
      <c r="G231" s="5" t="str">
        <f t="shared" si="20"/>
        <v/>
      </c>
      <c r="H231" s="4">
        <f t="shared" si="21"/>
        <v>0</v>
      </c>
      <c r="I231" s="4">
        <f t="shared" si="18"/>
        <v>0</v>
      </c>
      <c r="J231" s="5">
        <v>1</v>
      </c>
      <c r="K231" s="5"/>
      <c r="L231" s="4">
        <f t="shared" si="22"/>
        <v>0</v>
      </c>
      <c r="M231" s="4">
        <f>'Invoice Data'!$B231+'Invoice Data'!$E231-'Invoice Data'!$H231-'Invoice Data'!$L231+'Invoice Data'!$I231</f>
        <v>3241</v>
      </c>
      <c r="N231" s="4">
        <f>_xlfn.IFNA(VLOOKUP(A231,BPay!$B$2:$D$7913,3,0),0)</f>
        <v>0</v>
      </c>
      <c r="O231" s="6">
        <f t="shared" si="23"/>
        <v>3241</v>
      </c>
    </row>
    <row r="232" spans="1:15" x14ac:dyDescent="0.35">
      <c r="A232" s="10">
        <v>32701</v>
      </c>
      <c r="B232" s="4">
        <v>0</v>
      </c>
      <c r="C232" s="19" t="str">
        <f t="shared" si="19"/>
        <v>A</v>
      </c>
      <c r="D232" s="5"/>
      <c r="E232" s="4">
        <v>10020</v>
      </c>
      <c r="F232" s="5">
        <v>2</v>
      </c>
      <c r="G232" s="5" t="str">
        <f t="shared" si="20"/>
        <v>Y</v>
      </c>
      <c r="H232" s="4">
        <f t="shared" si="21"/>
        <v>501</v>
      </c>
      <c r="I232" s="4">
        <f t="shared" si="18"/>
        <v>0</v>
      </c>
      <c r="J232" s="5">
        <v>16</v>
      </c>
      <c r="K232" s="5"/>
      <c r="L232" s="4">
        <f t="shared" si="22"/>
        <v>250</v>
      </c>
      <c r="M232" s="4">
        <f>'Invoice Data'!$B232+'Invoice Data'!$E232-'Invoice Data'!$H232-'Invoice Data'!$L232+'Invoice Data'!$I232</f>
        <v>9269</v>
      </c>
      <c r="N232" s="4">
        <f>_xlfn.IFNA(VLOOKUP(A232,BPay!$B$2:$D$7913,3,0),0)</f>
        <v>0</v>
      </c>
      <c r="O232" s="6">
        <f t="shared" si="23"/>
        <v>9269</v>
      </c>
    </row>
    <row r="233" spans="1:15" x14ac:dyDescent="0.35">
      <c r="A233" s="10">
        <v>32710</v>
      </c>
      <c r="B233" s="4">
        <v>0</v>
      </c>
      <c r="C233" s="19" t="str">
        <f t="shared" si="19"/>
        <v>A</v>
      </c>
      <c r="D233" s="5"/>
      <c r="E233" s="4">
        <v>6865</v>
      </c>
      <c r="F233" s="5">
        <v>2</v>
      </c>
      <c r="G233" s="5" t="str">
        <f t="shared" si="20"/>
        <v>Y</v>
      </c>
      <c r="H233" s="4">
        <f t="shared" si="21"/>
        <v>343.25</v>
      </c>
      <c r="I233" s="4">
        <f t="shared" si="18"/>
        <v>0</v>
      </c>
      <c r="J233" s="5">
        <v>6</v>
      </c>
      <c r="K233" s="5"/>
      <c r="L233" s="4">
        <f t="shared" si="22"/>
        <v>0</v>
      </c>
      <c r="M233" s="4">
        <f>'Invoice Data'!$B233+'Invoice Data'!$E233-'Invoice Data'!$H233-'Invoice Data'!$L233+'Invoice Data'!$I233</f>
        <v>6521.75</v>
      </c>
      <c r="N233" s="4">
        <f>_xlfn.IFNA(VLOOKUP(A233,BPay!$B$2:$D$7913,3,0),0)</f>
        <v>0</v>
      </c>
      <c r="O233" s="6">
        <f t="shared" si="23"/>
        <v>6521.75</v>
      </c>
    </row>
    <row r="234" spans="1:15" x14ac:dyDescent="0.35">
      <c r="A234" s="10">
        <v>32729</v>
      </c>
      <c r="B234" s="4">
        <v>0</v>
      </c>
      <c r="C234" s="19" t="str">
        <f t="shared" si="19"/>
        <v>A</v>
      </c>
      <c r="D234" s="5"/>
      <c r="E234" s="4">
        <v>7404</v>
      </c>
      <c r="F234" s="5">
        <v>2</v>
      </c>
      <c r="G234" s="5" t="str">
        <f t="shared" si="20"/>
        <v>Y</v>
      </c>
      <c r="H234" s="4">
        <f t="shared" si="21"/>
        <v>370.20000000000005</v>
      </c>
      <c r="I234" s="4">
        <f t="shared" si="18"/>
        <v>0</v>
      </c>
      <c r="J234" s="5">
        <v>2</v>
      </c>
      <c r="K234" s="5"/>
      <c r="L234" s="4">
        <f t="shared" si="22"/>
        <v>0</v>
      </c>
      <c r="M234" s="4">
        <f>'Invoice Data'!$B234+'Invoice Data'!$E234-'Invoice Data'!$H234-'Invoice Data'!$L234+'Invoice Data'!$I234</f>
        <v>7033.8</v>
      </c>
      <c r="N234" s="4">
        <f>_xlfn.IFNA(VLOOKUP(A234,BPay!$B$2:$D$7913,3,0),0)</f>
        <v>0</v>
      </c>
      <c r="O234" s="6">
        <f t="shared" si="23"/>
        <v>7033.8</v>
      </c>
    </row>
    <row r="235" spans="1:15" x14ac:dyDescent="0.35">
      <c r="A235" s="10">
        <v>32738</v>
      </c>
      <c r="B235" s="4">
        <v>0</v>
      </c>
      <c r="C235" s="19" t="str">
        <f t="shared" si="19"/>
        <v>A</v>
      </c>
      <c r="D235" s="5"/>
      <c r="E235" s="4">
        <v>6752</v>
      </c>
      <c r="F235" s="5">
        <v>2</v>
      </c>
      <c r="G235" s="5" t="str">
        <f t="shared" si="20"/>
        <v>Y</v>
      </c>
      <c r="H235" s="4">
        <f t="shared" si="21"/>
        <v>337.6</v>
      </c>
      <c r="I235" s="4">
        <f t="shared" si="18"/>
        <v>0</v>
      </c>
      <c r="J235" s="5">
        <v>14</v>
      </c>
      <c r="K235" s="5"/>
      <c r="L235" s="4">
        <f t="shared" si="22"/>
        <v>0</v>
      </c>
      <c r="M235" s="4">
        <f>'Invoice Data'!$B235+'Invoice Data'!$E235-'Invoice Data'!$H235-'Invoice Data'!$L235+'Invoice Data'!$I235</f>
        <v>6414.4</v>
      </c>
      <c r="N235" s="4">
        <f>_xlfn.IFNA(VLOOKUP(A235,BPay!$B$2:$D$7913,3,0),0)</f>
        <v>0</v>
      </c>
      <c r="O235" s="6">
        <f t="shared" si="23"/>
        <v>6414.4</v>
      </c>
    </row>
    <row r="236" spans="1:15" x14ac:dyDescent="0.35">
      <c r="A236" s="10">
        <v>32747</v>
      </c>
      <c r="B236" s="4">
        <v>0</v>
      </c>
      <c r="C236" s="19" t="str">
        <f t="shared" si="19"/>
        <v>A</v>
      </c>
      <c r="D236" s="5"/>
      <c r="E236" s="4">
        <v>9491</v>
      </c>
      <c r="F236" s="5">
        <v>2</v>
      </c>
      <c r="G236" s="5" t="str">
        <f t="shared" si="20"/>
        <v>Y</v>
      </c>
      <c r="H236" s="4">
        <f t="shared" si="21"/>
        <v>474.55</v>
      </c>
      <c r="I236" s="4">
        <f t="shared" si="18"/>
        <v>0</v>
      </c>
      <c r="J236" s="5">
        <v>12</v>
      </c>
      <c r="K236" s="5"/>
      <c r="L236" s="4">
        <f t="shared" si="22"/>
        <v>0</v>
      </c>
      <c r="M236" s="4">
        <f>'Invoice Data'!$B236+'Invoice Data'!$E236-'Invoice Data'!$H236-'Invoice Data'!$L236+'Invoice Data'!$I236</f>
        <v>9016.4500000000007</v>
      </c>
      <c r="N236" s="4">
        <f>_xlfn.IFNA(VLOOKUP(A236,BPay!$B$2:$D$7913,3,0),0)</f>
        <v>0</v>
      </c>
      <c r="O236" s="6">
        <f t="shared" si="23"/>
        <v>9016.4500000000007</v>
      </c>
    </row>
    <row r="237" spans="1:15" x14ac:dyDescent="0.35">
      <c r="A237" s="10">
        <v>32756</v>
      </c>
      <c r="B237" s="4">
        <v>0</v>
      </c>
      <c r="C237" s="19" t="str">
        <f t="shared" si="19"/>
        <v>A</v>
      </c>
      <c r="D237" s="5"/>
      <c r="E237" s="4">
        <v>9967</v>
      </c>
      <c r="F237" s="5">
        <v>2</v>
      </c>
      <c r="G237" s="5" t="str">
        <f t="shared" si="20"/>
        <v>Y</v>
      </c>
      <c r="H237" s="4">
        <f t="shared" si="21"/>
        <v>498.35</v>
      </c>
      <c r="I237" s="4">
        <f t="shared" si="18"/>
        <v>0</v>
      </c>
      <c r="J237" s="5">
        <v>15</v>
      </c>
      <c r="K237" s="5"/>
      <c r="L237" s="4">
        <f t="shared" si="22"/>
        <v>0</v>
      </c>
      <c r="M237" s="4">
        <f>'Invoice Data'!$B237+'Invoice Data'!$E237-'Invoice Data'!$H237-'Invoice Data'!$L237+'Invoice Data'!$I237</f>
        <v>9468.65</v>
      </c>
      <c r="N237" s="4">
        <f>_xlfn.IFNA(VLOOKUP(A237,BPay!$B$2:$D$7913,3,0),0)</f>
        <v>0</v>
      </c>
      <c r="O237" s="6">
        <f t="shared" si="23"/>
        <v>9468.65</v>
      </c>
    </row>
    <row r="238" spans="1:15" x14ac:dyDescent="0.35">
      <c r="A238" s="10">
        <v>32765</v>
      </c>
      <c r="B238" s="4">
        <v>0</v>
      </c>
      <c r="C238" s="19" t="str">
        <f t="shared" si="19"/>
        <v>A</v>
      </c>
      <c r="D238" s="5"/>
      <c r="E238" s="4">
        <v>6986</v>
      </c>
      <c r="F238" s="5">
        <v>2</v>
      </c>
      <c r="G238" s="5" t="str">
        <f t="shared" si="20"/>
        <v>Y</v>
      </c>
      <c r="H238" s="4">
        <f t="shared" si="21"/>
        <v>349.3</v>
      </c>
      <c r="I238" s="4">
        <f t="shared" si="18"/>
        <v>0</v>
      </c>
      <c r="J238" s="5">
        <v>10</v>
      </c>
      <c r="K238" s="5"/>
      <c r="L238" s="4">
        <f t="shared" si="22"/>
        <v>0</v>
      </c>
      <c r="M238" s="4">
        <f>'Invoice Data'!$B238+'Invoice Data'!$E238-'Invoice Data'!$H238-'Invoice Data'!$L238+'Invoice Data'!$I238</f>
        <v>6636.7</v>
      </c>
      <c r="N238" s="4">
        <f>_xlfn.IFNA(VLOOKUP(A238,BPay!$B$2:$D$7913,3,0),0)</f>
        <v>0</v>
      </c>
      <c r="O238" s="6">
        <f t="shared" si="23"/>
        <v>6636.7</v>
      </c>
    </row>
    <row r="239" spans="1:15" x14ac:dyDescent="0.35">
      <c r="A239" s="10">
        <v>32774</v>
      </c>
      <c r="B239" s="4">
        <v>0</v>
      </c>
      <c r="C239" s="19" t="str">
        <f t="shared" si="19"/>
        <v>A</v>
      </c>
      <c r="D239" s="5"/>
      <c r="E239" s="4">
        <v>7973</v>
      </c>
      <c r="F239" s="5">
        <v>2</v>
      </c>
      <c r="G239" s="5" t="str">
        <f t="shared" si="20"/>
        <v>Y</v>
      </c>
      <c r="H239" s="4">
        <f t="shared" si="21"/>
        <v>398.65000000000003</v>
      </c>
      <c r="I239" s="4">
        <f t="shared" si="18"/>
        <v>0</v>
      </c>
      <c r="J239" s="5">
        <v>3</v>
      </c>
      <c r="K239" s="5"/>
      <c r="L239" s="4">
        <f t="shared" si="22"/>
        <v>0</v>
      </c>
      <c r="M239" s="4">
        <f>'Invoice Data'!$B239+'Invoice Data'!$E239-'Invoice Data'!$H239-'Invoice Data'!$L239+'Invoice Data'!$I239</f>
        <v>7574.35</v>
      </c>
      <c r="N239" s="4">
        <f>_xlfn.IFNA(VLOOKUP(A239,BPay!$B$2:$D$7913,3,0),0)</f>
        <v>0</v>
      </c>
      <c r="O239" s="6">
        <f t="shared" si="23"/>
        <v>7574.35</v>
      </c>
    </row>
    <row r="240" spans="1:15" x14ac:dyDescent="0.35">
      <c r="A240" s="10">
        <v>32783</v>
      </c>
      <c r="B240" s="4">
        <v>0</v>
      </c>
      <c r="C240" s="19" t="str">
        <f t="shared" si="19"/>
        <v>A</v>
      </c>
      <c r="D240" s="5"/>
      <c r="E240" s="4">
        <v>4722</v>
      </c>
      <c r="F240" s="5">
        <v>1</v>
      </c>
      <c r="G240" s="5" t="str">
        <f t="shared" si="20"/>
        <v/>
      </c>
      <c r="H240" s="4">
        <f t="shared" si="21"/>
        <v>0</v>
      </c>
      <c r="I240" s="4">
        <f t="shared" si="18"/>
        <v>0</v>
      </c>
      <c r="J240" s="5">
        <v>5</v>
      </c>
      <c r="K240" s="5"/>
      <c r="L240" s="4">
        <f t="shared" si="22"/>
        <v>0</v>
      </c>
      <c r="M240" s="4">
        <f>'Invoice Data'!$B240+'Invoice Data'!$E240-'Invoice Data'!$H240-'Invoice Data'!$L240+'Invoice Data'!$I240</f>
        <v>4722</v>
      </c>
      <c r="N240" s="4">
        <f>_xlfn.IFNA(VLOOKUP(A240,BPay!$B$2:$D$7913,3,0),0)</f>
        <v>0</v>
      </c>
      <c r="O240" s="6">
        <f t="shared" si="23"/>
        <v>4722</v>
      </c>
    </row>
    <row r="241" spans="1:15" x14ac:dyDescent="0.35">
      <c r="A241" s="10">
        <v>32792</v>
      </c>
      <c r="B241" s="4">
        <v>0</v>
      </c>
      <c r="C241" s="19" t="str">
        <f t="shared" si="19"/>
        <v>A</v>
      </c>
      <c r="D241" s="5"/>
      <c r="E241" s="4">
        <v>5585</v>
      </c>
      <c r="F241" s="5">
        <v>1</v>
      </c>
      <c r="G241" s="5" t="str">
        <f t="shared" si="20"/>
        <v/>
      </c>
      <c r="H241" s="4">
        <f t="shared" si="21"/>
        <v>0</v>
      </c>
      <c r="I241" s="4">
        <f t="shared" si="18"/>
        <v>0</v>
      </c>
      <c r="J241" s="5">
        <v>1</v>
      </c>
      <c r="K241" s="5"/>
      <c r="L241" s="4">
        <f t="shared" si="22"/>
        <v>0</v>
      </c>
      <c r="M241" s="4">
        <f>'Invoice Data'!$B241+'Invoice Data'!$E241-'Invoice Data'!$H241-'Invoice Data'!$L241+'Invoice Data'!$I241</f>
        <v>5585</v>
      </c>
      <c r="N241" s="4">
        <f>_xlfn.IFNA(VLOOKUP(A241,BPay!$B$2:$D$7913,3,0),0)</f>
        <v>0</v>
      </c>
      <c r="O241" s="6">
        <f t="shared" si="23"/>
        <v>5585</v>
      </c>
    </row>
    <row r="242" spans="1:15" x14ac:dyDescent="0.35">
      <c r="A242" s="10">
        <v>32809</v>
      </c>
      <c r="B242" s="4">
        <v>0</v>
      </c>
      <c r="C242" s="19" t="str">
        <f t="shared" si="19"/>
        <v>A</v>
      </c>
      <c r="D242" s="5"/>
      <c r="E242" s="4">
        <v>6477</v>
      </c>
      <c r="F242" s="5">
        <v>2</v>
      </c>
      <c r="G242" s="5" t="str">
        <f t="shared" si="20"/>
        <v>Y</v>
      </c>
      <c r="H242" s="4">
        <f t="shared" si="21"/>
        <v>323.85000000000002</v>
      </c>
      <c r="I242" s="4">
        <f t="shared" si="18"/>
        <v>0</v>
      </c>
      <c r="J242" s="5">
        <v>7</v>
      </c>
      <c r="K242" s="5"/>
      <c r="L242" s="4">
        <f t="shared" si="22"/>
        <v>0</v>
      </c>
      <c r="M242" s="4">
        <f>'Invoice Data'!$B242+'Invoice Data'!$E242-'Invoice Data'!$H242-'Invoice Data'!$L242+'Invoice Data'!$I242</f>
        <v>6153.15</v>
      </c>
      <c r="N242" s="4">
        <f>_xlfn.IFNA(VLOOKUP(A242,BPay!$B$2:$D$7913,3,0),0)</f>
        <v>0</v>
      </c>
      <c r="O242" s="6">
        <f t="shared" si="23"/>
        <v>6153.15</v>
      </c>
    </row>
    <row r="243" spans="1:15" x14ac:dyDescent="0.35">
      <c r="A243" s="10">
        <v>32818</v>
      </c>
      <c r="B243" s="4">
        <v>0</v>
      </c>
      <c r="C243" s="19" t="str">
        <f t="shared" si="19"/>
        <v>A</v>
      </c>
      <c r="D243" s="5"/>
      <c r="E243" s="4">
        <v>8855</v>
      </c>
      <c r="F243" s="5">
        <v>2</v>
      </c>
      <c r="G243" s="5" t="str">
        <f t="shared" si="20"/>
        <v>Y</v>
      </c>
      <c r="H243" s="4">
        <f t="shared" si="21"/>
        <v>442.75</v>
      </c>
      <c r="I243" s="4">
        <f t="shared" si="18"/>
        <v>0</v>
      </c>
      <c r="J243" s="5">
        <v>13</v>
      </c>
      <c r="K243" s="5"/>
      <c r="L243" s="4">
        <f t="shared" si="22"/>
        <v>0</v>
      </c>
      <c r="M243" s="4">
        <f>'Invoice Data'!$B243+'Invoice Data'!$E243-'Invoice Data'!$H243-'Invoice Data'!$L243+'Invoice Data'!$I243</f>
        <v>8412.25</v>
      </c>
      <c r="N243" s="4">
        <f>_xlfn.IFNA(VLOOKUP(A243,BPay!$B$2:$D$7913,3,0),0)</f>
        <v>0</v>
      </c>
      <c r="O243" s="6">
        <f t="shared" si="23"/>
        <v>8412.25</v>
      </c>
    </row>
    <row r="244" spans="1:15" x14ac:dyDescent="0.35">
      <c r="A244" s="10">
        <v>32827</v>
      </c>
      <c r="B244" s="4">
        <v>0</v>
      </c>
      <c r="C244" s="19" t="str">
        <f t="shared" si="19"/>
        <v>A</v>
      </c>
      <c r="D244" s="5"/>
      <c r="E244" s="4">
        <v>5175</v>
      </c>
      <c r="F244" s="5">
        <v>1</v>
      </c>
      <c r="G244" s="5" t="str">
        <f t="shared" si="20"/>
        <v/>
      </c>
      <c r="H244" s="4">
        <f t="shared" si="21"/>
        <v>0</v>
      </c>
      <c r="I244" s="4">
        <f t="shared" si="18"/>
        <v>0</v>
      </c>
      <c r="J244" s="5">
        <v>9</v>
      </c>
      <c r="K244" s="5"/>
      <c r="L244" s="4">
        <f t="shared" si="22"/>
        <v>0</v>
      </c>
      <c r="M244" s="4">
        <f>'Invoice Data'!$B244+'Invoice Data'!$E244-'Invoice Data'!$H244-'Invoice Data'!$L244+'Invoice Data'!$I244</f>
        <v>5175</v>
      </c>
      <c r="N244" s="4">
        <f>_xlfn.IFNA(VLOOKUP(A244,BPay!$B$2:$D$7913,3,0),0)</f>
        <v>0</v>
      </c>
      <c r="O244" s="6">
        <f t="shared" si="23"/>
        <v>5175</v>
      </c>
    </row>
    <row r="245" spans="1:15" x14ac:dyDescent="0.35">
      <c r="A245" s="10">
        <v>32836</v>
      </c>
      <c r="B245" s="4">
        <v>0</v>
      </c>
      <c r="C245" s="19" t="str">
        <f t="shared" si="19"/>
        <v>A</v>
      </c>
      <c r="D245" s="5"/>
      <c r="E245" s="4">
        <v>9024</v>
      </c>
      <c r="F245" s="5">
        <v>2</v>
      </c>
      <c r="G245" s="5" t="str">
        <f t="shared" si="20"/>
        <v>Y</v>
      </c>
      <c r="H245" s="4">
        <f t="shared" si="21"/>
        <v>451.20000000000005</v>
      </c>
      <c r="I245" s="4">
        <f t="shared" si="18"/>
        <v>0</v>
      </c>
      <c r="J245" s="5">
        <v>7</v>
      </c>
      <c r="K245" s="5"/>
      <c r="L245" s="4">
        <f t="shared" si="22"/>
        <v>0</v>
      </c>
      <c r="M245" s="4">
        <f>'Invoice Data'!$B245+'Invoice Data'!$E245-'Invoice Data'!$H245-'Invoice Data'!$L245+'Invoice Data'!$I245</f>
        <v>8572.7999999999993</v>
      </c>
      <c r="N245" s="4">
        <f>_xlfn.IFNA(VLOOKUP(A245,BPay!$B$2:$D$7913,3,0),0)</f>
        <v>0</v>
      </c>
      <c r="O245" s="6">
        <f t="shared" si="23"/>
        <v>8572.7999999999993</v>
      </c>
    </row>
    <row r="246" spans="1:15" x14ac:dyDescent="0.35">
      <c r="A246" s="10">
        <v>32845</v>
      </c>
      <c r="B246" s="4">
        <v>0</v>
      </c>
      <c r="C246" s="19" t="str">
        <f t="shared" si="19"/>
        <v>A</v>
      </c>
      <c r="D246" s="5"/>
      <c r="E246" s="4">
        <v>4679</v>
      </c>
      <c r="F246" s="5">
        <v>1</v>
      </c>
      <c r="G246" s="5" t="str">
        <f t="shared" si="20"/>
        <v/>
      </c>
      <c r="H246" s="4">
        <f t="shared" si="21"/>
        <v>0</v>
      </c>
      <c r="I246" s="4">
        <f t="shared" si="18"/>
        <v>0</v>
      </c>
      <c r="J246" s="5">
        <v>14</v>
      </c>
      <c r="K246" s="5"/>
      <c r="L246" s="4">
        <f t="shared" si="22"/>
        <v>0</v>
      </c>
      <c r="M246" s="4">
        <f>'Invoice Data'!$B246+'Invoice Data'!$E246-'Invoice Data'!$H246-'Invoice Data'!$L246+'Invoice Data'!$I246</f>
        <v>4679</v>
      </c>
      <c r="N246" s="4">
        <f>_xlfn.IFNA(VLOOKUP(A246,BPay!$B$2:$D$7913,3,0),0)</f>
        <v>0</v>
      </c>
      <c r="O246" s="6">
        <f t="shared" si="23"/>
        <v>4679</v>
      </c>
    </row>
    <row r="247" spans="1:15" x14ac:dyDescent="0.35">
      <c r="A247" s="10">
        <v>32854</v>
      </c>
      <c r="B247" s="4">
        <v>0</v>
      </c>
      <c r="C247" s="19" t="str">
        <f t="shared" si="19"/>
        <v>A</v>
      </c>
      <c r="D247" s="5"/>
      <c r="E247" s="4">
        <v>8746</v>
      </c>
      <c r="F247" s="5">
        <v>2</v>
      </c>
      <c r="G247" s="5" t="str">
        <f t="shared" si="20"/>
        <v>Y</v>
      </c>
      <c r="H247" s="4">
        <f t="shared" si="21"/>
        <v>437.3</v>
      </c>
      <c r="I247" s="4">
        <f t="shared" si="18"/>
        <v>0</v>
      </c>
      <c r="J247" s="5">
        <v>13</v>
      </c>
      <c r="K247" s="5"/>
      <c r="L247" s="4">
        <f t="shared" si="22"/>
        <v>0</v>
      </c>
      <c r="M247" s="4">
        <f>'Invoice Data'!$B247+'Invoice Data'!$E247-'Invoice Data'!$H247-'Invoice Data'!$L247+'Invoice Data'!$I247</f>
        <v>8308.7000000000007</v>
      </c>
      <c r="N247" s="4">
        <f>_xlfn.IFNA(VLOOKUP(A247,BPay!$B$2:$D$7913,3,0),0)</f>
        <v>0</v>
      </c>
      <c r="O247" s="6">
        <f t="shared" si="23"/>
        <v>8308.7000000000007</v>
      </c>
    </row>
    <row r="248" spans="1:15" x14ac:dyDescent="0.35">
      <c r="A248" s="10">
        <v>32863</v>
      </c>
      <c r="B248" s="4">
        <v>0</v>
      </c>
      <c r="C248" s="19" t="str">
        <f t="shared" si="19"/>
        <v>A</v>
      </c>
      <c r="D248" s="5"/>
      <c r="E248" s="4">
        <v>4445</v>
      </c>
      <c r="F248" s="5">
        <v>1</v>
      </c>
      <c r="G248" s="5" t="str">
        <f t="shared" si="20"/>
        <v/>
      </c>
      <c r="H248" s="4">
        <f t="shared" si="21"/>
        <v>0</v>
      </c>
      <c r="I248" s="4">
        <f t="shared" si="18"/>
        <v>0</v>
      </c>
      <c r="J248" s="5">
        <v>13</v>
      </c>
      <c r="K248" s="5"/>
      <c r="L248" s="4">
        <f t="shared" si="22"/>
        <v>0</v>
      </c>
      <c r="M248" s="4">
        <f>'Invoice Data'!$B248+'Invoice Data'!$E248-'Invoice Data'!$H248-'Invoice Data'!$L248+'Invoice Data'!$I248</f>
        <v>4445</v>
      </c>
      <c r="N248" s="4">
        <f>_xlfn.IFNA(VLOOKUP(A248,BPay!$B$2:$D$7913,3,0),0)</f>
        <v>0</v>
      </c>
      <c r="O248" s="6">
        <f t="shared" si="23"/>
        <v>4445</v>
      </c>
    </row>
    <row r="249" spans="1:15" x14ac:dyDescent="0.35">
      <c r="A249" s="10">
        <v>32872</v>
      </c>
      <c r="B249" s="4">
        <v>0</v>
      </c>
      <c r="C249" s="19" t="str">
        <f t="shared" si="19"/>
        <v>A</v>
      </c>
      <c r="D249" s="5"/>
      <c r="E249" s="4">
        <v>7306</v>
      </c>
      <c r="F249" s="5">
        <v>2</v>
      </c>
      <c r="G249" s="5" t="str">
        <f t="shared" si="20"/>
        <v>Y</v>
      </c>
      <c r="H249" s="4">
        <f t="shared" si="21"/>
        <v>365.3</v>
      </c>
      <c r="I249" s="4">
        <f t="shared" si="18"/>
        <v>0</v>
      </c>
      <c r="J249" s="5">
        <v>5</v>
      </c>
      <c r="K249" s="5"/>
      <c r="L249" s="4">
        <f t="shared" si="22"/>
        <v>0</v>
      </c>
      <c r="M249" s="4">
        <f>'Invoice Data'!$B249+'Invoice Data'!$E249-'Invoice Data'!$H249-'Invoice Data'!$L249+'Invoice Data'!$I249</f>
        <v>6940.7</v>
      </c>
      <c r="N249" s="4">
        <f>_xlfn.IFNA(VLOOKUP(A249,BPay!$B$2:$D$7913,3,0),0)</f>
        <v>0</v>
      </c>
      <c r="O249" s="6">
        <f t="shared" si="23"/>
        <v>6940.7</v>
      </c>
    </row>
    <row r="250" spans="1:15" x14ac:dyDescent="0.35">
      <c r="A250" s="10">
        <v>32881</v>
      </c>
      <c r="B250" s="4">
        <v>0</v>
      </c>
      <c r="C250" s="19" t="str">
        <f t="shared" si="19"/>
        <v>A</v>
      </c>
      <c r="D250" s="5"/>
      <c r="E250" s="4">
        <v>4117</v>
      </c>
      <c r="F250" s="5">
        <v>1</v>
      </c>
      <c r="G250" s="5" t="str">
        <f t="shared" si="20"/>
        <v/>
      </c>
      <c r="H250" s="4">
        <f t="shared" si="21"/>
        <v>0</v>
      </c>
      <c r="I250" s="4">
        <f t="shared" si="18"/>
        <v>0</v>
      </c>
      <c r="J250" s="5">
        <v>4</v>
      </c>
      <c r="K250" s="5"/>
      <c r="L250" s="4">
        <f t="shared" si="22"/>
        <v>0</v>
      </c>
      <c r="M250" s="4">
        <f>'Invoice Data'!$B250+'Invoice Data'!$E250-'Invoice Data'!$H250-'Invoice Data'!$L250+'Invoice Data'!$I250</f>
        <v>4117</v>
      </c>
      <c r="N250" s="4">
        <f>_xlfn.IFNA(VLOOKUP(A250,BPay!$B$2:$D$7913,3,0),0)</f>
        <v>0</v>
      </c>
      <c r="O250" s="6">
        <f t="shared" si="23"/>
        <v>4117</v>
      </c>
    </row>
    <row r="251" spans="1:15" x14ac:dyDescent="0.35">
      <c r="A251" s="10">
        <v>32890</v>
      </c>
      <c r="B251" s="4">
        <v>0</v>
      </c>
      <c r="C251" s="19" t="str">
        <f t="shared" si="19"/>
        <v>A</v>
      </c>
      <c r="D251" s="5"/>
      <c r="E251" s="4">
        <v>7715</v>
      </c>
      <c r="F251" s="5">
        <v>2</v>
      </c>
      <c r="G251" s="5" t="str">
        <f t="shared" si="20"/>
        <v>Y</v>
      </c>
      <c r="H251" s="4">
        <f t="shared" si="21"/>
        <v>385.75</v>
      </c>
      <c r="I251" s="4">
        <f t="shared" si="18"/>
        <v>0</v>
      </c>
      <c r="J251" s="5">
        <v>8</v>
      </c>
      <c r="K251" s="5"/>
      <c r="L251" s="4">
        <f t="shared" si="22"/>
        <v>0</v>
      </c>
      <c r="M251" s="4">
        <f>'Invoice Data'!$B251+'Invoice Data'!$E251-'Invoice Data'!$H251-'Invoice Data'!$L251+'Invoice Data'!$I251</f>
        <v>7329.25</v>
      </c>
      <c r="N251" s="4">
        <f>_xlfn.IFNA(VLOOKUP(A251,BPay!$B$2:$D$7913,3,0),0)</f>
        <v>0</v>
      </c>
      <c r="O251" s="6">
        <f t="shared" si="23"/>
        <v>7329.25</v>
      </c>
    </row>
    <row r="252" spans="1:15" x14ac:dyDescent="0.35">
      <c r="A252" s="10">
        <v>32907</v>
      </c>
      <c r="B252" s="4">
        <v>0</v>
      </c>
      <c r="C252" s="19" t="str">
        <f t="shared" si="19"/>
        <v>A</v>
      </c>
      <c r="D252" s="5"/>
      <c r="E252" s="4">
        <v>9458</v>
      </c>
      <c r="F252" s="5">
        <v>2</v>
      </c>
      <c r="G252" s="5" t="str">
        <f t="shared" si="20"/>
        <v>Y</v>
      </c>
      <c r="H252" s="4">
        <f t="shared" si="21"/>
        <v>472.90000000000003</v>
      </c>
      <c r="I252" s="4">
        <f t="shared" si="18"/>
        <v>0</v>
      </c>
      <c r="J252" s="5">
        <v>15</v>
      </c>
      <c r="K252" s="5"/>
      <c r="L252" s="4">
        <f t="shared" si="22"/>
        <v>0</v>
      </c>
      <c r="M252" s="4">
        <f>'Invoice Data'!$B252+'Invoice Data'!$E252-'Invoice Data'!$H252-'Invoice Data'!$L252+'Invoice Data'!$I252</f>
        <v>8985.1</v>
      </c>
      <c r="N252" s="4">
        <f>_xlfn.IFNA(VLOOKUP(A252,BPay!$B$2:$D$7913,3,0),0)</f>
        <v>0</v>
      </c>
      <c r="O252" s="6">
        <f t="shared" si="23"/>
        <v>8985.1</v>
      </c>
    </row>
    <row r="253" spans="1:15" x14ac:dyDescent="0.35">
      <c r="A253" s="10">
        <v>32916</v>
      </c>
      <c r="B253" s="4">
        <v>0</v>
      </c>
      <c r="C253" s="19" t="str">
        <f t="shared" si="19"/>
        <v>A</v>
      </c>
      <c r="D253" s="5"/>
      <c r="E253" s="4">
        <v>9824</v>
      </c>
      <c r="F253" s="5">
        <v>2</v>
      </c>
      <c r="G253" s="5" t="str">
        <f t="shared" si="20"/>
        <v>Y</v>
      </c>
      <c r="H253" s="4">
        <f t="shared" si="21"/>
        <v>491.20000000000005</v>
      </c>
      <c r="I253" s="4">
        <f t="shared" si="18"/>
        <v>0</v>
      </c>
      <c r="J253" s="5">
        <v>5</v>
      </c>
      <c r="K253" s="5"/>
      <c r="L253" s="4">
        <f t="shared" si="22"/>
        <v>0</v>
      </c>
      <c r="M253" s="4">
        <f>'Invoice Data'!$B253+'Invoice Data'!$E253-'Invoice Data'!$H253-'Invoice Data'!$L253+'Invoice Data'!$I253</f>
        <v>9332.7999999999993</v>
      </c>
      <c r="N253" s="4">
        <f>_xlfn.IFNA(VLOOKUP(A253,BPay!$B$2:$D$7913,3,0),0)</f>
        <v>0</v>
      </c>
      <c r="O253" s="6">
        <f t="shared" si="23"/>
        <v>9332.7999999999993</v>
      </c>
    </row>
    <row r="254" spans="1:15" x14ac:dyDescent="0.35">
      <c r="A254" s="10">
        <v>32925</v>
      </c>
      <c r="B254" s="4">
        <v>0</v>
      </c>
      <c r="C254" s="19" t="str">
        <f t="shared" si="19"/>
        <v>A</v>
      </c>
      <c r="D254" s="5"/>
      <c r="E254" s="4">
        <v>6381</v>
      </c>
      <c r="F254" s="5">
        <v>2</v>
      </c>
      <c r="G254" s="5" t="str">
        <f t="shared" si="20"/>
        <v>Y</v>
      </c>
      <c r="H254" s="4">
        <f t="shared" si="21"/>
        <v>319.05</v>
      </c>
      <c r="I254" s="4">
        <f t="shared" si="18"/>
        <v>0</v>
      </c>
      <c r="J254" s="5">
        <v>4</v>
      </c>
      <c r="K254" s="5"/>
      <c r="L254" s="4">
        <f t="shared" si="22"/>
        <v>0</v>
      </c>
      <c r="M254" s="4">
        <f>'Invoice Data'!$B254+'Invoice Data'!$E254-'Invoice Data'!$H254-'Invoice Data'!$L254+'Invoice Data'!$I254</f>
        <v>6061.95</v>
      </c>
      <c r="N254" s="4">
        <f>_xlfn.IFNA(VLOOKUP(A254,BPay!$B$2:$D$7913,3,0),0)</f>
        <v>0</v>
      </c>
      <c r="O254" s="6">
        <f t="shared" si="23"/>
        <v>6061.95</v>
      </c>
    </row>
    <row r="255" spans="1:15" x14ac:dyDescent="0.35">
      <c r="A255" s="10">
        <v>32934</v>
      </c>
      <c r="B255" s="4">
        <v>0</v>
      </c>
      <c r="C255" s="19" t="str">
        <f t="shared" si="19"/>
        <v>A</v>
      </c>
      <c r="D255" s="5"/>
      <c r="E255" s="4">
        <v>4858</v>
      </c>
      <c r="F255" s="5">
        <v>1</v>
      </c>
      <c r="G255" s="5" t="str">
        <f t="shared" si="20"/>
        <v/>
      </c>
      <c r="H255" s="4">
        <f t="shared" si="21"/>
        <v>0</v>
      </c>
      <c r="I255" s="4">
        <f t="shared" si="18"/>
        <v>0</v>
      </c>
      <c r="J255" s="5">
        <v>8</v>
      </c>
      <c r="K255" s="5"/>
      <c r="L255" s="4">
        <f t="shared" si="22"/>
        <v>0</v>
      </c>
      <c r="M255" s="4">
        <f>'Invoice Data'!$B255+'Invoice Data'!$E255-'Invoice Data'!$H255-'Invoice Data'!$L255+'Invoice Data'!$I255</f>
        <v>4858</v>
      </c>
      <c r="N255" s="4">
        <f>_xlfn.IFNA(VLOOKUP(A255,BPay!$B$2:$D$7913,3,0),0)</f>
        <v>0</v>
      </c>
      <c r="O255" s="6">
        <f t="shared" si="23"/>
        <v>4858</v>
      </c>
    </row>
    <row r="256" spans="1:15" x14ac:dyDescent="0.35">
      <c r="A256" s="10">
        <v>32943</v>
      </c>
      <c r="B256" s="4">
        <v>0</v>
      </c>
      <c r="C256" s="19" t="str">
        <f t="shared" si="19"/>
        <v>A</v>
      </c>
      <c r="D256" s="5"/>
      <c r="E256" s="4">
        <v>5546</v>
      </c>
      <c r="F256" s="5">
        <v>1</v>
      </c>
      <c r="G256" s="5" t="str">
        <f t="shared" si="20"/>
        <v/>
      </c>
      <c r="H256" s="4">
        <f t="shared" si="21"/>
        <v>0</v>
      </c>
      <c r="I256" s="4">
        <f t="shared" si="18"/>
        <v>0</v>
      </c>
      <c r="J256" s="5">
        <v>3</v>
      </c>
      <c r="K256" s="5"/>
      <c r="L256" s="4">
        <f t="shared" si="22"/>
        <v>0</v>
      </c>
      <c r="M256" s="4">
        <f>'Invoice Data'!$B256+'Invoice Data'!$E256-'Invoice Data'!$H256-'Invoice Data'!$L256+'Invoice Data'!$I256</f>
        <v>5546</v>
      </c>
      <c r="N256" s="4">
        <f>_xlfn.IFNA(VLOOKUP(A256,BPay!$B$2:$D$7913,3,0),0)</f>
        <v>0</v>
      </c>
      <c r="O256" s="6">
        <f t="shared" si="23"/>
        <v>5546</v>
      </c>
    </row>
    <row r="257" spans="1:15" x14ac:dyDescent="0.35">
      <c r="A257" s="10">
        <v>32952</v>
      </c>
      <c r="B257" s="4">
        <v>0</v>
      </c>
      <c r="C257" s="19" t="str">
        <f t="shared" si="19"/>
        <v>A</v>
      </c>
      <c r="D257" s="5"/>
      <c r="E257" s="4">
        <v>4084</v>
      </c>
      <c r="F257" s="5">
        <v>1</v>
      </c>
      <c r="G257" s="5" t="str">
        <f t="shared" si="20"/>
        <v/>
      </c>
      <c r="H257" s="4">
        <f t="shared" si="21"/>
        <v>0</v>
      </c>
      <c r="I257" s="4">
        <f t="shared" si="18"/>
        <v>0</v>
      </c>
      <c r="J257" s="5">
        <v>5</v>
      </c>
      <c r="K257" s="5"/>
      <c r="L257" s="4">
        <f t="shared" si="22"/>
        <v>0</v>
      </c>
      <c r="M257" s="4">
        <f>'Invoice Data'!$B257+'Invoice Data'!$E257-'Invoice Data'!$H257-'Invoice Data'!$L257+'Invoice Data'!$I257</f>
        <v>4084</v>
      </c>
      <c r="N257" s="4">
        <f>_xlfn.IFNA(VLOOKUP(A257,BPay!$B$2:$D$7913,3,0),0)</f>
        <v>0</v>
      </c>
      <c r="O257" s="6">
        <f t="shared" si="23"/>
        <v>4084</v>
      </c>
    </row>
    <row r="258" spans="1:15" x14ac:dyDescent="0.35">
      <c r="A258" s="10">
        <v>32961</v>
      </c>
      <c r="B258" s="4">
        <v>0</v>
      </c>
      <c r="C258" s="19" t="str">
        <f t="shared" si="19"/>
        <v>A</v>
      </c>
      <c r="D258" s="5"/>
      <c r="E258" s="4">
        <v>9792</v>
      </c>
      <c r="F258" s="5">
        <v>2</v>
      </c>
      <c r="G258" s="5" t="str">
        <f t="shared" si="20"/>
        <v>Y</v>
      </c>
      <c r="H258" s="4">
        <f t="shared" si="21"/>
        <v>489.6</v>
      </c>
      <c r="I258" s="4">
        <f t="shared" si="18"/>
        <v>0</v>
      </c>
      <c r="J258" s="5">
        <v>7</v>
      </c>
      <c r="K258" s="5"/>
      <c r="L258" s="4">
        <f t="shared" si="22"/>
        <v>0</v>
      </c>
      <c r="M258" s="4">
        <f>'Invoice Data'!$B258+'Invoice Data'!$E258-'Invoice Data'!$H258-'Invoice Data'!$L258+'Invoice Data'!$I258</f>
        <v>9302.4</v>
      </c>
      <c r="N258" s="4">
        <f>_xlfn.IFNA(VLOOKUP(A258,BPay!$B$2:$D$7913,3,0),0)</f>
        <v>0</v>
      </c>
      <c r="O258" s="6">
        <f t="shared" si="23"/>
        <v>9302.4</v>
      </c>
    </row>
    <row r="259" spans="1:15" x14ac:dyDescent="0.35">
      <c r="A259" s="10">
        <v>32970</v>
      </c>
      <c r="B259" s="4">
        <v>0</v>
      </c>
      <c r="C259" s="19" t="str">
        <f t="shared" si="19"/>
        <v>A</v>
      </c>
      <c r="D259" s="5"/>
      <c r="E259" s="4">
        <v>8388</v>
      </c>
      <c r="F259" s="5">
        <v>2</v>
      </c>
      <c r="G259" s="5" t="str">
        <f t="shared" si="20"/>
        <v>Y</v>
      </c>
      <c r="H259" s="4">
        <f t="shared" si="21"/>
        <v>419.40000000000003</v>
      </c>
      <c r="I259" s="4">
        <f t="shared" si="18"/>
        <v>0</v>
      </c>
      <c r="J259" s="5">
        <v>13</v>
      </c>
      <c r="K259" s="5"/>
      <c r="L259" s="4">
        <f t="shared" si="22"/>
        <v>0</v>
      </c>
      <c r="M259" s="4">
        <f>'Invoice Data'!$B259+'Invoice Data'!$E259-'Invoice Data'!$H259-'Invoice Data'!$L259+'Invoice Data'!$I259</f>
        <v>7968.6</v>
      </c>
      <c r="N259" s="4">
        <f>_xlfn.IFNA(VLOOKUP(A259,BPay!$B$2:$D$7913,3,0),0)</f>
        <v>0</v>
      </c>
      <c r="O259" s="6">
        <f t="shared" si="23"/>
        <v>7968.6</v>
      </c>
    </row>
    <row r="260" spans="1:15" x14ac:dyDescent="0.35">
      <c r="A260" s="10">
        <v>32989</v>
      </c>
      <c r="B260" s="4">
        <v>0</v>
      </c>
      <c r="C260" s="19" t="str">
        <f t="shared" si="19"/>
        <v>A</v>
      </c>
      <c r="D260" s="5"/>
      <c r="E260" s="4">
        <v>8825</v>
      </c>
      <c r="F260" s="5">
        <v>2</v>
      </c>
      <c r="G260" s="5" t="str">
        <f t="shared" si="20"/>
        <v>Y</v>
      </c>
      <c r="H260" s="4">
        <f t="shared" si="21"/>
        <v>441.25</v>
      </c>
      <c r="I260" s="4">
        <f t="shared" ref="I260:I323" si="24">IF(AND(B260&gt;0,D260&lt;&gt;"Y"),B260*10%,0)</f>
        <v>0</v>
      </c>
      <c r="J260" s="5">
        <v>16</v>
      </c>
      <c r="K260" s="5"/>
      <c r="L260" s="4">
        <f t="shared" si="22"/>
        <v>250</v>
      </c>
      <c r="M260" s="4">
        <f>'Invoice Data'!$B260+'Invoice Data'!$E260-'Invoice Data'!$H260-'Invoice Data'!$L260+'Invoice Data'!$I260</f>
        <v>8133.75</v>
      </c>
      <c r="N260" s="4">
        <f>_xlfn.IFNA(VLOOKUP(A260,BPay!$B$2:$D$7913,3,0),0)</f>
        <v>0</v>
      </c>
      <c r="O260" s="6">
        <f t="shared" si="23"/>
        <v>8133.75</v>
      </c>
    </row>
    <row r="261" spans="1:15" x14ac:dyDescent="0.35">
      <c r="A261" s="10">
        <v>32998</v>
      </c>
      <c r="B261" s="4">
        <v>0</v>
      </c>
      <c r="C261" s="19" t="str">
        <f t="shared" ref="C261:C324" si="25">IF(B261=0,"A",IF(B261&gt;0,"B","C"))</f>
        <v>A</v>
      </c>
      <c r="D261" s="5"/>
      <c r="E261" s="4">
        <v>5377</v>
      </c>
      <c r="F261" s="5">
        <v>1</v>
      </c>
      <c r="G261" s="5" t="str">
        <f t="shared" ref="G261:G324" si="26">IF(F261&gt;=2,"Y", "")</f>
        <v/>
      </c>
      <c r="H261" s="4">
        <f t="shared" ref="H261:H324" si="27">IF(F261=1,0,IF(F261=2,E261*5%,E261*8%))</f>
        <v>0</v>
      </c>
      <c r="I261" s="4">
        <f t="shared" si="24"/>
        <v>0</v>
      </c>
      <c r="J261" s="5">
        <v>15</v>
      </c>
      <c r="K261" s="5"/>
      <c r="L261" s="4">
        <f t="shared" ref="L261:L324" si="28">IF(OR(J261&gt;=16,K261),250,0)</f>
        <v>0</v>
      </c>
      <c r="M261" s="4">
        <f>'Invoice Data'!$B261+'Invoice Data'!$E261-'Invoice Data'!$H261-'Invoice Data'!$L261+'Invoice Data'!$I261</f>
        <v>5377</v>
      </c>
      <c r="N261" s="4">
        <f>_xlfn.IFNA(VLOOKUP(A261,BPay!$B$2:$D$7913,3,0),0)</f>
        <v>0</v>
      </c>
      <c r="O261" s="6">
        <f t="shared" ref="O261:O324" si="29">M261-N261</f>
        <v>5377</v>
      </c>
    </row>
    <row r="262" spans="1:15" x14ac:dyDescent="0.35">
      <c r="A262" s="10">
        <v>33005</v>
      </c>
      <c r="B262" s="4">
        <v>0</v>
      </c>
      <c r="C262" s="19" t="str">
        <f t="shared" si="25"/>
        <v>A</v>
      </c>
      <c r="D262" s="5"/>
      <c r="E262" s="4">
        <v>8256</v>
      </c>
      <c r="F262" s="5">
        <v>2</v>
      </c>
      <c r="G262" s="5" t="str">
        <f t="shared" si="26"/>
        <v>Y</v>
      </c>
      <c r="H262" s="4">
        <f t="shared" si="27"/>
        <v>412.8</v>
      </c>
      <c r="I262" s="4">
        <f t="shared" si="24"/>
        <v>0</v>
      </c>
      <c r="J262" s="5">
        <v>3</v>
      </c>
      <c r="K262" s="5"/>
      <c r="L262" s="4">
        <f t="shared" si="28"/>
        <v>0</v>
      </c>
      <c r="M262" s="4">
        <f>'Invoice Data'!$B262+'Invoice Data'!$E262-'Invoice Data'!$H262-'Invoice Data'!$L262+'Invoice Data'!$I262</f>
        <v>7843.2</v>
      </c>
      <c r="N262" s="4">
        <f>_xlfn.IFNA(VLOOKUP(A262,BPay!$B$2:$D$7913,3,0),0)</f>
        <v>0</v>
      </c>
      <c r="O262" s="6">
        <f t="shared" si="29"/>
        <v>7843.2</v>
      </c>
    </row>
    <row r="263" spans="1:15" x14ac:dyDescent="0.35">
      <c r="A263" s="10">
        <v>33014</v>
      </c>
      <c r="B263" s="4">
        <v>0</v>
      </c>
      <c r="C263" s="19" t="str">
        <f t="shared" si="25"/>
        <v>A</v>
      </c>
      <c r="D263" s="5"/>
      <c r="E263" s="4">
        <v>7870</v>
      </c>
      <c r="F263" s="5">
        <v>2</v>
      </c>
      <c r="G263" s="5" t="str">
        <f t="shared" si="26"/>
        <v>Y</v>
      </c>
      <c r="H263" s="4">
        <f t="shared" si="27"/>
        <v>393.5</v>
      </c>
      <c r="I263" s="4">
        <f t="shared" si="24"/>
        <v>0</v>
      </c>
      <c r="J263" s="5">
        <v>16</v>
      </c>
      <c r="K263" s="5"/>
      <c r="L263" s="4">
        <f t="shared" si="28"/>
        <v>250</v>
      </c>
      <c r="M263" s="4">
        <f>'Invoice Data'!$B263+'Invoice Data'!$E263-'Invoice Data'!$H263-'Invoice Data'!$L263+'Invoice Data'!$I263</f>
        <v>7226.5</v>
      </c>
      <c r="N263" s="4">
        <f>_xlfn.IFNA(VLOOKUP(A263,BPay!$B$2:$D$7913,3,0),0)</f>
        <v>0</v>
      </c>
      <c r="O263" s="6">
        <f t="shared" si="29"/>
        <v>7226.5</v>
      </c>
    </row>
    <row r="264" spans="1:15" x14ac:dyDescent="0.35">
      <c r="A264" s="10">
        <v>33023</v>
      </c>
      <c r="B264" s="4">
        <v>0</v>
      </c>
      <c r="C264" s="19" t="str">
        <f t="shared" si="25"/>
        <v>A</v>
      </c>
      <c r="D264" s="5"/>
      <c r="E264" s="4">
        <v>5464</v>
      </c>
      <c r="F264" s="5">
        <v>1</v>
      </c>
      <c r="G264" s="5" t="str">
        <f t="shared" si="26"/>
        <v/>
      </c>
      <c r="H264" s="4">
        <f t="shared" si="27"/>
        <v>0</v>
      </c>
      <c r="I264" s="4">
        <f t="shared" si="24"/>
        <v>0</v>
      </c>
      <c r="J264" s="5">
        <v>13</v>
      </c>
      <c r="K264" s="5"/>
      <c r="L264" s="4">
        <f t="shared" si="28"/>
        <v>0</v>
      </c>
      <c r="M264" s="4">
        <f>'Invoice Data'!$B264+'Invoice Data'!$E264-'Invoice Data'!$H264-'Invoice Data'!$L264+'Invoice Data'!$I264</f>
        <v>5464</v>
      </c>
      <c r="N264" s="4">
        <f>_xlfn.IFNA(VLOOKUP(A264,BPay!$B$2:$D$7913,3,0),0)</f>
        <v>0</v>
      </c>
      <c r="O264" s="6">
        <f t="shared" si="29"/>
        <v>5464</v>
      </c>
    </row>
    <row r="265" spans="1:15" x14ac:dyDescent="0.35">
      <c r="A265" s="10">
        <v>33032</v>
      </c>
      <c r="B265" s="4">
        <v>0</v>
      </c>
      <c r="C265" s="19" t="str">
        <f t="shared" si="25"/>
        <v>A</v>
      </c>
      <c r="D265" s="5"/>
      <c r="E265" s="4">
        <v>5322</v>
      </c>
      <c r="F265" s="5">
        <v>1</v>
      </c>
      <c r="G265" s="5" t="str">
        <f t="shared" si="26"/>
        <v/>
      </c>
      <c r="H265" s="4">
        <f t="shared" si="27"/>
        <v>0</v>
      </c>
      <c r="I265" s="4">
        <f t="shared" si="24"/>
        <v>0</v>
      </c>
      <c r="J265" s="5">
        <v>9</v>
      </c>
      <c r="K265" s="5"/>
      <c r="L265" s="4">
        <f t="shared" si="28"/>
        <v>0</v>
      </c>
      <c r="M265" s="4">
        <f>'Invoice Data'!$B265+'Invoice Data'!$E265-'Invoice Data'!$H265-'Invoice Data'!$L265+'Invoice Data'!$I265</f>
        <v>5322</v>
      </c>
      <c r="N265" s="4">
        <f>_xlfn.IFNA(VLOOKUP(A265,BPay!$B$2:$D$7913,3,0),0)</f>
        <v>0</v>
      </c>
      <c r="O265" s="6">
        <f t="shared" si="29"/>
        <v>5322</v>
      </c>
    </row>
    <row r="266" spans="1:15" x14ac:dyDescent="0.35">
      <c r="A266" s="10">
        <v>33041</v>
      </c>
      <c r="B266" s="4">
        <v>0</v>
      </c>
      <c r="C266" s="19" t="str">
        <f t="shared" si="25"/>
        <v>A</v>
      </c>
      <c r="D266" s="5"/>
      <c r="E266" s="4">
        <v>6994</v>
      </c>
      <c r="F266" s="5">
        <v>2</v>
      </c>
      <c r="G266" s="5" t="str">
        <f t="shared" si="26"/>
        <v>Y</v>
      </c>
      <c r="H266" s="4">
        <f t="shared" si="27"/>
        <v>349.70000000000005</v>
      </c>
      <c r="I266" s="4">
        <f t="shared" si="24"/>
        <v>0</v>
      </c>
      <c r="J266" s="5">
        <v>12</v>
      </c>
      <c r="K266" s="5"/>
      <c r="L266" s="4">
        <f t="shared" si="28"/>
        <v>0</v>
      </c>
      <c r="M266" s="4">
        <f>'Invoice Data'!$B266+'Invoice Data'!$E266-'Invoice Data'!$H266-'Invoice Data'!$L266+'Invoice Data'!$I266</f>
        <v>6644.3</v>
      </c>
      <c r="N266" s="4">
        <f>_xlfn.IFNA(VLOOKUP(A266,BPay!$B$2:$D$7913,3,0),0)</f>
        <v>0</v>
      </c>
      <c r="O266" s="6">
        <f t="shared" si="29"/>
        <v>6644.3</v>
      </c>
    </row>
    <row r="267" spans="1:15" x14ac:dyDescent="0.35">
      <c r="A267" s="10">
        <v>33050</v>
      </c>
      <c r="B267" s="4">
        <v>0</v>
      </c>
      <c r="C267" s="19" t="str">
        <f t="shared" si="25"/>
        <v>A</v>
      </c>
      <c r="D267" s="5"/>
      <c r="E267" s="4">
        <v>5681</v>
      </c>
      <c r="F267" s="5">
        <v>1</v>
      </c>
      <c r="G267" s="5" t="str">
        <f t="shared" si="26"/>
        <v/>
      </c>
      <c r="H267" s="4">
        <f t="shared" si="27"/>
        <v>0</v>
      </c>
      <c r="I267" s="4">
        <f t="shared" si="24"/>
        <v>0</v>
      </c>
      <c r="J267" s="5">
        <v>2</v>
      </c>
      <c r="K267" s="5"/>
      <c r="L267" s="4">
        <f t="shared" si="28"/>
        <v>0</v>
      </c>
      <c r="M267" s="4">
        <f>'Invoice Data'!$B267+'Invoice Data'!$E267-'Invoice Data'!$H267-'Invoice Data'!$L267+'Invoice Data'!$I267</f>
        <v>5681</v>
      </c>
      <c r="N267" s="4">
        <f>_xlfn.IFNA(VLOOKUP(A267,BPay!$B$2:$D$7913,3,0),0)</f>
        <v>0</v>
      </c>
      <c r="O267" s="6">
        <f t="shared" si="29"/>
        <v>5681</v>
      </c>
    </row>
    <row r="268" spans="1:15" x14ac:dyDescent="0.35">
      <c r="A268" s="10">
        <v>33069</v>
      </c>
      <c r="B268" s="4">
        <v>0</v>
      </c>
      <c r="C268" s="19" t="str">
        <f t="shared" si="25"/>
        <v>A</v>
      </c>
      <c r="D268" s="5"/>
      <c r="E268" s="4">
        <v>5001</v>
      </c>
      <c r="F268" s="5">
        <v>1</v>
      </c>
      <c r="G268" s="5" t="str">
        <f t="shared" si="26"/>
        <v/>
      </c>
      <c r="H268" s="4">
        <f t="shared" si="27"/>
        <v>0</v>
      </c>
      <c r="I268" s="4">
        <f t="shared" si="24"/>
        <v>0</v>
      </c>
      <c r="J268" s="5">
        <v>5</v>
      </c>
      <c r="K268" s="5"/>
      <c r="L268" s="4">
        <f t="shared" si="28"/>
        <v>0</v>
      </c>
      <c r="M268" s="4">
        <f>'Invoice Data'!$B268+'Invoice Data'!$E268-'Invoice Data'!$H268-'Invoice Data'!$L268+'Invoice Data'!$I268</f>
        <v>5001</v>
      </c>
      <c r="N268" s="4">
        <f>_xlfn.IFNA(VLOOKUP(A268,BPay!$B$2:$D$7913,3,0),0)</f>
        <v>0</v>
      </c>
      <c r="O268" s="6">
        <f t="shared" si="29"/>
        <v>5001</v>
      </c>
    </row>
    <row r="269" spans="1:15" x14ac:dyDescent="0.35">
      <c r="A269" s="10">
        <v>33078</v>
      </c>
      <c r="B269" s="4">
        <v>0</v>
      </c>
      <c r="C269" s="19" t="str">
        <f t="shared" si="25"/>
        <v>A</v>
      </c>
      <c r="D269" s="5"/>
      <c r="E269" s="4">
        <v>7394</v>
      </c>
      <c r="F269" s="5">
        <v>2</v>
      </c>
      <c r="G269" s="5" t="str">
        <f t="shared" si="26"/>
        <v>Y</v>
      </c>
      <c r="H269" s="4">
        <f t="shared" si="27"/>
        <v>369.70000000000005</v>
      </c>
      <c r="I269" s="4">
        <f t="shared" si="24"/>
        <v>0</v>
      </c>
      <c r="J269" s="5">
        <v>3</v>
      </c>
      <c r="K269" s="5"/>
      <c r="L269" s="4">
        <f t="shared" si="28"/>
        <v>0</v>
      </c>
      <c r="M269" s="4">
        <f>'Invoice Data'!$B269+'Invoice Data'!$E269-'Invoice Data'!$H269-'Invoice Data'!$L269+'Invoice Data'!$I269</f>
        <v>7024.3</v>
      </c>
      <c r="N269" s="4">
        <f>_xlfn.IFNA(VLOOKUP(A269,BPay!$B$2:$D$7913,3,0),0)</f>
        <v>0</v>
      </c>
      <c r="O269" s="6">
        <f t="shared" si="29"/>
        <v>7024.3</v>
      </c>
    </row>
    <row r="270" spans="1:15" x14ac:dyDescent="0.35">
      <c r="A270" s="10">
        <v>33087</v>
      </c>
      <c r="B270" s="4">
        <v>0</v>
      </c>
      <c r="C270" s="19" t="str">
        <f t="shared" si="25"/>
        <v>A</v>
      </c>
      <c r="D270" s="5"/>
      <c r="E270" s="4">
        <v>10216</v>
      </c>
      <c r="F270" s="5">
        <v>2</v>
      </c>
      <c r="G270" s="5" t="str">
        <f t="shared" si="26"/>
        <v>Y</v>
      </c>
      <c r="H270" s="4">
        <f t="shared" si="27"/>
        <v>510.8</v>
      </c>
      <c r="I270" s="4">
        <f t="shared" si="24"/>
        <v>0</v>
      </c>
      <c r="J270" s="5">
        <v>9</v>
      </c>
      <c r="K270" s="5"/>
      <c r="L270" s="4">
        <f t="shared" si="28"/>
        <v>0</v>
      </c>
      <c r="M270" s="4">
        <f>'Invoice Data'!$B270+'Invoice Data'!$E270-'Invoice Data'!$H270-'Invoice Data'!$L270+'Invoice Data'!$I270</f>
        <v>9705.2000000000007</v>
      </c>
      <c r="N270" s="4">
        <f>_xlfn.IFNA(VLOOKUP(A270,BPay!$B$2:$D$7913,3,0),0)</f>
        <v>0</v>
      </c>
      <c r="O270" s="6">
        <f t="shared" si="29"/>
        <v>9705.2000000000007</v>
      </c>
    </row>
    <row r="271" spans="1:15" x14ac:dyDescent="0.35">
      <c r="A271" s="10">
        <v>33096</v>
      </c>
      <c r="B271" s="4">
        <v>0</v>
      </c>
      <c r="C271" s="19" t="str">
        <f t="shared" si="25"/>
        <v>A</v>
      </c>
      <c r="D271" s="5"/>
      <c r="E271" s="4">
        <v>4051</v>
      </c>
      <c r="F271" s="5">
        <v>1</v>
      </c>
      <c r="G271" s="5" t="str">
        <f t="shared" si="26"/>
        <v/>
      </c>
      <c r="H271" s="4">
        <f t="shared" si="27"/>
        <v>0</v>
      </c>
      <c r="I271" s="4">
        <f t="shared" si="24"/>
        <v>0</v>
      </c>
      <c r="J271" s="5">
        <v>7</v>
      </c>
      <c r="K271" s="5"/>
      <c r="L271" s="4">
        <f t="shared" si="28"/>
        <v>0</v>
      </c>
      <c r="M271" s="4">
        <f>'Invoice Data'!$B271+'Invoice Data'!$E271-'Invoice Data'!$H271-'Invoice Data'!$L271+'Invoice Data'!$I271</f>
        <v>4051</v>
      </c>
      <c r="N271" s="4">
        <f>_xlfn.IFNA(VLOOKUP(A271,BPay!$B$2:$D$7913,3,0),0)</f>
        <v>0</v>
      </c>
      <c r="O271" s="6">
        <f t="shared" si="29"/>
        <v>4051</v>
      </c>
    </row>
    <row r="272" spans="1:15" x14ac:dyDescent="0.35">
      <c r="A272" s="10">
        <v>33103</v>
      </c>
      <c r="B272" s="4">
        <v>0</v>
      </c>
      <c r="C272" s="19" t="str">
        <f t="shared" si="25"/>
        <v>A</v>
      </c>
      <c r="D272" s="5"/>
      <c r="E272" s="4">
        <v>9011</v>
      </c>
      <c r="F272" s="5">
        <v>2</v>
      </c>
      <c r="G272" s="5" t="str">
        <f t="shared" si="26"/>
        <v>Y</v>
      </c>
      <c r="H272" s="4">
        <f t="shared" si="27"/>
        <v>450.55</v>
      </c>
      <c r="I272" s="4">
        <f t="shared" si="24"/>
        <v>0</v>
      </c>
      <c r="J272" s="5">
        <v>13</v>
      </c>
      <c r="K272" s="5"/>
      <c r="L272" s="4">
        <f t="shared" si="28"/>
        <v>0</v>
      </c>
      <c r="M272" s="4">
        <f>'Invoice Data'!$B272+'Invoice Data'!$E272-'Invoice Data'!$H272-'Invoice Data'!$L272+'Invoice Data'!$I272</f>
        <v>8560.4500000000007</v>
      </c>
      <c r="N272" s="4">
        <f>_xlfn.IFNA(VLOOKUP(A272,BPay!$B$2:$D$7913,3,0),0)</f>
        <v>0</v>
      </c>
      <c r="O272" s="6">
        <f t="shared" si="29"/>
        <v>8560.4500000000007</v>
      </c>
    </row>
    <row r="273" spans="1:15" x14ac:dyDescent="0.35">
      <c r="A273" s="10">
        <v>33112</v>
      </c>
      <c r="B273" s="4">
        <v>0</v>
      </c>
      <c r="C273" s="19" t="str">
        <f t="shared" si="25"/>
        <v>A</v>
      </c>
      <c r="D273" s="5"/>
      <c r="E273" s="4">
        <v>8247</v>
      </c>
      <c r="F273" s="5">
        <v>2</v>
      </c>
      <c r="G273" s="5" t="str">
        <f t="shared" si="26"/>
        <v>Y</v>
      </c>
      <c r="H273" s="4">
        <f t="shared" si="27"/>
        <v>412.35</v>
      </c>
      <c r="I273" s="4">
        <f t="shared" si="24"/>
        <v>0</v>
      </c>
      <c r="J273" s="5">
        <v>7</v>
      </c>
      <c r="K273" s="5"/>
      <c r="L273" s="4">
        <f t="shared" si="28"/>
        <v>0</v>
      </c>
      <c r="M273" s="4">
        <f>'Invoice Data'!$B273+'Invoice Data'!$E273-'Invoice Data'!$H273-'Invoice Data'!$L273+'Invoice Data'!$I273</f>
        <v>7834.65</v>
      </c>
      <c r="N273" s="4">
        <f>_xlfn.IFNA(VLOOKUP(A273,BPay!$B$2:$D$7913,3,0),0)</f>
        <v>0</v>
      </c>
      <c r="O273" s="6">
        <f t="shared" si="29"/>
        <v>7834.65</v>
      </c>
    </row>
    <row r="274" spans="1:15" x14ac:dyDescent="0.35">
      <c r="A274" s="10">
        <v>33121</v>
      </c>
      <c r="B274" s="4">
        <v>0</v>
      </c>
      <c r="C274" s="19" t="str">
        <f t="shared" si="25"/>
        <v>A</v>
      </c>
      <c r="D274" s="5"/>
      <c r="E274" s="4">
        <v>10540</v>
      </c>
      <c r="F274" s="5">
        <v>2</v>
      </c>
      <c r="G274" s="5" t="str">
        <f t="shared" si="26"/>
        <v>Y</v>
      </c>
      <c r="H274" s="4">
        <f t="shared" si="27"/>
        <v>527</v>
      </c>
      <c r="I274" s="4">
        <f t="shared" si="24"/>
        <v>0</v>
      </c>
      <c r="J274" s="5">
        <v>10</v>
      </c>
      <c r="K274" s="5"/>
      <c r="L274" s="4">
        <f t="shared" si="28"/>
        <v>0</v>
      </c>
      <c r="M274" s="4">
        <f>'Invoice Data'!$B274+'Invoice Data'!$E274-'Invoice Data'!$H274-'Invoice Data'!$L274+'Invoice Data'!$I274</f>
        <v>10013</v>
      </c>
      <c r="N274" s="4">
        <f>_xlfn.IFNA(VLOOKUP(A274,BPay!$B$2:$D$7913,3,0),0)</f>
        <v>0</v>
      </c>
      <c r="O274" s="6">
        <f t="shared" si="29"/>
        <v>10013</v>
      </c>
    </row>
    <row r="275" spans="1:15" x14ac:dyDescent="0.35">
      <c r="A275" s="10">
        <v>33130</v>
      </c>
      <c r="B275" s="4">
        <v>0</v>
      </c>
      <c r="C275" s="19" t="str">
        <f t="shared" si="25"/>
        <v>A</v>
      </c>
      <c r="D275" s="5"/>
      <c r="E275" s="4">
        <v>7601</v>
      </c>
      <c r="F275" s="5">
        <v>2</v>
      </c>
      <c r="G275" s="5" t="str">
        <f t="shared" si="26"/>
        <v>Y</v>
      </c>
      <c r="H275" s="4">
        <f t="shared" si="27"/>
        <v>380.05</v>
      </c>
      <c r="I275" s="4">
        <f t="shared" si="24"/>
        <v>0</v>
      </c>
      <c r="J275" s="5">
        <v>0</v>
      </c>
      <c r="K275" s="5" t="b">
        <v>1</v>
      </c>
      <c r="L275" s="4">
        <f t="shared" si="28"/>
        <v>250</v>
      </c>
      <c r="M275" s="4">
        <f>'Invoice Data'!$B275+'Invoice Data'!$E275-'Invoice Data'!$H275-'Invoice Data'!$L275+'Invoice Data'!$I275</f>
        <v>6970.95</v>
      </c>
      <c r="N275" s="4">
        <f>_xlfn.IFNA(VLOOKUP(A275,BPay!$B$2:$D$7913,3,0),0)</f>
        <v>0</v>
      </c>
      <c r="O275" s="6">
        <f t="shared" si="29"/>
        <v>6970.95</v>
      </c>
    </row>
    <row r="276" spans="1:15" x14ac:dyDescent="0.35">
      <c r="A276" s="10">
        <v>33149</v>
      </c>
      <c r="B276" s="4">
        <v>0</v>
      </c>
      <c r="C276" s="19" t="str">
        <f t="shared" si="25"/>
        <v>A</v>
      </c>
      <c r="D276" s="5"/>
      <c r="E276" s="4">
        <v>8001</v>
      </c>
      <c r="F276" s="5">
        <v>2</v>
      </c>
      <c r="G276" s="5" t="str">
        <f t="shared" si="26"/>
        <v>Y</v>
      </c>
      <c r="H276" s="4">
        <f t="shared" si="27"/>
        <v>400.05</v>
      </c>
      <c r="I276" s="4">
        <f t="shared" si="24"/>
        <v>0</v>
      </c>
      <c r="J276" s="5">
        <v>1</v>
      </c>
      <c r="K276" s="5"/>
      <c r="L276" s="4">
        <f t="shared" si="28"/>
        <v>0</v>
      </c>
      <c r="M276" s="4">
        <f>'Invoice Data'!$B276+'Invoice Data'!$E276-'Invoice Data'!$H276-'Invoice Data'!$L276+'Invoice Data'!$I276</f>
        <v>7600.95</v>
      </c>
      <c r="N276" s="4">
        <f>_xlfn.IFNA(VLOOKUP(A276,BPay!$B$2:$D$7913,3,0),0)</f>
        <v>0</v>
      </c>
      <c r="O276" s="6">
        <f t="shared" si="29"/>
        <v>7600.95</v>
      </c>
    </row>
    <row r="277" spans="1:15" x14ac:dyDescent="0.35">
      <c r="A277" s="10">
        <v>33158</v>
      </c>
      <c r="B277" s="4">
        <v>0</v>
      </c>
      <c r="C277" s="19" t="str">
        <f t="shared" si="25"/>
        <v>A</v>
      </c>
      <c r="D277" s="5"/>
      <c r="E277" s="4">
        <v>5605</v>
      </c>
      <c r="F277" s="5">
        <v>1</v>
      </c>
      <c r="G277" s="5" t="str">
        <f t="shared" si="26"/>
        <v/>
      </c>
      <c r="H277" s="4">
        <f t="shared" si="27"/>
        <v>0</v>
      </c>
      <c r="I277" s="4">
        <f t="shared" si="24"/>
        <v>0</v>
      </c>
      <c r="J277" s="5">
        <v>10</v>
      </c>
      <c r="K277" s="5"/>
      <c r="L277" s="4">
        <f t="shared" si="28"/>
        <v>0</v>
      </c>
      <c r="M277" s="4">
        <f>'Invoice Data'!$B277+'Invoice Data'!$E277-'Invoice Data'!$H277-'Invoice Data'!$L277+'Invoice Data'!$I277</f>
        <v>5605</v>
      </c>
      <c r="N277" s="4">
        <f>_xlfn.IFNA(VLOOKUP(A277,BPay!$B$2:$D$7913,3,0),0)</f>
        <v>0</v>
      </c>
      <c r="O277" s="6">
        <f t="shared" si="29"/>
        <v>5605</v>
      </c>
    </row>
    <row r="278" spans="1:15" x14ac:dyDescent="0.35">
      <c r="A278" s="10">
        <v>33167</v>
      </c>
      <c r="B278" s="4">
        <v>0</v>
      </c>
      <c r="C278" s="19" t="str">
        <f t="shared" si="25"/>
        <v>A</v>
      </c>
      <c r="D278" s="5"/>
      <c r="E278" s="4">
        <v>10055</v>
      </c>
      <c r="F278" s="5">
        <v>2</v>
      </c>
      <c r="G278" s="5" t="str">
        <f t="shared" si="26"/>
        <v>Y</v>
      </c>
      <c r="H278" s="4">
        <f t="shared" si="27"/>
        <v>502.75</v>
      </c>
      <c r="I278" s="4">
        <f t="shared" si="24"/>
        <v>0</v>
      </c>
      <c r="J278" s="5">
        <v>0</v>
      </c>
      <c r="K278" s="5"/>
      <c r="L278" s="4">
        <f t="shared" si="28"/>
        <v>0</v>
      </c>
      <c r="M278" s="4">
        <f>'Invoice Data'!$B278+'Invoice Data'!$E278-'Invoice Data'!$H278-'Invoice Data'!$L278+'Invoice Data'!$I278</f>
        <v>9552.25</v>
      </c>
      <c r="N278" s="4">
        <f>_xlfn.IFNA(VLOOKUP(A278,BPay!$B$2:$D$7913,3,0),0)</f>
        <v>0</v>
      </c>
      <c r="O278" s="6">
        <f t="shared" si="29"/>
        <v>9552.25</v>
      </c>
    </row>
    <row r="279" spans="1:15" x14ac:dyDescent="0.35">
      <c r="A279" s="10">
        <v>33176</v>
      </c>
      <c r="B279" s="4">
        <v>0</v>
      </c>
      <c r="C279" s="19" t="str">
        <f t="shared" si="25"/>
        <v>A</v>
      </c>
      <c r="D279" s="5"/>
      <c r="E279" s="4">
        <v>3639</v>
      </c>
      <c r="F279" s="5">
        <v>1</v>
      </c>
      <c r="G279" s="5" t="str">
        <f t="shared" si="26"/>
        <v/>
      </c>
      <c r="H279" s="4">
        <f t="shared" si="27"/>
        <v>0</v>
      </c>
      <c r="I279" s="4">
        <f t="shared" si="24"/>
        <v>0</v>
      </c>
      <c r="J279" s="5">
        <v>10</v>
      </c>
      <c r="K279" s="5"/>
      <c r="L279" s="4">
        <f t="shared" si="28"/>
        <v>0</v>
      </c>
      <c r="M279" s="4">
        <f>'Invoice Data'!$B279+'Invoice Data'!$E279-'Invoice Data'!$H279-'Invoice Data'!$L279+'Invoice Data'!$I279</f>
        <v>3639</v>
      </c>
      <c r="N279" s="4">
        <f>_xlfn.IFNA(VLOOKUP(A279,BPay!$B$2:$D$7913,3,0),0)</f>
        <v>0</v>
      </c>
      <c r="O279" s="6">
        <f t="shared" si="29"/>
        <v>3639</v>
      </c>
    </row>
    <row r="280" spans="1:15" x14ac:dyDescent="0.35">
      <c r="A280" s="10">
        <v>33185</v>
      </c>
      <c r="B280" s="4">
        <v>0</v>
      </c>
      <c r="C280" s="19" t="str">
        <f t="shared" si="25"/>
        <v>A</v>
      </c>
      <c r="D280" s="5"/>
      <c r="E280" s="4">
        <v>3679</v>
      </c>
      <c r="F280" s="5">
        <v>1</v>
      </c>
      <c r="G280" s="5" t="str">
        <f t="shared" si="26"/>
        <v/>
      </c>
      <c r="H280" s="4">
        <f t="shared" si="27"/>
        <v>0</v>
      </c>
      <c r="I280" s="4">
        <f t="shared" si="24"/>
        <v>0</v>
      </c>
      <c r="J280" s="5">
        <v>3</v>
      </c>
      <c r="K280" s="5"/>
      <c r="L280" s="4">
        <f t="shared" si="28"/>
        <v>0</v>
      </c>
      <c r="M280" s="4">
        <f>'Invoice Data'!$B280+'Invoice Data'!$E280-'Invoice Data'!$H280-'Invoice Data'!$L280+'Invoice Data'!$I280</f>
        <v>3679</v>
      </c>
      <c r="N280" s="4">
        <f>_xlfn.IFNA(VLOOKUP(A280,BPay!$B$2:$D$7913,3,0),0)</f>
        <v>0</v>
      </c>
      <c r="O280" s="6">
        <f t="shared" si="29"/>
        <v>3679</v>
      </c>
    </row>
    <row r="281" spans="1:15" x14ac:dyDescent="0.35">
      <c r="A281" s="10">
        <v>33194</v>
      </c>
      <c r="B281" s="4">
        <v>0</v>
      </c>
      <c r="C281" s="19" t="str">
        <f t="shared" si="25"/>
        <v>A</v>
      </c>
      <c r="D281" s="5"/>
      <c r="E281" s="4">
        <v>7635</v>
      </c>
      <c r="F281" s="5">
        <v>2</v>
      </c>
      <c r="G281" s="5" t="str">
        <f t="shared" si="26"/>
        <v>Y</v>
      </c>
      <c r="H281" s="4">
        <f t="shared" si="27"/>
        <v>381.75</v>
      </c>
      <c r="I281" s="4">
        <f t="shared" si="24"/>
        <v>0</v>
      </c>
      <c r="J281" s="5">
        <v>7</v>
      </c>
      <c r="K281" s="5"/>
      <c r="L281" s="4">
        <f t="shared" si="28"/>
        <v>0</v>
      </c>
      <c r="M281" s="4">
        <f>'Invoice Data'!$B281+'Invoice Data'!$E281-'Invoice Data'!$H281-'Invoice Data'!$L281+'Invoice Data'!$I281</f>
        <v>7253.25</v>
      </c>
      <c r="N281" s="4">
        <f>_xlfn.IFNA(VLOOKUP(A281,BPay!$B$2:$D$7913,3,0),0)</f>
        <v>0</v>
      </c>
      <c r="O281" s="6">
        <f t="shared" si="29"/>
        <v>7253.25</v>
      </c>
    </row>
    <row r="282" spans="1:15" x14ac:dyDescent="0.35">
      <c r="A282" s="10">
        <v>33201</v>
      </c>
      <c r="B282" s="4">
        <v>0</v>
      </c>
      <c r="C282" s="19" t="str">
        <f t="shared" si="25"/>
        <v>A</v>
      </c>
      <c r="D282" s="5"/>
      <c r="E282" s="4">
        <v>8638</v>
      </c>
      <c r="F282" s="5">
        <v>2</v>
      </c>
      <c r="G282" s="5" t="str">
        <f t="shared" si="26"/>
        <v>Y</v>
      </c>
      <c r="H282" s="4">
        <f t="shared" si="27"/>
        <v>431.90000000000003</v>
      </c>
      <c r="I282" s="4">
        <f t="shared" si="24"/>
        <v>0</v>
      </c>
      <c r="J282" s="5">
        <v>1</v>
      </c>
      <c r="K282" s="5"/>
      <c r="L282" s="4">
        <f t="shared" si="28"/>
        <v>0</v>
      </c>
      <c r="M282" s="4">
        <f>'Invoice Data'!$B282+'Invoice Data'!$E282-'Invoice Data'!$H282-'Invoice Data'!$L282+'Invoice Data'!$I282</f>
        <v>8206.1</v>
      </c>
      <c r="N282" s="4">
        <f>_xlfn.IFNA(VLOOKUP(A282,BPay!$B$2:$D$7913,3,0),0)</f>
        <v>0</v>
      </c>
      <c r="O282" s="6">
        <f t="shared" si="29"/>
        <v>8206.1</v>
      </c>
    </row>
    <row r="283" spans="1:15" x14ac:dyDescent="0.35">
      <c r="A283" s="10">
        <v>33210</v>
      </c>
      <c r="B283" s="4">
        <v>0</v>
      </c>
      <c r="C283" s="19" t="str">
        <f t="shared" si="25"/>
        <v>A</v>
      </c>
      <c r="D283" s="5"/>
      <c r="E283" s="4">
        <v>3683</v>
      </c>
      <c r="F283" s="5">
        <v>1</v>
      </c>
      <c r="G283" s="5" t="str">
        <f t="shared" si="26"/>
        <v/>
      </c>
      <c r="H283" s="4">
        <f t="shared" si="27"/>
        <v>0</v>
      </c>
      <c r="I283" s="4">
        <f t="shared" si="24"/>
        <v>0</v>
      </c>
      <c r="J283" s="5">
        <v>7</v>
      </c>
      <c r="K283" s="5"/>
      <c r="L283" s="4">
        <f t="shared" si="28"/>
        <v>0</v>
      </c>
      <c r="M283" s="4">
        <f>'Invoice Data'!$B283+'Invoice Data'!$E283-'Invoice Data'!$H283-'Invoice Data'!$L283+'Invoice Data'!$I283</f>
        <v>3683</v>
      </c>
      <c r="N283" s="4">
        <f>_xlfn.IFNA(VLOOKUP(A283,BPay!$B$2:$D$7913,3,0),0)</f>
        <v>0</v>
      </c>
      <c r="O283" s="6">
        <f t="shared" si="29"/>
        <v>3683</v>
      </c>
    </row>
    <row r="284" spans="1:15" x14ac:dyDescent="0.35">
      <c r="A284" s="10">
        <v>33229</v>
      </c>
      <c r="B284" s="4">
        <v>1304</v>
      </c>
      <c r="C284" s="19" t="str">
        <f t="shared" si="25"/>
        <v>B</v>
      </c>
      <c r="D284" s="5"/>
      <c r="E284" s="4">
        <v>7773</v>
      </c>
      <c r="F284" s="5">
        <v>2</v>
      </c>
      <c r="G284" s="5" t="str">
        <f t="shared" si="26"/>
        <v>Y</v>
      </c>
      <c r="H284" s="4">
        <f t="shared" si="27"/>
        <v>388.65000000000003</v>
      </c>
      <c r="I284" s="4">
        <f t="shared" si="24"/>
        <v>130.4</v>
      </c>
      <c r="J284" s="5">
        <v>11</v>
      </c>
      <c r="K284" s="5"/>
      <c r="L284" s="4">
        <f t="shared" si="28"/>
        <v>0</v>
      </c>
      <c r="M284" s="4">
        <f>'Invoice Data'!$B284+'Invoice Data'!$E284-'Invoice Data'!$H284-'Invoice Data'!$L284+'Invoice Data'!$I284</f>
        <v>8818.75</v>
      </c>
      <c r="N284" s="4">
        <f>_xlfn.IFNA(VLOOKUP(A284,BPay!$B$2:$D$7913,3,0),0)</f>
        <v>0</v>
      </c>
      <c r="O284" s="6">
        <f t="shared" si="29"/>
        <v>8818.75</v>
      </c>
    </row>
    <row r="285" spans="1:15" x14ac:dyDescent="0.35">
      <c r="A285" s="10">
        <v>33238</v>
      </c>
      <c r="B285" s="4">
        <v>0</v>
      </c>
      <c r="C285" s="19" t="str">
        <f t="shared" si="25"/>
        <v>A</v>
      </c>
      <c r="D285" s="5"/>
      <c r="E285" s="4">
        <v>4619</v>
      </c>
      <c r="F285" s="5">
        <v>1</v>
      </c>
      <c r="G285" s="5" t="str">
        <f t="shared" si="26"/>
        <v/>
      </c>
      <c r="H285" s="4">
        <f t="shared" si="27"/>
        <v>0</v>
      </c>
      <c r="I285" s="4">
        <f t="shared" si="24"/>
        <v>0</v>
      </c>
      <c r="J285" s="5">
        <v>0</v>
      </c>
      <c r="K285" s="5"/>
      <c r="L285" s="4">
        <f t="shared" si="28"/>
        <v>0</v>
      </c>
      <c r="M285" s="4">
        <f>'Invoice Data'!$B285+'Invoice Data'!$E285-'Invoice Data'!$H285-'Invoice Data'!$L285+'Invoice Data'!$I285</f>
        <v>4619</v>
      </c>
      <c r="N285" s="4">
        <f>_xlfn.IFNA(VLOOKUP(A285,BPay!$B$2:$D$7913,3,0),0)</f>
        <v>0</v>
      </c>
      <c r="O285" s="6">
        <f t="shared" si="29"/>
        <v>4619</v>
      </c>
    </row>
    <row r="286" spans="1:15" x14ac:dyDescent="0.35">
      <c r="A286" s="10">
        <v>33247</v>
      </c>
      <c r="B286" s="4">
        <v>0</v>
      </c>
      <c r="C286" s="19" t="str">
        <f t="shared" si="25"/>
        <v>A</v>
      </c>
      <c r="D286" s="5"/>
      <c r="E286" s="4">
        <v>3579</v>
      </c>
      <c r="F286" s="5">
        <v>1</v>
      </c>
      <c r="G286" s="5" t="str">
        <f t="shared" si="26"/>
        <v/>
      </c>
      <c r="H286" s="4">
        <f t="shared" si="27"/>
        <v>0</v>
      </c>
      <c r="I286" s="4">
        <f t="shared" si="24"/>
        <v>0</v>
      </c>
      <c r="J286" s="5">
        <v>11</v>
      </c>
      <c r="K286" s="5"/>
      <c r="L286" s="4">
        <f t="shared" si="28"/>
        <v>0</v>
      </c>
      <c r="M286" s="4">
        <f>'Invoice Data'!$B286+'Invoice Data'!$E286-'Invoice Data'!$H286-'Invoice Data'!$L286+'Invoice Data'!$I286</f>
        <v>3579</v>
      </c>
      <c r="N286" s="4">
        <f>_xlfn.IFNA(VLOOKUP(A286,BPay!$B$2:$D$7913,3,0),0)</f>
        <v>0</v>
      </c>
      <c r="O286" s="6">
        <f t="shared" si="29"/>
        <v>3579</v>
      </c>
    </row>
    <row r="287" spans="1:15" x14ac:dyDescent="0.35">
      <c r="A287" s="10">
        <v>33256</v>
      </c>
      <c r="B287" s="4">
        <v>0</v>
      </c>
      <c r="C287" s="19" t="str">
        <f t="shared" si="25"/>
        <v>A</v>
      </c>
      <c r="D287" s="5"/>
      <c r="E287" s="4">
        <v>3926</v>
      </c>
      <c r="F287" s="5">
        <v>1</v>
      </c>
      <c r="G287" s="5" t="str">
        <f t="shared" si="26"/>
        <v/>
      </c>
      <c r="H287" s="4">
        <f t="shared" si="27"/>
        <v>0</v>
      </c>
      <c r="I287" s="4">
        <f t="shared" si="24"/>
        <v>0</v>
      </c>
      <c r="J287" s="5">
        <v>13</v>
      </c>
      <c r="K287" s="5"/>
      <c r="L287" s="4">
        <f t="shared" si="28"/>
        <v>0</v>
      </c>
      <c r="M287" s="4">
        <f>'Invoice Data'!$B287+'Invoice Data'!$E287-'Invoice Data'!$H287-'Invoice Data'!$L287+'Invoice Data'!$I287</f>
        <v>3926</v>
      </c>
      <c r="N287" s="4">
        <f>_xlfn.IFNA(VLOOKUP(A287,BPay!$B$2:$D$7913,3,0),0)</f>
        <v>0</v>
      </c>
      <c r="O287" s="6">
        <f t="shared" si="29"/>
        <v>3926</v>
      </c>
    </row>
    <row r="288" spans="1:15" x14ac:dyDescent="0.35">
      <c r="A288" s="10">
        <v>33265</v>
      </c>
      <c r="B288" s="4">
        <v>0</v>
      </c>
      <c r="C288" s="19" t="str">
        <f t="shared" si="25"/>
        <v>A</v>
      </c>
      <c r="D288" s="5"/>
      <c r="E288" s="4">
        <v>8414</v>
      </c>
      <c r="F288" s="5">
        <v>2</v>
      </c>
      <c r="G288" s="5" t="str">
        <f t="shared" si="26"/>
        <v>Y</v>
      </c>
      <c r="H288" s="4">
        <f t="shared" si="27"/>
        <v>420.70000000000005</v>
      </c>
      <c r="I288" s="4">
        <f t="shared" si="24"/>
        <v>0</v>
      </c>
      <c r="J288" s="5">
        <v>7</v>
      </c>
      <c r="K288" s="5"/>
      <c r="L288" s="4">
        <f t="shared" si="28"/>
        <v>0</v>
      </c>
      <c r="M288" s="4">
        <f>'Invoice Data'!$B288+'Invoice Data'!$E288-'Invoice Data'!$H288-'Invoice Data'!$L288+'Invoice Data'!$I288</f>
        <v>7993.3</v>
      </c>
      <c r="N288" s="4">
        <f>_xlfn.IFNA(VLOOKUP(A288,BPay!$B$2:$D$7913,3,0),0)</f>
        <v>0</v>
      </c>
      <c r="O288" s="6">
        <f t="shared" si="29"/>
        <v>7993.3</v>
      </c>
    </row>
    <row r="289" spans="1:15" x14ac:dyDescent="0.35">
      <c r="A289" s="10">
        <v>33274</v>
      </c>
      <c r="B289" s="4">
        <v>0</v>
      </c>
      <c r="C289" s="19" t="str">
        <f t="shared" si="25"/>
        <v>A</v>
      </c>
      <c r="D289" s="5"/>
      <c r="E289" s="4">
        <v>5558</v>
      </c>
      <c r="F289" s="5">
        <v>1</v>
      </c>
      <c r="G289" s="5" t="str">
        <f t="shared" si="26"/>
        <v/>
      </c>
      <c r="H289" s="4">
        <f t="shared" si="27"/>
        <v>0</v>
      </c>
      <c r="I289" s="4">
        <f t="shared" si="24"/>
        <v>0</v>
      </c>
      <c r="J289" s="5">
        <v>13</v>
      </c>
      <c r="K289" s="5"/>
      <c r="L289" s="4">
        <f t="shared" si="28"/>
        <v>0</v>
      </c>
      <c r="M289" s="4">
        <f>'Invoice Data'!$B289+'Invoice Data'!$E289-'Invoice Data'!$H289-'Invoice Data'!$L289+'Invoice Data'!$I289</f>
        <v>5558</v>
      </c>
      <c r="N289" s="4">
        <f>_xlfn.IFNA(VLOOKUP(A289,BPay!$B$2:$D$7913,3,0),0)</f>
        <v>0</v>
      </c>
      <c r="O289" s="6">
        <f t="shared" si="29"/>
        <v>5558</v>
      </c>
    </row>
    <row r="290" spans="1:15" x14ac:dyDescent="0.35">
      <c r="A290" s="10">
        <v>33283</v>
      </c>
      <c r="B290" s="4">
        <v>0</v>
      </c>
      <c r="C290" s="19" t="str">
        <f t="shared" si="25"/>
        <v>A</v>
      </c>
      <c r="D290" s="5"/>
      <c r="E290" s="4">
        <v>4598</v>
      </c>
      <c r="F290" s="5">
        <v>1</v>
      </c>
      <c r="G290" s="5" t="str">
        <f t="shared" si="26"/>
        <v/>
      </c>
      <c r="H290" s="4">
        <f t="shared" si="27"/>
        <v>0</v>
      </c>
      <c r="I290" s="4">
        <f t="shared" si="24"/>
        <v>0</v>
      </c>
      <c r="J290" s="5">
        <v>9</v>
      </c>
      <c r="K290" s="5"/>
      <c r="L290" s="4">
        <f t="shared" si="28"/>
        <v>0</v>
      </c>
      <c r="M290" s="4">
        <f>'Invoice Data'!$B290+'Invoice Data'!$E290-'Invoice Data'!$H290-'Invoice Data'!$L290+'Invoice Data'!$I290</f>
        <v>4598</v>
      </c>
      <c r="N290" s="4">
        <f>_xlfn.IFNA(VLOOKUP(A290,BPay!$B$2:$D$7913,3,0),0)</f>
        <v>0</v>
      </c>
      <c r="O290" s="6">
        <f t="shared" si="29"/>
        <v>4598</v>
      </c>
    </row>
    <row r="291" spans="1:15" x14ac:dyDescent="0.35">
      <c r="A291" s="10">
        <v>33292</v>
      </c>
      <c r="B291" s="4">
        <v>0</v>
      </c>
      <c r="C291" s="19" t="str">
        <f t="shared" si="25"/>
        <v>A</v>
      </c>
      <c r="D291" s="5"/>
      <c r="E291" s="4">
        <v>3998</v>
      </c>
      <c r="F291" s="5">
        <v>1</v>
      </c>
      <c r="G291" s="5" t="str">
        <f t="shared" si="26"/>
        <v/>
      </c>
      <c r="H291" s="4">
        <f t="shared" si="27"/>
        <v>0</v>
      </c>
      <c r="I291" s="4">
        <f t="shared" si="24"/>
        <v>0</v>
      </c>
      <c r="J291" s="5">
        <v>1</v>
      </c>
      <c r="K291" s="5"/>
      <c r="L291" s="4">
        <f t="shared" si="28"/>
        <v>0</v>
      </c>
      <c r="M291" s="4">
        <f>'Invoice Data'!$B291+'Invoice Data'!$E291-'Invoice Data'!$H291-'Invoice Data'!$L291+'Invoice Data'!$I291</f>
        <v>3998</v>
      </c>
      <c r="N291" s="4">
        <f>_xlfn.IFNA(VLOOKUP(A291,BPay!$B$2:$D$7913,3,0),0)</f>
        <v>0</v>
      </c>
      <c r="O291" s="6">
        <f t="shared" si="29"/>
        <v>3998</v>
      </c>
    </row>
    <row r="292" spans="1:15" x14ac:dyDescent="0.35">
      <c r="A292" s="10">
        <v>33309</v>
      </c>
      <c r="B292" s="4">
        <v>0</v>
      </c>
      <c r="C292" s="19" t="str">
        <f t="shared" si="25"/>
        <v>A</v>
      </c>
      <c r="D292" s="5"/>
      <c r="E292" s="4">
        <v>4017</v>
      </c>
      <c r="F292" s="5">
        <v>1</v>
      </c>
      <c r="G292" s="5" t="str">
        <f t="shared" si="26"/>
        <v/>
      </c>
      <c r="H292" s="4">
        <f t="shared" si="27"/>
        <v>0</v>
      </c>
      <c r="I292" s="4">
        <f t="shared" si="24"/>
        <v>0</v>
      </c>
      <c r="J292" s="5">
        <v>14</v>
      </c>
      <c r="K292" s="5"/>
      <c r="L292" s="4">
        <f t="shared" si="28"/>
        <v>0</v>
      </c>
      <c r="M292" s="4">
        <f>'Invoice Data'!$B292+'Invoice Data'!$E292-'Invoice Data'!$H292-'Invoice Data'!$L292+'Invoice Data'!$I292</f>
        <v>4017</v>
      </c>
      <c r="N292" s="4">
        <f>_xlfn.IFNA(VLOOKUP(A292,BPay!$B$2:$D$7913,3,0),0)</f>
        <v>0</v>
      </c>
      <c r="O292" s="6">
        <f t="shared" si="29"/>
        <v>4017</v>
      </c>
    </row>
    <row r="293" spans="1:15" x14ac:dyDescent="0.35">
      <c r="A293" s="10">
        <v>33318</v>
      </c>
      <c r="B293" s="4">
        <v>0</v>
      </c>
      <c r="C293" s="19" t="str">
        <f t="shared" si="25"/>
        <v>A</v>
      </c>
      <c r="D293" s="5"/>
      <c r="E293" s="4">
        <v>5299</v>
      </c>
      <c r="F293" s="5">
        <v>1</v>
      </c>
      <c r="G293" s="5" t="str">
        <f t="shared" si="26"/>
        <v/>
      </c>
      <c r="H293" s="4">
        <f t="shared" si="27"/>
        <v>0</v>
      </c>
      <c r="I293" s="4">
        <f t="shared" si="24"/>
        <v>0</v>
      </c>
      <c r="J293" s="5">
        <v>1</v>
      </c>
      <c r="K293" s="5"/>
      <c r="L293" s="4">
        <f t="shared" si="28"/>
        <v>0</v>
      </c>
      <c r="M293" s="4">
        <f>'Invoice Data'!$B293+'Invoice Data'!$E293-'Invoice Data'!$H293-'Invoice Data'!$L293+'Invoice Data'!$I293</f>
        <v>5299</v>
      </c>
      <c r="N293" s="4">
        <f>_xlfn.IFNA(VLOOKUP(A293,BPay!$B$2:$D$7913,3,0),0)</f>
        <v>0</v>
      </c>
      <c r="O293" s="6">
        <f t="shared" si="29"/>
        <v>5299</v>
      </c>
    </row>
    <row r="294" spans="1:15" x14ac:dyDescent="0.35">
      <c r="A294" s="10">
        <v>33327</v>
      </c>
      <c r="B294" s="4">
        <v>0</v>
      </c>
      <c r="C294" s="19" t="str">
        <f t="shared" si="25"/>
        <v>A</v>
      </c>
      <c r="D294" s="5"/>
      <c r="E294" s="4">
        <v>8227</v>
      </c>
      <c r="F294" s="5">
        <v>2</v>
      </c>
      <c r="G294" s="5" t="str">
        <f t="shared" si="26"/>
        <v>Y</v>
      </c>
      <c r="H294" s="4">
        <f t="shared" si="27"/>
        <v>411.35</v>
      </c>
      <c r="I294" s="4">
        <f t="shared" si="24"/>
        <v>0</v>
      </c>
      <c r="J294" s="5">
        <v>2</v>
      </c>
      <c r="K294" s="5"/>
      <c r="L294" s="4">
        <f t="shared" si="28"/>
        <v>0</v>
      </c>
      <c r="M294" s="4">
        <f>'Invoice Data'!$B294+'Invoice Data'!$E294-'Invoice Data'!$H294-'Invoice Data'!$L294+'Invoice Data'!$I294</f>
        <v>7815.65</v>
      </c>
      <c r="N294" s="4">
        <f>_xlfn.IFNA(VLOOKUP(A294,BPay!$B$2:$D$7913,3,0),0)</f>
        <v>0</v>
      </c>
      <c r="O294" s="6">
        <f t="shared" si="29"/>
        <v>7815.65</v>
      </c>
    </row>
    <row r="295" spans="1:15" x14ac:dyDescent="0.35">
      <c r="A295" s="10">
        <v>33336</v>
      </c>
      <c r="B295" s="4">
        <v>0</v>
      </c>
      <c r="C295" s="19" t="str">
        <f t="shared" si="25"/>
        <v>A</v>
      </c>
      <c r="D295" s="5"/>
      <c r="E295" s="4">
        <v>6596</v>
      </c>
      <c r="F295" s="5">
        <v>2</v>
      </c>
      <c r="G295" s="5" t="str">
        <f t="shared" si="26"/>
        <v>Y</v>
      </c>
      <c r="H295" s="4">
        <f t="shared" si="27"/>
        <v>329.8</v>
      </c>
      <c r="I295" s="4">
        <f t="shared" si="24"/>
        <v>0</v>
      </c>
      <c r="J295" s="5">
        <v>2</v>
      </c>
      <c r="K295" s="5"/>
      <c r="L295" s="4">
        <f t="shared" si="28"/>
        <v>0</v>
      </c>
      <c r="M295" s="4">
        <f>'Invoice Data'!$B295+'Invoice Data'!$E295-'Invoice Data'!$H295-'Invoice Data'!$L295+'Invoice Data'!$I295</f>
        <v>6266.2</v>
      </c>
      <c r="N295" s="4">
        <f>_xlfn.IFNA(VLOOKUP(A295,BPay!$B$2:$D$7913,3,0),0)</f>
        <v>0</v>
      </c>
      <c r="O295" s="6">
        <f t="shared" si="29"/>
        <v>6266.2</v>
      </c>
    </row>
    <row r="296" spans="1:15" x14ac:dyDescent="0.35">
      <c r="A296" s="10">
        <v>33345</v>
      </c>
      <c r="B296" s="4">
        <v>0</v>
      </c>
      <c r="C296" s="19" t="str">
        <f t="shared" si="25"/>
        <v>A</v>
      </c>
      <c r="D296" s="5"/>
      <c r="E296" s="4">
        <v>4734</v>
      </c>
      <c r="F296" s="5">
        <v>1</v>
      </c>
      <c r="G296" s="5" t="str">
        <f t="shared" si="26"/>
        <v/>
      </c>
      <c r="H296" s="4">
        <f t="shared" si="27"/>
        <v>0</v>
      </c>
      <c r="I296" s="4">
        <f t="shared" si="24"/>
        <v>0</v>
      </c>
      <c r="J296" s="5">
        <v>11</v>
      </c>
      <c r="K296" s="5"/>
      <c r="L296" s="4">
        <f t="shared" si="28"/>
        <v>0</v>
      </c>
      <c r="M296" s="4">
        <f>'Invoice Data'!$B296+'Invoice Data'!$E296-'Invoice Data'!$H296-'Invoice Data'!$L296+'Invoice Data'!$I296</f>
        <v>4734</v>
      </c>
      <c r="N296" s="4">
        <f>_xlfn.IFNA(VLOOKUP(A296,BPay!$B$2:$D$7913,3,0),0)</f>
        <v>0</v>
      </c>
      <c r="O296" s="6">
        <f t="shared" si="29"/>
        <v>4734</v>
      </c>
    </row>
    <row r="297" spans="1:15" x14ac:dyDescent="0.35">
      <c r="A297" s="10">
        <v>33354</v>
      </c>
      <c r="B297" s="4">
        <v>0</v>
      </c>
      <c r="C297" s="19" t="str">
        <f t="shared" si="25"/>
        <v>A</v>
      </c>
      <c r="D297" s="5"/>
      <c r="E297" s="4">
        <v>5112</v>
      </c>
      <c r="F297" s="5">
        <v>1</v>
      </c>
      <c r="G297" s="5" t="str">
        <f t="shared" si="26"/>
        <v/>
      </c>
      <c r="H297" s="4">
        <f t="shared" si="27"/>
        <v>0</v>
      </c>
      <c r="I297" s="4">
        <f t="shared" si="24"/>
        <v>0</v>
      </c>
      <c r="J297" s="5">
        <v>8</v>
      </c>
      <c r="K297" s="5"/>
      <c r="L297" s="4">
        <f t="shared" si="28"/>
        <v>0</v>
      </c>
      <c r="M297" s="4">
        <f>'Invoice Data'!$B297+'Invoice Data'!$E297-'Invoice Data'!$H297-'Invoice Data'!$L297+'Invoice Data'!$I297</f>
        <v>5112</v>
      </c>
      <c r="N297" s="4">
        <f>_xlfn.IFNA(VLOOKUP(A297,BPay!$B$2:$D$7913,3,0),0)</f>
        <v>0</v>
      </c>
      <c r="O297" s="6">
        <f t="shared" si="29"/>
        <v>5112</v>
      </c>
    </row>
    <row r="298" spans="1:15" x14ac:dyDescent="0.35">
      <c r="A298" s="10">
        <v>33363</v>
      </c>
      <c r="B298" s="4">
        <v>0</v>
      </c>
      <c r="C298" s="19" t="str">
        <f t="shared" si="25"/>
        <v>A</v>
      </c>
      <c r="D298" s="5"/>
      <c r="E298" s="4">
        <v>8008</v>
      </c>
      <c r="F298" s="5">
        <v>2</v>
      </c>
      <c r="G298" s="5" t="str">
        <f t="shared" si="26"/>
        <v>Y</v>
      </c>
      <c r="H298" s="4">
        <f t="shared" si="27"/>
        <v>400.40000000000003</v>
      </c>
      <c r="I298" s="4">
        <f t="shared" si="24"/>
        <v>0</v>
      </c>
      <c r="J298" s="5">
        <v>7</v>
      </c>
      <c r="K298" s="5"/>
      <c r="L298" s="4">
        <f t="shared" si="28"/>
        <v>0</v>
      </c>
      <c r="M298" s="4">
        <f>'Invoice Data'!$B298+'Invoice Data'!$E298-'Invoice Data'!$H298-'Invoice Data'!$L298+'Invoice Data'!$I298</f>
        <v>7607.6</v>
      </c>
      <c r="N298" s="4">
        <f>_xlfn.IFNA(VLOOKUP(A298,BPay!$B$2:$D$7913,3,0),0)</f>
        <v>0</v>
      </c>
      <c r="O298" s="6">
        <f t="shared" si="29"/>
        <v>7607.6</v>
      </c>
    </row>
    <row r="299" spans="1:15" x14ac:dyDescent="0.35">
      <c r="A299" s="10">
        <v>33372</v>
      </c>
      <c r="B299" s="4">
        <v>0</v>
      </c>
      <c r="C299" s="19" t="str">
        <f t="shared" si="25"/>
        <v>A</v>
      </c>
      <c r="D299" s="5"/>
      <c r="E299" s="4">
        <v>8232</v>
      </c>
      <c r="F299" s="5">
        <v>2</v>
      </c>
      <c r="G299" s="5" t="str">
        <f t="shared" si="26"/>
        <v>Y</v>
      </c>
      <c r="H299" s="4">
        <f t="shared" si="27"/>
        <v>411.6</v>
      </c>
      <c r="I299" s="4">
        <f t="shared" si="24"/>
        <v>0</v>
      </c>
      <c r="J299" s="5">
        <v>6</v>
      </c>
      <c r="K299" s="5"/>
      <c r="L299" s="4">
        <f t="shared" si="28"/>
        <v>0</v>
      </c>
      <c r="M299" s="4">
        <f>'Invoice Data'!$B299+'Invoice Data'!$E299-'Invoice Data'!$H299-'Invoice Data'!$L299+'Invoice Data'!$I299</f>
        <v>7820.4</v>
      </c>
      <c r="N299" s="4">
        <f>_xlfn.IFNA(VLOOKUP(A299,BPay!$B$2:$D$7913,3,0),0)</f>
        <v>0</v>
      </c>
      <c r="O299" s="6">
        <f t="shared" si="29"/>
        <v>7820.4</v>
      </c>
    </row>
    <row r="300" spans="1:15" x14ac:dyDescent="0.35">
      <c r="A300" s="10">
        <v>33381</v>
      </c>
      <c r="B300" s="4">
        <v>0</v>
      </c>
      <c r="C300" s="19" t="str">
        <f t="shared" si="25"/>
        <v>A</v>
      </c>
      <c r="D300" s="5"/>
      <c r="E300" s="4">
        <v>9214</v>
      </c>
      <c r="F300" s="5">
        <v>2</v>
      </c>
      <c r="G300" s="5" t="str">
        <f t="shared" si="26"/>
        <v>Y</v>
      </c>
      <c r="H300" s="4">
        <f t="shared" si="27"/>
        <v>460.70000000000005</v>
      </c>
      <c r="I300" s="4">
        <f t="shared" si="24"/>
        <v>0</v>
      </c>
      <c r="J300" s="5">
        <v>11</v>
      </c>
      <c r="K300" s="5"/>
      <c r="L300" s="4">
        <f t="shared" si="28"/>
        <v>0</v>
      </c>
      <c r="M300" s="4">
        <f>'Invoice Data'!$B300+'Invoice Data'!$E300-'Invoice Data'!$H300-'Invoice Data'!$L300+'Invoice Data'!$I300</f>
        <v>8753.2999999999993</v>
      </c>
      <c r="N300" s="4">
        <f>_xlfn.IFNA(VLOOKUP(A300,BPay!$B$2:$D$7913,3,0),0)</f>
        <v>0</v>
      </c>
      <c r="O300" s="6">
        <f t="shared" si="29"/>
        <v>8753.2999999999993</v>
      </c>
    </row>
    <row r="301" spans="1:15" x14ac:dyDescent="0.35">
      <c r="A301" s="10">
        <v>33390</v>
      </c>
      <c r="B301" s="4">
        <v>0</v>
      </c>
      <c r="C301" s="19" t="str">
        <f t="shared" si="25"/>
        <v>A</v>
      </c>
      <c r="D301" s="5"/>
      <c r="E301" s="4">
        <v>8796</v>
      </c>
      <c r="F301" s="5">
        <v>2</v>
      </c>
      <c r="G301" s="5" t="str">
        <f t="shared" si="26"/>
        <v>Y</v>
      </c>
      <c r="H301" s="4">
        <f t="shared" si="27"/>
        <v>439.8</v>
      </c>
      <c r="I301" s="4">
        <f t="shared" si="24"/>
        <v>0</v>
      </c>
      <c r="J301" s="5">
        <v>8</v>
      </c>
      <c r="K301" s="5"/>
      <c r="L301" s="4">
        <f t="shared" si="28"/>
        <v>0</v>
      </c>
      <c r="M301" s="4">
        <f>'Invoice Data'!$B301+'Invoice Data'!$E301-'Invoice Data'!$H301-'Invoice Data'!$L301+'Invoice Data'!$I301</f>
        <v>8356.2000000000007</v>
      </c>
      <c r="N301" s="4">
        <f>_xlfn.IFNA(VLOOKUP(A301,BPay!$B$2:$D$7913,3,0),0)</f>
        <v>0</v>
      </c>
      <c r="O301" s="6">
        <f t="shared" si="29"/>
        <v>8356.2000000000007</v>
      </c>
    </row>
    <row r="302" spans="1:15" x14ac:dyDescent="0.35">
      <c r="A302" s="10">
        <v>33407</v>
      </c>
      <c r="B302" s="4">
        <v>0</v>
      </c>
      <c r="C302" s="19" t="str">
        <f t="shared" si="25"/>
        <v>A</v>
      </c>
      <c r="D302" s="5"/>
      <c r="E302" s="4">
        <v>4030</v>
      </c>
      <c r="F302" s="5">
        <v>1</v>
      </c>
      <c r="G302" s="5" t="str">
        <f t="shared" si="26"/>
        <v/>
      </c>
      <c r="H302" s="4">
        <f t="shared" si="27"/>
        <v>0</v>
      </c>
      <c r="I302" s="4">
        <f t="shared" si="24"/>
        <v>0</v>
      </c>
      <c r="J302" s="5">
        <v>10</v>
      </c>
      <c r="K302" s="5"/>
      <c r="L302" s="4">
        <f t="shared" si="28"/>
        <v>0</v>
      </c>
      <c r="M302" s="4">
        <f>'Invoice Data'!$B302+'Invoice Data'!$E302-'Invoice Data'!$H302-'Invoice Data'!$L302+'Invoice Data'!$I302</f>
        <v>4030</v>
      </c>
      <c r="N302" s="4">
        <f>_xlfn.IFNA(VLOOKUP(A302,BPay!$B$2:$D$7913,3,0),0)</f>
        <v>0</v>
      </c>
      <c r="O302" s="6">
        <f t="shared" si="29"/>
        <v>4030</v>
      </c>
    </row>
    <row r="303" spans="1:15" x14ac:dyDescent="0.35">
      <c r="A303" s="10">
        <v>33416</v>
      </c>
      <c r="B303" s="4">
        <v>0</v>
      </c>
      <c r="C303" s="19" t="str">
        <f t="shared" si="25"/>
        <v>A</v>
      </c>
      <c r="D303" s="5"/>
      <c r="E303" s="4">
        <v>3877</v>
      </c>
      <c r="F303" s="5">
        <v>1</v>
      </c>
      <c r="G303" s="5" t="str">
        <f t="shared" si="26"/>
        <v/>
      </c>
      <c r="H303" s="4">
        <f t="shared" si="27"/>
        <v>0</v>
      </c>
      <c r="I303" s="4">
        <f t="shared" si="24"/>
        <v>0</v>
      </c>
      <c r="J303" s="5">
        <v>6</v>
      </c>
      <c r="K303" s="5"/>
      <c r="L303" s="4">
        <f t="shared" si="28"/>
        <v>0</v>
      </c>
      <c r="M303" s="4">
        <f>'Invoice Data'!$B303+'Invoice Data'!$E303-'Invoice Data'!$H303-'Invoice Data'!$L303+'Invoice Data'!$I303</f>
        <v>3877</v>
      </c>
      <c r="N303" s="4">
        <f>_xlfn.IFNA(VLOOKUP(A303,BPay!$B$2:$D$7913,3,0),0)</f>
        <v>0</v>
      </c>
      <c r="O303" s="6">
        <f t="shared" si="29"/>
        <v>3877</v>
      </c>
    </row>
    <row r="304" spans="1:15" x14ac:dyDescent="0.35">
      <c r="A304" s="10">
        <v>33425</v>
      </c>
      <c r="B304" s="4">
        <v>0</v>
      </c>
      <c r="C304" s="19" t="str">
        <f t="shared" si="25"/>
        <v>A</v>
      </c>
      <c r="D304" s="5"/>
      <c r="E304" s="4">
        <v>8711</v>
      </c>
      <c r="F304" s="5">
        <v>2</v>
      </c>
      <c r="G304" s="5" t="str">
        <f t="shared" si="26"/>
        <v>Y</v>
      </c>
      <c r="H304" s="4">
        <f t="shared" si="27"/>
        <v>435.55</v>
      </c>
      <c r="I304" s="4">
        <f t="shared" si="24"/>
        <v>0</v>
      </c>
      <c r="J304" s="5">
        <v>11</v>
      </c>
      <c r="K304" s="5"/>
      <c r="L304" s="4">
        <f t="shared" si="28"/>
        <v>0</v>
      </c>
      <c r="M304" s="4">
        <f>'Invoice Data'!$B304+'Invoice Data'!$E304-'Invoice Data'!$H304-'Invoice Data'!$L304+'Invoice Data'!$I304</f>
        <v>8275.4500000000007</v>
      </c>
      <c r="N304" s="4">
        <f>_xlfn.IFNA(VLOOKUP(A304,BPay!$B$2:$D$7913,3,0),0)</f>
        <v>0</v>
      </c>
      <c r="O304" s="6">
        <f t="shared" si="29"/>
        <v>8275.4500000000007</v>
      </c>
    </row>
    <row r="305" spans="1:15" x14ac:dyDescent="0.35">
      <c r="A305" s="10">
        <v>33434</v>
      </c>
      <c r="B305" s="4">
        <v>0</v>
      </c>
      <c r="C305" s="19" t="str">
        <f t="shared" si="25"/>
        <v>A</v>
      </c>
      <c r="D305" s="5"/>
      <c r="E305" s="4">
        <v>5231</v>
      </c>
      <c r="F305" s="5">
        <v>1</v>
      </c>
      <c r="G305" s="5" t="str">
        <f t="shared" si="26"/>
        <v/>
      </c>
      <c r="H305" s="4">
        <f t="shared" si="27"/>
        <v>0</v>
      </c>
      <c r="I305" s="4">
        <f t="shared" si="24"/>
        <v>0</v>
      </c>
      <c r="J305" s="5">
        <v>14</v>
      </c>
      <c r="K305" s="5"/>
      <c r="L305" s="4">
        <f t="shared" si="28"/>
        <v>0</v>
      </c>
      <c r="M305" s="4">
        <f>'Invoice Data'!$B305+'Invoice Data'!$E305-'Invoice Data'!$H305-'Invoice Data'!$L305+'Invoice Data'!$I305</f>
        <v>5231</v>
      </c>
      <c r="N305" s="4">
        <f>_xlfn.IFNA(VLOOKUP(A305,BPay!$B$2:$D$7913,3,0),0)</f>
        <v>0</v>
      </c>
      <c r="O305" s="6">
        <f t="shared" si="29"/>
        <v>5231</v>
      </c>
    </row>
    <row r="306" spans="1:15" x14ac:dyDescent="0.35">
      <c r="A306" s="10">
        <v>33443</v>
      </c>
      <c r="B306" s="4">
        <v>0</v>
      </c>
      <c r="C306" s="19" t="str">
        <f t="shared" si="25"/>
        <v>A</v>
      </c>
      <c r="D306" s="5"/>
      <c r="E306" s="4">
        <v>6951</v>
      </c>
      <c r="F306" s="5">
        <v>2</v>
      </c>
      <c r="G306" s="5" t="str">
        <f t="shared" si="26"/>
        <v>Y</v>
      </c>
      <c r="H306" s="4">
        <f t="shared" si="27"/>
        <v>347.55</v>
      </c>
      <c r="I306" s="4">
        <f t="shared" si="24"/>
        <v>0</v>
      </c>
      <c r="J306" s="5">
        <v>7</v>
      </c>
      <c r="K306" s="5"/>
      <c r="L306" s="4">
        <f t="shared" si="28"/>
        <v>0</v>
      </c>
      <c r="M306" s="4">
        <f>'Invoice Data'!$B306+'Invoice Data'!$E306-'Invoice Data'!$H306-'Invoice Data'!$L306+'Invoice Data'!$I306</f>
        <v>6603.45</v>
      </c>
      <c r="N306" s="4">
        <f>_xlfn.IFNA(VLOOKUP(A306,BPay!$B$2:$D$7913,3,0),0)</f>
        <v>0</v>
      </c>
      <c r="O306" s="6">
        <f t="shared" si="29"/>
        <v>6603.45</v>
      </c>
    </row>
    <row r="307" spans="1:15" x14ac:dyDescent="0.35">
      <c r="A307" s="10">
        <v>33452</v>
      </c>
      <c r="B307" s="4">
        <v>0</v>
      </c>
      <c r="C307" s="19" t="str">
        <f t="shared" si="25"/>
        <v>A</v>
      </c>
      <c r="D307" s="5"/>
      <c r="E307" s="4">
        <v>10132</v>
      </c>
      <c r="F307" s="5">
        <v>2</v>
      </c>
      <c r="G307" s="5" t="str">
        <f t="shared" si="26"/>
        <v>Y</v>
      </c>
      <c r="H307" s="4">
        <f t="shared" si="27"/>
        <v>506.6</v>
      </c>
      <c r="I307" s="4">
        <f t="shared" si="24"/>
        <v>0</v>
      </c>
      <c r="J307" s="5">
        <v>10</v>
      </c>
      <c r="K307" s="5"/>
      <c r="L307" s="4">
        <f t="shared" si="28"/>
        <v>0</v>
      </c>
      <c r="M307" s="4">
        <f>'Invoice Data'!$B307+'Invoice Data'!$E307-'Invoice Data'!$H307-'Invoice Data'!$L307+'Invoice Data'!$I307</f>
        <v>9625.4</v>
      </c>
      <c r="N307" s="4">
        <f>_xlfn.IFNA(VLOOKUP(A307,BPay!$B$2:$D$7913,3,0),0)</f>
        <v>0</v>
      </c>
      <c r="O307" s="6">
        <f t="shared" si="29"/>
        <v>9625.4</v>
      </c>
    </row>
    <row r="308" spans="1:15" x14ac:dyDescent="0.35">
      <c r="A308" s="10">
        <v>33461</v>
      </c>
      <c r="B308" s="4">
        <v>0</v>
      </c>
      <c r="C308" s="19" t="str">
        <f t="shared" si="25"/>
        <v>A</v>
      </c>
      <c r="D308" s="5"/>
      <c r="E308" s="4">
        <v>5341</v>
      </c>
      <c r="F308" s="5">
        <v>1</v>
      </c>
      <c r="G308" s="5" t="str">
        <f t="shared" si="26"/>
        <v/>
      </c>
      <c r="H308" s="4">
        <f t="shared" si="27"/>
        <v>0</v>
      </c>
      <c r="I308" s="4">
        <f t="shared" si="24"/>
        <v>0</v>
      </c>
      <c r="J308" s="5">
        <v>10</v>
      </c>
      <c r="K308" s="5"/>
      <c r="L308" s="4">
        <f t="shared" si="28"/>
        <v>0</v>
      </c>
      <c r="M308" s="4">
        <f>'Invoice Data'!$B308+'Invoice Data'!$E308-'Invoice Data'!$H308-'Invoice Data'!$L308+'Invoice Data'!$I308</f>
        <v>5341</v>
      </c>
      <c r="N308" s="4">
        <f>_xlfn.IFNA(VLOOKUP(A308,BPay!$B$2:$D$7913,3,0),0)</f>
        <v>0</v>
      </c>
      <c r="O308" s="6">
        <f t="shared" si="29"/>
        <v>5341</v>
      </c>
    </row>
    <row r="309" spans="1:15" x14ac:dyDescent="0.35">
      <c r="A309" s="10">
        <v>33470</v>
      </c>
      <c r="B309" s="4">
        <v>0</v>
      </c>
      <c r="C309" s="19" t="str">
        <f t="shared" si="25"/>
        <v>A</v>
      </c>
      <c r="D309" s="5"/>
      <c r="E309" s="4">
        <v>7625</v>
      </c>
      <c r="F309" s="5">
        <v>2</v>
      </c>
      <c r="G309" s="5" t="str">
        <f t="shared" si="26"/>
        <v>Y</v>
      </c>
      <c r="H309" s="4">
        <f t="shared" si="27"/>
        <v>381.25</v>
      </c>
      <c r="I309" s="4">
        <f t="shared" si="24"/>
        <v>0</v>
      </c>
      <c r="J309" s="5">
        <v>12</v>
      </c>
      <c r="K309" s="5"/>
      <c r="L309" s="4">
        <f t="shared" si="28"/>
        <v>0</v>
      </c>
      <c r="M309" s="4">
        <f>'Invoice Data'!$B309+'Invoice Data'!$E309-'Invoice Data'!$H309-'Invoice Data'!$L309+'Invoice Data'!$I309</f>
        <v>7243.75</v>
      </c>
      <c r="N309" s="4">
        <f>_xlfn.IFNA(VLOOKUP(A309,BPay!$B$2:$D$7913,3,0),0)</f>
        <v>0</v>
      </c>
      <c r="O309" s="6">
        <f t="shared" si="29"/>
        <v>7243.75</v>
      </c>
    </row>
    <row r="310" spans="1:15" x14ac:dyDescent="0.35">
      <c r="A310" s="10">
        <v>33489</v>
      </c>
      <c r="B310" s="4">
        <v>0</v>
      </c>
      <c r="C310" s="19" t="str">
        <f t="shared" si="25"/>
        <v>A</v>
      </c>
      <c r="D310" s="5"/>
      <c r="E310" s="4">
        <v>4093</v>
      </c>
      <c r="F310" s="5">
        <v>1</v>
      </c>
      <c r="G310" s="5" t="str">
        <f t="shared" si="26"/>
        <v/>
      </c>
      <c r="H310" s="4">
        <f t="shared" si="27"/>
        <v>0</v>
      </c>
      <c r="I310" s="4">
        <f t="shared" si="24"/>
        <v>0</v>
      </c>
      <c r="J310" s="5">
        <v>4</v>
      </c>
      <c r="K310" s="5"/>
      <c r="L310" s="4">
        <f t="shared" si="28"/>
        <v>0</v>
      </c>
      <c r="M310" s="4">
        <f>'Invoice Data'!$B310+'Invoice Data'!$E310-'Invoice Data'!$H310-'Invoice Data'!$L310+'Invoice Data'!$I310</f>
        <v>4093</v>
      </c>
      <c r="N310" s="4">
        <f>_xlfn.IFNA(VLOOKUP(A310,BPay!$B$2:$D$7913,3,0),0)</f>
        <v>0</v>
      </c>
      <c r="O310" s="6">
        <f t="shared" si="29"/>
        <v>4093</v>
      </c>
    </row>
    <row r="311" spans="1:15" x14ac:dyDescent="0.35">
      <c r="A311" s="10">
        <v>33498</v>
      </c>
      <c r="B311" s="4">
        <v>0</v>
      </c>
      <c r="C311" s="19" t="str">
        <f t="shared" si="25"/>
        <v>A</v>
      </c>
      <c r="D311" s="5"/>
      <c r="E311" s="4">
        <v>3696</v>
      </c>
      <c r="F311" s="5">
        <v>1</v>
      </c>
      <c r="G311" s="5" t="str">
        <f t="shared" si="26"/>
        <v/>
      </c>
      <c r="H311" s="4">
        <f t="shared" si="27"/>
        <v>0</v>
      </c>
      <c r="I311" s="4">
        <f t="shared" si="24"/>
        <v>0</v>
      </c>
      <c r="J311" s="5">
        <v>15</v>
      </c>
      <c r="K311" s="5"/>
      <c r="L311" s="4">
        <f t="shared" si="28"/>
        <v>0</v>
      </c>
      <c r="M311" s="4">
        <f>'Invoice Data'!$B311+'Invoice Data'!$E311-'Invoice Data'!$H311-'Invoice Data'!$L311+'Invoice Data'!$I311</f>
        <v>3696</v>
      </c>
      <c r="N311" s="4">
        <f>_xlfn.IFNA(VLOOKUP(A311,BPay!$B$2:$D$7913,3,0),0)</f>
        <v>0</v>
      </c>
      <c r="O311" s="6">
        <f t="shared" si="29"/>
        <v>3696</v>
      </c>
    </row>
    <row r="312" spans="1:15" x14ac:dyDescent="0.35">
      <c r="A312" s="10">
        <v>33504</v>
      </c>
      <c r="B312" s="4">
        <v>0</v>
      </c>
      <c r="C312" s="19" t="str">
        <f t="shared" si="25"/>
        <v>A</v>
      </c>
      <c r="D312" s="5"/>
      <c r="E312" s="4">
        <v>7887</v>
      </c>
      <c r="F312" s="5">
        <v>2</v>
      </c>
      <c r="G312" s="5" t="str">
        <f t="shared" si="26"/>
        <v>Y</v>
      </c>
      <c r="H312" s="4">
        <f t="shared" si="27"/>
        <v>394.35</v>
      </c>
      <c r="I312" s="4">
        <f t="shared" si="24"/>
        <v>0</v>
      </c>
      <c r="J312" s="5">
        <v>1</v>
      </c>
      <c r="K312" s="5"/>
      <c r="L312" s="4">
        <f t="shared" si="28"/>
        <v>0</v>
      </c>
      <c r="M312" s="4">
        <f>'Invoice Data'!$B312+'Invoice Data'!$E312-'Invoice Data'!$H312-'Invoice Data'!$L312+'Invoice Data'!$I312</f>
        <v>7492.65</v>
      </c>
      <c r="N312" s="4">
        <f>_xlfn.IFNA(VLOOKUP(A312,BPay!$B$2:$D$7913,3,0),0)</f>
        <v>0</v>
      </c>
      <c r="O312" s="6">
        <f t="shared" si="29"/>
        <v>7492.65</v>
      </c>
    </row>
    <row r="313" spans="1:15" x14ac:dyDescent="0.35">
      <c r="A313" s="10">
        <v>33513</v>
      </c>
      <c r="B313" s="4">
        <v>0</v>
      </c>
      <c r="C313" s="19" t="str">
        <f t="shared" si="25"/>
        <v>A</v>
      </c>
      <c r="D313" s="5"/>
      <c r="E313" s="4">
        <v>8749</v>
      </c>
      <c r="F313" s="5">
        <v>2</v>
      </c>
      <c r="G313" s="5" t="str">
        <f t="shared" si="26"/>
        <v>Y</v>
      </c>
      <c r="H313" s="4">
        <f t="shared" si="27"/>
        <v>437.45000000000005</v>
      </c>
      <c r="I313" s="4">
        <f t="shared" si="24"/>
        <v>0</v>
      </c>
      <c r="J313" s="5">
        <v>2</v>
      </c>
      <c r="K313" s="5"/>
      <c r="L313" s="4">
        <f t="shared" si="28"/>
        <v>0</v>
      </c>
      <c r="M313" s="4">
        <f>'Invoice Data'!$B313+'Invoice Data'!$E313-'Invoice Data'!$H313-'Invoice Data'!$L313+'Invoice Data'!$I313</f>
        <v>8311.5499999999993</v>
      </c>
      <c r="N313" s="4">
        <f>_xlfn.IFNA(VLOOKUP(A313,BPay!$B$2:$D$7913,3,0),0)</f>
        <v>0</v>
      </c>
      <c r="O313" s="6">
        <f t="shared" si="29"/>
        <v>8311.5499999999993</v>
      </c>
    </row>
    <row r="314" spans="1:15" x14ac:dyDescent="0.35">
      <c r="A314" s="10">
        <v>33522</v>
      </c>
      <c r="B314" s="4">
        <v>0</v>
      </c>
      <c r="C314" s="19" t="str">
        <f t="shared" si="25"/>
        <v>A</v>
      </c>
      <c r="D314" s="5"/>
      <c r="E314" s="4">
        <v>4712</v>
      </c>
      <c r="F314" s="5">
        <v>1</v>
      </c>
      <c r="G314" s="5" t="str">
        <f t="shared" si="26"/>
        <v/>
      </c>
      <c r="H314" s="4">
        <f t="shared" si="27"/>
        <v>0</v>
      </c>
      <c r="I314" s="4">
        <f t="shared" si="24"/>
        <v>0</v>
      </c>
      <c r="J314" s="5">
        <v>0</v>
      </c>
      <c r="K314" s="5"/>
      <c r="L314" s="4">
        <f t="shared" si="28"/>
        <v>0</v>
      </c>
      <c r="M314" s="4">
        <f>'Invoice Data'!$B314+'Invoice Data'!$E314-'Invoice Data'!$H314-'Invoice Data'!$L314+'Invoice Data'!$I314</f>
        <v>4712</v>
      </c>
      <c r="N314" s="4">
        <f>_xlfn.IFNA(VLOOKUP(A314,BPay!$B$2:$D$7913,3,0),0)</f>
        <v>0</v>
      </c>
      <c r="O314" s="6">
        <f t="shared" si="29"/>
        <v>4712</v>
      </c>
    </row>
    <row r="315" spans="1:15" x14ac:dyDescent="0.35">
      <c r="A315" s="10">
        <v>33531</v>
      </c>
      <c r="B315" s="4">
        <v>0</v>
      </c>
      <c r="C315" s="19" t="str">
        <f t="shared" si="25"/>
        <v>A</v>
      </c>
      <c r="D315" s="5"/>
      <c r="E315" s="4">
        <v>3181</v>
      </c>
      <c r="F315" s="5">
        <v>1</v>
      </c>
      <c r="G315" s="5" t="str">
        <f t="shared" si="26"/>
        <v/>
      </c>
      <c r="H315" s="4">
        <f t="shared" si="27"/>
        <v>0</v>
      </c>
      <c r="I315" s="4">
        <f t="shared" si="24"/>
        <v>0</v>
      </c>
      <c r="J315" s="5">
        <v>13</v>
      </c>
      <c r="K315" s="5"/>
      <c r="L315" s="4">
        <f t="shared" si="28"/>
        <v>0</v>
      </c>
      <c r="M315" s="4">
        <f>'Invoice Data'!$B315+'Invoice Data'!$E315-'Invoice Data'!$H315-'Invoice Data'!$L315+'Invoice Data'!$I315</f>
        <v>3181</v>
      </c>
      <c r="N315" s="4">
        <f>_xlfn.IFNA(VLOOKUP(A315,BPay!$B$2:$D$7913,3,0),0)</f>
        <v>0</v>
      </c>
      <c r="O315" s="6">
        <f t="shared" si="29"/>
        <v>3181</v>
      </c>
    </row>
    <row r="316" spans="1:15" x14ac:dyDescent="0.35">
      <c r="A316" s="10">
        <v>33540</v>
      </c>
      <c r="B316" s="4">
        <v>0</v>
      </c>
      <c r="C316" s="19" t="str">
        <f t="shared" si="25"/>
        <v>A</v>
      </c>
      <c r="D316" s="5"/>
      <c r="E316" s="4">
        <v>10031</v>
      </c>
      <c r="F316" s="5">
        <v>2</v>
      </c>
      <c r="G316" s="5" t="str">
        <f t="shared" si="26"/>
        <v>Y</v>
      </c>
      <c r="H316" s="4">
        <f t="shared" si="27"/>
        <v>501.55</v>
      </c>
      <c r="I316" s="4">
        <f t="shared" si="24"/>
        <v>0</v>
      </c>
      <c r="J316" s="5">
        <v>13</v>
      </c>
      <c r="K316" s="5"/>
      <c r="L316" s="4">
        <f t="shared" si="28"/>
        <v>0</v>
      </c>
      <c r="M316" s="4">
        <f>'Invoice Data'!$B316+'Invoice Data'!$E316-'Invoice Data'!$H316-'Invoice Data'!$L316+'Invoice Data'!$I316</f>
        <v>9529.4500000000007</v>
      </c>
      <c r="N316" s="4">
        <f>_xlfn.IFNA(VLOOKUP(A316,BPay!$B$2:$D$7913,3,0),0)</f>
        <v>0</v>
      </c>
      <c r="O316" s="6">
        <f t="shared" si="29"/>
        <v>9529.4500000000007</v>
      </c>
    </row>
    <row r="317" spans="1:15" x14ac:dyDescent="0.35">
      <c r="A317" s="10">
        <v>33559</v>
      </c>
      <c r="B317" s="4">
        <v>0</v>
      </c>
      <c r="C317" s="19" t="str">
        <f t="shared" si="25"/>
        <v>A</v>
      </c>
      <c r="D317" s="5"/>
      <c r="E317" s="4">
        <v>5120</v>
      </c>
      <c r="F317" s="5">
        <v>1</v>
      </c>
      <c r="G317" s="5" t="str">
        <f t="shared" si="26"/>
        <v/>
      </c>
      <c r="H317" s="4">
        <f t="shared" si="27"/>
        <v>0</v>
      </c>
      <c r="I317" s="4">
        <f t="shared" si="24"/>
        <v>0</v>
      </c>
      <c r="J317" s="5">
        <v>8</v>
      </c>
      <c r="K317" s="5"/>
      <c r="L317" s="4">
        <f t="shared" si="28"/>
        <v>0</v>
      </c>
      <c r="M317" s="4">
        <f>'Invoice Data'!$B317+'Invoice Data'!$E317-'Invoice Data'!$H317-'Invoice Data'!$L317+'Invoice Data'!$I317</f>
        <v>5120</v>
      </c>
      <c r="N317" s="4">
        <f>_xlfn.IFNA(VLOOKUP(A317,BPay!$B$2:$D$7913,3,0),0)</f>
        <v>0</v>
      </c>
      <c r="O317" s="6">
        <f t="shared" si="29"/>
        <v>5120</v>
      </c>
    </row>
    <row r="318" spans="1:15" x14ac:dyDescent="0.35">
      <c r="A318" s="10">
        <v>33568</v>
      </c>
      <c r="B318" s="4">
        <v>0</v>
      </c>
      <c r="C318" s="19" t="str">
        <f t="shared" si="25"/>
        <v>A</v>
      </c>
      <c r="D318" s="5"/>
      <c r="E318" s="4">
        <v>9001</v>
      </c>
      <c r="F318" s="5">
        <v>2</v>
      </c>
      <c r="G318" s="5" t="str">
        <f t="shared" si="26"/>
        <v>Y</v>
      </c>
      <c r="H318" s="4">
        <f t="shared" si="27"/>
        <v>450.05</v>
      </c>
      <c r="I318" s="4">
        <f t="shared" si="24"/>
        <v>0</v>
      </c>
      <c r="J318" s="5">
        <v>13</v>
      </c>
      <c r="K318" s="5"/>
      <c r="L318" s="4">
        <f t="shared" si="28"/>
        <v>0</v>
      </c>
      <c r="M318" s="4">
        <f>'Invoice Data'!$B318+'Invoice Data'!$E318-'Invoice Data'!$H318-'Invoice Data'!$L318+'Invoice Data'!$I318</f>
        <v>8550.9500000000007</v>
      </c>
      <c r="N318" s="4">
        <f>_xlfn.IFNA(VLOOKUP(A318,BPay!$B$2:$D$7913,3,0),0)</f>
        <v>0</v>
      </c>
      <c r="O318" s="6">
        <f t="shared" si="29"/>
        <v>8550.9500000000007</v>
      </c>
    </row>
    <row r="319" spans="1:15" x14ac:dyDescent="0.35">
      <c r="A319" s="10">
        <v>33577</v>
      </c>
      <c r="B319" s="4">
        <v>0</v>
      </c>
      <c r="C319" s="19" t="str">
        <f t="shared" si="25"/>
        <v>A</v>
      </c>
      <c r="D319" s="5"/>
      <c r="E319" s="4">
        <v>9600</v>
      </c>
      <c r="F319" s="5">
        <v>2</v>
      </c>
      <c r="G319" s="5" t="str">
        <f t="shared" si="26"/>
        <v>Y</v>
      </c>
      <c r="H319" s="4">
        <f t="shared" si="27"/>
        <v>480</v>
      </c>
      <c r="I319" s="4">
        <f t="shared" si="24"/>
        <v>0</v>
      </c>
      <c r="J319" s="5">
        <v>12</v>
      </c>
      <c r="K319" s="5"/>
      <c r="L319" s="4">
        <f t="shared" si="28"/>
        <v>0</v>
      </c>
      <c r="M319" s="4">
        <f>'Invoice Data'!$B319+'Invoice Data'!$E319-'Invoice Data'!$H319-'Invoice Data'!$L319+'Invoice Data'!$I319</f>
        <v>9120</v>
      </c>
      <c r="N319" s="4">
        <f>_xlfn.IFNA(VLOOKUP(A319,BPay!$B$2:$D$7913,3,0),0)</f>
        <v>0</v>
      </c>
      <c r="O319" s="6">
        <f t="shared" si="29"/>
        <v>9120</v>
      </c>
    </row>
    <row r="320" spans="1:15" x14ac:dyDescent="0.35">
      <c r="A320" s="10">
        <v>33586</v>
      </c>
      <c r="B320" s="4">
        <v>-1802</v>
      </c>
      <c r="C320" s="19" t="str">
        <f t="shared" si="25"/>
        <v>C</v>
      </c>
      <c r="D320" s="5"/>
      <c r="E320" s="4">
        <v>6356</v>
      </c>
      <c r="F320" s="5">
        <v>2</v>
      </c>
      <c r="G320" s="5" t="str">
        <f t="shared" si="26"/>
        <v>Y</v>
      </c>
      <c r="H320" s="4">
        <f t="shared" si="27"/>
        <v>317.8</v>
      </c>
      <c r="I320" s="4">
        <f t="shared" si="24"/>
        <v>0</v>
      </c>
      <c r="J320" s="5">
        <v>0</v>
      </c>
      <c r="K320" s="5"/>
      <c r="L320" s="4">
        <f t="shared" si="28"/>
        <v>0</v>
      </c>
      <c r="M320" s="4">
        <f>'Invoice Data'!$B320+'Invoice Data'!$E320-'Invoice Data'!$H320-'Invoice Data'!$L320+'Invoice Data'!$I320</f>
        <v>4236.2</v>
      </c>
      <c r="N320" s="4">
        <f>_xlfn.IFNA(VLOOKUP(A320,BPay!$B$2:$D$7913,3,0),0)</f>
        <v>0</v>
      </c>
      <c r="O320" s="6">
        <f t="shared" si="29"/>
        <v>4236.2</v>
      </c>
    </row>
    <row r="321" spans="1:15" x14ac:dyDescent="0.35">
      <c r="A321" s="10">
        <v>33595</v>
      </c>
      <c r="B321" s="4">
        <v>0</v>
      </c>
      <c r="C321" s="19" t="str">
        <f t="shared" si="25"/>
        <v>A</v>
      </c>
      <c r="D321" s="5"/>
      <c r="E321" s="4">
        <v>5241</v>
      </c>
      <c r="F321" s="5">
        <v>1</v>
      </c>
      <c r="G321" s="5" t="str">
        <f t="shared" si="26"/>
        <v/>
      </c>
      <c r="H321" s="4">
        <f t="shared" si="27"/>
        <v>0</v>
      </c>
      <c r="I321" s="4">
        <f t="shared" si="24"/>
        <v>0</v>
      </c>
      <c r="J321" s="5">
        <v>2</v>
      </c>
      <c r="K321" s="5"/>
      <c r="L321" s="4">
        <f t="shared" si="28"/>
        <v>0</v>
      </c>
      <c r="M321" s="4">
        <f>'Invoice Data'!$B321+'Invoice Data'!$E321-'Invoice Data'!$H321-'Invoice Data'!$L321+'Invoice Data'!$I321</f>
        <v>5241</v>
      </c>
      <c r="N321" s="4">
        <f>_xlfn.IFNA(VLOOKUP(A321,BPay!$B$2:$D$7913,3,0),0)</f>
        <v>0</v>
      </c>
      <c r="O321" s="6">
        <f t="shared" si="29"/>
        <v>5241</v>
      </c>
    </row>
    <row r="322" spans="1:15" x14ac:dyDescent="0.35">
      <c r="A322" s="10">
        <v>33602</v>
      </c>
      <c r="B322" s="4">
        <v>0</v>
      </c>
      <c r="C322" s="19" t="str">
        <f t="shared" si="25"/>
        <v>A</v>
      </c>
      <c r="D322" s="5"/>
      <c r="E322" s="4">
        <v>6363</v>
      </c>
      <c r="F322" s="5">
        <v>2</v>
      </c>
      <c r="G322" s="5" t="str">
        <f t="shared" si="26"/>
        <v>Y</v>
      </c>
      <c r="H322" s="4">
        <f t="shared" si="27"/>
        <v>318.15000000000003</v>
      </c>
      <c r="I322" s="4">
        <f t="shared" si="24"/>
        <v>0</v>
      </c>
      <c r="J322" s="5">
        <v>5</v>
      </c>
      <c r="K322" s="5"/>
      <c r="L322" s="4">
        <f t="shared" si="28"/>
        <v>0</v>
      </c>
      <c r="M322" s="4">
        <f>'Invoice Data'!$B322+'Invoice Data'!$E322-'Invoice Data'!$H322-'Invoice Data'!$L322+'Invoice Data'!$I322</f>
        <v>6044.85</v>
      </c>
      <c r="N322" s="4">
        <f>_xlfn.IFNA(VLOOKUP(A322,BPay!$B$2:$D$7913,3,0),0)</f>
        <v>0</v>
      </c>
      <c r="O322" s="6">
        <f t="shared" si="29"/>
        <v>6044.85</v>
      </c>
    </row>
    <row r="323" spans="1:15" x14ac:dyDescent="0.35">
      <c r="A323" s="10">
        <v>33611</v>
      </c>
      <c r="B323" s="4">
        <v>0</v>
      </c>
      <c r="C323" s="19" t="str">
        <f t="shared" si="25"/>
        <v>A</v>
      </c>
      <c r="D323" s="5"/>
      <c r="E323" s="4">
        <v>5055</v>
      </c>
      <c r="F323" s="5">
        <v>1</v>
      </c>
      <c r="G323" s="5" t="str">
        <f t="shared" si="26"/>
        <v/>
      </c>
      <c r="H323" s="4">
        <f t="shared" si="27"/>
        <v>0</v>
      </c>
      <c r="I323" s="4">
        <f t="shared" si="24"/>
        <v>0</v>
      </c>
      <c r="J323" s="5">
        <v>3</v>
      </c>
      <c r="K323" s="5"/>
      <c r="L323" s="4">
        <f t="shared" si="28"/>
        <v>0</v>
      </c>
      <c r="M323" s="4">
        <f>'Invoice Data'!$B323+'Invoice Data'!$E323-'Invoice Data'!$H323-'Invoice Data'!$L323+'Invoice Data'!$I323</f>
        <v>5055</v>
      </c>
      <c r="N323" s="4">
        <f>_xlfn.IFNA(VLOOKUP(A323,BPay!$B$2:$D$7913,3,0),0)</f>
        <v>0</v>
      </c>
      <c r="O323" s="6">
        <f t="shared" si="29"/>
        <v>5055</v>
      </c>
    </row>
    <row r="324" spans="1:15" x14ac:dyDescent="0.35">
      <c r="A324" s="10">
        <v>33620</v>
      </c>
      <c r="B324" s="4">
        <v>3643</v>
      </c>
      <c r="C324" s="19" t="str">
        <f t="shared" si="25"/>
        <v>B</v>
      </c>
      <c r="D324" s="5"/>
      <c r="E324" s="4">
        <v>5372</v>
      </c>
      <c r="F324" s="5">
        <v>1</v>
      </c>
      <c r="G324" s="5" t="str">
        <f t="shared" si="26"/>
        <v/>
      </c>
      <c r="H324" s="4">
        <f t="shared" si="27"/>
        <v>0</v>
      </c>
      <c r="I324" s="4">
        <f t="shared" ref="I324:I387" si="30">IF(AND(B324&gt;0,D324&lt;&gt;"Y"),B324*10%,0)</f>
        <v>364.3</v>
      </c>
      <c r="J324" s="5">
        <v>16</v>
      </c>
      <c r="K324" s="5"/>
      <c r="L324" s="4">
        <f t="shared" si="28"/>
        <v>250</v>
      </c>
      <c r="M324" s="4">
        <f>'Invoice Data'!$B324+'Invoice Data'!$E324-'Invoice Data'!$H324-'Invoice Data'!$L324+'Invoice Data'!$I324</f>
        <v>9129.2999999999993</v>
      </c>
      <c r="N324" s="4">
        <f>_xlfn.IFNA(VLOOKUP(A324,BPay!$B$2:$D$7913,3,0),0)</f>
        <v>0</v>
      </c>
      <c r="O324" s="6">
        <f t="shared" si="29"/>
        <v>9129.2999999999993</v>
      </c>
    </row>
    <row r="325" spans="1:15" x14ac:dyDescent="0.35">
      <c r="A325" s="10">
        <v>33639</v>
      </c>
      <c r="B325" s="4">
        <v>0</v>
      </c>
      <c r="C325" s="19" t="str">
        <f t="shared" ref="C325:C388" si="31">IF(B325=0,"A",IF(B325&gt;0,"B","C"))</f>
        <v>A</v>
      </c>
      <c r="D325" s="5"/>
      <c r="E325" s="4">
        <v>4105</v>
      </c>
      <c r="F325" s="5">
        <v>1</v>
      </c>
      <c r="G325" s="5" t="str">
        <f t="shared" ref="G325:G388" si="32">IF(F325&gt;=2,"Y", "")</f>
        <v/>
      </c>
      <c r="H325" s="4">
        <f t="shared" ref="H325:H388" si="33">IF(F325=1,0,IF(F325=2,E325*5%,E325*8%))</f>
        <v>0</v>
      </c>
      <c r="I325" s="4">
        <f t="shared" si="30"/>
        <v>0</v>
      </c>
      <c r="J325" s="5">
        <v>5</v>
      </c>
      <c r="K325" s="5"/>
      <c r="L325" s="4">
        <f t="shared" ref="L325:L388" si="34">IF(OR(J325&gt;=16,K325),250,0)</f>
        <v>0</v>
      </c>
      <c r="M325" s="4">
        <f>'Invoice Data'!$B325+'Invoice Data'!$E325-'Invoice Data'!$H325-'Invoice Data'!$L325+'Invoice Data'!$I325</f>
        <v>4105</v>
      </c>
      <c r="N325" s="4">
        <f>_xlfn.IFNA(VLOOKUP(A325,BPay!$B$2:$D$7913,3,0),0)</f>
        <v>0</v>
      </c>
      <c r="O325" s="6">
        <f t="shared" ref="O325:O388" si="35">M325-N325</f>
        <v>4105</v>
      </c>
    </row>
    <row r="326" spans="1:15" x14ac:dyDescent="0.35">
      <c r="A326" s="10">
        <v>33648</v>
      </c>
      <c r="B326" s="4">
        <v>0</v>
      </c>
      <c r="C326" s="19" t="str">
        <f t="shared" si="31"/>
        <v>A</v>
      </c>
      <c r="D326" s="5"/>
      <c r="E326" s="4">
        <v>4867</v>
      </c>
      <c r="F326" s="5">
        <v>1</v>
      </c>
      <c r="G326" s="5" t="str">
        <f t="shared" si="32"/>
        <v/>
      </c>
      <c r="H326" s="4">
        <f t="shared" si="33"/>
        <v>0</v>
      </c>
      <c r="I326" s="4">
        <f t="shared" si="30"/>
        <v>0</v>
      </c>
      <c r="J326" s="5">
        <v>0</v>
      </c>
      <c r="K326" s="5"/>
      <c r="L326" s="4">
        <f t="shared" si="34"/>
        <v>0</v>
      </c>
      <c r="M326" s="4">
        <f>'Invoice Data'!$B326+'Invoice Data'!$E326-'Invoice Data'!$H326-'Invoice Data'!$L326+'Invoice Data'!$I326</f>
        <v>4867</v>
      </c>
      <c r="N326" s="4">
        <f>_xlfn.IFNA(VLOOKUP(A326,BPay!$B$2:$D$7913,3,0),0)</f>
        <v>0</v>
      </c>
      <c r="O326" s="6">
        <f t="shared" si="35"/>
        <v>4867</v>
      </c>
    </row>
    <row r="327" spans="1:15" x14ac:dyDescent="0.35">
      <c r="A327" s="10">
        <v>33657</v>
      </c>
      <c r="B327" s="4">
        <v>0</v>
      </c>
      <c r="C327" s="19" t="str">
        <f t="shared" si="31"/>
        <v>A</v>
      </c>
      <c r="D327" s="5"/>
      <c r="E327" s="4">
        <v>9300</v>
      </c>
      <c r="F327" s="5">
        <v>2</v>
      </c>
      <c r="G327" s="5" t="str">
        <f t="shared" si="32"/>
        <v>Y</v>
      </c>
      <c r="H327" s="4">
        <f t="shared" si="33"/>
        <v>465</v>
      </c>
      <c r="I327" s="4">
        <f t="shared" si="30"/>
        <v>0</v>
      </c>
      <c r="J327" s="5">
        <v>11</v>
      </c>
      <c r="K327" s="5"/>
      <c r="L327" s="4">
        <f t="shared" si="34"/>
        <v>0</v>
      </c>
      <c r="M327" s="4">
        <f>'Invoice Data'!$B327+'Invoice Data'!$E327-'Invoice Data'!$H327-'Invoice Data'!$L327+'Invoice Data'!$I327</f>
        <v>8835</v>
      </c>
      <c r="N327" s="4">
        <f>_xlfn.IFNA(VLOOKUP(A327,BPay!$B$2:$D$7913,3,0),0)</f>
        <v>0</v>
      </c>
      <c r="O327" s="6">
        <f t="shared" si="35"/>
        <v>8835</v>
      </c>
    </row>
    <row r="328" spans="1:15" x14ac:dyDescent="0.35">
      <c r="A328" s="10">
        <v>33666</v>
      </c>
      <c r="B328" s="4">
        <v>0</v>
      </c>
      <c r="C328" s="19" t="str">
        <f t="shared" si="31"/>
        <v>A</v>
      </c>
      <c r="D328" s="5"/>
      <c r="E328" s="4">
        <v>9450</v>
      </c>
      <c r="F328" s="5">
        <v>2</v>
      </c>
      <c r="G328" s="5" t="str">
        <f t="shared" si="32"/>
        <v>Y</v>
      </c>
      <c r="H328" s="4">
        <f t="shared" si="33"/>
        <v>472.5</v>
      </c>
      <c r="I328" s="4">
        <f t="shared" si="30"/>
        <v>0</v>
      </c>
      <c r="J328" s="5">
        <v>2</v>
      </c>
      <c r="K328" s="5"/>
      <c r="L328" s="4">
        <f t="shared" si="34"/>
        <v>0</v>
      </c>
      <c r="M328" s="4">
        <f>'Invoice Data'!$B328+'Invoice Data'!$E328-'Invoice Data'!$H328-'Invoice Data'!$L328+'Invoice Data'!$I328</f>
        <v>8977.5</v>
      </c>
      <c r="N328" s="4">
        <f>_xlfn.IFNA(VLOOKUP(A328,BPay!$B$2:$D$7913,3,0),0)</f>
        <v>0</v>
      </c>
      <c r="O328" s="6">
        <f t="shared" si="35"/>
        <v>8977.5</v>
      </c>
    </row>
    <row r="329" spans="1:15" x14ac:dyDescent="0.35">
      <c r="A329" s="10">
        <v>33675</v>
      </c>
      <c r="B329" s="4">
        <v>0</v>
      </c>
      <c r="C329" s="19" t="str">
        <f t="shared" si="31"/>
        <v>A</v>
      </c>
      <c r="D329" s="5"/>
      <c r="E329" s="4">
        <v>3920</v>
      </c>
      <c r="F329" s="5">
        <v>1</v>
      </c>
      <c r="G329" s="5" t="str">
        <f t="shared" si="32"/>
        <v/>
      </c>
      <c r="H329" s="4">
        <f t="shared" si="33"/>
        <v>0</v>
      </c>
      <c r="I329" s="4">
        <f t="shared" si="30"/>
        <v>0</v>
      </c>
      <c r="J329" s="5">
        <v>3</v>
      </c>
      <c r="K329" s="5"/>
      <c r="L329" s="4">
        <f t="shared" si="34"/>
        <v>0</v>
      </c>
      <c r="M329" s="4">
        <f>'Invoice Data'!$B329+'Invoice Data'!$E329-'Invoice Data'!$H329-'Invoice Data'!$L329+'Invoice Data'!$I329</f>
        <v>3920</v>
      </c>
      <c r="N329" s="4">
        <f>_xlfn.IFNA(VLOOKUP(A329,BPay!$B$2:$D$7913,3,0),0)</f>
        <v>0</v>
      </c>
      <c r="O329" s="6">
        <f t="shared" si="35"/>
        <v>3920</v>
      </c>
    </row>
    <row r="330" spans="1:15" x14ac:dyDescent="0.35">
      <c r="A330" s="10">
        <v>33684</v>
      </c>
      <c r="B330" s="4">
        <v>0</v>
      </c>
      <c r="C330" s="19" t="str">
        <f t="shared" si="31"/>
        <v>A</v>
      </c>
      <c r="D330" s="5"/>
      <c r="E330" s="4">
        <v>3669</v>
      </c>
      <c r="F330" s="5">
        <v>1</v>
      </c>
      <c r="G330" s="5" t="str">
        <f t="shared" si="32"/>
        <v/>
      </c>
      <c r="H330" s="4">
        <f t="shared" si="33"/>
        <v>0</v>
      </c>
      <c r="I330" s="4">
        <f t="shared" si="30"/>
        <v>0</v>
      </c>
      <c r="J330" s="5">
        <v>1</v>
      </c>
      <c r="K330" s="5"/>
      <c r="L330" s="4">
        <f t="shared" si="34"/>
        <v>0</v>
      </c>
      <c r="M330" s="4">
        <f>'Invoice Data'!$B330+'Invoice Data'!$E330-'Invoice Data'!$H330-'Invoice Data'!$L330+'Invoice Data'!$I330</f>
        <v>3669</v>
      </c>
      <c r="N330" s="4">
        <f>_xlfn.IFNA(VLOOKUP(A330,BPay!$B$2:$D$7913,3,0),0)</f>
        <v>0</v>
      </c>
      <c r="O330" s="6">
        <f t="shared" si="35"/>
        <v>3669</v>
      </c>
    </row>
    <row r="331" spans="1:15" x14ac:dyDescent="0.35">
      <c r="A331" s="10">
        <v>33693</v>
      </c>
      <c r="B331" s="4">
        <v>0</v>
      </c>
      <c r="C331" s="19" t="str">
        <f t="shared" si="31"/>
        <v>A</v>
      </c>
      <c r="D331" s="5"/>
      <c r="E331" s="4">
        <v>4702</v>
      </c>
      <c r="F331" s="5">
        <v>1</v>
      </c>
      <c r="G331" s="5" t="str">
        <f t="shared" si="32"/>
        <v/>
      </c>
      <c r="H331" s="4">
        <f t="shared" si="33"/>
        <v>0</v>
      </c>
      <c r="I331" s="4">
        <f t="shared" si="30"/>
        <v>0</v>
      </c>
      <c r="J331" s="5">
        <v>14</v>
      </c>
      <c r="K331" s="5"/>
      <c r="L331" s="4">
        <f t="shared" si="34"/>
        <v>0</v>
      </c>
      <c r="M331" s="4">
        <f>'Invoice Data'!$B331+'Invoice Data'!$E331-'Invoice Data'!$H331-'Invoice Data'!$L331+'Invoice Data'!$I331</f>
        <v>4702</v>
      </c>
      <c r="N331" s="4">
        <f>_xlfn.IFNA(VLOOKUP(A331,BPay!$B$2:$D$7913,3,0),0)</f>
        <v>0</v>
      </c>
      <c r="O331" s="6">
        <f t="shared" si="35"/>
        <v>4702</v>
      </c>
    </row>
    <row r="332" spans="1:15" x14ac:dyDescent="0.35">
      <c r="A332" s="10">
        <v>33700</v>
      </c>
      <c r="B332" s="4">
        <v>0</v>
      </c>
      <c r="C332" s="19" t="str">
        <f t="shared" si="31"/>
        <v>A</v>
      </c>
      <c r="D332" s="5"/>
      <c r="E332" s="4">
        <v>8455</v>
      </c>
      <c r="F332" s="5">
        <v>2</v>
      </c>
      <c r="G332" s="5" t="str">
        <f t="shared" si="32"/>
        <v>Y</v>
      </c>
      <c r="H332" s="4">
        <f t="shared" si="33"/>
        <v>422.75</v>
      </c>
      <c r="I332" s="4">
        <f t="shared" si="30"/>
        <v>0</v>
      </c>
      <c r="J332" s="5">
        <v>4</v>
      </c>
      <c r="K332" s="5"/>
      <c r="L332" s="4">
        <f t="shared" si="34"/>
        <v>0</v>
      </c>
      <c r="M332" s="4">
        <f>'Invoice Data'!$B332+'Invoice Data'!$E332-'Invoice Data'!$H332-'Invoice Data'!$L332+'Invoice Data'!$I332</f>
        <v>8032.25</v>
      </c>
      <c r="N332" s="4">
        <f>_xlfn.IFNA(VLOOKUP(A332,BPay!$B$2:$D$7913,3,0),0)</f>
        <v>0</v>
      </c>
      <c r="O332" s="6">
        <f t="shared" si="35"/>
        <v>8032.25</v>
      </c>
    </row>
    <row r="333" spans="1:15" x14ac:dyDescent="0.35">
      <c r="A333" s="10">
        <v>33719</v>
      </c>
      <c r="B333" s="4">
        <v>0</v>
      </c>
      <c r="C333" s="19" t="str">
        <f t="shared" si="31"/>
        <v>A</v>
      </c>
      <c r="D333" s="5"/>
      <c r="E333" s="4">
        <v>3743</v>
      </c>
      <c r="F333" s="5">
        <v>1</v>
      </c>
      <c r="G333" s="5" t="str">
        <f t="shared" si="32"/>
        <v/>
      </c>
      <c r="H333" s="4">
        <f t="shared" si="33"/>
        <v>0</v>
      </c>
      <c r="I333" s="4">
        <f t="shared" si="30"/>
        <v>0</v>
      </c>
      <c r="J333" s="5">
        <v>16</v>
      </c>
      <c r="K333" s="5"/>
      <c r="L333" s="4">
        <f t="shared" si="34"/>
        <v>250</v>
      </c>
      <c r="M333" s="4">
        <f>'Invoice Data'!$B333+'Invoice Data'!$E333-'Invoice Data'!$H333-'Invoice Data'!$L333+'Invoice Data'!$I333</f>
        <v>3493</v>
      </c>
      <c r="N333" s="4">
        <f>_xlfn.IFNA(VLOOKUP(A333,BPay!$B$2:$D$7913,3,0),0)</f>
        <v>0</v>
      </c>
      <c r="O333" s="6">
        <f t="shared" si="35"/>
        <v>3493</v>
      </c>
    </row>
    <row r="334" spans="1:15" x14ac:dyDescent="0.35">
      <c r="A334" s="10">
        <v>33728</v>
      </c>
      <c r="B334" s="4">
        <v>0</v>
      </c>
      <c r="C334" s="19" t="str">
        <f t="shared" si="31"/>
        <v>A</v>
      </c>
      <c r="D334" s="5"/>
      <c r="E334" s="4">
        <v>7860</v>
      </c>
      <c r="F334" s="5">
        <v>2</v>
      </c>
      <c r="G334" s="5" t="str">
        <f t="shared" si="32"/>
        <v>Y</v>
      </c>
      <c r="H334" s="4">
        <f t="shared" si="33"/>
        <v>393</v>
      </c>
      <c r="I334" s="4">
        <f t="shared" si="30"/>
        <v>0</v>
      </c>
      <c r="J334" s="5">
        <v>6</v>
      </c>
      <c r="K334" s="5"/>
      <c r="L334" s="4">
        <f t="shared" si="34"/>
        <v>0</v>
      </c>
      <c r="M334" s="4">
        <f>'Invoice Data'!$B334+'Invoice Data'!$E334-'Invoice Data'!$H334-'Invoice Data'!$L334+'Invoice Data'!$I334</f>
        <v>7467</v>
      </c>
      <c r="N334" s="4">
        <f>_xlfn.IFNA(VLOOKUP(A334,BPay!$B$2:$D$7913,3,0),0)</f>
        <v>0</v>
      </c>
      <c r="O334" s="6">
        <f t="shared" si="35"/>
        <v>7467</v>
      </c>
    </row>
    <row r="335" spans="1:15" x14ac:dyDescent="0.35">
      <c r="A335" s="10">
        <v>33737</v>
      </c>
      <c r="B335" s="4">
        <v>0</v>
      </c>
      <c r="C335" s="19" t="str">
        <f t="shared" si="31"/>
        <v>A</v>
      </c>
      <c r="D335" s="5"/>
      <c r="E335" s="4">
        <v>10215</v>
      </c>
      <c r="F335" s="5">
        <v>2</v>
      </c>
      <c r="G335" s="5" t="str">
        <f t="shared" si="32"/>
        <v>Y</v>
      </c>
      <c r="H335" s="4">
        <f t="shared" si="33"/>
        <v>510.75</v>
      </c>
      <c r="I335" s="4">
        <f t="shared" si="30"/>
        <v>0</v>
      </c>
      <c r="J335" s="5">
        <v>3</v>
      </c>
      <c r="K335" s="5"/>
      <c r="L335" s="4">
        <f t="shared" si="34"/>
        <v>0</v>
      </c>
      <c r="M335" s="4">
        <f>'Invoice Data'!$B335+'Invoice Data'!$E335-'Invoice Data'!$H335-'Invoice Data'!$L335+'Invoice Data'!$I335</f>
        <v>9704.25</v>
      </c>
      <c r="N335" s="4">
        <f>_xlfn.IFNA(VLOOKUP(A335,BPay!$B$2:$D$7913,3,0),0)</f>
        <v>0</v>
      </c>
      <c r="O335" s="6">
        <f t="shared" si="35"/>
        <v>9704.25</v>
      </c>
    </row>
    <row r="336" spans="1:15" x14ac:dyDescent="0.35">
      <c r="A336" s="10">
        <v>33746</v>
      </c>
      <c r="B336" s="4">
        <v>0</v>
      </c>
      <c r="C336" s="19" t="str">
        <f t="shared" si="31"/>
        <v>A</v>
      </c>
      <c r="D336" s="5"/>
      <c r="E336" s="4">
        <v>10234</v>
      </c>
      <c r="F336" s="5">
        <v>2</v>
      </c>
      <c r="G336" s="5" t="str">
        <f t="shared" si="32"/>
        <v>Y</v>
      </c>
      <c r="H336" s="4">
        <f t="shared" si="33"/>
        <v>511.70000000000005</v>
      </c>
      <c r="I336" s="4">
        <f t="shared" si="30"/>
        <v>0</v>
      </c>
      <c r="J336" s="5">
        <v>16</v>
      </c>
      <c r="K336" s="5"/>
      <c r="L336" s="4">
        <f t="shared" si="34"/>
        <v>250</v>
      </c>
      <c r="M336" s="4">
        <f>'Invoice Data'!$B336+'Invoice Data'!$E336-'Invoice Data'!$H336-'Invoice Data'!$L336+'Invoice Data'!$I336</f>
        <v>9472.2999999999993</v>
      </c>
      <c r="N336" s="4">
        <f>_xlfn.IFNA(VLOOKUP(A336,BPay!$B$2:$D$7913,3,0),0)</f>
        <v>0</v>
      </c>
      <c r="O336" s="6">
        <f t="shared" si="35"/>
        <v>9472.2999999999993</v>
      </c>
    </row>
    <row r="337" spans="1:15" x14ac:dyDescent="0.35">
      <c r="A337" s="10">
        <v>33755</v>
      </c>
      <c r="B337" s="4">
        <v>0</v>
      </c>
      <c r="C337" s="19" t="str">
        <f t="shared" si="31"/>
        <v>A</v>
      </c>
      <c r="D337" s="5"/>
      <c r="E337" s="4">
        <v>7410</v>
      </c>
      <c r="F337" s="5">
        <v>2</v>
      </c>
      <c r="G337" s="5" t="str">
        <f t="shared" si="32"/>
        <v>Y</v>
      </c>
      <c r="H337" s="4">
        <f t="shared" si="33"/>
        <v>370.5</v>
      </c>
      <c r="I337" s="4">
        <f t="shared" si="30"/>
        <v>0</v>
      </c>
      <c r="J337" s="5">
        <v>12</v>
      </c>
      <c r="K337" s="5"/>
      <c r="L337" s="4">
        <f t="shared" si="34"/>
        <v>0</v>
      </c>
      <c r="M337" s="4">
        <f>'Invoice Data'!$B337+'Invoice Data'!$E337-'Invoice Data'!$H337-'Invoice Data'!$L337+'Invoice Data'!$I337</f>
        <v>7039.5</v>
      </c>
      <c r="N337" s="4">
        <f>_xlfn.IFNA(VLOOKUP(A337,BPay!$B$2:$D$7913,3,0),0)</f>
        <v>0</v>
      </c>
      <c r="O337" s="6">
        <f t="shared" si="35"/>
        <v>7039.5</v>
      </c>
    </row>
    <row r="338" spans="1:15" x14ac:dyDescent="0.35">
      <c r="A338" s="10">
        <v>33764</v>
      </c>
      <c r="B338" s="4">
        <v>0</v>
      </c>
      <c r="C338" s="19" t="str">
        <f t="shared" si="31"/>
        <v>A</v>
      </c>
      <c r="D338" s="5"/>
      <c r="E338" s="4">
        <v>8385</v>
      </c>
      <c r="F338" s="5">
        <v>2</v>
      </c>
      <c r="G338" s="5" t="str">
        <f t="shared" si="32"/>
        <v>Y</v>
      </c>
      <c r="H338" s="4">
        <f t="shared" si="33"/>
        <v>419.25</v>
      </c>
      <c r="I338" s="4">
        <f t="shared" si="30"/>
        <v>0</v>
      </c>
      <c r="J338" s="5">
        <v>6</v>
      </c>
      <c r="K338" s="5"/>
      <c r="L338" s="4">
        <f t="shared" si="34"/>
        <v>0</v>
      </c>
      <c r="M338" s="4">
        <f>'Invoice Data'!$B338+'Invoice Data'!$E338-'Invoice Data'!$H338-'Invoice Data'!$L338+'Invoice Data'!$I338</f>
        <v>7965.75</v>
      </c>
      <c r="N338" s="4">
        <f>_xlfn.IFNA(VLOOKUP(A338,BPay!$B$2:$D$7913,3,0),0)</f>
        <v>0</v>
      </c>
      <c r="O338" s="6">
        <f t="shared" si="35"/>
        <v>7965.75</v>
      </c>
    </row>
    <row r="339" spans="1:15" x14ac:dyDescent="0.35">
      <c r="A339" s="10">
        <v>33773</v>
      </c>
      <c r="B339" s="4">
        <v>0</v>
      </c>
      <c r="C339" s="19" t="str">
        <f t="shared" si="31"/>
        <v>A</v>
      </c>
      <c r="D339" s="5"/>
      <c r="E339" s="4">
        <v>4121</v>
      </c>
      <c r="F339" s="5">
        <v>1</v>
      </c>
      <c r="G339" s="5" t="str">
        <f t="shared" si="32"/>
        <v/>
      </c>
      <c r="H339" s="4">
        <f t="shared" si="33"/>
        <v>0</v>
      </c>
      <c r="I339" s="4">
        <f t="shared" si="30"/>
        <v>0</v>
      </c>
      <c r="J339" s="5">
        <v>9</v>
      </c>
      <c r="K339" s="5"/>
      <c r="L339" s="4">
        <f t="shared" si="34"/>
        <v>0</v>
      </c>
      <c r="M339" s="4">
        <f>'Invoice Data'!$B339+'Invoice Data'!$E339-'Invoice Data'!$H339-'Invoice Data'!$L339+'Invoice Data'!$I339</f>
        <v>4121</v>
      </c>
      <c r="N339" s="4">
        <f>_xlfn.IFNA(VLOOKUP(A339,BPay!$B$2:$D$7913,3,0),0)</f>
        <v>0</v>
      </c>
      <c r="O339" s="6">
        <f t="shared" si="35"/>
        <v>4121</v>
      </c>
    </row>
    <row r="340" spans="1:15" x14ac:dyDescent="0.35">
      <c r="A340" s="10">
        <v>33782</v>
      </c>
      <c r="B340" s="4">
        <v>0</v>
      </c>
      <c r="C340" s="19" t="str">
        <f t="shared" si="31"/>
        <v>A</v>
      </c>
      <c r="D340" s="5"/>
      <c r="E340" s="4">
        <v>4357</v>
      </c>
      <c r="F340" s="5">
        <v>1</v>
      </c>
      <c r="G340" s="5" t="str">
        <f t="shared" si="32"/>
        <v/>
      </c>
      <c r="H340" s="4">
        <f t="shared" si="33"/>
        <v>0</v>
      </c>
      <c r="I340" s="4">
        <f t="shared" si="30"/>
        <v>0</v>
      </c>
      <c r="J340" s="5">
        <v>4</v>
      </c>
      <c r="K340" s="5"/>
      <c r="L340" s="4">
        <f t="shared" si="34"/>
        <v>0</v>
      </c>
      <c r="M340" s="4">
        <f>'Invoice Data'!$B340+'Invoice Data'!$E340-'Invoice Data'!$H340-'Invoice Data'!$L340+'Invoice Data'!$I340</f>
        <v>4357</v>
      </c>
      <c r="N340" s="4">
        <f>_xlfn.IFNA(VLOOKUP(A340,BPay!$B$2:$D$7913,3,0),0)</f>
        <v>0</v>
      </c>
      <c r="O340" s="6">
        <f t="shared" si="35"/>
        <v>4357</v>
      </c>
    </row>
    <row r="341" spans="1:15" x14ac:dyDescent="0.35">
      <c r="A341" s="10">
        <v>33791</v>
      </c>
      <c r="B341" s="4">
        <v>0</v>
      </c>
      <c r="C341" s="19" t="str">
        <f t="shared" si="31"/>
        <v>A</v>
      </c>
      <c r="D341" s="5"/>
      <c r="E341" s="4">
        <v>3935</v>
      </c>
      <c r="F341" s="5">
        <v>1</v>
      </c>
      <c r="G341" s="5" t="str">
        <f t="shared" si="32"/>
        <v/>
      </c>
      <c r="H341" s="4">
        <f t="shared" si="33"/>
        <v>0</v>
      </c>
      <c r="I341" s="4">
        <f t="shared" si="30"/>
        <v>0</v>
      </c>
      <c r="J341" s="5">
        <v>1</v>
      </c>
      <c r="K341" s="5"/>
      <c r="L341" s="4">
        <f t="shared" si="34"/>
        <v>0</v>
      </c>
      <c r="M341" s="4">
        <f>'Invoice Data'!$B341+'Invoice Data'!$E341-'Invoice Data'!$H341-'Invoice Data'!$L341+'Invoice Data'!$I341</f>
        <v>3935</v>
      </c>
      <c r="N341" s="4">
        <f>_xlfn.IFNA(VLOOKUP(A341,BPay!$B$2:$D$7913,3,0),0)</f>
        <v>0</v>
      </c>
      <c r="O341" s="6">
        <f t="shared" si="35"/>
        <v>3935</v>
      </c>
    </row>
    <row r="342" spans="1:15" x14ac:dyDescent="0.35">
      <c r="A342" s="10">
        <v>33808</v>
      </c>
      <c r="B342" s="4">
        <v>0</v>
      </c>
      <c r="C342" s="19" t="str">
        <f t="shared" si="31"/>
        <v>A</v>
      </c>
      <c r="D342" s="5"/>
      <c r="E342" s="4">
        <v>6808</v>
      </c>
      <c r="F342" s="5">
        <v>2</v>
      </c>
      <c r="G342" s="5" t="str">
        <f t="shared" si="32"/>
        <v>Y</v>
      </c>
      <c r="H342" s="4">
        <f t="shared" si="33"/>
        <v>340.40000000000003</v>
      </c>
      <c r="I342" s="4">
        <f t="shared" si="30"/>
        <v>0</v>
      </c>
      <c r="J342" s="5">
        <v>8</v>
      </c>
      <c r="K342" s="5"/>
      <c r="L342" s="4">
        <f t="shared" si="34"/>
        <v>0</v>
      </c>
      <c r="M342" s="4">
        <f>'Invoice Data'!$B342+'Invoice Data'!$E342-'Invoice Data'!$H342-'Invoice Data'!$L342+'Invoice Data'!$I342</f>
        <v>6467.6</v>
      </c>
      <c r="N342" s="4">
        <f>_xlfn.IFNA(VLOOKUP(A342,BPay!$B$2:$D$7913,3,0),0)</f>
        <v>0</v>
      </c>
      <c r="O342" s="6">
        <f t="shared" si="35"/>
        <v>6467.6</v>
      </c>
    </row>
    <row r="343" spans="1:15" x14ac:dyDescent="0.35">
      <c r="A343" s="10">
        <v>33817</v>
      </c>
      <c r="B343" s="4">
        <v>0</v>
      </c>
      <c r="C343" s="19" t="str">
        <f t="shared" si="31"/>
        <v>A</v>
      </c>
      <c r="D343" s="5"/>
      <c r="E343" s="4">
        <v>10202</v>
      </c>
      <c r="F343" s="5">
        <v>2</v>
      </c>
      <c r="G343" s="5" t="str">
        <f t="shared" si="32"/>
        <v>Y</v>
      </c>
      <c r="H343" s="4">
        <f t="shared" si="33"/>
        <v>510.1</v>
      </c>
      <c r="I343" s="4">
        <f t="shared" si="30"/>
        <v>0</v>
      </c>
      <c r="J343" s="5">
        <v>6</v>
      </c>
      <c r="K343" s="5"/>
      <c r="L343" s="4">
        <f t="shared" si="34"/>
        <v>0</v>
      </c>
      <c r="M343" s="4">
        <f>'Invoice Data'!$B343+'Invoice Data'!$E343-'Invoice Data'!$H343-'Invoice Data'!$L343+'Invoice Data'!$I343</f>
        <v>9691.9</v>
      </c>
      <c r="N343" s="4">
        <f>_xlfn.IFNA(VLOOKUP(A343,BPay!$B$2:$D$7913,3,0),0)</f>
        <v>0</v>
      </c>
      <c r="O343" s="6">
        <f t="shared" si="35"/>
        <v>9691.9</v>
      </c>
    </row>
    <row r="344" spans="1:15" x14ac:dyDescent="0.35">
      <c r="A344" s="10">
        <v>33826</v>
      </c>
      <c r="B344" s="4">
        <v>0</v>
      </c>
      <c r="C344" s="19" t="str">
        <f t="shared" si="31"/>
        <v>A</v>
      </c>
      <c r="D344" s="5"/>
      <c r="E344" s="4">
        <v>3738</v>
      </c>
      <c r="F344" s="5">
        <v>1</v>
      </c>
      <c r="G344" s="5" t="str">
        <f t="shared" si="32"/>
        <v/>
      </c>
      <c r="H344" s="4">
        <f t="shared" si="33"/>
        <v>0</v>
      </c>
      <c r="I344" s="4">
        <f t="shared" si="30"/>
        <v>0</v>
      </c>
      <c r="J344" s="5">
        <v>12</v>
      </c>
      <c r="K344" s="5"/>
      <c r="L344" s="4">
        <f t="shared" si="34"/>
        <v>0</v>
      </c>
      <c r="M344" s="4">
        <f>'Invoice Data'!$B344+'Invoice Data'!$E344-'Invoice Data'!$H344-'Invoice Data'!$L344+'Invoice Data'!$I344</f>
        <v>3738</v>
      </c>
      <c r="N344" s="4">
        <f>_xlfn.IFNA(VLOOKUP(A344,BPay!$B$2:$D$7913,3,0),0)</f>
        <v>0</v>
      </c>
      <c r="O344" s="6">
        <f t="shared" si="35"/>
        <v>3738</v>
      </c>
    </row>
    <row r="345" spans="1:15" x14ac:dyDescent="0.35">
      <c r="A345" s="10">
        <v>33835</v>
      </c>
      <c r="B345" s="4">
        <v>0</v>
      </c>
      <c r="C345" s="19" t="str">
        <f t="shared" si="31"/>
        <v>A</v>
      </c>
      <c r="D345" s="5"/>
      <c r="E345" s="4">
        <v>3846</v>
      </c>
      <c r="F345" s="5">
        <v>1</v>
      </c>
      <c r="G345" s="5" t="str">
        <f t="shared" si="32"/>
        <v/>
      </c>
      <c r="H345" s="4">
        <f t="shared" si="33"/>
        <v>0</v>
      </c>
      <c r="I345" s="4">
        <f t="shared" si="30"/>
        <v>0</v>
      </c>
      <c r="J345" s="5">
        <v>12</v>
      </c>
      <c r="K345" s="5"/>
      <c r="L345" s="4">
        <f t="shared" si="34"/>
        <v>0</v>
      </c>
      <c r="M345" s="4">
        <f>'Invoice Data'!$B345+'Invoice Data'!$E345-'Invoice Data'!$H345-'Invoice Data'!$L345+'Invoice Data'!$I345</f>
        <v>3846</v>
      </c>
      <c r="N345" s="4">
        <f>_xlfn.IFNA(VLOOKUP(A345,BPay!$B$2:$D$7913,3,0),0)</f>
        <v>0</v>
      </c>
      <c r="O345" s="6">
        <f t="shared" si="35"/>
        <v>3846</v>
      </c>
    </row>
    <row r="346" spans="1:15" x14ac:dyDescent="0.35">
      <c r="A346" s="10">
        <v>33844</v>
      </c>
      <c r="B346" s="4">
        <v>0</v>
      </c>
      <c r="C346" s="19" t="str">
        <f t="shared" si="31"/>
        <v>A</v>
      </c>
      <c r="D346" s="5"/>
      <c r="E346" s="4">
        <v>7938</v>
      </c>
      <c r="F346" s="5">
        <v>2</v>
      </c>
      <c r="G346" s="5" t="str">
        <f t="shared" si="32"/>
        <v>Y</v>
      </c>
      <c r="H346" s="4">
        <f t="shared" si="33"/>
        <v>396.90000000000003</v>
      </c>
      <c r="I346" s="4">
        <f t="shared" si="30"/>
        <v>0</v>
      </c>
      <c r="J346" s="5">
        <v>14</v>
      </c>
      <c r="K346" s="5"/>
      <c r="L346" s="4">
        <f t="shared" si="34"/>
        <v>0</v>
      </c>
      <c r="M346" s="4">
        <f>'Invoice Data'!$B346+'Invoice Data'!$E346-'Invoice Data'!$H346-'Invoice Data'!$L346+'Invoice Data'!$I346</f>
        <v>7541.1</v>
      </c>
      <c r="N346" s="4">
        <f>_xlfn.IFNA(VLOOKUP(A346,BPay!$B$2:$D$7913,3,0),0)</f>
        <v>0</v>
      </c>
      <c r="O346" s="6">
        <f t="shared" si="35"/>
        <v>7541.1</v>
      </c>
    </row>
    <row r="347" spans="1:15" x14ac:dyDescent="0.35">
      <c r="A347" s="10">
        <v>33853</v>
      </c>
      <c r="B347" s="4">
        <v>0</v>
      </c>
      <c r="C347" s="19" t="str">
        <f t="shared" si="31"/>
        <v>A</v>
      </c>
      <c r="D347" s="5"/>
      <c r="E347" s="4">
        <v>3620</v>
      </c>
      <c r="F347" s="5">
        <v>1</v>
      </c>
      <c r="G347" s="5" t="str">
        <f t="shared" si="32"/>
        <v/>
      </c>
      <c r="H347" s="4">
        <f t="shared" si="33"/>
        <v>0</v>
      </c>
      <c r="I347" s="4">
        <f t="shared" si="30"/>
        <v>0</v>
      </c>
      <c r="J347" s="5">
        <v>7</v>
      </c>
      <c r="K347" s="5"/>
      <c r="L347" s="4">
        <f t="shared" si="34"/>
        <v>0</v>
      </c>
      <c r="M347" s="4">
        <f>'Invoice Data'!$B347+'Invoice Data'!$E347-'Invoice Data'!$H347-'Invoice Data'!$L347+'Invoice Data'!$I347</f>
        <v>3620</v>
      </c>
      <c r="N347" s="4">
        <f>_xlfn.IFNA(VLOOKUP(A347,BPay!$B$2:$D$7913,3,0),0)</f>
        <v>0</v>
      </c>
      <c r="O347" s="6">
        <f t="shared" si="35"/>
        <v>3620</v>
      </c>
    </row>
    <row r="348" spans="1:15" x14ac:dyDescent="0.35">
      <c r="A348" s="10">
        <v>33862</v>
      </c>
      <c r="B348" s="4">
        <v>0</v>
      </c>
      <c r="C348" s="19" t="str">
        <f t="shared" si="31"/>
        <v>A</v>
      </c>
      <c r="D348" s="5"/>
      <c r="E348" s="4">
        <v>4582</v>
      </c>
      <c r="F348" s="5">
        <v>1</v>
      </c>
      <c r="G348" s="5" t="str">
        <f t="shared" si="32"/>
        <v/>
      </c>
      <c r="H348" s="4">
        <f t="shared" si="33"/>
        <v>0</v>
      </c>
      <c r="I348" s="4">
        <f t="shared" si="30"/>
        <v>0</v>
      </c>
      <c r="J348" s="5">
        <v>15</v>
      </c>
      <c r="K348" s="5"/>
      <c r="L348" s="4">
        <f t="shared" si="34"/>
        <v>0</v>
      </c>
      <c r="M348" s="4">
        <f>'Invoice Data'!$B348+'Invoice Data'!$E348-'Invoice Data'!$H348-'Invoice Data'!$L348+'Invoice Data'!$I348</f>
        <v>4582</v>
      </c>
      <c r="N348" s="4">
        <f>_xlfn.IFNA(VLOOKUP(A348,BPay!$B$2:$D$7913,3,0),0)</f>
        <v>0</v>
      </c>
      <c r="O348" s="6">
        <f t="shared" si="35"/>
        <v>4582</v>
      </c>
    </row>
    <row r="349" spans="1:15" x14ac:dyDescent="0.35">
      <c r="A349" s="10">
        <v>33871</v>
      </c>
      <c r="B349" s="4">
        <v>0</v>
      </c>
      <c r="C349" s="19" t="str">
        <f t="shared" si="31"/>
        <v>A</v>
      </c>
      <c r="D349" s="5"/>
      <c r="E349" s="4">
        <v>9851</v>
      </c>
      <c r="F349" s="5">
        <v>2</v>
      </c>
      <c r="G349" s="5" t="str">
        <f t="shared" si="32"/>
        <v>Y</v>
      </c>
      <c r="H349" s="4">
        <f t="shared" si="33"/>
        <v>492.55</v>
      </c>
      <c r="I349" s="4">
        <f t="shared" si="30"/>
        <v>0</v>
      </c>
      <c r="J349" s="5">
        <v>6</v>
      </c>
      <c r="K349" s="5"/>
      <c r="L349" s="4">
        <f t="shared" si="34"/>
        <v>0</v>
      </c>
      <c r="M349" s="4">
        <f>'Invoice Data'!$B349+'Invoice Data'!$E349-'Invoice Data'!$H349-'Invoice Data'!$L349+'Invoice Data'!$I349</f>
        <v>9358.4500000000007</v>
      </c>
      <c r="N349" s="4">
        <f>_xlfn.IFNA(VLOOKUP(A349,BPay!$B$2:$D$7913,3,0),0)</f>
        <v>0</v>
      </c>
      <c r="O349" s="6">
        <f t="shared" si="35"/>
        <v>9358.4500000000007</v>
      </c>
    </row>
    <row r="350" spans="1:15" x14ac:dyDescent="0.35">
      <c r="A350" s="10">
        <v>33880</v>
      </c>
      <c r="B350" s="4">
        <v>0</v>
      </c>
      <c r="C350" s="19" t="str">
        <f t="shared" si="31"/>
        <v>A</v>
      </c>
      <c r="D350" s="5"/>
      <c r="E350" s="4">
        <v>4969</v>
      </c>
      <c r="F350" s="5">
        <v>1</v>
      </c>
      <c r="G350" s="5" t="str">
        <f t="shared" si="32"/>
        <v/>
      </c>
      <c r="H350" s="4">
        <f t="shared" si="33"/>
        <v>0</v>
      </c>
      <c r="I350" s="4">
        <f t="shared" si="30"/>
        <v>0</v>
      </c>
      <c r="J350" s="5">
        <v>13</v>
      </c>
      <c r="K350" s="5"/>
      <c r="L350" s="4">
        <f t="shared" si="34"/>
        <v>0</v>
      </c>
      <c r="M350" s="4">
        <f>'Invoice Data'!$B350+'Invoice Data'!$E350-'Invoice Data'!$H350-'Invoice Data'!$L350+'Invoice Data'!$I350</f>
        <v>4969</v>
      </c>
      <c r="N350" s="4">
        <f>_xlfn.IFNA(VLOOKUP(A350,BPay!$B$2:$D$7913,3,0),0)</f>
        <v>0</v>
      </c>
      <c r="O350" s="6">
        <f t="shared" si="35"/>
        <v>4969</v>
      </c>
    </row>
    <row r="351" spans="1:15" x14ac:dyDescent="0.35">
      <c r="A351" s="10">
        <v>33899</v>
      </c>
      <c r="B351" s="4">
        <v>0</v>
      </c>
      <c r="C351" s="19" t="str">
        <f t="shared" si="31"/>
        <v>A</v>
      </c>
      <c r="D351" s="5"/>
      <c r="E351" s="4">
        <v>9337</v>
      </c>
      <c r="F351" s="5">
        <v>2</v>
      </c>
      <c r="G351" s="5" t="str">
        <f t="shared" si="32"/>
        <v>Y</v>
      </c>
      <c r="H351" s="4">
        <f t="shared" si="33"/>
        <v>466.85</v>
      </c>
      <c r="I351" s="4">
        <f t="shared" si="30"/>
        <v>0</v>
      </c>
      <c r="J351" s="5">
        <v>0</v>
      </c>
      <c r="K351" s="5"/>
      <c r="L351" s="4">
        <f t="shared" si="34"/>
        <v>0</v>
      </c>
      <c r="M351" s="4">
        <f>'Invoice Data'!$B351+'Invoice Data'!$E351-'Invoice Data'!$H351-'Invoice Data'!$L351+'Invoice Data'!$I351</f>
        <v>8870.15</v>
      </c>
      <c r="N351" s="4">
        <f>_xlfn.IFNA(VLOOKUP(A351,BPay!$B$2:$D$7913,3,0),0)</f>
        <v>0</v>
      </c>
      <c r="O351" s="6">
        <f t="shared" si="35"/>
        <v>8870.15</v>
      </c>
    </row>
    <row r="352" spans="1:15" x14ac:dyDescent="0.35">
      <c r="A352" s="10">
        <v>33906</v>
      </c>
      <c r="B352" s="4">
        <v>0</v>
      </c>
      <c r="C352" s="19" t="str">
        <f t="shared" si="31"/>
        <v>A</v>
      </c>
      <c r="D352" s="5"/>
      <c r="E352" s="4">
        <v>4655</v>
      </c>
      <c r="F352" s="5">
        <v>1</v>
      </c>
      <c r="G352" s="5" t="str">
        <f t="shared" si="32"/>
        <v/>
      </c>
      <c r="H352" s="4">
        <f t="shared" si="33"/>
        <v>0</v>
      </c>
      <c r="I352" s="4">
        <f t="shared" si="30"/>
        <v>0</v>
      </c>
      <c r="J352" s="5">
        <v>1</v>
      </c>
      <c r="K352" s="5"/>
      <c r="L352" s="4">
        <f t="shared" si="34"/>
        <v>0</v>
      </c>
      <c r="M352" s="4">
        <f>'Invoice Data'!$B352+'Invoice Data'!$E352-'Invoice Data'!$H352-'Invoice Data'!$L352+'Invoice Data'!$I352</f>
        <v>4655</v>
      </c>
      <c r="N352" s="4">
        <f>_xlfn.IFNA(VLOOKUP(A352,BPay!$B$2:$D$7913,3,0),0)</f>
        <v>0</v>
      </c>
      <c r="O352" s="6">
        <f t="shared" si="35"/>
        <v>4655</v>
      </c>
    </row>
    <row r="353" spans="1:15" x14ac:dyDescent="0.35">
      <c r="A353" s="10">
        <v>33915</v>
      </c>
      <c r="B353" s="4">
        <v>0</v>
      </c>
      <c r="C353" s="19" t="str">
        <f t="shared" si="31"/>
        <v>A</v>
      </c>
      <c r="D353" s="5"/>
      <c r="E353" s="4">
        <v>6575</v>
      </c>
      <c r="F353" s="5">
        <v>2</v>
      </c>
      <c r="G353" s="5" t="str">
        <f t="shared" si="32"/>
        <v>Y</v>
      </c>
      <c r="H353" s="4">
        <f t="shared" si="33"/>
        <v>328.75</v>
      </c>
      <c r="I353" s="4">
        <f t="shared" si="30"/>
        <v>0</v>
      </c>
      <c r="J353" s="5">
        <v>1</v>
      </c>
      <c r="K353" s="5"/>
      <c r="L353" s="4">
        <f t="shared" si="34"/>
        <v>0</v>
      </c>
      <c r="M353" s="4">
        <f>'Invoice Data'!$B353+'Invoice Data'!$E353-'Invoice Data'!$H353-'Invoice Data'!$L353+'Invoice Data'!$I353</f>
        <v>6246.25</v>
      </c>
      <c r="N353" s="4">
        <f>_xlfn.IFNA(VLOOKUP(A353,BPay!$B$2:$D$7913,3,0),0)</f>
        <v>0</v>
      </c>
      <c r="O353" s="6">
        <f t="shared" si="35"/>
        <v>6246.25</v>
      </c>
    </row>
    <row r="354" spans="1:15" x14ac:dyDescent="0.35">
      <c r="A354" s="10">
        <v>33924</v>
      </c>
      <c r="B354" s="4">
        <v>0</v>
      </c>
      <c r="C354" s="19" t="str">
        <f t="shared" si="31"/>
        <v>A</v>
      </c>
      <c r="D354" s="5"/>
      <c r="E354" s="4">
        <v>4067</v>
      </c>
      <c r="F354" s="5">
        <v>1</v>
      </c>
      <c r="G354" s="5" t="str">
        <f t="shared" si="32"/>
        <v/>
      </c>
      <c r="H354" s="4">
        <f t="shared" si="33"/>
        <v>0</v>
      </c>
      <c r="I354" s="4">
        <f t="shared" si="30"/>
        <v>0</v>
      </c>
      <c r="J354" s="5">
        <v>2</v>
      </c>
      <c r="K354" s="5"/>
      <c r="L354" s="4">
        <f t="shared" si="34"/>
        <v>0</v>
      </c>
      <c r="M354" s="4">
        <f>'Invoice Data'!$B354+'Invoice Data'!$E354-'Invoice Data'!$H354-'Invoice Data'!$L354+'Invoice Data'!$I354</f>
        <v>4067</v>
      </c>
      <c r="N354" s="4">
        <f>_xlfn.IFNA(VLOOKUP(A354,BPay!$B$2:$D$7913,3,0),0)</f>
        <v>0</v>
      </c>
      <c r="O354" s="6">
        <f t="shared" si="35"/>
        <v>4067</v>
      </c>
    </row>
    <row r="355" spans="1:15" x14ac:dyDescent="0.35">
      <c r="A355" s="10">
        <v>33933</v>
      </c>
      <c r="B355" s="4">
        <v>0</v>
      </c>
      <c r="C355" s="19" t="str">
        <f t="shared" si="31"/>
        <v>A</v>
      </c>
      <c r="D355" s="5"/>
      <c r="E355" s="4">
        <v>5191</v>
      </c>
      <c r="F355" s="5">
        <v>1</v>
      </c>
      <c r="G355" s="5" t="str">
        <f t="shared" si="32"/>
        <v/>
      </c>
      <c r="H355" s="4">
        <f t="shared" si="33"/>
        <v>0</v>
      </c>
      <c r="I355" s="4">
        <f t="shared" si="30"/>
        <v>0</v>
      </c>
      <c r="J355" s="5">
        <v>3</v>
      </c>
      <c r="K355" s="5"/>
      <c r="L355" s="4">
        <f t="shared" si="34"/>
        <v>0</v>
      </c>
      <c r="M355" s="4">
        <f>'Invoice Data'!$B355+'Invoice Data'!$E355-'Invoice Data'!$H355-'Invoice Data'!$L355+'Invoice Data'!$I355</f>
        <v>5191</v>
      </c>
      <c r="N355" s="4">
        <f>_xlfn.IFNA(VLOOKUP(A355,BPay!$B$2:$D$7913,3,0),0)</f>
        <v>0</v>
      </c>
      <c r="O355" s="6">
        <f t="shared" si="35"/>
        <v>5191</v>
      </c>
    </row>
    <row r="356" spans="1:15" x14ac:dyDescent="0.35">
      <c r="A356" s="10">
        <v>33942</v>
      </c>
      <c r="B356" s="4">
        <v>0</v>
      </c>
      <c r="C356" s="19" t="str">
        <f t="shared" si="31"/>
        <v>A</v>
      </c>
      <c r="D356" s="5"/>
      <c r="E356" s="4">
        <v>4362</v>
      </c>
      <c r="F356" s="5">
        <v>1</v>
      </c>
      <c r="G356" s="5" t="str">
        <f t="shared" si="32"/>
        <v/>
      </c>
      <c r="H356" s="4">
        <f t="shared" si="33"/>
        <v>0</v>
      </c>
      <c r="I356" s="4">
        <f t="shared" si="30"/>
        <v>0</v>
      </c>
      <c r="J356" s="5">
        <v>6</v>
      </c>
      <c r="K356" s="5"/>
      <c r="L356" s="4">
        <f t="shared" si="34"/>
        <v>0</v>
      </c>
      <c r="M356" s="4">
        <f>'Invoice Data'!$B356+'Invoice Data'!$E356-'Invoice Data'!$H356-'Invoice Data'!$L356+'Invoice Data'!$I356</f>
        <v>4362</v>
      </c>
      <c r="N356" s="4">
        <f>_xlfn.IFNA(VLOOKUP(A356,BPay!$B$2:$D$7913,3,0),0)</f>
        <v>0</v>
      </c>
      <c r="O356" s="6">
        <f t="shared" si="35"/>
        <v>4362</v>
      </c>
    </row>
    <row r="357" spans="1:15" x14ac:dyDescent="0.35">
      <c r="A357" s="10">
        <v>33951</v>
      </c>
      <c r="B357" s="4">
        <v>0</v>
      </c>
      <c r="C357" s="19" t="str">
        <f t="shared" si="31"/>
        <v>A</v>
      </c>
      <c r="D357" s="5"/>
      <c r="E357" s="4">
        <v>10100</v>
      </c>
      <c r="F357" s="5">
        <v>2</v>
      </c>
      <c r="G357" s="5" t="str">
        <f t="shared" si="32"/>
        <v>Y</v>
      </c>
      <c r="H357" s="4">
        <f t="shared" si="33"/>
        <v>505</v>
      </c>
      <c r="I357" s="4">
        <f t="shared" si="30"/>
        <v>0</v>
      </c>
      <c r="J357" s="5">
        <v>12</v>
      </c>
      <c r="K357" s="5"/>
      <c r="L357" s="4">
        <f t="shared" si="34"/>
        <v>0</v>
      </c>
      <c r="M357" s="4">
        <f>'Invoice Data'!$B357+'Invoice Data'!$E357-'Invoice Data'!$H357-'Invoice Data'!$L357+'Invoice Data'!$I357</f>
        <v>9595</v>
      </c>
      <c r="N357" s="4">
        <f>_xlfn.IFNA(VLOOKUP(A357,BPay!$B$2:$D$7913,3,0),0)</f>
        <v>0</v>
      </c>
      <c r="O357" s="6">
        <f t="shared" si="35"/>
        <v>9595</v>
      </c>
    </row>
    <row r="358" spans="1:15" x14ac:dyDescent="0.35">
      <c r="A358" s="10">
        <v>33960</v>
      </c>
      <c r="B358" s="4">
        <v>0</v>
      </c>
      <c r="C358" s="19" t="str">
        <f t="shared" si="31"/>
        <v>A</v>
      </c>
      <c r="D358" s="5"/>
      <c r="E358" s="4">
        <v>6766</v>
      </c>
      <c r="F358" s="5">
        <v>2</v>
      </c>
      <c r="G358" s="5" t="str">
        <f t="shared" si="32"/>
        <v>Y</v>
      </c>
      <c r="H358" s="4">
        <f t="shared" si="33"/>
        <v>338.3</v>
      </c>
      <c r="I358" s="4">
        <f t="shared" si="30"/>
        <v>0</v>
      </c>
      <c r="J358" s="5">
        <v>4</v>
      </c>
      <c r="K358" s="5"/>
      <c r="L358" s="4">
        <f t="shared" si="34"/>
        <v>0</v>
      </c>
      <c r="M358" s="4">
        <f>'Invoice Data'!$B358+'Invoice Data'!$E358-'Invoice Data'!$H358-'Invoice Data'!$L358+'Invoice Data'!$I358</f>
        <v>6427.7</v>
      </c>
      <c r="N358" s="4">
        <f>_xlfn.IFNA(VLOOKUP(A358,BPay!$B$2:$D$7913,3,0),0)</f>
        <v>0</v>
      </c>
      <c r="O358" s="6">
        <f t="shared" si="35"/>
        <v>6427.7</v>
      </c>
    </row>
    <row r="359" spans="1:15" x14ac:dyDescent="0.35">
      <c r="A359" s="10">
        <v>33979</v>
      </c>
      <c r="B359" s="4">
        <v>0</v>
      </c>
      <c r="C359" s="19" t="str">
        <f t="shared" si="31"/>
        <v>A</v>
      </c>
      <c r="D359" s="5"/>
      <c r="E359" s="4">
        <v>4848</v>
      </c>
      <c r="F359" s="5">
        <v>1</v>
      </c>
      <c r="G359" s="5" t="str">
        <f t="shared" si="32"/>
        <v/>
      </c>
      <c r="H359" s="4">
        <f t="shared" si="33"/>
        <v>0</v>
      </c>
      <c r="I359" s="4">
        <f t="shared" si="30"/>
        <v>0</v>
      </c>
      <c r="J359" s="5">
        <v>15</v>
      </c>
      <c r="K359" s="5"/>
      <c r="L359" s="4">
        <f t="shared" si="34"/>
        <v>0</v>
      </c>
      <c r="M359" s="4">
        <f>'Invoice Data'!$B359+'Invoice Data'!$E359-'Invoice Data'!$H359-'Invoice Data'!$L359+'Invoice Data'!$I359</f>
        <v>4848</v>
      </c>
      <c r="N359" s="4">
        <f>_xlfn.IFNA(VLOOKUP(A359,BPay!$B$2:$D$7913,3,0),0)</f>
        <v>0</v>
      </c>
      <c r="O359" s="6">
        <f t="shared" si="35"/>
        <v>4848</v>
      </c>
    </row>
    <row r="360" spans="1:15" x14ac:dyDescent="0.35">
      <c r="A360" s="10">
        <v>33988</v>
      </c>
      <c r="B360" s="4">
        <v>0</v>
      </c>
      <c r="C360" s="19" t="str">
        <f t="shared" si="31"/>
        <v>A</v>
      </c>
      <c r="D360" s="5"/>
      <c r="E360" s="4">
        <v>5082</v>
      </c>
      <c r="F360" s="5">
        <v>1</v>
      </c>
      <c r="G360" s="5" t="str">
        <f t="shared" si="32"/>
        <v/>
      </c>
      <c r="H360" s="4">
        <f t="shared" si="33"/>
        <v>0</v>
      </c>
      <c r="I360" s="4">
        <f t="shared" si="30"/>
        <v>0</v>
      </c>
      <c r="J360" s="5">
        <v>6</v>
      </c>
      <c r="K360" s="5"/>
      <c r="L360" s="4">
        <f t="shared" si="34"/>
        <v>0</v>
      </c>
      <c r="M360" s="4">
        <f>'Invoice Data'!$B360+'Invoice Data'!$E360-'Invoice Data'!$H360-'Invoice Data'!$L360+'Invoice Data'!$I360</f>
        <v>5082</v>
      </c>
      <c r="N360" s="4">
        <f>_xlfn.IFNA(VLOOKUP(A360,BPay!$B$2:$D$7913,3,0),0)</f>
        <v>0</v>
      </c>
      <c r="O360" s="6">
        <f t="shared" si="35"/>
        <v>5082</v>
      </c>
    </row>
    <row r="361" spans="1:15" x14ac:dyDescent="0.35">
      <c r="A361" s="10">
        <v>33997</v>
      </c>
      <c r="B361" s="4">
        <v>0</v>
      </c>
      <c r="C361" s="19" t="str">
        <f t="shared" si="31"/>
        <v>A</v>
      </c>
      <c r="D361" s="5"/>
      <c r="E361" s="4">
        <v>4384</v>
      </c>
      <c r="F361" s="5">
        <v>1</v>
      </c>
      <c r="G361" s="5" t="str">
        <f t="shared" si="32"/>
        <v/>
      </c>
      <c r="H361" s="4">
        <f t="shared" si="33"/>
        <v>0</v>
      </c>
      <c r="I361" s="4">
        <f t="shared" si="30"/>
        <v>0</v>
      </c>
      <c r="J361" s="5">
        <v>9</v>
      </c>
      <c r="K361" s="5"/>
      <c r="L361" s="4">
        <f t="shared" si="34"/>
        <v>0</v>
      </c>
      <c r="M361" s="4">
        <f>'Invoice Data'!$B361+'Invoice Data'!$E361-'Invoice Data'!$H361-'Invoice Data'!$L361+'Invoice Data'!$I361</f>
        <v>4384</v>
      </c>
      <c r="N361" s="4">
        <f>_xlfn.IFNA(VLOOKUP(A361,BPay!$B$2:$D$7913,3,0),0)</f>
        <v>0</v>
      </c>
      <c r="O361" s="6">
        <f t="shared" si="35"/>
        <v>4384</v>
      </c>
    </row>
    <row r="362" spans="1:15" x14ac:dyDescent="0.35">
      <c r="A362" s="10">
        <v>34004</v>
      </c>
      <c r="B362" s="4">
        <v>0</v>
      </c>
      <c r="C362" s="19" t="str">
        <f t="shared" si="31"/>
        <v>A</v>
      </c>
      <c r="D362" s="5"/>
      <c r="E362" s="4">
        <v>4789</v>
      </c>
      <c r="F362" s="5">
        <v>1</v>
      </c>
      <c r="G362" s="5" t="str">
        <f t="shared" si="32"/>
        <v/>
      </c>
      <c r="H362" s="4">
        <f t="shared" si="33"/>
        <v>0</v>
      </c>
      <c r="I362" s="4">
        <f t="shared" si="30"/>
        <v>0</v>
      </c>
      <c r="J362" s="5">
        <v>16</v>
      </c>
      <c r="K362" s="5"/>
      <c r="L362" s="4">
        <f t="shared" si="34"/>
        <v>250</v>
      </c>
      <c r="M362" s="4">
        <f>'Invoice Data'!$B362+'Invoice Data'!$E362-'Invoice Data'!$H362-'Invoice Data'!$L362+'Invoice Data'!$I362</f>
        <v>4539</v>
      </c>
      <c r="N362" s="4">
        <f>_xlfn.IFNA(VLOOKUP(A362,BPay!$B$2:$D$7913,3,0),0)</f>
        <v>0</v>
      </c>
      <c r="O362" s="6">
        <f t="shared" si="35"/>
        <v>4539</v>
      </c>
    </row>
    <row r="363" spans="1:15" x14ac:dyDescent="0.35">
      <c r="A363" s="10">
        <v>34013</v>
      </c>
      <c r="B363" s="4">
        <v>0</v>
      </c>
      <c r="C363" s="19" t="str">
        <f t="shared" si="31"/>
        <v>A</v>
      </c>
      <c r="D363" s="5"/>
      <c r="E363" s="4">
        <v>9782</v>
      </c>
      <c r="F363" s="5">
        <v>2</v>
      </c>
      <c r="G363" s="5" t="str">
        <f t="shared" si="32"/>
        <v>Y</v>
      </c>
      <c r="H363" s="4">
        <f t="shared" si="33"/>
        <v>489.1</v>
      </c>
      <c r="I363" s="4">
        <f t="shared" si="30"/>
        <v>0</v>
      </c>
      <c r="J363" s="5">
        <v>7</v>
      </c>
      <c r="K363" s="5"/>
      <c r="L363" s="4">
        <f t="shared" si="34"/>
        <v>0</v>
      </c>
      <c r="M363" s="4">
        <f>'Invoice Data'!$B363+'Invoice Data'!$E363-'Invoice Data'!$H363-'Invoice Data'!$L363+'Invoice Data'!$I363</f>
        <v>9292.9</v>
      </c>
      <c r="N363" s="4">
        <f>_xlfn.IFNA(VLOOKUP(A363,BPay!$B$2:$D$7913,3,0),0)</f>
        <v>0</v>
      </c>
      <c r="O363" s="6">
        <f t="shared" si="35"/>
        <v>9292.9</v>
      </c>
    </row>
    <row r="364" spans="1:15" x14ac:dyDescent="0.35">
      <c r="A364" s="10">
        <v>34022</v>
      </c>
      <c r="B364" s="4">
        <v>0</v>
      </c>
      <c r="C364" s="19" t="str">
        <f t="shared" si="31"/>
        <v>A</v>
      </c>
      <c r="D364" s="5"/>
      <c r="E364" s="4">
        <v>9714</v>
      </c>
      <c r="F364" s="5">
        <v>2</v>
      </c>
      <c r="G364" s="5" t="str">
        <f t="shared" si="32"/>
        <v>Y</v>
      </c>
      <c r="H364" s="4">
        <f t="shared" si="33"/>
        <v>485.70000000000005</v>
      </c>
      <c r="I364" s="4">
        <f t="shared" si="30"/>
        <v>0</v>
      </c>
      <c r="J364" s="5">
        <v>9</v>
      </c>
      <c r="K364" s="5"/>
      <c r="L364" s="4">
        <f t="shared" si="34"/>
        <v>0</v>
      </c>
      <c r="M364" s="4">
        <f>'Invoice Data'!$B364+'Invoice Data'!$E364-'Invoice Data'!$H364-'Invoice Data'!$L364+'Invoice Data'!$I364</f>
        <v>9228.2999999999993</v>
      </c>
      <c r="N364" s="4">
        <f>_xlfn.IFNA(VLOOKUP(A364,BPay!$B$2:$D$7913,3,0),0)</f>
        <v>0</v>
      </c>
      <c r="O364" s="6">
        <f t="shared" si="35"/>
        <v>9228.2999999999993</v>
      </c>
    </row>
    <row r="365" spans="1:15" x14ac:dyDescent="0.35">
      <c r="A365" s="10">
        <v>34031</v>
      </c>
      <c r="B365" s="4">
        <v>0</v>
      </c>
      <c r="C365" s="19" t="str">
        <f t="shared" si="31"/>
        <v>A</v>
      </c>
      <c r="D365" s="5"/>
      <c r="E365" s="4">
        <v>8126</v>
      </c>
      <c r="F365" s="5">
        <v>2</v>
      </c>
      <c r="G365" s="5" t="str">
        <f t="shared" si="32"/>
        <v>Y</v>
      </c>
      <c r="H365" s="4">
        <f t="shared" si="33"/>
        <v>406.3</v>
      </c>
      <c r="I365" s="4">
        <f t="shared" si="30"/>
        <v>0</v>
      </c>
      <c r="J365" s="5">
        <v>12</v>
      </c>
      <c r="K365" s="5"/>
      <c r="L365" s="4">
        <f t="shared" si="34"/>
        <v>0</v>
      </c>
      <c r="M365" s="4">
        <f>'Invoice Data'!$B365+'Invoice Data'!$E365-'Invoice Data'!$H365-'Invoice Data'!$L365+'Invoice Data'!$I365</f>
        <v>7719.7</v>
      </c>
      <c r="N365" s="4">
        <f>_xlfn.IFNA(VLOOKUP(A365,BPay!$B$2:$D$7913,3,0),0)</f>
        <v>0</v>
      </c>
      <c r="O365" s="6">
        <f t="shared" si="35"/>
        <v>7719.7</v>
      </c>
    </row>
    <row r="366" spans="1:15" x14ac:dyDescent="0.35">
      <c r="A366" s="10">
        <v>34040</v>
      </c>
      <c r="B366" s="4">
        <v>0</v>
      </c>
      <c r="C366" s="19" t="str">
        <f t="shared" si="31"/>
        <v>A</v>
      </c>
      <c r="D366" s="5"/>
      <c r="E366" s="4">
        <v>9231</v>
      </c>
      <c r="F366" s="5">
        <v>2</v>
      </c>
      <c r="G366" s="5" t="str">
        <f t="shared" si="32"/>
        <v>Y</v>
      </c>
      <c r="H366" s="4">
        <f t="shared" si="33"/>
        <v>461.55</v>
      </c>
      <c r="I366" s="4">
        <f t="shared" si="30"/>
        <v>0</v>
      </c>
      <c r="J366" s="5">
        <v>4</v>
      </c>
      <c r="K366" s="5"/>
      <c r="L366" s="4">
        <f t="shared" si="34"/>
        <v>0</v>
      </c>
      <c r="M366" s="4">
        <f>'Invoice Data'!$B366+'Invoice Data'!$E366-'Invoice Data'!$H366-'Invoice Data'!$L366+'Invoice Data'!$I366</f>
        <v>8769.4500000000007</v>
      </c>
      <c r="N366" s="4">
        <f>_xlfn.IFNA(VLOOKUP(A366,BPay!$B$2:$D$7913,3,0),0)</f>
        <v>0</v>
      </c>
      <c r="O366" s="6">
        <f t="shared" si="35"/>
        <v>8769.4500000000007</v>
      </c>
    </row>
    <row r="367" spans="1:15" x14ac:dyDescent="0.35">
      <c r="A367" s="10">
        <v>34059</v>
      </c>
      <c r="B367" s="4">
        <v>0</v>
      </c>
      <c r="C367" s="19" t="str">
        <f t="shared" si="31"/>
        <v>A</v>
      </c>
      <c r="D367" s="5"/>
      <c r="E367" s="4">
        <v>9350</v>
      </c>
      <c r="F367" s="5">
        <v>2</v>
      </c>
      <c r="G367" s="5" t="str">
        <f t="shared" si="32"/>
        <v>Y</v>
      </c>
      <c r="H367" s="4">
        <f t="shared" si="33"/>
        <v>467.5</v>
      </c>
      <c r="I367" s="4">
        <f t="shared" si="30"/>
        <v>0</v>
      </c>
      <c r="J367" s="5">
        <v>13</v>
      </c>
      <c r="K367" s="5"/>
      <c r="L367" s="4">
        <f t="shared" si="34"/>
        <v>0</v>
      </c>
      <c r="M367" s="4">
        <f>'Invoice Data'!$B367+'Invoice Data'!$E367-'Invoice Data'!$H367-'Invoice Data'!$L367+'Invoice Data'!$I367</f>
        <v>8882.5</v>
      </c>
      <c r="N367" s="4">
        <f>_xlfn.IFNA(VLOOKUP(A367,BPay!$B$2:$D$7913,3,0),0)</f>
        <v>0</v>
      </c>
      <c r="O367" s="6">
        <f t="shared" si="35"/>
        <v>8882.5</v>
      </c>
    </row>
    <row r="368" spans="1:15" x14ac:dyDescent="0.35">
      <c r="A368" s="10">
        <v>34068</v>
      </c>
      <c r="B368" s="4">
        <v>0</v>
      </c>
      <c r="C368" s="19" t="str">
        <f t="shared" si="31"/>
        <v>A</v>
      </c>
      <c r="D368" s="5"/>
      <c r="E368" s="4">
        <v>6617</v>
      </c>
      <c r="F368" s="5">
        <v>2</v>
      </c>
      <c r="G368" s="5" t="str">
        <f t="shared" si="32"/>
        <v>Y</v>
      </c>
      <c r="H368" s="4">
        <f t="shared" si="33"/>
        <v>330.85</v>
      </c>
      <c r="I368" s="4">
        <f t="shared" si="30"/>
        <v>0</v>
      </c>
      <c r="J368" s="5">
        <v>9</v>
      </c>
      <c r="K368" s="5"/>
      <c r="L368" s="4">
        <f t="shared" si="34"/>
        <v>0</v>
      </c>
      <c r="M368" s="4">
        <f>'Invoice Data'!$B368+'Invoice Data'!$E368-'Invoice Data'!$H368-'Invoice Data'!$L368+'Invoice Data'!$I368</f>
        <v>6286.15</v>
      </c>
      <c r="N368" s="4">
        <f>_xlfn.IFNA(VLOOKUP(A368,BPay!$B$2:$D$7913,3,0),0)</f>
        <v>0</v>
      </c>
      <c r="O368" s="6">
        <f t="shared" si="35"/>
        <v>6286.15</v>
      </c>
    </row>
    <row r="369" spans="1:15" x14ac:dyDescent="0.35">
      <c r="A369" s="10">
        <v>34077</v>
      </c>
      <c r="B369" s="4">
        <v>0</v>
      </c>
      <c r="C369" s="19" t="str">
        <f t="shared" si="31"/>
        <v>A</v>
      </c>
      <c r="D369" s="5"/>
      <c r="E369" s="4">
        <v>3868</v>
      </c>
      <c r="F369" s="5">
        <v>1</v>
      </c>
      <c r="G369" s="5" t="str">
        <f t="shared" si="32"/>
        <v/>
      </c>
      <c r="H369" s="4">
        <f t="shared" si="33"/>
        <v>0</v>
      </c>
      <c r="I369" s="4">
        <f t="shared" si="30"/>
        <v>0</v>
      </c>
      <c r="J369" s="5">
        <v>5</v>
      </c>
      <c r="K369" s="5"/>
      <c r="L369" s="4">
        <f t="shared" si="34"/>
        <v>0</v>
      </c>
      <c r="M369" s="4">
        <f>'Invoice Data'!$B369+'Invoice Data'!$E369-'Invoice Data'!$H369-'Invoice Data'!$L369+'Invoice Data'!$I369</f>
        <v>3868</v>
      </c>
      <c r="N369" s="4">
        <f>_xlfn.IFNA(VLOOKUP(A369,BPay!$B$2:$D$7913,3,0),0)</f>
        <v>0</v>
      </c>
      <c r="O369" s="6">
        <f t="shared" si="35"/>
        <v>3868</v>
      </c>
    </row>
    <row r="370" spans="1:15" x14ac:dyDescent="0.35">
      <c r="A370" s="10">
        <v>34086</v>
      </c>
      <c r="B370" s="4">
        <v>0</v>
      </c>
      <c r="C370" s="19" t="str">
        <f t="shared" si="31"/>
        <v>A</v>
      </c>
      <c r="D370" s="5"/>
      <c r="E370" s="4">
        <v>5051</v>
      </c>
      <c r="F370" s="5">
        <v>1</v>
      </c>
      <c r="G370" s="5" t="str">
        <f t="shared" si="32"/>
        <v/>
      </c>
      <c r="H370" s="4">
        <f t="shared" si="33"/>
        <v>0</v>
      </c>
      <c r="I370" s="4">
        <f t="shared" si="30"/>
        <v>0</v>
      </c>
      <c r="J370" s="5">
        <v>7</v>
      </c>
      <c r="K370" s="5"/>
      <c r="L370" s="4">
        <f t="shared" si="34"/>
        <v>0</v>
      </c>
      <c r="M370" s="4">
        <f>'Invoice Data'!$B370+'Invoice Data'!$E370-'Invoice Data'!$H370-'Invoice Data'!$L370+'Invoice Data'!$I370</f>
        <v>5051</v>
      </c>
      <c r="N370" s="4">
        <f>_xlfn.IFNA(VLOOKUP(A370,BPay!$B$2:$D$7913,3,0),0)</f>
        <v>0</v>
      </c>
      <c r="O370" s="6">
        <f t="shared" si="35"/>
        <v>5051</v>
      </c>
    </row>
    <row r="371" spans="1:15" x14ac:dyDescent="0.35">
      <c r="A371" s="10">
        <v>34095</v>
      </c>
      <c r="B371" s="4">
        <v>0</v>
      </c>
      <c r="C371" s="19" t="str">
        <f t="shared" si="31"/>
        <v>A</v>
      </c>
      <c r="D371" s="5"/>
      <c r="E371" s="4">
        <v>7466</v>
      </c>
      <c r="F371" s="5">
        <v>2</v>
      </c>
      <c r="G371" s="5" t="str">
        <f t="shared" si="32"/>
        <v>Y</v>
      </c>
      <c r="H371" s="4">
        <f t="shared" si="33"/>
        <v>373.3</v>
      </c>
      <c r="I371" s="4">
        <f t="shared" si="30"/>
        <v>0</v>
      </c>
      <c r="J371" s="5">
        <v>15</v>
      </c>
      <c r="K371" s="5"/>
      <c r="L371" s="4">
        <f t="shared" si="34"/>
        <v>0</v>
      </c>
      <c r="M371" s="4">
        <f>'Invoice Data'!$B371+'Invoice Data'!$E371-'Invoice Data'!$H371-'Invoice Data'!$L371+'Invoice Data'!$I371</f>
        <v>7092.7</v>
      </c>
      <c r="N371" s="4">
        <f>_xlfn.IFNA(VLOOKUP(A371,BPay!$B$2:$D$7913,3,0),0)</f>
        <v>0</v>
      </c>
      <c r="O371" s="6">
        <f t="shared" si="35"/>
        <v>7092.7</v>
      </c>
    </row>
    <row r="372" spans="1:15" x14ac:dyDescent="0.35">
      <c r="A372" s="10">
        <v>34102</v>
      </c>
      <c r="B372" s="4">
        <v>0</v>
      </c>
      <c r="C372" s="19" t="str">
        <f t="shared" si="31"/>
        <v>A</v>
      </c>
      <c r="D372" s="5"/>
      <c r="E372" s="4">
        <v>4911</v>
      </c>
      <c r="F372" s="5">
        <v>1</v>
      </c>
      <c r="G372" s="5" t="str">
        <f t="shared" si="32"/>
        <v/>
      </c>
      <c r="H372" s="4">
        <f t="shared" si="33"/>
        <v>0</v>
      </c>
      <c r="I372" s="4">
        <f t="shared" si="30"/>
        <v>0</v>
      </c>
      <c r="J372" s="5">
        <v>0</v>
      </c>
      <c r="K372" s="5"/>
      <c r="L372" s="4">
        <f t="shared" si="34"/>
        <v>0</v>
      </c>
      <c r="M372" s="4">
        <f>'Invoice Data'!$B372+'Invoice Data'!$E372-'Invoice Data'!$H372-'Invoice Data'!$L372+'Invoice Data'!$I372</f>
        <v>4911</v>
      </c>
      <c r="N372" s="4">
        <f>_xlfn.IFNA(VLOOKUP(A372,BPay!$B$2:$D$7913,3,0),0)</f>
        <v>0</v>
      </c>
      <c r="O372" s="6">
        <f t="shared" si="35"/>
        <v>4911</v>
      </c>
    </row>
    <row r="373" spans="1:15" x14ac:dyDescent="0.35">
      <c r="A373" s="10">
        <v>34111</v>
      </c>
      <c r="B373" s="4">
        <v>0</v>
      </c>
      <c r="C373" s="19" t="str">
        <f t="shared" si="31"/>
        <v>A</v>
      </c>
      <c r="D373" s="5"/>
      <c r="E373" s="4">
        <v>8512</v>
      </c>
      <c r="F373" s="5">
        <v>2</v>
      </c>
      <c r="G373" s="5" t="str">
        <f t="shared" si="32"/>
        <v>Y</v>
      </c>
      <c r="H373" s="4">
        <f t="shared" si="33"/>
        <v>425.6</v>
      </c>
      <c r="I373" s="4">
        <f t="shared" si="30"/>
        <v>0</v>
      </c>
      <c r="J373" s="5">
        <v>10</v>
      </c>
      <c r="K373" s="5"/>
      <c r="L373" s="4">
        <f t="shared" si="34"/>
        <v>0</v>
      </c>
      <c r="M373" s="4">
        <f>'Invoice Data'!$B373+'Invoice Data'!$E373-'Invoice Data'!$H373-'Invoice Data'!$L373+'Invoice Data'!$I373</f>
        <v>8086.4</v>
      </c>
      <c r="N373" s="4">
        <f>_xlfn.IFNA(VLOOKUP(A373,BPay!$B$2:$D$7913,3,0),0)</f>
        <v>0</v>
      </c>
      <c r="O373" s="6">
        <f t="shared" si="35"/>
        <v>8086.4</v>
      </c>
    </row>
    <row r="374" spans="1:15" x14ac:dyDescent="0.35">
      <c r="A374" s="10">
        <v>34120</v>
      </c>
      <c r="B374" s="4">
        <v>0</v>
      </c>
      <c r="C374" s="19" t="str">
        <f t="shared" si="31"/>
        <v>A</v>
      </c>
      <c r="D374" s="5"/>
      <c r="E374" s="4">
        <v>4375</v>
      </c>
      <c r="F374" s="5">
        <v>1</v>
      </c>
      <c r="G374" s="5" t="str">
        <f t="shared" si="32"/>
        <v/>
      </c>
      <c r="H374" s="4">
        <f t="shared" si="33"/>
        <v>0</v>
      </c>
      <c r="I374" s="4">
        <f t="shared" si="30"/>
        <v>0</v>
      </c>
      <c r="J374" s="5">
        <v>10</v>
      </c>
      <c r="K374" s="5"/>
      <c r="L374" s="4">
        <f t="shared" si="34"/>
        <v>0</v>
      </c>
      <c r="M374" s="4">
        <f>'Invoice Data'!$B374+'Invoice Data'!$E374-'Invoice Data'!$H374-'Invoice Data'!$L374+'Invoice Data'!$I374</f>
        <v>4375</v>
      </c>
      <c r="N374" s="4">
        <f>_xlfn.IFNA(VLOOKUP(A374,BPay!$B$2:$D$7913,3,0),0)</f>
        <v>0</v>
      </c>
      <c r="O374" s="6">
        <f t="shared" si="35"/>
        <v>4375</v>
      </c>
    </row>
    <row r="375" spans="1:15" x14ac:dyDescent="0.35">
      <c r="A375" s="10">
        <v>34139</v>
      </c>
      <c r="B375" s="4">
        <v>0</v>
      </c>
      <c r="C375" s="19" t="str">
        <f t="shared" si="31"/>
        <v>A</v>
      </c>
      <c r="D375" s="5"/>
      <c r="E375" s="4">
        <v>5547</v>
      </c>
      <c r="F375" s="5">
        <v>1</v>
      </c>
      <c r="G375" s="5" t="str">
        <f t="shared" si="32"/>
        <v/>
      </c>
      <c r="H375" s="4">
        <f t="shared" si="33"/>
        <v>0</v>
      </c>
      <c r="I375" s="4">
        <f t="shared" si="30"/>
        <v>0</v>
      </c>
      <c r="J375" s="5">
        <v>15</v>
      </c>
      <c r="K375" s="5"/>
      <c r="L375" s="4">
        <f t="shared" si="34"/>
        <v>0</v>
      </c>
      <c r="M375" s="4">
        <f>'Invoice Data'!$B375+'Invoice Data'!$E375-'Invoice Data'!$H375-'Invoice Data'!$L375+'Invoice Data'!$I375</f>
        <v>5547</v>
      </c>
      <c r="N375" s="4">
        <f>_xlfn.IFNA(VLOOKUP(A375,BPay!$B$2:$D$7913,3,0),0)</f>
        <v>0</v>
      </c>
      <c r="O375" s="6">
        <f t="shared" si="35"/>
        <v>5547</v>
      </c>
    </row>
    <row r="376" spans="1:15" x14ac:dyDescent="0.35">
      <c r="A376" s="10">
        <v>34148</v>
      </c>
      <c r="B376" s="4">
        <v>0</v>
      </c>
      <c r="C376" s="19" t="str">
        <f t="shared" si="31"/>
        <v>A</v>
      </c>
      <c r="D376" s="5"/>
      <c r="E376" s="4">
        <v>3944</v>
      </c>
      <c r="F376" s="5">
        <v>1</v>
      </c>
      <c r="G376" s="5" t="str">
        <f t="shared" si="32"/>
        <v/>
      </c>
      <c r="H376" s="4">
        <f t="shared" si="33"/>
        <v>0</v>
      </c>
      <c r="I376" s="4">
        <f t="shared" si="30"/>
        <v>0</v>
      </c>
      <c r="J376" s="5">
        <v>10</v>
      </c>
      <c r="K376" s="5"/>
      <c r="L376" s="4">
        <f t="shared" si="34"/>
        <v>0</v>
      </c>
      <c r="M376" s="4">
        <f>'Invoice Data'!$B376+'Invoice Data'!$E376-'Invoice Data'!$H376-'Invoice Data'!$L376+'Invoice Data'!$I376</f>
        <v>3944</v>
      </c>
      <c r="N376" s="4">
        <f>_xlfn.IFNA(VLOOKUP(A376,BPay!$B$2:$D$7913,3,0),0)</f>
        <v>0</v>
      </c>
      <c r="O376" s="6">
        <f t="shared" si="35"/>
        <v>3944</v>
      </c>
    </row>
    <row r="377" spans="1:15" x14ac:dyDescent="0.35">
      <c r="A377" s="10">
        <v>34157</v>
      </c>
      <c r="B377" s="4">
        <v>2655</v>
      </c>
      <c r="C377" s="19" t="str">
        <f t="shared" si="31"/>
        <v>B</v>
      </c>
      <c r="D377" s="5"/>
      <c r="E377" s="4">
        <v>8419</v>
      </c>
      <c r="F377" s="5">
        <v>2</v>
      </c>
      <c r="G377" s="5" t="str">
        <f t="shared" si="32"/>
        <v>Y</v>
      </c>
      <c r="H377" s="4">
        <f t="shared" si="33"/>
        <v>420.95000000000005</v>
      </c>
      <c r="I377" s="4">
        <f t="shared" si="30"/>
        <v>265.5</v>
      </c>
      <c r="J377" s="5">
        <v>1</v>
      </c>
      <c r="K377" s="5"/>
      <c r="L377" s="4">
        <f t="shared" si="34"/>
        <v>0</v>
      </c>
      <c r="M377" s="4">
        <f>'Invoice Data'!$B377+'Invoice Data'!$E377-'Invoice Data'!$H377-'Invoice Data'!$L377+'Invoice Data'!$I377</f>
        <v>10918.55</v>
      </c>
      <c r="N377" s="4">
        <f>_xlfn.IFNA(VLOOKUP(A377,BPay!$B$2:$D$7913,3,0),0)</f>
        <v>0</v>
      </c>
      <c r="O377" s="6">
        <f t="shared" si="35"/>
        <v>10918.55</v>
      </c>
    </row>
    <row r="378" spans="1:15" x14ac:dyDescent="0.35">
      <c r="A378" s="10">
        <v>34166</v>
      </c>
      <c r="B378" s="4">
        <v>0</v>
      </c>
      <c r="C378" s="19" t="str">
        <f t="shared" si="31"/>
        <v>A</v>
      </c>
      <c r="D378" s="5"/>
      <c r="E378" s="4">
        <v>3824</v>
      </c>
      <c r="F378" s="5">
        <v>1</v>
      </c>
      <c r="G378" s="5" t="str">
        <f t="shared" si="32"/>
        <v/>
      </c>
      <c r="H378" s="4">
        <f t="shared" si="33"/>
        <v>0</v>
      </c>
      <c r="I378" s="4">
        <f t="shared" si="30"/>
        <v>0</v>
      </c>
      <c r="J378" s="5">
        <v>0</v>
      </c>
      <c r="K378" s="5"/>
      <c r="L378" s="4">
        <f t="shared" si="34"/>
        <v>0</v>
      </c>
      <c r="M378" s="4">
        <f>'Invoice Data'!$B378+'Invoice Data'!$E378-'Invoice Data'!$H378-'Invoice Data'!$L378+'Invoice Data'!$I378</f>
        <v>3824</v>
      </c>
      <c r="N378" s="4">
        <f>_xlfn.IFNA(VLOOKUP(A378,BPay!$B$2:$D$7913,3,0),0)</f>
        <v>0</v>
      </c>
      <c r="O378" s="6">
        <f t="shared" si="35"/>
        <v>3824</v>
      </c>
    </row>
    <row r="379" spans="1:15" x14ac:dyDescent="0.35">
      <c r="A379" s="10">
        <v>34175</v>
      </c>
      <c r="B379" s="4">
        <v>0</v>
      </c>
      <c r="C379" s="19" t="str">
        <f t="shared" si="31"/>
        <v>A</v>
      </c>
      <c r="D379" s="5"/>
      <c r="E379" s="4">
        <v>6622</v>
      </c>
      <c r="F379" s="5">
        <v>2</v>
      </c>
      <c r="G379" s="5" t="str">
        <f t="shared" si="32"/>
        <v>Y</v>
      </c>
      <c r="H379" s="4">
        <f t="shared" si="33"/>
        <v>331.1</v>
      </c>
      <c r="I379" s="4">
        <f t="shared" si="30"/>
        <v>0</v>
      </c>
      <c r="J379" s="5">
        <v>10</v>
      </c>
      <c r="K379" s="5"/>
      <c r="L379" s="4">
        <f t="shared" si="34"/>
        <v>0</v>
      </c>
      <c r="M379" s="4">
        <f>'Invoice Data'!$B379+'Invoice Data'!$E379-'Invoice Data'!$H379-'Invoice Data'!$L379+'Invoice Data'!$I379</f>
        <v>6290.9</v>
      </c>
      <c r="N379" s="4">
        <f>_xlfn.IFNA(VLOOKUP(A379,BPay!$B$2:$D$7913,3,0),0)</f>
        <v>0</v>
      </c>
      <c r="O379" s="6">
        <f t="shared" si="35"/>
        <v>6290.9</v>
      </c>
    </row>
    <row r="380" spans="1:15" x14ac:dyDescent="0.35">
      <c r="A380" s="10">
        <v>34184</v>
      </c>
      <c r="B380" s="4">
        <v>2858</v>
      </c>
      <c r="C380" s="19" t="str">
        <f t="shared" si="31"/>
        <v>B</v>
      </c>
      <c r="D380" s="5"/>
      <c r="E380" s="4">
        <v>10189</v>
      </c>
      <c r="F380" s="5">
        <v>2</v>
      </c>
      <c r="G380" s="5" t="str">
        <f t="shared" si="32"/>
        <v>Y</v>
      </c>
      <c r="H380" s="4">
        <f t="shared" si="33"/>
        <v>509.45000000000005</v>
      </c>
      <c r="I380" s="4">
        <f t="shared" si="30"/>
        <v>285.8</v>
      </c>
      <c r="J380" s="5">
        <v>6</v>
      </c>
      <c r="K380" s="5"/>
      <c r="L380" s="4">
        <f t="shared" si="34"/>
        <v>0</v>
      </c>
      <c r="M380" s="4">
        <f>'Invoice Data'!$B380+'Invoice Data'!$E380-'Invoice Data'!$H380-'Invoice Data'!$L380+'Invoice Data'!$I380</f>
        <v>12823.349999999999</v>
      </c>
      <c r="N380" s="4">
        <f>_xlfn.IFNA(VLOOKUP(A380,BPay!$B$2:$D$7913,3,0),0)</f>
        <v>0</v>
      </c>
      <c r="O380" s="6">
        <f t="shared" si="35"/>
        <v>12823.349999999999</v>
      </c>
    </row>
    <row r="381" spans="1:15" x14ac:dyDescent="0.35">
      <c r="A381" s="10">
        <v>34193</v>
      </c>
      <c r="B381" s="4">
        <v>0</v>
      </c>
      <c r="C381" s="19" t="str">
        <f t="shared" si="31"/>
        <v>A</v>
      </c>
      <c r="D381" s="5"/>
      <c r="E381" s="4">
        <v>4354</v>
      </c>
      <c r="F381" s="5">
        <v>1</v>
      </c>
      <c r="G381" s="5" t="str">
        <f t="shared" si="32"/>
        <v/>
      </c>
      <c r="H381" s="4">
        <f t="shared" si="33"/>
        <v>0</v>
      </c>
      <c r="I381" s="4">
        <f t="shared" si="30"/>
        <v>0</v>
      </c>
      <c r="J381" s="5">
        <v>0</v>
      </c>
      <c r="K381" s="5" t="b">
        <v>1</v>
      </c>
      <c r="L381" s="4">
        <f t="shared" si="34"/>
        <v>250</v>
      </c>
      <c r="M381" s="4">
        <f>'Invoice Data'!$B381+'Invoice Data'!$E381-'Invoice Data'!$H381-'Invoice Data'!$L381+'Invoice Data'!$I381</f>
        <v>4104</v>
      </c>
      <c r="N381" s="4">
        <f>_xlfn.IFNA(VLOOKUP(A381,BPay!$B$2:$D$7913,3,0),0)</f>
        <v>0</v>
      </c>
      <c r="O381" s="6">
        <f t="shared" si="35"/>
        <v>4104</v>
      </c>
    </row>
    <row r="382" spans="1:15" x14ac:dyDescent="0.35">
      <c r="A382" s="10">
        <v>34200</v>
      </c>
      <c r="B382" s="4">
        <v>0</v>
      </c>
      <c r="C382" s="19" t="str">
        <f t="shared" si="31"/>
        <v>A</v>
      </c>
      <c r="D382" s="5"/>
      <c r="E382" s="4">
        <v>4944</v>
      </c>
      <c r="F382" s="5">
        <v>1</v>
      </c>
      <c r="G382" s="5" t="str">
        <f t="shared" si="32"/>
        <v/>
      </c>
      <c r="H382" s="4">
        <f t="shared" si="33"/>
        <v>0</v>
      </c>
      <c r="I382" s="4">
        <f t="shared" si="30"/>
        <v>0</v>
      </c>
      <c r="J382" s="5">
        <v>13</v>
      </c>
      <c r="K382" s="5"/>
      <c r="L382" s="4">
        <f t="shared" si="34"/>
        <v>0</v>
      </c>
      <c r="M382" s="4">
        <f>'Invoice Data'!$B382+'Invoice Data'!$E382-'Invoice Data'!$H382-'Invoice Data'!$L382+'Invoice Data'!$I382</f>
        <v>4944</v>
      </c>
      <c r="N382" s="4">
        <f>_xlfn.IFNA(VLOOKUP(A382,BPay!$B$2:$D$7913,3,0),0)</f>
        <v>0</v>
      </c>
      <c r="O382" s="6">
        <f t="shared" si="35"/>
        <v>4944</v>
      </c>
    </row>
    <row r="383" spans="1:15" x14ac:dyDescent="0.35">
      <c r="A383" s="10">
        <v>34219</v>
      </c>
      <c r="B383" s="4">
        <v>0</v>
      </c>
      <c r="C383" s="19" t="str">
        <f t="shared" si="31"/>
        <v>A</v>
      </c>
      <c r="D383" s="5"/>
      <c r="E383" s="4">
        <v>4984</v>
      </c>
      <c r="F383" s="5">
        <v>1</v>
      </c>
      <c r="G383" s="5" t="str">
        <f t="shared" si="32"/>
        <v/>
      </c>
      <c r="H383" s="4">
        <f t="shared" si="33"/>
        <v>0</v>
      </c>
      <c r="I383" s="4">
        <f t="shared" si="30"/>
        <v>0</v>
      </c>
      <c r="J383" s="5">
        <v>4</v>
      </c>
      <c r="K383" s="5"/>
      <c r="L383" s="4">
        <f t="shared" si="34"/>
        <v>0</v>
      </c>
      <c r="M383" s="4">
        <f>'Invoice Data'!$B383+'Invoice Data'!$E383-'Invoice Data'!$H383-'Invoice Data'!$L383+'Invoice Data'!$I383</f>
        <v>4984</v>
      </c>
      <c r="N383" s="4">
        <f>_xlfn.IFNA(VLOOKUP(A383,BPay!$B$2:$D$7913,3,0),0)</f>
        <v>0</v>
      </c>
      <c r="O383" s="6">
        <f t="shared" si="35"/>
        <v>4984</v>
      </c>
    </row>
    <row r="384" spans="1:15" x14ac:dyDescent="0.35">
      <c r="A384" s="10">
        <v>34228</v>
      </c>
      <c r="B384" s="4">
        <v>0</v>
      </c>
      <c r="C384" s="19" t="str">
        <f t="shared" si="31"/>
        <v>A</v>
      </c>
      <c r="D384" s="5"/>
      <c r="E384" s="4">
        <v>7831</v>
      </c>
      <c r="F384" s="5">
        <v>2</v>
      </c>
      <c r="G384" s="5" t="str">
        <f t="shared" si="32"/>
        <v>Y</v>
      </c>
      <c r="H384" s="4">
        <f t="shared" si="33"/>
        <v>391.55</v>
      </c>
      <c r="I384" s="4">
        <f t="shared" si="30"/>
        <v>0</v>
      </c>
      <c r="J384" s="5">
        <v>7</v>
      </c>
      <c r="K384" s="5"/>
      <c r="L384" s="4">
        <f t="shared" si="34"/>
        <v>0</v>
      </c>
      <c r="M384" s="4">
        <f>'Invoice Data'!$B384+'Invoice Data'!$E384-'Invoice Data'!$H384-'Invoice Data'!$L384+'Invoice Data'!$I384</f>
        <v>7439.45</v>
      </c>
      <c r="N384" s="4">
        <f>_xlfn.IFNA(VLOOKUP(A384,BPay!$B$2:$D$7913,3,0),0)</f>
        <v>0</v>
      </c>
      <c r="O384" s="6">
        <f t="shared" si="35"/>
        <v>7439.45</v>
      </c>
    </row>
    <row r="385" spans="1:15" x14ac:dyDescent="0.35">
      <c r="A385" s="10">
        <v>34237</v>
      </c>
      <c r="B385" s="4">
        <v>0</v>
      </c>
      <c r="C385" s="19" t="str">
        <f t="shared" si="31"/>
        <v>A</v>
      </c>
      <c r="D385" s="5"/>
      <c r="E385" s="4">
        <v>3829</v>
      </c>
      <c r="F385" s="5">
        <v>1</v>
      </c>
      <c r="G385" s="5" t="str">
        <f t="shared" si="32"/>
        <v/>
      </c>
      <c r="H385" s="4">
        <f t="shared" si="33"/>
        <v>0</v>
      </c>
      <c r="I385" s="4">
        <f t="shared" si="30"/>
        <v>0</v>
      </c>
      <c r="J385" s="5">
        <v>1</v>
      </c>
      <c r="K385" s="5"/>
      <c r="L385" s="4">
        <f t="shared" si="34"/>
        <v>0</v>
      </c>
      <c r="M385" s="4">
        <f>'Invoice Data'!$B385+'Invoice Data'!$E385-'Invoice Data'!$H385-'Invoice Data'!$L385+'Invoice Data'!$I385</f>
        <v>3829</v>
      </c>
      <c r="N385" s="4">
        <f>_xlfn.IFNA(VLOOKUP(A385,BPay!$B$2:$D$7913,3,0),0)</f>
        <v>0</v>
      </c>
      <c r="O385" s="6">
        <f t="shared" si="35"/>
        <v>3829</v>
      </c>
    </row>
    <row r="386" spans="1:15" x14ac:dyDescent="0.35">
      <c r="A386" s="10">
        <v>34246</v>
      </c>
      <c r="B386" s="4">
        <v>0</v>
      </c>
      <c r="C386" s="19" t="str">
        <f t="shared" si="31"/>
        <v>A</v>
      </c>
      <c r="D386" s="5"/>
      <c r="E386" s="4">
        <v>3873</v>
      </c>
      <c r="F386" s="5">
        <v>1</v>
      </c>
      <c r="G386" s="5" t="str">
        <f t="shared" si="32"/>
        <v/>
      </c>
      <c r="H386" s="4">
        <f t="shared" si="33"/>
        <v>0</v>
      </c>
      <c r="I386" s="4">
        <f t="shared" si="30"/>
        <v>0</v>
      </c>
      <c r="J386" s="5">
        <v>4</v>
      </c>
      <c r="K386" s="5"/>
      <c r="L386" s="4">
        <f t="shared" si="34"/>
        <v>0</v>
      </c>
      <c r="M386" s="4">
        <f>'Invoice Data'!$B386+'Invoice Data'!$E386-'Invoice Data'!$H386-'Invoice Data'!$L386+'Invoice Data'!$I386</f>
        <v>3873</v>
      </c>
      <c r="N386" s="4">
        <f>_xlfn.IFNA(VLOOKUP(A386,BPay!$B$2:$D$7913,3,0),0)</f>
        <v>0</v>
      </c>
      <c r="O386" s="6">
        <f t="shared" si="35"/>
        <v>3873</v>
      </c>
    </row>
    <row r="387" spans="1:15" x14ac:dyDescent="0.35">
      <c r="A387" s="10">
        <v>34255</v>
      </c>
      <c r="B387" s="4">
        <v>0</v>
      </c>
      <c r="C387" s="19" t="str">
        <f t="shared" si="31"/>
        <v>A</v>
      </c>
      <c r="D387" s="5"/>
      <c r="E387" s="4">
        <v>7133</v>
      </c>
      <c r="F387" s="5">
        <v>2</v>
      </c>
      <c r="G387" s="5" t="str">
        <f t="shared" si="32"/>
        <v>Y</v>
      </c>
      <c r="H387" s="4">
        <f t="shared" si="33"/>
        <v>356.65000000000003</v>
      </c>
      <c r="I387" s="4">
        <f t="shared" si="30"/>
        <v>0</v>
      </c>
      <c r="J387" s="5">
        <v>8</v>
      </c>
      <c r="K387" s="5"/>
      <c r="L387" s="4">
        <f t="shared" si="34"/>
        <v>0</v>
      </c>
      <c r="M387" s="4">
        <f>'Invoice Data'!$B387+'Invoice Data'!$E387-'Invoice Data'!$H387-'Invoice Data'!$L387+'Invoice Data'!$I387</f>
        <v>6776.35</v>
      </c>
      <c r="N387" s="4">
        <f>_xlfn.IFNA(VLOOKUP(A387,BPay!$B$2:$D$7913,3,0),0)</f>
        <v>0</v>
      </c>
      <c r="O387" s="6">
        <f t="shared" si="35"/>
        <v>6776.35</v>
      </c>
    </row>
    <row r="388" spans="1:15" x14ac:dyDescent="0.35">
      <c r="A388" s="10">
        <v>34264</v>
      </c>
      <c r="B388" s="4">
        <v>0</v>
      </c>
      <c r="C388" s="19" t="str">
        <f t="shared" si="31"/>
        <v>A</v>
      </c>
      <c r="D388" s="5"/>
      <c r="E388" s="4">
        <v>9792</v>
      </c>
      <c r="F388" s="5">
        <v>2</v>
      </c>
      <c r="G388" s="5" t="str">
        <f t="shared" si="32"/>
        <v>Y</v>
      </c>
      <c r="H388" s="4">
        <f t="shared" si="33"/>
        <v>489.6</v>
      </c>
      <c r="I388" s="4">
        <f t="shared" ref="I388:I451" si="36">IF(AND(B388&gt;0,D388&lt;&gt;"Y"),B388*10%,0)</f>
        <v>0</v>
      </c>
      <c r="J388" s="5">
        <v>8</v>
      </c>
      <c r="K388" s="5"/>
      <c r="L388" s="4">
        <f t="shared" si="34"/>
        <v>0</v>
      </c>
      <c r="M388" s="4">
        <f>'Invoice Data'!$B388+'Invoice Data'!$E388-'Invoice Data'!$H388-'Invoice Data'!$L388+'Invoice Data'!$I388</f>
        <v>9302.4</v>
      </c>
      <c r="N388" s="4">
        <f>_xlfn.IFNA(VLOOKUP(A388,BPay!$B$2:$D$7913,3,0),0)</f>
        <v>0</v>
      </c>
      <c r="O388" s="6">
        <f t="shared" si="35"/>
        <v>9302.4</v>
      </c>
    </row>
    <row r="389" spans="1:15" x14ac:dyDescent="0.35">
      <c r="A389" s="10">
        <v>34273</v>
      </c>
      <c r="B389" s="4">
        <v>0</v>
      </c>
      <c r="C389" s="19" t="str">
        <f t="shared" ref="C389:C452" si="37">IF(B389=0,"A",IF(B389&gt;0,"B","C"))</f>
        <v>A</v>
      </c>
      <c r="D389" s="5"/>
      <c r="E389" s="4">
        <v>3801</v>
      </c>
      <c r="F389" s="5">
        <v>1</v>
      </c>
      <c r="G389" s="5" t="str">
        <f t="shared" ref="G389:G452" si="38">IF(F389&gt;=2,"Y", "")</f>
        <v/>
      </c>
      <c r="H389" s="4">
        <f t="shared" ref="H389:H452" si="39">IF(F389=1,0,IF(F389=2,E389*5%,E389*8%))</f>
        <v>0</v>
      </c>
      <c r="I389" s="4">
        <f t="shared" si="36"/>
        <v>0</v>
      </c>
      <c r="J389" s="5">
        <v>2</v>
      </c>
      <c r="K389" s="5"/>
      <c r="L389" s="4">
        <f t="shared" ref="L389:L452" si="40">IF(OR(J389&gt;=16,K389),250,0)</f>
        <v>0</v>
      </c>
      <c r="M389" s="4">
        <f>'Invoice Data'!$B389+'Invoice Data'!$E389-'Invoice Data'!$H389-'Invoice Data'!$L389+'Invoice Data'!$I389</f>
        <v>3801</v>
      </c>
      <c r="N389" s="4">
        <f>_xlfn.IFNA(VLOOKUP(A389,BPay!$B$2:$D$7913,3,0),0)</f>
        <v>0</v>
      </c>
      <c r="O389" s="6">
        <f t="shared" ref="O389:O452" si="41">M389-N389</f>
        <v>3801</v>
      </c>
    </row>
    <row r="390" spans="1:15" x14ac:dyDescent="0.35">
      <c r="A390" s="10">
        <v>34282</v>
      </c>
      <c r="B390" s="4">
        <v>0</v>
      </c>
      <c r="C390" s="19" t="str">
        <f t="shared" si="37"/>
        <v>A</v>
      </c>
      <c r="D390" s="5"/>
      <c r="E390" s="4">
        <v>3546</v>
      </c>
      <c r="F390" s="5">
        <v>1</v>
      </c>
      <c r="G390" s="5" t="str">
        <f t="shared" si="38"/>
        <v/>
      </c>
      <c r="H390" s="4">
        <f t="shared" si="39"/>
        <v>0</v>
      </c>
      <c r="I390" s="4">
        <f t="shared" si="36"/>
        <v>0</v>
      </c>
      <c r="J390" s="5">
        <v>10</v>
      </c>
      <c r="K390" s="5"/>
      <c r="L390" s="4">
        <f t="shared" si="40"/>
        <v>0</v>
      </c>
      <c r="M390" s="4">
        <f>'Invoice Data'!$B390+'Invoice Data'!$E390-'Invoice Data'!$H390-'Invoice Data'!$L390+'Invoice Data'!$I390</f>
        <v>3546</v>
      </c>
      <c r="N390" s="4">
        <f>_xlfn.IFNA(VLOOKUP(A390,BPay!$B$2:$D$7913,3,0),0)</f>
        <v>0</v>
      </c>
      <c r="O390" s="6">
        <f t="shared" si="41"/>
        <v>3546</v>
      </c>
    </row>
    <row r="391" spans="1:15" x14ac:dyDescent="0.35">
      <c r="A391" s="10">
        <v>34291</v>
      </c>
      <c r="B391" s="4">
        <v>0</v>
      </c>
      <c r="C391" s="19" t="str">
        <f t="shared" si="37"/>
        <v>A</v>
      </c>
      <c r="D391" s="5"/>
      <c r="E391" s="4">
        <v>5251</v>
      </c>
      <c r="F391" s="5">
        <v>1</v>
      </c>
      <c r="G391" s="5" t="str">
        <f t="shared" si="38"/>
        <v/>
      </c>
      <c r="H391" s="4">
        <f t="shared" si="39"/>
        <v>0</v>
      </c>
      <c r="I391" s="4">
        <f t="shared" si="36"/>
        <v>0</v>
      </c>
      <c r="J391" s="5">
        <v>2</v>
      </c>
      <c r="K391" s="5"/>
      <c r="L391" s="4">
        <f t="shared" si="40"/>
        <v>0</v>
      </c>
      <c r="M391" s="4">
        <f>'Invoice Data'!$B391+'Invoice Data'!$E391-'Invoice Data'!$H391-'Invoice Data'!$L391+'Invoice Data'!$I391</f>
        <v>5251</v>
      </c>
      <c r="N391" s="4">
        <f>_xlfn.IFNA(VLOOKUP(A391,BPay!$B$2:$D$7913,3,0),0)</f>
        <v>0</v>
      </c>
      <c r="O391" s="6">
        <f t="shared" si="41"/>
        <v>5251</v>
      </c>
    </row>
    <row r="392" spans="1:15" x14ac:dyDescent="0.35">
      <c r="A392" s="10">
        <v>34308</v>
      </c>
      <c r="B392" s="4">
        <v>0</v>
      </c>
      <c r="C392" s="19" t="str">
        <f t="shared" si="37"/>
        <v>A</v>
      </c>
      <c r="D392" s="5"/>
      <c r="E392" s="4">
        <v>8017</v>
      </c>
      <c r="F392" s="5">
        <v>2</v>
      </c>
      <c r="G392" s="5" t="str">
        <f t="shared" si="38"/>
        <v>Y</v>
      </c>
      <c r="H392" s="4">
        <f t="shared" si="39"/>
        <v>400.85</v>
      </c>
      <c r="I392" s="4">
        <f t="shared" si="36"/>
        <v>0</v>
      </c>
      <c r="J392" s="5">
        <v>14</v>
      </c>
      <c r="K392" s="5"/>
      <c r="L392" s="4">
        <f t="shared" si="40"/>
        <v>0</v>
      </c>
      <c r="M392" s="4">
        <f>'Invoice Data'!$B392+'Invoice Data'!$E392-'Invoice Data'!$H392-'Invoice Data'!$L392+'Invoice Data'!$I392</f>
        <v>7616.15</v>
      </c>
      <c r="N392" s="4">
        <f>_xlfn.IFNA(VLOOKUP(A392,BPay!$B$2:$D$7913,3,0),0)</f>
        <v>0</v>
      </c>
      <c r="O392" s="6">
        <f t="shared" si="41"/>
        <v>7616.15</v>
      </c>
    </row>
    <row r="393" spans="1:15" x14ac:dyDescent="0.35">
      <c r="A393" s="10">
        <v>34317</v>
      </c>
      <c r="B393" s="4">
        <v>0</v>
      </c>
      <c r="C393" s="19" t="str">
        <f t="shared" si="37"/>
        <v>A</v>
      </c>
      <c r="D393" s="5"/>
      <c r="E393" s="4">
        <v>10042</v>
      </c>
      <c r="F393" s="5">
        <v>2</v>
      </c>
      <c r="G393" s="5" t="str">
        <f t="shared" si="38"/>
        <v>Y</v>
      </c>
      <c r="H393" s="4">
        <f t="shared" si="39"/>
        <v>502.1</v>
      </c>
      <c r="I393" s="4">
        <f t="shared" si="36"/>
        <v>0</v>
      </c>
      <c r="J393" s="5">
        <v>7</v>
      </c>
      <c r="K393" s="5"/>
      <c r="L393" s="4">
        <f t="shared" si="40"/>
        <v>0</v>
      </c>
      <c r="M393" s="4">
        <f>'Invoice Data'!$B393+'Invoice Data'!$E393-'Invoice Data'!$H393-'Invoice Data'!$L393+'Invoice Data'!$I393</f>
        <v>9539.9</v>
      </c>
      <c r="N393" s="4">
        <f>_xlfn.IFNA(VLOOKUP(A393,BPay!$B$2:$D$7913,3,0),0)</f>
        <v>0</v>
      </c>
      <c r="O393" s="6">
        <f t="shared" si="41"/>
        <v>9539.9</v>
      </c>
    </row>
    <row r="394" spans="1:15" x14ac:dyDescent="0.35">
      <c r="A394" s="10">
        <v>34326</v>
      </c>
      <c r="B394" s="4">
        <v>0</v>
      </c>
      <c r="C394" s="19" t="str">
        <f t="shared" si="37"/>
        <v>A</v>
      </c>
      <c r="D394" s="5"/>
      <c r="E394" s="4">
        <v>7284</v>
      </c>
      <c r="F394" s="5">
        <v>2</v>
      </c>
      <c r="G394" s="5" t="str">
        <f t="shared" si="38"/>
        <v>Y</v>
      </c>
      <c r="H394" s="4">
        <f t="shared" si="39"/>
        <v>364.20000000000005</v>
      </c>
      <c r="I394" s="4">
        <f t="shared" si="36"/>
        <v>0</v>
      </c>
      <c r="J394" s="5">
        <v>5</v>
      </c>
      <c r="K394" s="5"/>
      <c r="L394" s="4">
        <f t="shared" si="40"/>
        <v>0</v>
      </c>
      <c r="M394" s="4">
        <f>'Invoice Data'!$B394+'Invoice Data'!$E394-'Invoice Data'!$H394-'Invoice Data'!$L394+'Invoice Data'!$I394</f>
        <v>6919.8</v>
      </c>
      <c r="N394" s="4">
        <f>_xlfn.IFNA(VLOOKUP(A394,BPay!$B$2:$D$7913,3,0),0)</f>
        <v>0</v>
      </c>
      <c r="O394" s="6">
        <f t="shared" si="41"/>
        <v>6919.8</v>
      </c>
    </row>
    <row r="395" spans="1:15" x14ac:dyDescent="0.35">
      <c r="A395" s="10">
        <v>34335</v>
      </c>
      <c r="B395" s="4">
        <v>0</v>
      </c>
      <c r="C395" s="19" t="str">
        <f t="shared" si="37"/>
        <v>A</v>
      </c>
      <c r="D395" s="5"/>
      <c r="E395" s="4">
        <v>5249</v>
      </c>
      <c r="F395" s="5">
        <v>1</v>
      </c>
      <c r="G395" s="5" t="str">
        <f t="shared" si="38"/>
        <v/>
      </c>
      <c r="H395" s="4">
        <f t="shared" si="39"/>
        <v>0</v>
      </c>
      <c r="I395" s="4">
        <f t="shared" si="36"/>
        <v>0</v>
      </c>
      <c r="J395" s="5">
        <v>6</v>
      </c>
      <c r="K395" s="5"/>
      <c r="L395" s="4">
        <f t="shared" si="40"/>
        <v>0</v>
      </c>
      <c r="M395" s="4">
        <f>'Invoice Data'!$B395+'Invoice Data'!$E395-'Invoice Data'!$H395-'Invoice Data'!$L395+'Invoice Data'!$I395</f>
        <v>5249</v>
      </c>
      <c r="N395" s="4">
        <f>_xlfn.IFNA(VLOOKUP(A395,BPay!$B$2:$D$7913,3,0),0)</f>
        <v>0</v>
      </c>
      <c r="O395" s="6">
        <f t="shared" si="41"/>
        <v>5249</v>
      </c>
    </row>
    <row r="396" spans="1:15" x14ac:dyDescent="0.35">
      <c r="A396" s="10">
        <v>34344</v>
      </c>
      <c r="B396" s="4">
        <v>0</v>
      </c>
      <c r="C396" s="19" t="str">
        <f t="shared" si="37"/>
        <v>A</v>
      </c>
      <c r="D396" s="5"/>
      <c r="E396" s="4">
        <v>7033</v>
      </c>
      <c r="F396" s="5">
        <v>2</v>
      </c>
      <c r="G396" s="5" t="str">
        <f t="shared" si="38"/>
        <v>Y</v>
      </c>
      <c r="H396" s="4">
        <f t="shared" si="39"/>
        <v>351.65000000000003</v>
      </c>
      <c r="I396" s="4">
        <f t="shared" si="36"/>
        <v>0</v>
      </c>
      <c r="J396" s="5">
        <v>0</v>
      </c>
      <c r="K396" s="5"/>
      <c r="L396" s="4">
        <f t="shared" si="40"/>
        <v>0</v>
      </c>
      <c r="M396" s="4">
        <f>'Invoice Data'!$B396+'Invoice Data'!$E396-'Invoice Data'!$H396-'Invoice Data'!$L396+'Invoice Data'!$I396</f>
        <v>6681.35</v>
      </c>
      <c r="N396" s="4">
        <f>_xlfn.IFNA(VLOOKUP(A396,BPay!$B$2:$D$7913,3,0),0)</f>
        <v>0</v>
      </c>
      <c r="O396" s="6">
        <f t="shared" si="41"/>
        <v>6681.35</v>
      </c>
    </row>
    <row r="397" spans="1:15" x14ac:dyDescent="0.35">
      <c r="A397" s="10">
        <v>34353</v>
      </c>
      <c r="B397" s="4">
        <v>0</v>
      </c>
      <c r="C397" s="19" t="str">
        <f t="shared" si="37"/>
        <v>A</v>
      </c>
      <c r="D397" s="5"/>
      <c r="E397" s="4">
        <v>4801</v>
      </c>
      <c r="F397" s="5">
        <v>1</v>
      </c>
      <c r="G397" s="5" t="str">
        <f t="shared" si="38"/>
        <v/>
      </c>
      <c r="H397" s="4">
        <f t="shared" si="39"/>
        <v>0</v>
      </c>
      <c r="I397" s="4">
        <f t="shared" si="36"/>
        <v>0</v>
      </c>
      <c r="J397" s="5">
        <v>8</v>
      </c>
      <c r="K397" s="5"/>
      <c r="L397" s="4">
        <f t="shared" si="40"/>
        <v>0</v>
      </c>
      <c r="M397" s="4">
        <f>'Invoice Data'!$B397+'Invoice Data'!$E397-'Invoice Data'!$H397-'Invoice Data'!$L397+'Invoice Data'!$I397</f>
        <v>4801</v>
      </c>
      <c r="N397" s="4">
        <f>_xlfn.IFNA(VLOOKUP(A397,BPay!$B$2:$D$7913,3,0),0)</f>
        <v>0</v>
      </c>
      <c r="O397" s="6">
        <f t="shared" si="41"/>
        <v>4801</v>
      </c>
    </row>
    <row r="398" spans="1:15" x14ac:dyDescent="0.35">
      <c r="A398" s="10">
        <v>34362</v>
      </c>
      <c r="B398" s="4">
        <v>0</v>
      </c>
      <c r="C398" s="19" t="str">
        <f t="shared" si="37"/>
        <v>A</v>
      </c>
      <c r="D398" s="5"/>
      <c r="E398" s="4">
        <v>4251</v>
      </c>
      <c r="F398" s="5">
        <v>1</v>
      </c>
      <c r="G398" s="5" t="str">
        <f t="shared" si="38"/>
        <v/>
      </c>
      <c r="H398" s="4">
        <f t="shared" si="39"/>
        <v>0</v>
      </c>
      <c r="I398" s="4">
        <f t="shared" si="36"/>
        <v>0</v>
      </c>
      <c r="J398" s="5">
        <v>7</v>
      </c>
      <c r="K398" s="5"/>
      <c r="L398" s="4">
        <f t="shared" si="40"/>
        <v>0</v>
      </c>
      <c r="M398" s="4">
        <f>'Invoice Data'!$B398+'Invoice Data'!$E398-'Invoice Data'!$H398-'Invoice Data'!$L398+'Invoice Data'!$I398</f>
        <v>4251</v>
      </c>
      <c r="N398" s="4">
        <f>_xlfn.IFNA(VLOOKUP(A398,BPay!$B$2:$D$7913,3,0),0)</f>
        <v>0</v>
      </c>
      <c r="O398" s="6">
        <f t="shared" si="41"/>
        <v>4251</v>
      </c>
    </row>
    <row r="399" spans="1:15" x14ac:dyDescent="0.35">
      <c r="A399" s="10">
        <v>34371</v>
      </c>
      <c r="B399" s="4">
        <v>0</v>
      </c>
      <c r="C399" s="19" t="str">
        <f t="shared" si="37"/>
        <v>A</v>
      </c>
      <c r="D399" s="5"/>
      <c r="E399" s="4">
        <v>5425</v>
      </c>
      <c r="F399" s="5">
        <v>1</v>
      </c>
      <c r="G399" s="5" t="str">
        <f t="shared" si="38"/>
        <v/>
      </c>
      <c r="H399" s="4">
        <f t="shared" si="39"/>
        <v>0</v>
      </c>
      <c r="I399" s="4">
        <f t="shared" si="36"/>
        <v>0</v>
      </c>
      <c r="J399" s="5">
        <v>6</v>
      </c>
      <c r="K399" s="5"/>
      <c r="L399" s="4">
        <f t="shared" si="40"/>
        <v>0</v>
      </c>
      <c r="M399" s="4">
        <f>'Invoice Data'!$B399+'Invoice Data'!$E399-'Invoice Data'!$H399-'Invoice Data'!$L399+'Invoice Data'!$I399</f>
        <v>5425</v>
      </c>
      <c r="N399" s="4">
        <f>_xlfn.IFNA(VLOOKUP(A399,BPay!$B$2:$D$7913,3,0),0)</f>
        <v>0</v>
      </c>
      <c r="O399" s="6">
        <f t="shared" si="41"/>
        <v>5425</v>
      </c>
    </row>
    <row r="400" spans="1:15" x14ac:dyDescent="0.35">
      <c r="A400" s="10">
        <v>34380</v>
      </c>
      <c r="B400" s="4">
        <v>0</v>
      </c>
      <c r="C400" s="19" t="str">
        <f t="shared" si="37"/>
        <v>A</v>
      </c>
      <c r="D400" s="5"/>
      <c r="E400" s="4">
        <v>6536</v>
      </c>
      <c r="F400" s="5">
        <v>2</v>
      </c>
      <c r="G400" s="5" t="str">
        <f t="shared" si="38"/>
        <v>Y</v>
      </c>
      <c r="H400" s="4">
        <f t="shared" si="39"/>
        <v>326.8</v>
      </c>
      <c r="I400" s="4">
        <f t="shared" si="36"/>
        <v>0</v>
      </c>
      <c r="J400" s="5">
        <v>7</v>
      </c>
      <c r="K400" s="5"/>
      <c r="L400" s="4">
        <f t="shared" si="40"/>
        <v>0</v>
      </c>
      <c r="M400" s="4">
        <f>'Invoice Data'!$B400+'Invoice Data'!$E400-'Invoice Data'!$H400-'Invoice Data'!$L400+'Invoice Data'!$I400</f>
        <v>6209.2</v>
      </c>
      <c r="N400" s="4">
        <f>_xlfn.IFNA(VLOOKUP(A400,BPay!$B$2:$D$7913,3,0),0)</f>
        <v>0</v>
      </c>
      <c r="O400" s="6">
        <f t="shared" si="41"/>
        <v>6209.2</v>
      </c>
    </row>
    <row r="401" spans="1:15" x14ac:dyDescent="0.35">
      <c r="A401" s="10">
        <v>34399</v>
      </c>
      <c r="B401" s="4">
        <v>0</v>
      </c>
      <c r="C401" s="19" t="str">
        <f t="shared" si="37"/>
        <v>A</v>
      </c>
      <c r="D401" s="5"/>
      <c r="E401" s="4">
        <v>7231</v>
      </c>
      <c r="F401" s="5">
        <v>2</v>
      </c>
      <c r="G401" s="5" t="str">
        <f t="shared" si="38"/>
        <v>Y</v>
      </c>
      <c r="H401" s="4">
        <f t="shared" si="39"/>
        <v>361.55</v>
      </c>
      <c r="I401" s="4">
        <f t="shared" si="36"/>
        <v>0</v>
      </c>
      <c r="J401" s="5">
        <v>12</v>
      </c>
      <c r="K401" s="5"/>
      <c r="L401" s="4">
        <f t="shared" si="40"/>
        <v>0</v>
      </c>
      <c r="M401" s="4">
        <f>'Invoice Data'!$B401+'Invoice Data'!$E401-'Invoice Data'!$H401-'Invoice Data'!$L401+'Invoice Data'!$I401</f>
        <v>6869.45</v>
      </c>
      <c r="N401" s="4">
        <f>_xlfn.IFNA(VLOOKUP(A401,BPay!$B$2:$D$7913,3,0),0)</f>
        <v>0</v>
      </c>
      <c r="O401" s="6">
        <f t="shared" si="41"/>
        <v>6869.45</v>
      </c>
    </row>
    <row r="402" spans="1:15" x14ac:dyDescent="0.35">
      <c r="A402" s="10">
        <v>34406</v>
      </c>
      <c r="B402" s="4">
        <v>0</v>
      </c>
      <c r="C402" s="19" t="str">
        <f t="shared" si="37"/>
        <v>A</v>
      </c>
      <c r="D402" s="5"/>
      <c r="E402" s="4">
        <v>4674</v>
      </c>
      <c r="F402" s="5">
        <v>1</v>
      </c>
      <c r="G402" s="5" t="str">
        <f t="shared" si="38"/>
        <v/>
      </c>
      <c r="H402" s="4">
        <f t="shared" si="39"/>
        <v>0</v>
      </c>
      <c r="I402" s="4">
        <f t="shared" si="36"/>
        <v>0</v>
      </c>
      <c r="J402" s="5">
        <v>2</v>
      </c>
      <c r="K402" s="5"/>
      <c r="L402" s="4">
        <f t="shared" si="40"/>
        <v>0</v>
      </c>
      <c r="M402" s="4">
        <f>'Invoice Data'!$B402+'Invoice Data'!$E402-'Invoice Data'!$H402-'Invoice Data'!$L402+'Invoice Data'!$I402</f>
        <v>4674</v>
      </c>
      <c r="N402" s="4">
        <f>_xlfn.IFNA(VLOOKUP(A402,BPay!$B$2:$D$7913,3,0),0)</f>
        <v>0</v>
      </c>
      <c r="O402" s="6">
        <f t="shared" si="41"/>
        <v>4674</v>
      </c>
    </row>
    <row r="403" spans="1:15" x14ac:dyDescent="0.35">
      <c r="A403" s="10">
        <v>34415</v>
      </c>
      <c r="B403" s="4">
        <v>0</v>
      </c>
      <c r="C403" s="19" t="str">
        <f t="shared" si="37"/>
        <v>A</v>
      </c>
      <c r="D403" s="5"/>
      <c r="E403" s="4">
        <v>4988</v>
      </c>
      <c r="F403" s="5">
        <v>1</v>
      </c>
      <c r="G403" s="5" t="str">
        <f t="shared" si="38"/>
        <v/>
      </c>
      <c r="H403" s="4">
        <f t="shared" si="39"/>
        <v>0</v>
      </c>
      <c r="I403" s="4">
        <f t="shared" si="36"/>
        <v>0</v>
      </c>
      <c r="J403" s="5">
        <v>10</v>
      </c>
      <c r="K403" s="5"/>
      <c r="L403" s="4">
        <f t="shared" si="40"/>
        <v>0</v>
      </c>
      <c r="M403" s="4">
        <f>'Invoice Data'!$B403+'Invoice Data'!$E403-'Invoice Data'!$H403-'Invoice Data'!$L403+'Invoice Data'!$I403</f>
        <v>4988</v>
      </c>
      <c r="N403" s="4">
        <f>_xlfn.IFNA(VLOOKUP(A403,BPay!$B$2:$D$7913,3,0),0)</f>
        <v>0</v>
      </c>
      <c r="O403" s="6">
        <f t="shared" si="41"/>
        <v>4988</v>
      </c>
    </row>
    <row r="404" spans="1:15" x14ac:dyDescent="0.35">
      <c r="A404" s="10">
        <v>34424</v>
      </c>
      <c r="B404" s="4">
        <v>0</v>
      </c>
      <c r="C404" s="19" t="str">
        <f t="shared" si="37"/>
        <v>A</v>
      </c>
      <c r="D404" s="5"/>
      <c r="E404" s="4">
        <v>7274</v>
      </c>
      <c r="F404" s="5">
        <v>2</v>
      </c>
      <c r="G404" s="5" t="str">
        <f t="shared" si="38"/>
        <v>Y</v>
      </c>
      <c r="H404" s="4">
        <f t="shared" si="39"/>
        <v>363.70000000000005</v>
      </c>
      <c r="I404" s="4">
        <f t="shared" si="36"/>
        <v>0</v>
      </c>
      <c r="J404" s="5">
        <v>2</v>
      </c>
      <c r="K404" s="5"/>
      <c r="L404" s="4">
        <f t="shared" si="40"/>
        <v>0</v>
      </c>
      <c r="M404" s="4">
        <f>'Invoice Data'!$B404+'Invoice Data'!$E404-'Invoice Data'!$H404-'Invoice Data'!$L404+'Invoice Data'!$I404</f>
        <v>6910.3</v>
      </c>
      <c r="N404" s="4">
        <f>_xlfn.IFNA(VLOOKUP(A404,BPay!$B$2:$D$7913,3,0),0)</f>
        <v>0</v>
      </c>
      <c r="O404" s="6">
        <f t="shared" si="41"/>
        <v>6910.3</v>
      </c>
    </row>
    <row r="405" spans="1:15" x14ac:dyDescent="0.35">
      <c r="A405" s="10">
        <v>34433</v>
      </c>
      <c r="B405" s="4">
        <v>0</v>
      </c>
      <c r="C405" s="19" t="str">
        <f t="shared" si="37"/>
        <v>A</v>
      </c>
      <c r="D405" s="5"/>
      <c r="E405" s="4">
        <v>4694</v>
      </c>
      <c r="F405" s="5">
        <v>1</v>
      </c>
      <c r="G405" s="5" t="str">
        <f t="shared" si="38"/>
        <v/>
      </c>
      <c r="H405" s="4">
        <f t="shared" si="39"/>
        <v>0</v>
      </c>
      <c r="I405" s="4">
        <f t="shared" si="36"/>
        <v>0</v>
      </c>
      <c r="J405" s="5">
        <v>12</v>
      </c>
      <c r="K405" s="5"/>
      <c r="L405" s="4">
        <f t="shared" si="40"/>
        <v>0</v>
      </c>
      <c r="M405" s="4">
        <f>'Invoice Data'!$B405+'Invoice Data'!$E405-'Invoice Data'!$H405-'Invoice Data'!$L405+'Invoice Data'!$I405</f>
        <v>4694</v>
      </c>
      <c r="N405" s="4">
        <f>_xlfn.IFNA(VLOOKUP(A405,BPay!$B$2:$D$7913,3,0),0)</f>
        <v>0</v>
      </c>
      <c r="O405" s="6">
        <f t="shared" si="41"/>
        <v>4694</v>
      </c>
    </row>
    <row r="406" spans="1:15" x14ac:dyDescent="0.35">
      <c r="A406" s="10">
        <v>34442</v>
      </c>
      <c r="B406" s="4">
        <v>0</v>
      </c>
      <c r="C406" s="19" t="str">
        <f t="shared" si="37"/>
        <v>A</v>
      </c>
      <c r="D406" s="5"/>
      <c r="E406" s="4">
        <v>7329</v>
      </c>
      <c r="F406" s="5">
        <v>2</v>
      </c>
      <c r="G406" s="5" t="str">
        <f t="shared" si="38"/>
        <v>Y</v>
      </c>
      <c r="H406" s="4">
        <f t="shared" si="39"/>
        <v>366.45000000000005</v>
      </c>
      <c r="I406" s="4">
        <f t="shared" si="36"/>
        <v>0</v>
      </c>
      <c r="J406" s="5">
        <v>12</v>
      </c>
      <c r="K406" s="5"/>
      <c r="L406" s="4">
        <f t="shared" si="40"/>
        <v>0</v>
      </c>
      <c r="M406" s="4">
        <f>'Invoice Data'!$B406+'Invoice Data'!$E406-'Invoice Data'!$H406-'Invoice Data'!$L406+'Invoice Data'!$I406</f>
        <v>6962.55</v>
      </c>
      <c r="N406" s="4">
        <f>_xlfn.IFNA(VLOOKUP(A406,BPay!$B$2:$D$7913,3,0),0)</f>
        <v>0</v>
      </c>
      <c r="O406" s="6">
        <f t="shared" si="41"/>
        <v>6962.55</v>
      </c>
    </row>
    <row r="407" spans="1:15" x14ac:dyDescent="0.35">
      <c r="A407" s="10">
        <v>34451</v>
      </c>
      <c r="B407" s="4">
        <v>0</v>
      </c>
      <c r="C407" s="19" t="str">
        <f t="shared" si="37"/>
        <v>A</v>
      </c>
      <c r="D407" s="5"/>
      <c r="E407" s="4">
        <v>8234</v>
      </c>
      <c r="F407" s="5">
        <v>2</v>
      </c>
      <c r="G407" s="5" t="str">
        <f t="shared" si="38"/>
        <v>Y</v>
      </c>
      <c r="H407" s="4">
        <f t="shared" si="39"/>
        <v>411.70000000000005</v>
      </c>
      <c r="I407" s="4">
        <f t="shared" si="36"/>
        <v>0</v>
      </c>
      <c r="J407" s="5">
        <v>9</v>
      </c>
      <c r="K407" s="5"/>
      <c r="L407" s="4">
        <f t="shared" si="40"/>
        <v>0</v>
      </c>
      <c r="M407" s="4">
        <f>'Invoice Data'!$B407+'Invoice Data'!$E407-'Invoice Data'!$H407-'Invoice Data'!$L407+'Invoice Data'!$I407</f>
        <v>7822.3</v>
      </c>
      <c r="N407" s="4">
        <f>_xlfn.IFNA(VLOOKUP(A407,BPay!$B$2:$D$7913,3,0),0)</f>
        <v>0</v>
      </c>
      <c r="O407" s="6">
        <f t="shared" si="41"/>
        <v>7822.3</v>
      </c>
    </row>
    <row r="408" spans="1:15" x14ac:dyDescent="0.35">
      <c r="A408" s="10">
        <v>34460</v>
      </c>
      <c r="B408" s="4">
        <v>0</v>
      </c>
      <c r="C408" s="19" t="str">
        <f t="shared" si="37"/>
        <v>A</v>
      </c>
      <c r="D408" s="5"/>
      <c r="E408" s="4">
        <v>4396</v>
      </c>
      <c r="F408" s="5">
        <v>1</v>
      </c>
      <c r="G408" s="5" t="str">
        <f t="shared" si="38"/>
        <v/>
      </c>
      <c r="H408" s="4">
        <f t="shared" si="39"/>
        <v>0</v>
      </c>
      <c r="I408" s="4">
        <f t="shared" si="36"/>
        <v>0</v>
      </c>
      <c r="J408" s="5">
        <v>0</v>
      </c>
      <c r="K408" s="5"/>
      <c r="L408" s="4">
        <f t="shared" si="40"/>
        <v>0</v>
      </c>
      <c r="M408" s="4">
        <f>'Invoice Data'!$B408+'Invoice Data'!$E408-'Invoice Data'!$H408-'Invoice Data'!$L408+'Invoice Data'!$I408</f>
        <v>4396</v>
      </c>
      <c r="N408" s="4">
        <f>_xlfn.IFNA(VLOOKUP(A408,BPay!$B$2:$D$7913,3,0),0)</f>
        <v>0</v>
      </c>
      <c r="O408" s="6">
        <f t="shared" si="41"/>
        <v>4396</v>
      </c>
    </row>
    <row r="409" spans="1:15" x14ac:dyDescent="0.35">
      <c r="A409" s="10">
        <v>34479</v>
      </c>
      <c r="B409" s="4">
        <v>0</v>
      </c>
      <c r="C409" s="19" t="str">
        <f t="shared" si="37"/>
        <v>A</v>
      </c>
      <c r="D409" s="5"/>
      <c r="E409" s="4">
        <v>4749</v>
      </c>
      <c r="F409" s="5">
        <v>1</v>
      </c>
      <c r="G409" s="5" t="str">
        <f t="shared" si="38"/>
        <v/>
      </c>
      <c r="H409" s="4">
        <f t="shared" si="39"/>
        <v>0</v>
      </c>
      <c r="I409" s="4">
        <f t="shared" si="36"/>
        <v>0</v>
      </c>
      <c r="J409" s="5">
        <v>9</v>
      </c>
      <c r="K409" s="5"/>
      <c r="L409" s="4">
        <f t="shared" si="40"/>
        <v>0</v>
      </c>
      <c r="M409" s="4">
        <f>'Invoice Data'!$B409+'Invoice Data'!$E409-'Invoice Data'!$H409-'Invoice Data'!$L409+'Invoice Data'!$I409</f>
        <v>4749</v>
      </c>
      <c r="N409" s="4">
        <f>_xlfn.IFNA(VLOOKUP(A409,BPay!$B$2:$D$7913,3,0),0)</f>
        <v>0</v>
      </c>
      <c r="O409" s="6">
        <f t="shared" si="41"/>
        <v>4749</v>
      </c>
    </row>
    <row r="410" spans="1:15" x14ac:dyDescent="0.35">
      <c r="A410" s="10">
        <v>34488</v>
      </c>
      <c r="B410" s="4">
        <v>0</v>
      </c>
      <c r="C410" s="19" t="str">
        <f t="shared" si="37"/>
        <v>A</v>
      </c>
      <c r="D410" s="5"/>
      <c r="E410" s="4">
        <v>4056</v>
      </c>
      <c r="F410" s="5">
        <v>1</v>
      </c>
      <c r="G410" s="5" t="str">
        <f t="shared" si="38"/>
        <v/>
      </c>
      <c r="H410" s="4">
        <f t="shared" si="39"/>
        <v>0</v>
      </c>
      <c r="I410" s="4">
        <f t="shared" si="36"/>
        <v>0</v>
      </c>
      <c r="J410" s="5">
        <v>8</v>
      </c>
      <c r="K410" s="5"/>
      <c r="L410" s="4">
        <f t="shared" si="40"/>
        <v>0</v>
      </c>
      <c r="M410" s="4">
        <f>'Invoice Data'!$B410+'Invoice Data'!$E410-'Invoice Data'!$H410-'Invoice Data'!$L410+'Invoice Data'!$I410</f>
        <v>4056</v>
      </c>
      <c r="N410" s="4">
        <f>_xlfn.IFNA(VLOOKUP(A410,BPay!$B$2:$D$7913,3,0),0)</f>
        <v>0</v>
      </c>
      <c r="O410" s="6">
        <f t="shared" si="41"/>
        <v>4056</v>
      </c>
    </row>
    <row r="411" spans="1:15" x14ac:dyDescent="0.35">
      <c r="A411" s="10">
        <v>34497</v>
      </c>
      <c r="B411" s="4">
        <v>0</v>
      </c>
      <c r="C411" s="19" t="str">
        <f t="shared" si="37"/>
        <v>A</v>
      </c>
      <c r="D411" s="5"/>
      <c r="E411" s="4">
        <v>4704</v>
      </c>
      <c r="F411" s="5">
        <v>1</v>
      </c>
      <c r="G411" s="5" t="str">
        <f t="shared" si="38"/>
        <v/>
      </c>
      <c r="H411" s="4">
        <f t="shared" si="39"/>
        <v>0</v>
      </c>
      <c r="I411" s="4">
        <f t="shared" si="36"/>
        <v>0</v>
      </c>
      <c r="J411" s="5">
        <v>13</v>
      </c>
      <c r="K411" s="5"/>
      <c r="L411" s="4">
        <f t="shared" si="40"/>
        <v>0</v>
      </c>
      <c r="M411" s="4">
        <f>'Invoice Data'!$B411+'Invoice Data'!$E411-'Invoice Data'!$H411-'Invoice Data'!$L411+'Invoice Data'!$I411</f>
        <v>4704</v>
      </c>
      <c r="N411" s="4">
        <f>_xlfn.IFNA(VLOOKUP(A411,BPay!$B$2:$D$7913,3,0),0)</f>
        <v>0</v>
      </c>
      <c r="O411" s="6">
        <f t="shared" si="41"/>
        <v>4704</v>
      </c>
    </row>
    <row r="412" spans="1:15" x14ac:dyDescent="0.35">
      <c r="A412" s="10">
        <v>34503</v>
      </c>
      <c r="B412" s="4">
        <v>0</v>
      </c>
      <c r="C412" s="19" t="str">
        <f t="shared" si="37"/>
        <v>A</v>
      </c>
      <c r="D412" s="5"/>
      <c r="E412" s="4">
        <v>5254</v>
      </c>
      <c r="F412" s="5">
        <v>1</v>
      </c>
      <c r="G412" s="5" t="str">
        <f t="shared" si="38"/>
        <v/>
      </c>
      <c r="H412" s="4">
        <f t="shared" si="39"/>
        <v>0</v>
      </c>
      <c r="I412" s="4">
        <f t="shared" si="36"/>
        <v>0</v>
      </c>
      <c r="J412" s="5">
        <v>11</v>
      </c>
      <c r="K412" s="5"/>
      <c r="L412" s="4">
        <f t="shared" si="40"/>
        <v>0</v>
      </c>
      <c r="M412" s="4">
        <f>'Invoice Data'!$B412+'Invoice Data'!$E412-'Invoice Data'!$H412-'Invoice Data'!$L412+'Invoice Data'!$I412</f>
        <v>5254</v>
      </c>
      <c r="N412" s="4">
        <f>_xlfn.IFNA(VLOOKUP(A412,BPay!$B$2:$D$7913,3,0),0)</f>
        <v>0</v>
      </c>
      <c r="O412" s="6">
        <f t="shared" si="41"/>
        <v>5254</v>
      </c>
    </row>
    <row r="413" spans="1:15" x14ac:dyDescent="0.35">
      <c r="A413" s="10">
        <v>34512</v>
      </c>
      <c r="B413" s="4">
        <v>0</v>
      </c>
      <c r="C413" s="19" t="str">
        <f t="shared" si="37"/>
        <v>A</v>
      </c>
      <c r="D413" s="5"/>
      <c r="E413" s="4">
        <v>8648</v>
      </c>
      <c r="F413" s="5">
        <v>2</v>
      </c>
      <c r="G413" s="5" t="str">
        <f t="shared" si="38"/>
        <v>Y</v>
      </c>
      <c r="H413" s="4">
        <f t="shared" si="39"/>
        <v>432.40000000000003</v>
      </c>
      <c r="I413" s="4">
        <f t="shared" si="36"/>
        <v>0</v>
      </c>
      <c r="J413" s="5">
        <v>7</v>
      </c>
      <c r="K413" s="5"/>
      <c r="L413" s="4">
        <f t="shared" si="40"/>
        <v>0</v>
      </c>
      <c r="M413" s="4">
        <f>'Invoice Data'!$B413+'Invoice Data'!$E413-'Invoice Data'!$H413-'Invoice Data'!$L413+'Invoice Data'!$I413</f>
        <v>8215.6</v>
      </c>
      <c r="N413" s="4">
        <f>_xlfn.IFNA(VLOOKUP(A413,BPay!$B$2:$D$7913,3,0),0)</f>
        <v>0</v>
      </c>
      <c r="O413" s="6">
        <f t="shared" si="41"/>
        <v>8215.6</v>
      </c>
    </row>
    <row r="414" spans="1:15" x14ac:dyDescent="0.35">
      <c r="A414" s="10">
        <v>34521</v>
      </c>
      <c r="B414" s="4">
        <v>0</v>
      </c>
      <c r="C414" s="19" t="str">
        <f t="shared" si="37"/>
        <v>A</v>
      </c>
      <c r="D414" s="5"/>
      <c r="E414" s="4">
        <v>4779</v>
      </c>
      <c r="F414" s="5">
        <v>1</v>
      </c>
      <c r="G414" s="5" t="str">
        <f t="shared" si="38"/>
        <v/>
      </c>
      <c r="H414" s="4">
        <f t="shared" si="39"/>
        <v>0</v>
      </c>
      <c r="I414" s="4">
        <f t="shared" si="36"/>
        <v>0</v>
      </c>
      <c r="J414" s="5">
        <v>3</v>
      </c>
      <c r="K414" s="5"/>
      <c r="L414" s="4">
        <f t="shared" si="40"/>
        <v>0</v>
      </c>
      <c r="M414" s="4">
        <f>'Invoice Data'!$B414+'Invoice Data'!$E414-'Invoice Data'!$H414-'Invoice Data'!$L414+'Invoice Data'!$I414</f>
        <v>4779</v>
      </c>
      <c r="N414" s="4">
        <f>_xlfn.IFNA(VLOOKUP(A414,BPay!$B$2:$D$7913,3,0),0)</f>
        <v>0</v>
      </c>
      <c r="O414" s="6">
        <f t="shared" si="41"/>
        <v>4779</v>
      </c>
    </row>
    <row r="415" spans="1:15" x14ac:dyDescent="0.35">
      <c r="A415" s="10">
        <v>34530</v>
      </c>
      <c r="B415" s="4">
        <v>0</v>
      </c>
      <c r="C415" s="19" t="str">
        <f t="shared" si="37"/>
        <v>A</v>
      </c>
      <c r="D415" s="5"/>
      <c r="E415" s="4">
        <v>6514</v>
      </c>
      <c r="F415" s="5">
        <v>2</v>
      </c>
      <c r="G415" s="5" t="str">
        <f t="shared" si="38"/>
        <v>Y</v>
      </c>
      <c r="H415" s="4">
        <f t="shared" si="39"/>
        <v>325.70000000000005</v>
      </c>
      <c r="I415" s="4">
        <f t="shared" si="36"/>
        <v>0</v>
      </c>
      <c r="J415" s="5">
        <v>2</v>
      </c>
      <c r="K415" s="5"/>
      <c r="L415" s="4">
        <f t="shared" si="40"/>
        <v>0</v>
      </c>
      <c r="M415" s="4">
        <f>'Invoice Data'!$B415+'Invoice Data'!$E415-'Invoice Data'!$H415-'Invoice Data'!$L415+'Invoice Data'!$I415</f>
        <v>6188.3</v>
      </c>
      <c r="N415" s="4">
        <f>_xlfn.IFNA(VLOOKUP(A415,BPay!$B$2:$D$7913,3,0),0)</f>
        <v>0</v>
      </c>
      <c r="O415" s="6">
        <f t="shared" si="41"/>
        <v>6188.3</v>
      </c>
    </row>
    <row r="416" spans="1:15" x14ac:dyDescent="0.35">
      <c r="A416" s="10">
        <v>34549</v>
      </c>
      <c r="B416" s="4">
        <v>0</v>
      </c>
      <c r="C416" s="19" t="str">
        <f t="shared" si="37"/>
        <v>A</v>
      </c>
      <c r="D416" s="5"/>
      <c r="E416" s="4">
        <v>4752</v>
      </c>
      <c r="F416" s="5">
        <v>1</v>
      </c>
      <c r="G416" s="5" t="str">
        <f t="shared" si="38"/>
        <v/>
      </c>
      <c r="H416" s="4">
        <f t="shared" si="39"/>
        <v>0</v>
      </c>
      <c r="I416" s="4">
        <f t="shared" si="36"/>
        <v>0</v>
      </c>
      <c r="J416" s="5">
        <v>1</v>
      </c>
      <c r="K416" s="5"/>
      <c r="L416" s="4">
        <f t="shared" si="40"/>
        <v>0</v>
      </c>
      <c r="M416" s="4">
        <f>'Invoice Data'!$B416+'Invoice Data'!$E416-'Invoice Data'!$H416-'Invoice Data'!$L416+'Invoice Data'!$I416</f>
        <v>4752</v>
      </c>
      <c r="N416" s="4">
        <f>_xlfn.IFNA(VLOOKUP(A416,BPay!$B$2:$D$7913,3,0),0)</f>
        <v>0</v>
      </c>
      <c r="O416" s="6">
        <f t="shared" si="41"/>
        <v>4752</v>
      </c>
    </row>
    <row r="417" spans="1:15" x14ac:dyDescent="0.35">
      <c r="A417" s="10">
        <v>34558</v>
      </c>
      <c r="B417" s="4">
        <v>0</v>
      </c>
      <c r="C417" s="19" t="str">
        <f t="shared" si="37"/>
        <v>A</v>
      </c>
      <c r="D417" s="5"/>
      <c r="E417" s="4">
        <v>5190</v>
      </c>
      <c r="F417" s="5">
        <v>1</v>
      </c>
      <c r="G417" s="5" t="str">
        <f t="shared" si="38"/>
        <v/>
      </c>
      <c r="H417" s="4">
        <f t="shared" si="39"/>
        <v>0</v>
      </c>
      <c r="I417" s="4">
        <f t="shared" si="36"/>
        <v>0</v>
      </c>
      <c r="J417" s="5">
        <v>16</v>
      </c>
      <c r="K417" s="5"/>
      <c r="L417" s="4">
        <f t="shared" si="40"/>
        <v>250</v>
      </c>
      <c r="M417" s="4">
        <f>'Invoice Data'!$B417+'Invoice Data'!$E417-'Invoice Data'!$H417-'Invoice Data'!$L417+'Invoice Data'!$I417</f>
        <v>4940</v>
      </c>
      <c r="N417" s="4">
        <f>_xlfn.IFNA(VLOOKUP(A417,BPay!$B$2:$D$7913,3,0),0)</f>
        <v>0</v>
      </c>
      <c r="O417" s="6">
        <f t="shared" si="41"/>
        <v>4940</v>
      </c>
    </row>
    <row r="418" spans="1:15" x14ac:dyDescent="0.35">
      <c r="A418" s="10">
        <v>34567</v>
      </c>
      <c r="B418" s="4">
        <v>0</v>
      </c>
      <c r="C418" s="19" t="str">
        <f t="shared" si="37"/>
        <v>A</v>
      </c>
      <c r="D418" s="5"/>
      <c r="E418" s="4">
        <v>5181</v>
      </c>
      <c r="F418" s="5">
        <v>1</v>
      </c>
      <c r="G418" s="5" t="str">
        <f t="shared" si="38"/>
        <v/>
      </c>
      <c r="H418" s="4">
        <f t="shared" si="39"/>
        <v>0</v>
      </c>
      <c r="I418" s="4">
        <f t="shared" si="36"/>
        <v>0</v>
      </c>
      <c r="J418" s="5">
        <v>2</v>
      </c>
      <c r="K418" s="5"/>
      <c r="L418" s="4">
        <f t="shared" si="40"/>
        <v>0</v>
      </c>
      <c r="M418" s="4">
        <f>'Invoice Data'!$B418+'Invoice Data'!$E418-'Invoice Data'!$H418-'Invoice Data'!$L418+'Invoice Data'!$I418</f>
        <v>5181</v>
      </c>
      <c r="N418" s="4">
        <f>_xlfn.IFNA(VLOOKUP(A418,BPay!$B$2:$D$7913,3,0),0)</f>
        <v>0</v>
      </c>
      <c r="O418" s="6">
        <f t="shared" si="41"/>
        <v>5181</v>
      </c>
    </row>
    <row r="419" spans="1:15" x14ac:dyDescent="0.35">
      <c r="A419" s="10">
        <v>34576</v>
      </c>
      <c r="B419" s="4">
        <v>0</v>
      </c>
      <c r="C419" s="19" t="str">
        <f t="shared" si="37"/>
        <v>A</v>
      </c>
      <c r="D419" s="5"/>
      <c r="E419" s="4">
        <v>9620</v>
      </c>
      <c r="F419" s="5">
        <v>2</v>
      </c>
      <c r="G419" s="5" t="str">
        <f t="shared" si="38"/>
        <v>Y</v>
      </c>
      <c r="H419" s="4">
        <f t="shared" si="39"/>
        <v>481</v>
      </c>
      <c r="I419" s="4">
        <f t="shared" si="36"/>
        <v>0</v>
      </c>
      <c r="J419" s="5">
        <v>12</v>
      </c>
      <c r="K419" s="5"/>
      <c r="L419" s="4">
        <f t="shared" si="40"/>
        <v>0</v>
      </c>
      <c r="M419" s="4">
        <f>'Invoice Data'!$B419+'Invoice Data'!$E419-'Invoice Data'!$H419-'Invoice Data'!$L419+'Invoice Data'!$I419</f>
        <v>9139</v>
      </c>
      <c r="N419" s="4">
        <f>_xlfn.IFNA(VLOOKUP(A419,BPay!$B$2:$D$7913,3,0),0)</f>
        <v>0</v>
      </c>
      <c r="O419" s="6">
        <f t="shared" si="41"/>
        <v>9139</v>
      </c>
    </row>
    <row r="420" spans="1:15" x14ac:dyDescent="0.35">
      <c r="A420" s="10">
        <v>34585</v>
      </c>
      <c r="B420" s="4">
        <v>0</v>
      </c>
      <c r="C420" s="19" t="str">
        <f t="shared" si="37"/>
        <v>A</v>
      </c>
      <c r="D420" s="5"/>
      <c r="E420" s="4">
        <v>6503</v>
      </c>
      <c r="F420" s="5">
        <v>2</v>
      </c>
      <c r="G420" s="5" t="str">
        <f t="shared" si="38"/>
        <v>Y</v>
      </c>
      <c r="H420" s="4">
        <f t="shared" si="39"/>
        <v>325.15000000000003</v>
      </c>
      <c r="I420" s="4">
        <f t="shared" si="36"/>
        <v>0</v>
      </c>
      <c r="J420" s="5">
        <v>14</v>
      </c>
      <c r="K420" s="5"/>
      <c r="L420" s="4">
        <f t="shared" si="40"/>
        <v>0</v>
      </c>
      <c r="M420" s="4">
        <f>'Invoice Data'!$B420+'Invoice Data'!$E420-'Invoice Data'!$H420-'Invoice Data'!$L420+'Invoice Data'!$I420</f>
        <v>6177.85</v>
      </c>
      <c r="N420" s="4">
        <f>_xlfn.IFNA(VLOOKUP(A420,BPay!$B$2:$D$7913,3,0),0)</f>
        <v>0</v>
      </c>
      <c r="O420" s="6">
        <f t="shared" si="41"/>
        <v>6177.85</v>
      </c>
    </row>
    <row r="421" spans="1:15" x14ac:dyDescent="0.35">
      <c r="A421" s="10">
        <v>34594</v>
      </c>
      <c r="B421" s="4">
        <v>0</v>
      </c>
      <c r="C421" s="19" t="str">
        <f t="shared" si="37"/>
        <v>A</v>
      </c>
      <c r="D421" s="5"/>
      <c r="E421" s="4">
        <v>7454</v>
      </c>
      <c r="F421" s="5">
        <v>2</v>
      </c>
      <c r="G421" s="5" t="str">
        <f t="shared" si="38"/>
        <v>Y</v>
      </c>
      <c r="H421" s="4">
        <f t="shared" si="39"/>
        <v>372.70000000000005</v>
      </c>
      <c r="I421" s="4">
        <f t="shared" si="36"/>
        <v>0</v>
      </c>
      <c r="J421" s="5">
        <v>2</v>
      </c>
      <c r="K421" s="5"/>
      <c r="L421" s="4">
        <f t="shared" si="40"/>
        <v>0</v>
      </c>
      <c r="M421" s="4">
        <f>'Invoice Data'!$B421+'Invoice Data'!$E421-'Invoice Data'!$H421-'Invoice Data'!$L421+'Invoice Data'!$I421</f>
        <v>7081.3</v>
      </c>
      <c r="N421" s="4">
        <f>_xlfn.IFNA(VLOOKUP(A421,BPay!$B$2:$D$7913,3,0),0)</f>
        <v>0</v>
      </c>
      <c r="O421" s="6">
        <f t="shared" si="41"/>
        <v>7081.3</v>
      </c>
    </row>
    <row r="422" spans="1:15" x14ac:dyDescent="0.35">
      <c r="A422" s="10">
        <v>34601</v>
      </c>
      <c r="B422" s="4">
        <v>0</v>
      </c>
      <c r="C422" s="19" t="str">
        <f t="shared" si="37"/>
        <v>A</v>
      </c>
      <c r="D422" s="5"/>
      <c r="E422" s="4">
        <v>4499</v>
      </c>
      <c r="F422" s="5">
        <v>1</v>
      </c>
      <c r="G422" s="5" t="str">
        <f t="shared" si="38"/>
        <v/>
      </c>
      <c r="H422" s="4">
        <f t="shared" si="39"/>
        <v>0</v>
      </c>
      <c r="I422" s="4">
        <f t="shared" si="36"/>
        <v>0</v>
      </c>
      <c r="J422" s="5">
        <v>8</v>
      </c>
      <c r="K422" s="5"/>
      <c r="L422" s="4">
        <f t="shared" si="40"/>
        <v>0</v>
      </c>
      <c r="M422" s="4">
        <f>'Invoice Data'!$B422+'Invoice Data'!$E422-'Invoice Data'!$H422-'Invoice Data'!$L422+'Invoice Data'!$I422</f>
        <v>4499</v>
      </c>
      <c r="N422" s="4">
        <f>_xlfn.IFNA(VLOOKUP(A422,BPay!$B$2:$D$7913,3,0),0)</f>
        <v>0</v>
      </c>
      <c r="O422" s="6">
        <f t="shared" si="41"/>
        <v>4499</v>
      </c>
    </row>
    <row r="423" spans="1:15" x14ac:dyDescent="0.35">
      <c r="A423" s="10">
        <v>34610</v>
      </c>
      <c r="B423" s="4">
        <v>1860</v>
      </c>
      <c r="C423" s="19" t="str">
        <f t="shared" si="37"/>
        <v>B</v>
      </c>
      <c r="D423" s="5"/>
      <c r="E423" s="4">
        <v>3859</v>
      </c>
      <c r="F423" s="5">
        <v>1</v>
      </c>
      <c r="G423" s="5" t="str">
        <f t="shared" si="38"/>
        <v/>
      </c>
      <c r="H423" s="4">
        <f t="shared" si="39"/>
        <v>0</v>
      </c>
      <c r="I423" s="4">
        <f t="shared" si="36"/>
        <v>186</v>
      </c>
      <c r="J423" s="5">
        <v>10</v>
      </c>
      <c r="K423" s="5"/>
      <c r="L423" s="4">
        <f t="shared" si="40"/>
        <v>0</v>
      </c>
      <c r="M423" s="4">
        <f>'Invoice Data'!$B423+'Invoice Data'!$E423-'Invoice Data'!$H423-'Invoice Data'!$L423+'Invoice Data'!$I423</f>
        <v>5905</v>
      </c>
      <c r="N423" s="4">
        <f>_xlfn.IFNA(VLOOKUP(A423,BPay!$B$2:$D$7913,3,0),0)</f>
        <v>0</v>
      </c>
      <c r="O423" s="6">
        <f t="shared" si="41"/>
        <v>5905</v>
      </c>
    </row>
    <row r="424" spans="1:15" x14ac:dyDescent="0.35">
      <c r="A424" s="10">
        <v>34629</v>
      </c>
      <c r="B424" s="4">
        <v>0</v>
      </c>
      <c r="C424" s="19" t="str">
        <f t="shared" si="37"/>
        <v>A</v>
      </c>
      <c r="D424" s="5"/>
      <c r="E424" s="4">
        <v>5225</v>
      </c>
      <c r="F424" s="5">
        <v>1</v>
      </c>
      <c r="G424" s="5" t="str">
        <f t="shared" si="38"/>
        <v/>
      </c>
      <c r="H424" s="4">
        <f t="shared" si="39"/>
        <v>0</v>
      </c>
      <c r="I424" s="4">
        <f t="shared" si="36"/>
        <v>0</v>
      </c>
      <c r="J424" s="5">
        <v>8</v>
      </c>
      <c r="K424" s="5"/>
      <c r="L424" s="4">
        <f t="shared" si="40"/>
        <v>0</v>
      </c>
      <c r="M424" s="4">
        <f>'Invoice Data'!$B424+'Invoice Data'!$E424-'Invoice Data'!$H424-'Invoice Data'!$L424+'Invoice Data'!$I424</f>
        <v>5225</v>
      </c>
      <c r="N424" s="4">
        <f>_xlfn.IFNA(VLOOKUP(A424,BPay!$B$2:$D$7913,3,0),0)</f>
        <v>0</v>
      </c>
      <c r="O424" s="6">
        <f t="shared" si="41"/>
        <v>5225</v>
      </c>
    </row>
    <row r="425" spans="1:15" x14ac:dyDescent="0.35">
      <c r="A425" s="10">
        <v>34638</v>
      </c>
      <c r="B425" s="4">
        <v>0</v>
      </c>
      <c r="C425" s="19" t="str">
        <f t="shared" si="37"/>
        <v>A</v>
      </c>
      <c r="D425" s="5"/>
      <c r="E425" s="4">
        <v>3637</v>
      </c>
      <c r="F425" s="5">
        <v>1</v>
      </c>
      <c r="G425" s="5" t="str">
        <f t="shared" si="38"/>
        <v/>
      </c>
      <c r="H425" s="4">
        <f t="shared" si="39"/>
        <v>0</v>
      </c>
      <c r="I425" s="4">
        <f t="shared" si="36"/>
        <v>0</v>
      </c>
      <c r="J425" s="5">
        <v>16</v>
      </c>
      <c r="K425" s="5"/>
      <c r="L425" s="4">
        <f t="shared" si="40"/>
        <v>250</v>
      </c>
      <c r="M425" s="4">
        <f>'Invoice Data'!$B425+'Invoice Data'!$E425-'Invoice Data'!$H425-'Invoice Data'!$L425+'Invoice Data'!$I425</f>
        <v>3387</v>
      </c>
      <c r="N425" s="4">
        <f>_xlfn.IFNA(VLOOKUP(A425,BPay!$B$2:$D$7913,3,0),0)</f>
        <v>0</v>
      </c>
      <c r="O425" s="6">
        <f t="shared" si="41"/>
        <v>3387</v>
      </c>
    </row>
    <row r="426" spans="1:15" x14ac:dyDescent="0.35">
      <c r="A426" s="10">
        <v>34647</v>
      </c>
      <c r="B426" s="4">
        <v>0</v>
      </c>
      <c r="C426" s="19" t="str">
        <f t="shared" si="37"/>
        <v>A</v>
      </c>
      <c r="D426" s="5"/>
      <c r="E426" s="4">
        <v>8721</v>
      </c>
      <c r="F426" s="5">
        <v>2</v>
      </c>
      <c r="G426" s="5" t="str">
        <f t="shared" si="38"/>
        <v>Y</v>
      </c>
      <c r="H426" s="4">
        <f t="shared" si="39"/>
        <v>436.05</v>
      </c>
      <c r="I426" s="4">
        <f t="shared" si="36"/>
        <v>0</v>
      </c>
      <c r="J426" s="5">
        <v>13</v>
      </c>
      <c r="K426" s="5"/>
      <c r="L426" s="4">
        <f t="shared" si="40"/>
        <v>0</v>
      </c>
      <c r="M426" s="4">
        <f>'Invoice Data'!$B426+'Invoice Data'!$E426-'Invoice Data'!$H426-'Invoice Data'!$L426+'Invoice Data'!$I426</f>
        <v>8284.9500000000007</v>
      </c>
      <c r="N426" s="4">
        <f>_xlfn.IFNA(VLOOKUP(A426,BPay!$B$2:$D$7913,3,0),0)</f>
        <v>0</v>
      </c>
      <c r="O426" s="6">
        <f t="shared" si="41"/>
        <v>8284.9500000000007</v>
      </c>
    </row>
    <row r="427" spans="1:15" x14ac:dyDescent="0.35">
      <c r="A427" s="10">
        <v>34656</v>
      </c>
      <c r="B427" s="4">
        <v>0</v>
      </c>
      <c r="C427" s="19" t="str">
        <f t="shared" si="37"/>
        <v>A</v>
      </c>
      <c r="D427" s="5"/>
      <c r="E427" s="4">
        <v>4679</v>
      </c>
      <c r="F427" s="5">
        <v>1</v>
      </c>
      <c r="G427" s="5" t="str">
        <f t="shared" si="38"/>
        <v/>
      </c>
      <c r="H427" s="4">
        <f t="shared" si="39"/>
        <v>0</v>
      </c>
      <c r="I427" s="4">
        <f t="shared" si="36"/>
        <v>0</v>
      </c>
      <c r="J427" s="5">
        <v>5</v>
      </c>
      <c r="K427" s="5"/>
      <c r="L427" s="4">
        <f t="shared" si="40"/>
        <v>0</v>
      </c>
      <c r="M427" s="4">
        <f>'Invoice Data'!$B427+'Invoice Data'!$E427-'Invoice Data'!$H427-'Invoice Data'!$L427+'Invoice Data'!$I427</f>
        <v>4679</v>
      </c>
      <c r="N427" s="4">
        <f>_xlfn.IFNA(VLOOKUP(A427,BPay!$B$2:$D$7913,3,0),0)</f>
        <v>0</v>
      </c>
      <c r="O427" s="6">
        <f t="shared" si="41"/>
        <v>4679</v>
      </c>
    </row>
    <row r="428" spans="1:15" x14ac:dyDescent="0.35">
      <c r="A428" s="10">
        <v>34665</v>
      </c>
      <c r="B428" s="4">
        <v>0</v>
      </c>
      <c r="C428" s="19" t="str">
        <f t="shared" si="37"/>
        <v>A</v>
      </c>
      <c r="D428" s="5"/>
      <c r="E428" s="4">
        <v>9026</v>
      </c>
      <c r="F428" s="5">
        <v>2</v>
      </c>
      <c r="G428" s="5" t="str">
        <f t="shared" si="38"/>
        <v>Y</v>
      </c>
      <c r="H428" s="4">
        <f t="shared" si="39"/>
        <v>451.3</v>
      </c>
      <c r="I428" s="4">
        <f t="shared" si="36"/>
        <v>0</v>
      </c>
      <c r="J428" s="5">
        <v>5</v>
      </c>
      <c r="K428" s="5"/>
      <c r="L428" s="4">
        <f t="shared" si="40"/>
        <v>0</v>
      </c>
      <c r="M428" s="4">
        <f>'Invoice Data'!$B428+'Invoice Data'!$E428-'Invoice Data'!$H428-'Invoice Data'!$L428+'Invoice Data'!$I428</f>
        <v>8574.7000000000007</v>
      </c>
      <c r="N428" s="4">
        <f>_xlfn.IFNA(VLOOKUP(A428,BPay!$B$2:$D$7913,3,0),0)</f>
        <v>0</v>
      </c>
      <c r="O428" s="6">
        <f t="shared" si="41"/>
        <v>8574.7000000000007</v>
      </c>
    </row>
    <row r="429" spans="1:15" x14ac:dyDescent="0.35">
      <c r="A429" s="10">
        <v>34674</v>
      </c>
      <c r="B429" s="4">
        <v>0</v>
      </c>
      <c r="C429" s="19" t="str">
        <f t="shared" si="37"/>
        <v>A</v>
      </c>
      <c r="D429" s="5"/>
      <c r="E429" s="4">
        <v>4938</v>
      </c>
      <c r="F429" s="5">
        <v>1</v>
      </c>
      <c r="G429" s="5" t="str">
        <f t="shared" si="38"/>
        <v/>
      </c>
      <c r="H429" s="4">
        <f t="shared" si="39"/>
        <v>0</v>
      </c>
      <c r="I429" s="4">
        <f t="shared" si="36"/>
        <v>0</v>
      </c>
      <c r="J429" s="5">
        <v>5</v>
      </c>
      <c r="K429" s="5"/>
      <c r="L429" s="4">
        <f t="shared" si="40"/>
        <v>0</v>
      </c>
      <c r="M429" s="4">
        <f>'Invoice Data'!$B429+'Invoice Data'!$E429-'Invoice Data'!$H429-'Invoice Data'!$L429+'Invoice Data'!$I429</f>
        <v>4938</v>
      </c>
      <c r="N429" s="4">
        <f>_xlfn.IFNA(VLOOKUP(A429,BPay!$B$2:$D$7913,3,0),0)</f>
        <v>0</v>
      </c>
      <c r="O429" s="6">
        <f t="shared" si="41"/>
        <v>4938</v>
      </c>
    </row>
    <row r="430" spans="1:15" x14ac:dyDescent="0.35">
      <c r="A430" s="10">
        <v>34683</v>
      </c>
      <c r="B430" s="4">
        <v>0</v>
      </c>
      <c r="C430" s="19" t="str">
        <f t="shared" si="37"/>
        <v>A</v>
      </c>
      <c r="D430" s="5"/>
      <c r="E430" s="4">
        <v>4443</v>
      </c>
      <c r="F430" s="5">
        <v>1</v>
      </c>
      <c r="G430" s="5" t="str">
        <f t="shared" si="38"/>
        <v/>
      </c>
      <c r="H430" s="4">
        <f t="shared" si="39"/>
        <v>0</v>
      </c>
      <c r="I430" s="4">
        <f t="shared" si="36"/>
        <v>0</v>
      </c>
      <c r="J430" s="5">
        <v>12</v>
      </c>
      <c r="K430" s="5"/>
      <c r="L430" s="4">
        <f t="shared" si="40"/>
        <v>0</v>
      </c>
      <c r="M430" s="4">
        <f>'Invoice Data'!$B430+'Invoice Data'!$E430-'Invoice Data'!$H430-'Invoice Data'!$L430+'Invoice Data'!$I430</f>
        <v>4443</v>
      </c>
      <c r="N430" s="4">
        <f>_xlfn.IFNA(VLOOKUP(A430,BPay!$B$2:$D$7913,3,0),0)</f>
        <v>0</v>
      </c>
      <c r="O430" s="6">
        <f t="shared" si="41"/>
        <v>4443</v>
      </c>
    </row>
    <row r="431" spans="1:15" x14ac:dyDescent="0.35">
      <c r="A431" s="10">
        <v>34692</v>
      </c>
      <c r="B431" s="4">
        <v>0</v>
      </c>
      <c r="C431" s="19" t="str">
        <f t="shared" si="37"/>
        <v>A</v>
      </c>
      <c r="D431" s="5"/>
      <c r="E431" s="4">
        <v>5206</v>
      </c>
      <c r="F431" s="5">
        <v>1</v>
      </c>
      <c r="G431" s="5" t="str">
        <f t="shared" si="38"/>
        <v/>
      </c>
      <c r="H431" s="4">
        <f t="shared" si="39"/>
        <v>0</v>
      </c>
      <c r="I431" s="4">
        <f t="shared" si="36"/>
        <v>0</v>
      </c>
      <c r="J431" s="5">
        <v>13</v>
      </c>
      <c r="K431" s="5"/>
      <c r="L431" s="4">
        <f t="shared" si="40"/>
        <v>0</v>
      </c>
      <c r="M431" s="4">
        <f>'Invoice Data'!$B431+'Invoice Data'!$E431-'Invoice Data'!$H431-'Invoice Data'!$L431+'Invoice Data'!$I431</f>
        <v>5206</v>
      </c>
      <c r="N431" s="4">
        <f>_xlfn.IFNA(VLOOKUP(A431,BPay!$B$2:$D$7913,3,0),0)</f>
        <v>0</v>
      </c>
      <c r="O431" s="6">
        <f t="shared" si="41"/>
        <v>5206</v>
      </c>
    </row>
    <row r="432" spans="1:15" x14ac:dyDescent="0.35">
      <c r="A432" s="10">
        <v>34709</v>
      </c>
      <c r="B432" s="4">
        <v>0</v>
      </c>
      <c r="C432" s="19" t="str">
        <f t="shared" si="37"/>
        <v>A</v>
      </c>
      <c r="D432" s="5"/>
      <c r="E432" s="4">
        <v>8678</v>
      </c>
      <c r="F432" s="5">
        <v>2</v>
      </c>
      <c r="G432" s="5" t="str">
        <f t="shared" si="38"/>
        <v>Y</v>
      </c>
      <c r="H432" s="4">
        <f t="shared" si="39"/>
        <v>433.90000000000003</v>
      </c>
      <c r="I432" s="4">
        <f t="shared" si="36"/>
        <v>0</v>
      </c>
      <c r="J432" s="5">
        <v>10</v>
      </c>
      <c r="K432" s="5"/>
      <c r="L432" s="4">
        <f t="shared" si="40"/>
        <v>0</v>
      </c>
      <c r="M432" s="4">
        <f>'Invoice Data'!$B432+'Invoice Data'!$E432-'Invoice Data'!$H432-'Invoice Data'!$L432+'Invoice Data'!$I432</f>
        <v>8244.1</v>
      </c>
      <c r="N432" s="4">
        <f>_xlfn.IFNA(VLOOKUP(A432,BPay!$B$2:$D$7913,3,0),0)</f>
        <v>0</v>
      </c>
      <c r="O432" s="6">
        <f t="shared" si="41"/>
        <v>8244.1</v>
      </c>
    </row>
    <row r="433" spans="1:15" x14ac:dyDescent="0.35">
      <c r="A433" s="10">
        <v>34718</v>
      </c>
      <c r="B433" s="4">
        <v>0</v>
      </c>
      <c r="C433" s="19" t="str">
        <f t="shared" si="37"/>
        <v>A</v>
      </c>
      <c r="D433" s="5"/>
      <c r="E433" s="4">
        <v>5084</v>
      </c>
      <c r="F433" s="5">
        <v>1</v>
      </c>
      <c r="G433" s="5" t="str">
        <f t="shared" si="38"/>
        <v/>
      </c>
      <c r="H433" s="4">
        <f t="shared" si="39"/>
        <v>0</v>
      </c>
      <c r="I433" s="4">
        <f t="shared" si="36"/>
        <v>0</v>
      </c>
      <c r="J433" s="5">
        <v>15</v>
      </c>
      <c r="K433" s="5"/>
      <c r="L433" s="4">
        <f t="shared" si="40"/>
        <v>0</v>
      </c>
      <c r="M433" s="4">
        <f>'Invoice Data'!$B433+'Invoice Data'!$E433-'Invoice Data'!$H433-'Invoice Data'!$L433+'Invoice Data'!$I433</f>
        <v>5084</v>
      </c>
      <c r="N433" s="4">
        <f>_xlfn.IFNA(VLOOKUP(A433,BPay!$B$2:$D$7913,3,0),0)</f>
        <v>0</v>
      </c>
      <c r="O433" s="6">
        <f t="shared" si="41"/>
        <v>5084</v>
      </c>
    </row>
    <row r="434" spans="1:15" x14ac:dyDescent="0.35">
      <c r="A434" s="10">
        <v>34727</v>
      </c>
      <c r="B434" s="4">
        <v>0</v>
      </c>
      <c r="C434" s="19" t="str">
        <f t="shared" si="37"/>
        <v>A</v>
      </c>
      <c r="D434" s="5"/>
      <c r="E434" s="4">
        <v>7677</v>
      </c>
      <c r="F434" s="5">
        <v>2</v>
      </c>
      <c r="G434" s="5" t="str">
        <f t="shared" si="38"/>
        <v>Y</v>
      </c>
      <c r="H434" s="4">
        <f t="shared" si="39"/>
        <v>383.85</v>
      </c>
      <c r="I434" s="4">
        <f t="shared" si="36"/>
        <v>0</v>
      </c>
      <c r="J434" s="5">
        <v>10</v>
      </c>
      <c r="K434" s="5"/>
      <c r="L434" s="4">
        <f t="shared" si="40"/>
        <v>0</v>
      </c>
      <c r="M434" s="4">
        <f>'Invoice Data'!$B434+'Invoice Data'!$E434-'Invoice Data'!$H434-'Invoice Data'!$L434+'Invoice Data'!$I434</f>
        <v>7293.15</v>
      </c>
      <c r="N434" s="4">
        <f>_xlfn.IFNA(VLOOKUP(A434,BPay!$B$2:$D$7913,3,0),0)</f>
        <v>0</v>
      </c>
      <c r="O434" s="6">
        <f t="shared" si="41"/>
        <v>7293.15</v>
      </c>
    </row>
    <row r="435" spans="1:15" x14ac:dyDescent="0.35">
      <c r="A435" s="10">
        <v>34736</v>
      </c>
      <c r="B435" s="4">
        <v>0</v>
      </c>
      <c r="C435" s="19" t="str">
        <f t="shared" si="37"/>
        <v>A</v>
      </c>
      <c r="D435" s="5"/>
      <c r="E435" s="4">
        <v>3361</v>
      </c>
      <c r="F435" s="5">
        <v>1</v>
      </c>
      <c r="G435" s="5" t="str">
        <f t="shared" si="38"/>
        <v/>
      </c>
      <c r="H435" s="4">
        <f t="shared" si="39"/>
        <v>0</v>
      </c>
      <c r="I435" s="4">
        <f t="shared" si="36"/>
        <v>0</v>
      </c>
      <c r="J435" s="5">
        <v>0</v>
      </c>
      <c r="K435" s="5" t="b">
        <v>1</v>
      </c>
      <c r="L435" s="4">
        <f t="shared" si="40"/>
        <v>250</v>
      </c>
      <c r="M435" s="4">
        <f>'Invoice Data'!$B435+'Invoice Data'!$E435-'Invoice Data'!$H435-'Invoice Data'!$L435+'Invoice Data'!$I435</f>
        <v>3111</v>
      </c>
      <c r="N435" s="4">
        <f>_xlfn.IFNA(VLOOKUP(A435,BPay!$B$2:$D$7913,3,0),0)</f>
        <v>0</v>
      </c>
      <c r="O435" s="6">
        <f t="shared" si="41"/>
        <v>3111</v>
      </c>
    </row>
    <row r="436" spans="1:15" x14ac:dyDescent="0.35">
      <c r="A436" s="10">
        <v>34745</v>
      </c>
      <c r="B436" s="4">
        <v>0</v>
      </c>
      <c r="C436" s="19" t="str">
        <f t="shared" si="37"/>
        <v>A</v>
      </c>
      <c r="D436" s="5"/>
      <c r="E436" s="4">
        <v>8692</v>
      </c>
      <c r="F436" s="5">
        <v>2</v>
      </c>
      <c r="G436" s="5" t="str">
        <f t="shared" si="38"/>
        <v>Y</v>
      </c>
      <c r="H436" s="4">
        <f t="shared" si="39"/>
        <v>434.6</v>
      </c>
      <c r="I436" s="4">
        <f t="shared" si="36"/>
        <v>0</v>
      </c>
      <c r="J436" s="5">
        <v>1</v>
      </c>
      <c r="K436" s="5"/>
      <c r="L436" s="4">
        <f t="shared" si="40"/>
        <v>0</v>
      </c>
      <c r="M436" s="4">
        <f>'Invoice Data'!$B436+'Invoice Data'!$E436-'Invoice Data'!$H436-'Invoice Data'!$L436+'Invoice Data'!$I436</f>
        <v>8257.4</v>
      </c>
      <c r="N436" s="4">
        <f>_xlfn.IFNA(VLOOKUP(A436,BPay!$B$2:$D$7913,3,0),0)</f>
        <v>0</v>
      </c>
      <c r="O436" s="6">
        <f t="shared" si="41"/>
        <v>8257.4</v>
      </c>
    </row>
    <row r="437" spans="1:15" x14ac:dyDescent="0.35">
      <c r="A437" s="10">
        <v>34754</v>
      </c>
      <c r="B437" s="4">
        <v>0</v>
      </c>
      <c r="C437" s="19" t="str">
        <f t="shared" si="37"/>
        <v>A</v>
      </c>
      <c r="D437" s="5"/>
      <c r="E437" s="4">
        <v>3790</v>
      </c>
      <c r="F437" s="5">
        <v>1</v>
      </c>
      <c r="G437" s="5" t="str">
        <f t="shared" si="38"/>
        <v/>
      </c>
      <c r="H437" s="4">
        <f t="shared" si="39"/>
        <v>0</v>
      </c>
      <c r="I437" s="4">
        <f t="shared" si="36"/>
        <v>0</v>
      </c>
      <c r="J437" s="5">
        <v>9</v>
      </c>
      <c r="K437" s="5"/>
      <c r="L437" s="4">
        <f t="shared" si="40"/>
        <v>0</v>
      </c>
      <c r="M437" s="4">
        <f>'Invoice Data'!$B437+'Invoice Data'!$E437-'Invoice Data'!$H437-'Invoice Data'!$L437+'Invoice Data'!$I437</f>
        <v>3790</v>
      </c>
      <c r="N437" s="4">
        <f>_xlfn.IFNA(VLOOKUP(A437,BPay!$B$2:$D$7913,3,0),0)</f>
        <v>0</v>
      </c>
      <c r="O437" s="6">
        <f t="shared" si="41"/>
        <v>3790</v>
      </c>
    </row>
    <row r="438" spans="1:15" x14ac:dyDescent="0.35">
      <c r="A438" s="10">
        <v>34763</v>
      </c>
      <c r="B438" s="4">
        <v>0</v>
      </c>
      <c r="C438" s="19" t="str">
        <f t="shared" si="37"/>
        <v>A</v>
      </c>
      <c r="D438" s="5"/>
      <c r="E438" s="4">
        <v>6390</v>
      </c>
      <c r="F438" s="5">
        <v>2</v>
      </c>
      <c r="G438" s="5" t="str">
        <f t="shared" si="38"/>
        <v>Y</v>
      </c>
      <c r="H438" s="4">
        <f t="shared" si="39"/>
        <v>319.5</v>
      </c>
      <c r="I438" s="4">
        <f t="shared" si="36"/>
        <v>0</v>
      </c>
      <c r="J438" s="5">
        <v>14</v>
      </c>
      <c r="K438" s="5"/>
      <c r="L438" s="4">
        <f t="shared" si="40"/>
        <v>0</v>
      </c>
      <c r="M438" s="4">
        <f>'Invoice Data'!$B438+'Invoice Data'!$E438-'Invoice Data'!$H438-'Invoice Data'!$L438+'Invoice Data'!$I438</f>
        <v>6070.5</v>
      </c>
      <c r="N438" s="4">
        <f>_xlfn.IFNA(VLOOKUP(A438,BPay!$B$2:$D$7913,3,0),0)</f>
        <v>0</v>
      </c>
      <c r="O438" s="6">
        <f t="shared" si="41"/>
        <v>6070.5</v>
      </c>
    </row>
    <row r="439" spans="1:15" x14ac:dyDescent="0.35">
      <c r="A439" s="10">
        <v>34772</v>
      </c>
      <c r="B439" s="4">
        <v>0</v>
      </c>
      <c r="C439" s="19" t="str">
        <f t="shared" si="37"/>
        <v>A</v>
      </c>
      <c r="D439" s="5"/>
      <c r="E439" s="4">
        <v>7384</v>
      </c>
      <c r="F439" s="5">
        <v>2</v>
      </c>
      <c r="G439" s="5" t="str">
        <f t="shared" si="38"/>
        <v>Y</v>
      </c>
      <c r="H439" s="4">
        <f t="shared" si="39"/>
        <v>369.20000000000005</v>
      </c>
      <c r="I439" s="4">
        <f t="shared" si="36"/>
        <v>0</v>
      </c>
      <c r="J439" s="5">
        <v>11</v>
      </c>
      <c r="K439" s="5"/>
      <c r="L439" s="4">
        <f t="shared" si="40"/>
        <v>0</v>
      </c>
      <c r="M439" s="4">
        <f>'Invoice Data'!$B439+'Invoice Data'!$E439-'Invoice Data'!$H439-'Invoice Data'!$L439+'Invoice Data'!$I439</f>
        <v>7014.8</v>
      </c>
      <c r="N439" s="4">
        <f>_xlfn.IFNA(VLOOKUP(A439,BPay!$B$2:$D$7913,3,0),0)</f>
        <v>0</v>
      </c>
      <c r="O439" s="6">
        <f t="shared" si="41"/>
        <v>7014.8</v>
      </c>
    </row>
    <row r="440" spans="1:15" x14ac:dyDescent="0.35">
      <c r="A440" s="10">
        <v>34781</v>
      </c>
      <c r="B440" s="4">
        <v>0</v>
      </c>
      <c r="C440" s="19" t="str">
        <f t="shared" si="37"/>
        <v>A</v>
      </c>
      <c r="D440" s="5"/>
      <c r="E440" s="4">
        <v>5027</v>
      </c>
      <c r="F440" s="5">
        <v>1</v>
      </c>
      <c r="G440" s="5" t="str">
        <f t="shared" si="38"/>
        <v/>
      </c>
      <c r="H440" s="4">
        <f t="shared" si="39"/>
        <v>0</v>
      </c>
      <c r="I440" s="4">
        <f t="shared" si="36"/>
        <v>0</v>
      </c>
      <c r="J440" s="5">
        <v>16</v>
      </c>
      <c r="K440" s="5"/>
      <c r="L440" s="4">
        <f t="shared" si="40"/>
        <v>250</v>
      </c>
      <c r="M440" s="4">
        <f>'Invoice Data'!$B440+'Invoice Data'!$E440-'Invoice Data'!$H440-'Invoice Data'!$L440+'Invoice Data'!$I440</f>
        <v>4777</v>
      </c>
      <c r="N440" s="4">
        <f>_xlfn.IFNA(VLOOKUP(A440,BPay!$B$2:$D$7913,3,0),0)</f>
        <v>0</v>
      </c>
      <c r="O440" s="6">
        <f t="shared" si="41"/>
        <v>4777</v>
      </c>
    </row>
    <row r="441" spans="1:15" x14ac:dyDescent="0.35">
      <c r="A441" s="10">
        <v>34790</v>
      </c>
      <c r="B441" s="4">
        <v>-301</v>
      </c>
      <c r="C441" s="19" t="str">
        <f t="shared" si="37"/>
        <v>C</v>
      </c>
      <c r="D441" s="5"/>
      <c r="E441" s="4">
        <v>9749</v>
      </c>
      <c r="F441" s="5">
        <v>2</v>
      </c>
      <c r="G441" s="5" t="str">
        <f t="shared" si="38"/>
        <v>Y</v>
      </c>
      <c r="H441" s="4">
        <f t="shared" si="39"/>
        <v>487.45000000000005</v>
      </c>
      <c r="I441" s="4">
        <f t="shared" si="36"/>
        <v>0</v>
      </c>
      <c r="J441" s="5">
        <v>0</v>
      </c>
      <c r="K441" s="5"/>
      <c r="L441" s="4">
        <f t="shared" si="40"/>
        <v>0</v>
      </c>
      <c r="M441" s="4">
        <f>'Invoice Data'!$B441+'Invoice Data'!$E441-'Invoice Data'!$H441-'Invoice Data'!$L441+'Invoice Data'!$I441</f>
        <v>8960.5499999999993</v>
      </c>
      <c r="N441" s="4">
        <f>_xlfn.IFNA(VLOOKUP(A441,BPay!$B$2:$D$7913,3,0),0)</f>
        <v>0</v>
      </c>
      <c r="O441" s="6">
        <f t="shared" si="41"/>
        <v>8960.5499999999993</v>
      </c>
    </row>
    <row r="442" spans="1:15" x14ac:dyDescent="0.35">
      <c r="A442" s="10">
        <v>34807</v>
      </c>
      <c r="B442" s="4">
        <v>0</v>
      </c>
      <c r="C442" s="19" t="str">
        <f t="shared" si="37"/>
        <v>A</v>
      </c>
      <c r="D442" s="5"/>
      <c r="E442" s="4">
        <v>3443</v>
      </c>
      <c r="F442" s="5">
        <v>1</v>
      </c>
      <c r="G442" s="5" t="str">
        <f t="shared" si="38"/>
        <v/>
      </c>
      <c r="H442" s="4">
        <f t="shared" si="39"/>
        <v>0</v>
      </c>
      <c r="I442" s="4">
        <f t="shared" si="36"/>
        <v>0</v>
      </c>
      <c r="J442" s="5">
        <v>6</v>
      </c>
      <c r="K442" s="5"/>
      <c r="L442" s="4">
        <f t="shared" si="40"/>
        <v>0</v>
      </c>
      <c r="M442" s="4">
        <f>'Invoice Data'!$B442+'Invoice Data'!$E442-'Invoice Data'!$H442-'Invoice Data'!$L442+'Invoice Data'!$I442</f>
        <v>3443</v>
      </c>
      <c r="N442" s="4">
        <f>_xlfn.IFNA(VLOOKUP(A442,BPay!$B$2:$D$7913,3,0),0)</f>
        <v>0</v>
      </c>
      <c r="O442" s="6">
        <f t="shared" si="41"/>
        <v>3443</v>
      </c>
    </row>
    <row r="443" spans="1:15" x14ac:dyDescent="0.35">
      <c r="A443" s="10">
        <v>34816</v>
      </c>
      <c r="B443" s="4">
        <v>0</v>
      </c>
      <c r="C443" s="19" t="str">
        <f t="shared" si="37"/>
        <v>A</v>
      </c>
      <c r="D443" s="5"/>
      <c r="E443" s="4">
        <v>4523</v>
      </c>
      <c r="F443" s="5">
        <v>1</v>
      </c>
      <c r="G443" s="5" t="str">
        <f t="shared" si="38"/>
        <v/>
      </c>
      <c r="H443" s="4">
        <f t="shared" si="39"/>
        <v>0</v>
      </c>
      <c r="I443" s="4">
        <f t="shared" si="36"/>
        <v>0</v>
      </c>
      <c r="J443" s="5">
        <v>1</v>
      </c>
      <c r="K443" s="5"/>
      <c r="L443" s="4">
        <f t="shared" si="40"/>
        <v>0</v>
      </c>
      <c r="M443" s="4">
        <f>'Invoice Data'!$B443+'Invoice Data'!$E443-'Invoice Data'!$H443-'Invoice Data'!$L443+'Invoice Data'!$I443</f>
        <v>4523</v>
      </c>
      <c r="N443" s="4">
        <f>_xlfn.IFNA(VLOOKUP(A443,BPay!$B$2:$D$7913,3,0),0)</f>
        <v>0</v>
      </c>
      <c r="O443" s="6">
        <f t="shared" si="41"/>
        <v>4523</v>
      </c>
    </row>
    <row r="444" spans="1:15" x14ac:dyDescent="0.35">
      <c r="A444" s="10">
        <v>34825</v>
      </c>
      <c r="B444" s="4">
        <v>0</v>
      </c>
      <c r="C444" s="19" t="str">
        <f t="shared" si="37"/>
        <v>A</v>
      </c>
      <c r="D444" s="5"/>
      <c r="E444" s="4">
        <v>9589</v>
      </c>
      <c r="F444" s="5">
        <v>2</v>
      </c>
      <c r="G444" s="5" t="str">
        <f t="shared" si="38"/>
        <v>Y</v>
      </c>
      <c r="H444" s="4">
        <f t="shared" si="39"/>
        <v>479.45000000000005</v>
      </c>
      <c r="I444" s="4">
        <f t="shared" si="36"/>
        <v>0</v>
      </c>
      <c r="J444" s="5">
        <v>8</v>
      </c>
      <c r="K444" s="5"/>
      <c r="L444" s="4">
        <f t="shared" si="40"/>
        <v>0</v>
      </c>
      <c r="M444" s="4">
        <f>'Invoice Data'!$B444+'Invoice Data'!$E444-'Invoice Data'!$H444-'Invoice Data'!$L444+'Invoice Data'!$I444</f>
        <v>9109.5499999999993</v>
      </c>
      <c r="N444" s="4">
        <f>_xlfn.IFNA(VLOOKUP(A444,BPay!$B$2:$D$7913,3,0),0)</f>
        <v>0</v>
      </c>
      <c r="O444" s="6">
        <f t="shared" si="41"/>
        <v>9109.5499999999993</v>
      </c>
    </row>
    <row r="445" spans="1:15" x14ac:dyDescent="0.35">
      <c r="A445" s="10">
        <v>34834</v>
      </c>
      <c r="B445" s="4">
        <v>0</v>
      </c>
      <c r="C445" s="19" t="str">
        <f t="shared" si="37"/>
        <v>A</v>
      </c>
      <c r="D445" s="5"/>
      <c r="E445" s="4">
        <v>5061</v>
      </c>
      <c r="F445" s="5">
        <v>1</v>
      </c>
      <c r="G445" s="5" t="str">
        <f t="shared" si="38"/>
        <v/>
      </c>
      <c r="H445" s="4">
        <f t="shared" si="39"/>
        <v>0</v>
      </c>
      <c r="I445" s="4">
        <f t="shared" si="36"/>
        <v>0</v>
      </c>
      <c r="J445" s="5">
        <v>0</v>
      </c>
      <c r="K445" s="5"/>
      <c r="L445" s="4">
        <f t="shared" si="40"/>
        <v>0</v>
      </c>
      <c r="M445" s="4">
        <f>'Invoice Data'!$B445+'Invoice Data'!$E445-'Invoice Data'!$H445-'Invoice Data'!$L445+'Invoice Data'!$I445</f>
        <v>5061</v>
      </c>
      <c r="N445" s="4">
        <f>_xlfn.IFNA(VLOOKUP(A445,BPay!$B$2:$D$7913,3,0),0)</f>
        <v>0</v>
      </c>
      <c r="O445" s="6">
        <f t="shared" si="41"/>
        <v>5061</v>
      </c>
    </row>
    <row r="446" spans="1:15" x14ac:dyDescent="0.35">
      <c r="A446" s="10">
        <v>34843</v>
      </c>
      <c r="B446" s="4">
        <v>0</v>
      </c>
      <c r="C446" s="19" t="str">
        <f t="shared" si="37"/>
        <v>A</v>
      </c>
      <c r="D446" s="5"/>
      <c r="E446" s="4">
        <v>4350</v>
      </c>
      <c r="F446" s="5">
        <v>1</v>
      </c>
      <c r="G446" s="5" t="str">
        <f t="shared" si="38"/>
        <v/>
      </c>
      <c r="H446" s="4">
        <f t="shared" si="39"/>
        <v>0</v>
      </c>
      <c r="I446" s="4">
        <f t="shared" si="36"/>
        <v>0</v>
      </c>
      <c r="J446" s="5">
        <v>8</v>
      </c>
      <c r="K446" s="5"/>
      <c r="L446" s="4">
        <f t="shared" si="40"/>
        <v>0</v>
      </c>
      <c r="M446" s="4">
        <f>'Invoice Data'!$B446+'Invoice Data'!$E446-'Invoice Data'!$H446-'Invoice Data'!$L446+'Invoice Data'!$I446</f>
        <v>4350</v>
      </c>
      <c r="N446" s="4">
        <f>_xlfn.IFNA(VLOOKUP(A446,BPay!$B$2:$D$7913,3,0),0)</f>
        <v>0</v>
      </c>
      <c r="O446" s="6">
        <f t="shared" si="41"/>
        <v>4350</v>
      </c>
    </row>
    <row r="447" spans="1:15" x14ac:dyDescent="0.35">
      <c r="A447" s="10">
        <v>34852</v>
      </c>
      <c r="B447" s="4">
        <v>0</v>
      </c>
      <c r="C447" s="19" t="str">
        <f t="shared" si="37"/>
        <v>A</v>
      </c>
      <c r="D447" s="5"/>
      <c r="E447" s="4">
        <v>4951</v>
      </c>
      <c r="F447" s="5">
        <v>1</v>
      </c>
      <c r="G447" s="5" t="str">
        <f t="shared" si="38"/>
        <v/>
      </c>
      <c r="H447" s="4">
        <f t="shared" si="39"/>
        <v>0</v>
      </c>
      <c r="I447" s="4">
        <f t="shared" si="36"/>
        <v>0</v>
      </c>
      <c r="J447" s="5">
        <v>2</v>
      </c>
      <c r="K447" s="5"/>
      <c r="L447" s="4">
        <f t="shared" si="40"/>
        <v>0</v>
      </c>
      <c r="M447" s="4">
        <f>'Invoice Data'!$B447+'Invoice Data'!$E447-'Invoice Data'!$H447-'Invoice Data'!$L447+'Invoice Data'!$I447</f>
        <v>4951</v>
      </c>
      <c r="N447" s="4">
        <f>_xlfn.IFNA(VLOOKUP(A447,BPay!$B$2:$D$7913,3,0),0)</f>
        <v>0</v>
      </c>
      <c r="O447" s="6">
        <f t="shared" si="41"/>
        <v>4951</v>
      </c>
    </row>
    <row r="448" spans="1:15" x14ac:dyDescent="0.35">
      <c r="A448" s="10">
        <v>34861</v>
      </c>
      <c r="B448" s="4">
        <v>0</v>
      </c>
      <c r="C448" s="19" t="str">
        <f t="shared" si="37"/>
        <v>A</v>
      </c>
      <c r="D448" s="5"/>
      <c r="E448" s="4">
        <v>7495</v>
      </c>
      <c r="F448" s="5">
        <v>2</v>
      </c>
      <c r="G448" s="5" t="str">
        <f t="shared" si="38"/>
        <v>Y</v>
      </c>
      <c r="H448" s="4">
        <f t="shared" si="39"/>
        <v>374.75</v>
      </c>
      <c r="I448" s="4">
        <f t="shared" si="36"/>
        <v>0</v>
      </c>
      <c r="J448" s="5">
        <v>9</v>
      </c>
      <c r="K448" s="5"/>
      <c r="L448" s="4">
        <f t="shared" si="40"/>
        <v>0</v>
      </c>
      <c r="M448" s="4">
        <f>'Invoice Data'!$B448+'Invoice Data'!$E448-'Invoice Data'!$H448-'Invoice Data'!$L448+'Invoice Data'!$I448</f>
        <v>7120.25</v>
      </c>
      <c r="N448" s="4">
        <f>_xlfn.IFNA(VLOOKUP(A448,BPay!$B$2:$D$7913,3,0),0)</f>
        <v>0</v>
      </c>
      <c r="O448" s="6">
        <f t="shared" si="41"/>
        <v>7120.25</v>
      </c>
    </row>
    <row r="449" spans="1:15" x14ac:dyDescent="0.35">
      <c r="A449" s="10">
        <v>34870</v>
      </c>
      <c r="B449" s="4">
        <v>0</v>
      </c>
      <c r="C449" s="19" t="str">
        <f t="shared" si="37"/>
        <v>A</v>
      </c>
      <c r="D449" s="5"/>
      <c r="E449" s="4">
        <v>8167</v>
      </c>
      <c r="F449" s="5">
        <v>2</v>
      </c>
      <c r="G449" s="5" t="str">
        <f t="shared" si="38"/>
        <v>Y</v>
      </c>
      <c r="H449" s="4">
        <f t="shared" si="39"/>
        <v>408.35</v>
      </c>
      <c r="I449" s="4">
        <f t="shared" si="36"/>
        <v>0</v>
      </c>
      <c r="J449" s="5">
        <v>1</v>
      </c>
      <c r="K449" s="5"/>
      <c r="L449" s="4">
        <f t="shared" si="40"/>
        <v>0</v>
      </c>
      <c r="M449" s="4">
        <f>'Invoice Data'!$B449+'Invoice Data'!$E449-'Invoice Data'!$H449-'Invoice Data'!$L449+'Invoice Data'!$I449</f>
        <v>7758.65</v>
      </c>
      <c r="N449" s="4">
        <f>_xlfn.IFNA(VLOOKUP(A449,BPay!$B$2:$D$7913,3,0),0)</f>
        <v>0</v>
      </c>
      <c r="O449" s="6">
        <f t="shared" si="41"/>
        <v>7758.65</v>
      </c>
    </row>
    <row r="450" spans="1:15" x14ac:dyDescent="0.35">
      <c r="A450" s="10">
        <v>34889</v>
      </c>
      <c r="B450" s="4">
        <v>0</v>
      </c>
      <c r="C450" s="19" t="str">
        <f t="shared" si="37"/>
        <v>A</v>
      </c>
      <c r="D450" s="5"/>
      <c r="E450" s="4">
        <v>9440</v>
      </c>
      <c r="F450" s="5">
        <v>2</v>
      </c>
      <c r="G450" s="5" t="str">
        <f t="shared" si="38"/>
        <v>Y</v>
      </c>
      <c r="H450" s="4">
        <f t="shared" si="39"/>
        <v>472</v>
      </c>
      <c r="I450" s="4">
        <f t="shared" si="36"/>
        <v>0</v>
      </c>
      <c r="J450" s="5">
        <v>7</v>
      </c>
      <c r="K450" s="5"/>
      <c r="L450" s="4">
        <f t="shared" si="40"/>
        <v>0</v>
      </c>
      <c r="M450" s="4">
        <f>'Invoice Data'!$B450+'Invoice Data'!$E450-'Invoice Data'!$H450-'Invoice Data'!$L450+'Invoice Data'!$I450</f>
        <v>8968</v>
      </c>
      <c r="N450" s="4">
        <f>_xlfn.IFNA(VLOOKUP(A450,BPay!$B$2:$D$7913,3,0),0)</f>
        <v>0</v>
      </c>
      <c r="O450" s="6">
        <f t="shared" si="41"/>
        <v>8968</v>
      </c>
    </row>
    <row r="451" spans="1:15" x14ac:dyDescent="0.35">
      <c r="A451" s="10">
        <v>34898</v>
      </c>
      <c r="B451" s="4">
        <v>0</v>
      </c>
      <c r="C451" s="19" t="str">
        <f t="shared" si="37"/>
        <v>A</v>
      </c>
      <c r="D451" s="5"/>
      <c r="E451" s="4">
        <v>5140</v>
      </c>
      <c r="F451" s="5">
        <v>1</v>
      </c>
      <c r="G451" s="5" t="str">
        <f t="shared" si="38"/>
        <v/>
      </c>
      <c r="H451" s="4">
        <f t="shared" si="39"/>
        <v>0</v>
      </c>
      <c r="I451" s="4">
        <f t="shared" si="36"/>
        <v>0</v>
      </c>
      <c r="J451" s="5">
        <v>13</v>
      </c>
      <c r="K451" s="5"/>
      <c r="L451" s="4">
        <f t="shared" si="40"/>
        <v>0</v>
      </c>
      <c r="M451" s="4">
        <f>'Invoice Data'!$B451+'Invoice Data'!$E451-'Invoice Data'!$H451-'Invoice Data'!$L451+'Invoice Data'!$I451</f>
        <v>5140</v>
      </c>
      <c r="N451" s="4">
        <f>_xlfn.IFNA(VLOOKUP(A451,BPay!$B$2:$D$7913,3,0),0)</f>
        <v>0</v>
      </c>
      <c r="O451" s="6">
        <f t="shared" si="41"/>
        <v>5140</v>
      </c>
    </row>
    <row r="452" spans="1:15" x14ac:dyDescent="0.35">
      <c r="A452" s="10">
        <v>34905</v>
      </c>
      <c r="B452" s="4">
        <v>0</v>
      </c>
      <c r="C452" s="19" t="str">
        <f t="shared" si="37"/>
        <v>A</v>
      </c>
      <c r="D452" s="5"/>
      <c r="E452" s="4">
        <v>4146</v>
      </c>
      <c r="F452" s="5">
        <v>1</v>
      </c>
      <c r="G452" s="5" t="str">
        <f t="shared" si="38"/>
        <v/>
      </c>
      <c r="H452" s="4">
        <f t="shared" si="39"/>
        <v>0</v>
      </c>
      <c r="I452" s="4">
        <f t="shared" ref="I452:I515" si="42">IF(AND(B452&gt;0,D452&lt;&gt;"Y"),B452*10%,0)</f>
        <v>0</v>
      </c>
      <c r="J452" s="5">
        <v>7</v>
      </c>
      <c r="K452" s="5"/>
      <c r="L452" s="4">
        <f t="shared" si="40"/>
        <v>0</v>
      </c>
      <c r="M452" s="4">
        <f>'Invoice Data'!$B452+'Invoice Data'!$E452-'Invoice Data'!$H452-'Invoice Data'!$L452+'Invoice Data'!$I452</f>
        <v>4146</v>
      </c>
      <c r="N452" s="4">
        <f>_xlfn.IFNA(VLOOKUP(A452,BPay!$B$2:$D$7913,3,0),0)</f>
        <v>0</v>
      </c>
      <c r="O452" s="6">
        <f t="shared" si="41"/>
        <v>4146</v>
      </c>
    </row>
    <row r="453" spans="1:15" x14ac:dyDescent="0.35">
      <c r="A453" s="10">
        <v>34914</v>
      </c>
      <c r="B453" s="4">
        <v>0</v>
      </c>
      <c r="C453" s="19" t="str">
        <f t="shared" ref="C453:C516" si="43">IF(B453=0,"A",IF(B453&gt;0,"B","C"))</f>
        <v>A</v>
      </c>
      <c r="D453" s="5"/>
      <c r="E453" s="4">
        <v>8550</v>
      </c>
      <c r="F453" s="5">
        <v>2</v>
      </c>
      <c r="G453" s="5" t="str">
        <f t="shared" ref="G453:G516" si="44">IF(F453&gt;=2,"Y", "")</f>
        <v>Y</v>
      </c>
      <c r="H453" s="4">
        <f t="shared" ref="H453:H516" si="45">IF(F453=1,0,IF(F453=2,E453*5%,E453*8%))</f>
        <v>427.5</v>
      </c>
      <c r="I453" s="4">
        <f t="shared" si="42"/>
        <v>0</v>
      </c>
      <c r="J453" s="5">
        <v>8</v>
      </c>
      <c r="K453" s="5"/>
      <c r="L453" s="4">
        <f t="shared" ref="L453:L516" si="46">IF(OR(J453&gt;=16,K453),250,0)</f>
        <v>0</v>
      </c>
      <c r="M453" s="4">
        <f>'Invoice Data'!$B453+'Invoice Data'!$E453-'Invoice Data'!$H453-'Invoice Data'!$L453+'Invoice Data'!$I453</f>
        <v>8122.5</v>
      </c>
      <c r="N453" s="4">
        <f>_xlfn.IFNA(VLOOKUP(A453,BPay!$B$2:$D$7913,3,0),0)</f>
        <v>0</v>
      </c>
      <c r="O453" s="6">
        <f t="shared" ref="O453:O516" si="47">M453-N453</f>
        <v>8122.5</v>
      </c>
    </row>
    <row r="454" spans="1:15" x14ac:dyDescent="0.35">
      <c r="A454" s="10">
        <v>34923</v>
      </c>
      <c r="B454" s="4">
        <v>0</v>
      </c>
      <c r="C454" s="19" t="str">
        <f t="shared" si="43"/>
        <v>A</v>
      </c>
      <c r="D454" s="5"/>
      <c r="E454" s="4">
        <v>8362</v>
      </c>
      <c r="F454" s="5">
        <v>2</v>
      </c>
      <c r="G454" s="5" t="str">
        <f t="shared" si="44"/>
        <v>Y</v>
      </c>
      <c r="H454" s="4">
        <f t="shared" si="45"/>
        <v>418.1</v>
      </c>
      <c r="I454" s="4">
        <f t="shared" si="42"/>
        <v>0</v>
      </c>
      <c r="J454" s="5">
        <v>6</v>
      </c>
      <c r="K454" s="5"/>
      <c r="L454" s="4">
        <f t="shared" si="46"/>
        <v>0</v>
      </c>
      <c r="M454" s="4">
        <f>'Invoice Data'!$B454+'Invoice Data'!$E454-'Invoice Data'!$H454-'Invoice Data'!$L454+'Invoice Data'!$I454</f>
        <v>7943.9</v>
      </c>
      <c r="N454" s="4">
        <f>_xlfn.IFNA(VLOOKUP(A454,BPay!$B$2:$D$7913,3,0),0)</f>
        <v>0</v>
      </c>
      <c r="O454" s="6">
        <f t="shared" si="47"/>
        <v>7943.9</v>
      </c>
    </row>
    <row r="455" spans="1:15" x14ac:dyDescent="0.35">
      <c r="A455" s="10">
        <v>34932</v>
      </c>
      <c r="B455" s="4">
        <v>0</v>
      </c>
      <c r="C455" s="19" t="str">
        <f t="shared" si="43"/>
        <v>A</v>
      </c>
      <c r="D455" s="5"/>
      <c r="E455" s="4">
        <v>4842</v>
      </c>
      <c r="F455" s="5">
        <v>1</v>
      </c>
      <c r="G455" s="5" t="str">
        <f t="shared" si="44"/>
        <v/>
      </c>
      <c r="H455" s="4">
        <f t="shared" si="45"/>
        <v>0</v>
      </c>
      <c r="I455" s="4">
        <f t="shared" si="42"/>
        <v>0</v>
      </c>
      <c r="J455" s="5">
        <v>4</v>
      </c>
      <c r="K455" s="5"/>
      <c r="L455" s="4">
        <f t="shared" si="46"/>
        <v>0</v>
      </c>
      <c r="M455" s="4">
        <f>'Invoice Data'!$B455+'Invoice Data'!$E455-'Invoice Data'!$H455-'Invoice Data'!$L455+'Invoice Data'!$I455</f>
        <v>4842</v>
      </c>
      <c r="N455" s="4">
        <f>_xlfn.IFNA(VLOOKUP(A455,BPay!$B$2:$D$7913,3,0),0)</f>
        <v>0</v>
      </c>
      <c r="O455" s="6">
        <f t="shared" si="47"/>
        <v>4842</v>
      </c>
    </row>
    <row r="456" spans="1:15" x14ac:dyDescent="0.35">
      <c r="A456" s="10">
        <v>34941</v>
      </c>
      <c r="B456" s="4">
        <v>0</v>
      </c>
      <c r="C456" s="19" t="str">
        <f t="shared" si="43"/>
        <v>A</v>
      </c>
      <c r="D456" s="5"/>
      <c r="E456" s="4">
        <v>4719</v>
      </c>
      <c r="F456" s="5">
        <v>1</v>
      </c>
      <c r="G456" s="5" t="str">
        <f t="shared" si="44"/>
        <v/>
      </c>
      <c r="H456" s="4">
        <f t="shared" si="45"/>
        <v>0</v>
      </c>
      <c r="I456" s="4">
        <f t="shared" si="42"/>
        <v>0</v>
      </c>
      <c r="J456" s="5">
        <v>9</v>
      </c>
      <c r="K456" s="5"/>
      <c r="L456" s="4">
        <f t="shared" si="46"/>
        <v>0</v>
      </c>
      <c r="M456" s="4">
        <f>'Invoice Data'!$B456+'Invoice Data'!$E456-'Invoice Data'!$H456-'Invoice Data'!$L456+'Invoice Data'!$I456</f>
        <v>4719</v>
      </c>
      <c r="N456" s="4">
        <f>_xlfn.IFNA(VLOOKUP(A456,BPay!$B$2:$D$7913,3,0),0)</f>
        <v>0</v>
      </c>
      <c r="O456" s="6">
        <f t="shared" si="47"/>
        <v>4719</v>
      </c>
    </row>
    <row r="457" spans="1:15" x14ac:dyDescent="0.35">
      <c r="A457" s="10">
        <v>34950</v>
      </c>
      <c r="B457" s="4">
        <v>0</v>
      </c>
      <c r="C457" s="19" t="str">
        <f t="shared" si="43"/>
        <v>A</v>
      </c>
      <c r="D457" s="5"/>
      <c r="E457" s="4">
        <v>4044</v>
      </c>
      <c r="F457" s="5">
        <v>1</v>
      </c>
      <c r="G457" s="5" t="str">
        <f t="shared" si="44"/>
        <v/>
      </c>
      <c r="H457" s="4">
        <f t="shared" si="45"/>
        <v>0</v>
      </c>
      <c r="I457" s="4">
        <f t="shared" si="42"/>
        <v>0</v>
      </c>
      <c r="J457" s="5">
        <v>9</v>
      </c>
      <c r="K457" s="5"/>
      <c r="L457" s="4">
        <f t="shared" si="46"/>
        <v>0</v>
      </c>
      <c r="M457" s="4">
        <f>'Invoice Data'!$B457+'Invoice Data'!$E457-'Invoice Data'!$H457-'Invoice Data'!$L457+'Invoice Data'!$I457</f>
        <v>4044</v>
      </c>
      <c r="N457" s="4">
        <f>_xlfn.IFNA(VLOOKUP(A457,BPay!$B$2:$D$7913,3,0),0)</f>
        <v>0</v>
      </c>
      <c r="O457" s="6">
        <f t="shared" si="47"/>
        <v>4044</v>
      </c>
    </row>
    <row r="458" spans="1:15" x14ac:dyDescent="0.35">
      <c r="A458" s="10">
        <v>34969</v>
      </c>
      <c r="B458" s="4">
        <v>0</v>
      </c>
      <c r="C458" s="19" t="str">
        <f t="shared" si="43"/>
        <v>A</v>
      </c>
      <c r="D458" s="5"/>
      <c r="E458" s="4">
        <v>4525</v>
      </c>
      <c r="F458" s="5">
        <v>1</v>
      </c>
      <c r="G458" s="5" t="str">
        <f t="shared" si="44"/>
        <v/>
      </c>
      <c r="H458" s="4">
        <f t="shared" si="45"/>
        <v>0</v>
      </c>
      <c r="I458" s="4">
        <f t="shared" si="42"/>
        <v>0</v>
      </c>
      <c r="J458" s="5">
        <v>15</v>
      </c>
      <c r="K458" s="5"/>
      <c r="L458" s="4">
        <f t="shared" si="46"/>
        <v>0</v>
      </c>
      <c r="M458" s="4">
        <f>'Invoice Data'!$B458+'Invoice Data'!$E458-'Invoice Data'!$H458-'Invoice Data'!$L458+'Invoice Data'!$I458</f>
        <v>4525</v>
      </c>
      <c r="N458" s="4">
        <f>_xlfn.IFNA(VLOOKUP(A458,BPay!$B$2:$D$7913,3,0),0)</f>
        <v>0</v>
      </c>
      <c r="O458" s="6">
        <f t="shared" si="47"/>
        <v>4525</v>
      </c>
    </row>
    <row r="459" spans="1:15" x14ac:dyDescent="0.35">
      <c r="A459" s="10">
        <v>34978</v>
      </c>
      <c r="B459" s="4">
        <v>0</v>
      </c>
      <c r="C459" s="19" t="str">
        <f t="shared" si="43"/>
        <v>A</v>
      </c>
      <c r="D459" s="5"/>
      <c r="E459" s="4">
        <v>8299</v>
      </c>
      <c r="F459" s="5">
        <v>2</v>
      </c>
      <c r="G459" s="5" t="str">
        <f t="shared" si="44"/>
        <v>Y</v>
      </c>
      <c r="H459" s="4">
        <f t="shared" si="45"/>
        <v>414.95000000000005</v>
      </c>
      <c r="I459" s="4">
        <f t="shared" si="42"/>
        <v>0</v>
      </c>
      <c r="J459" s="5">
        <v>10</v>
      </c>
      <c r="K459" s="5"/>
      <c r="L459" s="4">
        <f t="shared" si="46"/>
        <v>0</v>
      </c>
      <c r="M459" s="4">
        <f>'Invoice Data'!$B459+'Invoice Data'!$E459-'Invoice Data'!$H459-'Invoice Data'!$L459+'Invoice Data'!$I459</f>
        <v>7884.05</v>
      </c>
      <c r="N459" s="4">
        <f>_xlfn.IFNA(VLOOKUP(A459,BPay!$B$2:$D$7913,3,0),0)</f>
        <v>0</v>
      </c>
      <c r="O459" s="6">
        <f t="shared" si="47"/>
        <v>7884.05</v>
      </c>
    </row>
    <row r="460" spans="1:15" x14ac:dyDescent="0.35">
      <c r="A460" s="10">
        <v>34987</v>
      </c>
      <c r="B460" s="4">
        <v>0</v>
      </c>
      <c r="C460" s="19" t="str">
        <f t="shared" si="43"/>
        <v>A</v>
      </c>
      <c r="D460" s="5"/>
      <c r="E460" s="4">
        <v>9404</v>
      </c>
      <c r="F460" s="5">
        <v>2</v>
      </c>
      <c r="G460" s="5" t="str">
        <f t="shared" si="44"/>
        <v>Y</v>
      </c>
      <c r="H460" s="4">
        <f t="shared" si="45"/>
        <v>470.20000000000005</v>
      </c>
      <c r="I460" s="4">
        <f t="shared" si="42"/>
        <v>0</v>
      </c>
      <c r="J460" s="5">
        <v>15</v>
      </c>
      <c r="K460" s="5"/>
      <c r="L460" s="4">
        <f t="shared" si="46"/>
        <v>0</v>
      </c>
      <c r="M460" s="4">
        <f>'Invoice Data'!$B460+'Invoice Data'!$E460-'Invoice Data'!$H460-'Invoice Data'!$L460+'Invoice Data'!$I460</f>
        <v>8933.7999999999993</v>
      </c>
      <c r="N460" s="4">
        <f>_xlfn.IFNA(VLOOKUP(A460,BPay!$B$2:$D$7913,3,0),0)</f>
        <v>0</v>
      </c>
      <c r="O460" s="6">
        <f t="shared" si="47"/>
        <v>8933.7999999999993</v>
      </c>
    </row>
    <row r="461" spans="1:15" x14ac:dyDescent="0.35">
      <c r="A461" s="10">
        <v>34996</v>
      </c>
      <c r="B461" s="4">
        <v>0</v>
      </c>
      <c r="C461" s="19" t="str">
        <f t="shared" si="43"/>
        <v>A</v>
      </c>
      <c r="D461" s="5"/>
      <c r="E461" s="4">
        <v>5373</v>
      </c>
      <c r="F461" s="5">
        <v>1</v>
      </c>
      <c r="G461" s="5" t="str">
        <f t="shared" si="44"/>
        <v/>
      </c>
      <c r="H461" s="4">
        <f t="shared" si="45"/>
        <v>0</v>
      </c>
      <c r="I461" s="4">
        <f t="shared" si="42"/>
        <v>0</v>
      </c>
      <c r="J461" s="5">
        <v>2</v>
      </c>
      <c r="K461" s="5"/>
      <c r="L461" s="4">
        <f t="shared" si="46"/>
        <v>0</v>
      </c>
      <c r="M461" s="4">
        <f>'Invoice Data'!$B461+'Invoice Data'!$E461-'Invoice Data'!$H461-'Invoice Data'!$L461+'Invoice Data'!$I461</f>
        <v>5373</v>
      </c>
      <c r="N461" s="4">
        <f>_xlfn.IFNA(VLOOKUP(A461,BPay!$B$2:$D$7913,3,0),0)</f>
        <v>0</v>
      </c>
      <c r="O461" s="6">
        <f t="shared" si="47"/>
        <v>5373</v>
      </c>
    </row>
    <row r="462" spans="1:15" x14ac:dyDescent="0.35">
      <c r="A462" s="10">
        <v>35003</v>
      </c>
      <c r="B462" s="4">
        <v>0</v>
      </c>
      <c r="C462" s="19" t="str">
        <f t="shared" si="43"/>
        <v>A</v>
      </c>
      <c r="D462" s="5"/>
      <c r="E462" s="4">
        <v>3181</v>
      </c>
      <c r="F462" s="5">
        <v>1</v>
      </c>
      <c r="G462" s="5" t="str">
        <f t="shared" si="44"/>
        <v/>
      </c>
      <c r="H462" s="4">
        <f t="shared" si="45"/>
        <v>0</v>
      </c>
      <c r="I462" s="4">
        <f t="shared" si="42"/>
        <v>0</v>
      </c>
      <c r="J462" s="5">
        <v>4</v>
      </c>
      <c r="K462" s="5"/>
      <c r="L462" s="4">
        <f t="shared" si="46"/>
        <v>0</v>
      </c>
      <c r="M462" s="4">
        <f>'Invoice Data'!$B462+'Invoice Data'!$E462-'Invoice Data'!$H462-'Invoice Data'!$L462+'Invoice Data'!$I462</f>
        <v>3181</v>
      </c>
      <c r="N462" s="4">
        <f>_xlfn.IFNA(VLOOKUP(A462,BPay!$B$2:$D$7913,3,0),0)</f>
        <v>0</v>
      </c>
      <c r="O462" s="6">
        <f t="shared" si="47"/>
        <v>3181</v>
      </c>
    </row>
    <row r="463" spans="1:15" x14ac:dyDescent="0.35">
      <c r="A463" s="10">
        <v>35012</v>
      </c>
      <c r="B463" s="4">
        <v>0</v>
      </c>
      <c r="C463" s="19" t="str">
        <f t="shared" si="43"/>
        <v>A</v>
      </c>
      <c r="D463" s="5"/>
      <c r="E463" s="4">
        <v>6754</v>
      </c>
      <c r="F463" s="5">
        <v>2</v>
      </c>
      <c r="G463" s="5" t="str">
        <f t="shared" si="44"/>
        <v>Y</v>
      </c>
      <c r="H463" s="4">
        <f t="shared" si="45"/>
        <v>337.70000000000005</v>
      </c>
      <c r="I463" s="4">
        <f t="shared" si="42"/>
        <v>0</v>
      </c>
      <c r="J463" s="5">
        <v>5</v>
      </c>
      <c r="K463" s="5"/>
      <c r="L463" s="4">
        <f t="shared" si="46"/>
        <v>0</v>
      </c>
      <c r="M463" s="4">
        <f>'Invoice Data'!$B463+'Invoice Data'!$E463-'Invoice Data'!$H463-'Invoice Data'!$L463+'Invoice Data'!$I463</f>
        <v>6416.3</v>
      </c>
      <c r="N463" s="4">
        <f>_xlfn.IFNA(VLOOKUP(A463,BPay!$B$2:$D$7913,3,0),0)</f>
        <v>0</v>
      </c>
      <c r="O463" s="6">
        <f t="shared" si="47"/>
        <v>6416.3</v>
      </c>
    </row>
    <row r="464" spans="1:15" x14ac:dyDescent="0.35">
      <c r="A464" s="10">
        <v>35021</v>
      </c>
      <c r="B464" s="4">
        <v>0</v>
      </c>
      <c r="C464" s="19" t="str">
        <f t="shared" si="43"/>
        <v>A</v>
      </c>
      <c r="D464" s="5"/>
      <c r="E464" s="4">
        <v>4433</v>
      </c>
      <c r="F464" s="5">
        <v>1</v>
      </c>
      <c r="G464" s="5" t="str">
        <f t="shared" si="44"/>
        <v/>
      </c>
      <c r="H464" s="4">
        <f t="shared" si="45"/>
        <v>0</v>
      </c>
      <c r="I464" s="4">
        <f t="shared" si="42"/>
        <v>0</v>
      </c>
      <c r="J464" s="5">
        <v>7</v>
      </c>
      <c r="K464" s="5"/>
      <c r="L464" s="4">
        <f t="shared" si="46"/>
        <v>0</v>
      </c>
      <c r="M464" s="4">
        <f>'Invoice Data'!$B464+'Invoice Data'!$E464-'Invoice Data'!$H464-'Invoice Data'!$L464+'Invoice Data'!$I464</f>
        <v>4433</v>
      </c>
      <c r="N464" s="4">
        <f>_xlfn.IFNA(VLOOKUP(A464,BPay!$B$2:$D$7913,3,0),0)</f>
        <v>0</v>
      </c>
      <c r="O464" s="6">
        <f t="shared" si="47"/>
        <v>4433</v>
      </c>
    </row>
    <row r="465" spans="1:15" x14ac:dyDescent="0.35">
      <c r="A465" s="10">
        <v>35030</v>
      </c>
      <c r="B465" s="4">
        <v>0</v>
      </c>
      <c r="C465" s="19" t="str">
        <f t="shared" si="43"/>
        <v>A</v>
      </c>
      <c r="D465" s="5"/>
      <c r="E465" s="4">
        <v>4028</v>
      </c>
      <c r="F465" s="5">
        <v>1</v>
      </c>
      <c r="G465" s="5" t="str">
        <f t="shared" si="44"/>
        <v/>
      </c>
      <c r="H465" s="4">
        <f t="shared" si="45"/>
        <v>0</v>
      </c>
      <c r="I465" s="4">
        <f t="shared" si="42"/>
        <v>0</v>
      </c>
      <c r="J465" s="5">
        <v>13</v>
      </c>
      <c r="K465" s="5"/>
      <c r="L465" s="4">
        <f t="shared" si="46"/>
        <v>0</v>
      </c>
      <c r="M465" s="4">
        <f>'Invoice Data'!$B465+'Invoice Data'!$E465-'Invoice Data'!$H465-'Invoice Data'!$L465+'Invoice Data'!$I465</f>
        <v>4028</v>
      </c>
      <c r="N465" s="4">
        <f>_xlfn.IFNA(VLOOKUP(A465,BPay!$B$2:$D$7913,3,0),0)</f>
        <v>0</v>
      </c>
      <c r="O465" s="6">
        <f t="shared" si="47"/>
        <v>4028</v>
      </c>
    </row>
    <row r="466" spans="1:15" x14ac:dyDescent="0.35">
      <c r="A466" s="10">
        <v>35049</v>
      </c>
      <c r="B466" s="4">
        <v>0</v>
      </c>
      <c r="C466" s="19" t="str">
        <f t="shared" si="43"/>
        <v>A</v>
      </c>
      <c r="D466" s="5"/>
      <c r="E466" s="4">
        <v>4473</v>
      </c>
      <c r="F466" s="5">
        <v>1</v>
      </c>
      <c r="G466" s="5" t="str">
        <f t="shared" si="44"/>
        <v/>
      </c>
      <c r="H466" s="4">
        <f t="shared" si="45"/>
        <v>0</v>
      </c>
      <c r="I466" s="4">
        <f t="shared" si="42"/>
        <v>0</v>
      </c>
      <c r="J466" s="5">
        <v>8</v>
      </c>
      <c r="K466" s="5"/>
      <c r="L466" s="4">
        <f t="shared" si="46"/>
        <v>0</v>
      </c>
      <c r="M466" s="4">
        <f>'Invoice Data'!$B466+'Invoice Data'!$E466-'Invoice Data'!$H466-'Invoice Data'!$L466+'Invoice Data'!$I466</f>
        <v>4473</v>
      </c>
      <c r="N466" s="4">
        <f>_xlfn.IFNA(VLOOKUP(A466,BPay!$B$2:$D$7913,3,0),0)</f>
        <v>0</v>
      </c>
      <c r="O466" s="6">
        <f t="shared" si="47"/>
        <v>4473</v>
      </c>
    </row>
    <row r="467" spans="1:15" x14ac:dyDescent="0.35">
      <c r="A467" s="10">
        <v>35058</v>
      </c>
      <c r="B467" s="4">
        <v>0</v>
      </c>
      <c r="C467" s="19" t="str">
        <f t="shared" si="43"/>
        <v>A</v>
      </c>
      <c r="D467" s="5"/>
      <c r="E467" s="4">
        <v>4043</v>
      </c>
      <c r="F467" s="5">
        <v>1</v>
      </c>
      <c r="G467" s="5" t="str">
        <f t="shared" si="44"/>
        <v/>
      </c>
      <c r="H467" s="4">
        <f t="shared" si="45"/>
        <v>0</v>
      </c>
      <c r="I467" s="4">
        <f t="shared" si="42"/>
        <v>0</v>
      </c>
      <c r="J467" s="5">
        <v>12</v>
      </c>
      <c r="K467" s="5"/>
      <c r="L467" s="4">
        <f t="shared" si="46"/>
        <v>0</v>
      </c>
      <c r="M467" s="4">
        <f>'Invoice Data'!$B467+'Invoice Data'!$E467-'Invoice Data'!$H467-'Invoice Data'!$L467+'Invoice Data'!$I467</f>
        <v>4043</v>
      </c>
      <c r="N467" s="4">
        <f>_xlfn.IFNA(VLOOKUP(A467,BPay!$B$2:$D$7913,3,0),0)</f>
        <v>0</v>
      </c>
      <c r="O467" s="6">
        <f t="shared" si="47"/>
        <v>4043</v>
      </c>
    </row>
    <row r="468" spans="1:15" x14ac:dyDescent="0.35">
      <c r="A468" s="10">
        <v>35067</v>
      </c>
      <c r="B468" s="4">
        <v>0</v>
      </c>
      <c r="C468" s="19" t="str">
        <f t="shared" si="43"/>
        <v>A</v>
      </c>
      <c r="D468" s="5"/>
      <c r="E468" s="4">
        <v>9670</v>
      </c>
      <c r="F468" s="5">
        <v>2</v>
      </c>
      <c r="G468" s="5" t="str">
        <f t="shared" si="44"/>
        <v>Y</v>
      </c>
      <c r="H468" s="4">
        <f t="shared" si="45"/>
        <v>483.5</v>
      </c>
      <c r="I468" s="4">
        <f t="shared" si="42"/>
        <v>0</v>
      </c>
      <c r="J468" s="5">
        <v>7</v>
      </c>
      <c r="K468" s="5"/>
      <c r="L468" s="4">
        <f t="shared" si="46"/>
        <v>0</v>
      </c>
      <c r="M468" s="4">
        <f>'Invoice Data'!$B468+'Invoice Data'!$E468-'Invoice Data'!$H468-'Invoice Data'!$L468+'Invoice Data'!$I468</f>
        <v>9186.5</v>
      </c>
      <c r="N468" s="4">
        <f>_xlfn.IFNA(VLOOKUP(A468,BPay!$B$2:$D$7913,3,0),0)</f>
        <v>0</v>
      </c>
      <c r="O468" s="6">
        <f t="shared" si="47"/>
        <v>9186.5</v>
      </c>
    </row>
    <row r="469" spans="1:15" x14ac:dyDescent="0.35">
      <c r="A469" s="10">
        <v>35076</v>
      </c>
      <c r="B469" s="4">
        <v>0</v>
      </c>
      <c r="C469" s="19" t="str">
        <f t="shared" si="43"/>
        <v>A</v>
      </c>
      <c r="D469" s="5"/>
      <c r="E469" s="4">
        <v>4811</v>
      </c>
      <c r="F469" s="5">
        <v>1</v>
      </c>
      <c r="G469" s="5" t="str">
        <f t="shared" si="44"/>
        <v/>
      </c>
      <c r="H469" s="4">
        <f t="shared" si="45"/>
        <v>0</v>
      </c>
      <c r="I469" s="4">
        <f t="shared" si="42"/>
        <v>0</v>
      </c>
      <c r="J469" s="5">
        <v>6</v>
      </c>
      <c r="K469" s="5"/>
      <c r="L469" s="4">
        <f t="shared" si="46"/>
        <v>0</v>
      </c>
      <c r="M469" s="4">
        <f>'Invoice Data'!$B469+'Invoice Data'!$E469-'Invoice Data'!$H469-'Invoice Data'!$L469+'Invoice Data'!$I469</f>
        <v>4811</v>
      </c>
      <c r="N469" s="4">
        <f>_xlfn.IFNA(VLOOKUP(A469,BPay!$B$2:$D$7913,3,0),0)</f>
        <v>0</v>
      </c>
      <c r="O469" s="6">
        <f t="shared" si="47"/>
        <v>4811</v>
      </c>
    </row>
    <row r="470" spans="1:15" x14ac:dyDescent="0.35">
      <c r="A470" s="10">
        <v>35085</v>
      </c>
      <c r="B470" s="4">
        <v>0</v>
      </c>
      <c r="C470" s="19" t="str">
        <f t="shared" si="43"/>
        <v>A</v>
      </c>
      <c r="D470" s="5"/>
      <c r="E470" s="4">
        <v>4942</v>
      </c>
      <c r="F470" s="5">
        <v>1</v>
      </c>
      <c r="G470" s="5" t="str">
        <f t="shared" si="44"/>
        <v/>
      </c>
      <c r="H470" s="4">
        <f t="shared" si="45"/>
        <v>0</v>
      </c>
      <c r="I470" s="4">
        <f t="shared" si="42"/>
        <v>0</v>
      </c>
      <c r="J470" s="5">
        <v>9</v>
      </c>
      <c r="K470" s="5"/>
      <c r="L470" s="4">
        <f t="shared" si="46"/>
        <v>0</v>
      </c>
      <c r="M470" s="4">
        <f>'Invoice Data'!$B470+'Invoice Data'!$E470-'Invoice Data'!$H470-'Invoice Data'!$L470+'Invoice Data'!$I470</f>
        <v>4942</v>
      </c>
      <c r="N470" s="4">
        <f>_xlfn.IFNA(VLOOKUP(A470,BPay!$B$2:$D$7913,3,0),0)</f>
        <v>0</v>
      </c>
      <c r="O470" s="6">
        <f t="shared" si="47"/>
        <v>4942</v>
      </c>
    </row>
    <row r="471" spans="1:15" x14ac:dyDescent="0.35">
      <c r="A471" s="10">
        <v>35094</v>
      </c>
      <c r="B471" s="4">
        <v>0</v>
      </c>
      <c r="C471" s="19" t="str">
        <f t="shared" si="43"/>
        <v>A</v>
      </c>
      <c r="D471" s="5"/>
      <c r="E471" s="4">
        <v>4121</v>
      </c>
      <c r="F471" s="5">
        <v>1</v>
      </c>
      <c r="G471" s="5" t="str">
        <f t="shared" si="44"/>
        <v/>
      </c>
      <c r="H471" s="4">
        <f t="shared" si="45"/>
        <v>0</v>
      </c>
      <c r="I471" s="4">
        <f t="shared" si="42"/>
        <v>0</v>
      </c>
      <c r="J471" s="5">
        <v>16</v>
      </c>
      <c r="K471" s="5"/>
      <c r="L471" s="4">
        <f t="shared" si="46"/>
        <v>250</v>
      </c>
      <c r="M471" s="4">
        <f>'Invoice Data'!$B471+'Invoice Data'!$E471-'Invoice Data'!$H471-'Invoice Data'!$L471+'Invoice Data'!$I471</f>
        <v>3871</v>
      </c>
      <c r="N471" s="4">
        <f>_xlfn.IFNA(VLOOKUP(A471,BPay!$B$2:$D$7913,3,0),0)</f>
        <v>0</v>
      </c>
      <c r="O471" s="6">
        <f t="shared" si="47"/>
        <v>3871</v>
      </c>
    </row>
    <row r="472" spans="1:15" x14ac:dyDescent="0.35">
      <c r="A472" s="10">
        <v>35101</v>
      </c>
      <c r="B472" s="4">
        <v>0</v>
      </c>
      <c r="C472" s="19" t="str">
        <f t="shared" si="43"/>
        <v>A</v>
      </c>
      <c r="D472" s="5"/>
      <c r="E472" s="4">
        <v>6909</v>
      </c>
      <c r="F472" s="5">
        <v>2</v>
      </c>
      <c r="G472" s="5" t="str">
        <f t="shared" si="44"/>
        <v>Y</v>
      </c>
      <c r="H472" s="4">
        <f t="shared" si="45"/>
        <v>345.45000000000005</v>
      </c>
      <c r="I472" s="4">
        <f t="shared" si="42"/>
        <v>0</v>
      </c>
      <c r="J472" s="5">
        <v>10</v>
      </c>
      <c r="K472" s="5"/>
      <c r="L472" s="4">
        <f t="shared" si="46"/>
        <v>0</v>
      </c>
      <c r="M472" s="4">
        <f>'Invoice Data'!$B472+'Invoice Data'!$E472-'Invoice Data'!$H472-'Invoice Data'!$L472+'Invoice Data'!$I472</f>
        <v>6563.55</v>
      </c>
      <c r="N472" s="4">
        <f>_xlfn.IFNA(VLOOKUP(A472,BPay!$B$2:$D$7913,3,0),0)</f>
        <v>0</v>
      </c>
      <c r="O472" s="6">
        <f t="shared" si="47"/>
        <v>6563.55</v>
      </c>
    </row>
    <row r="473" spans="1:15" x14ac:dyDescent="0.35">
      <c r="A473" s="10">
        <v>35110</v>
      </c>
      <c r="B473" s="4">
        <v>0</v>
      </c>
      <c r="C473" s="19" t="str">
        <f t="shared" si="43"/>
        <v>A</v>
      </c>
      <c r="D473" s="5"/>
      <c r="E473" s="4">
        <v>6959</v>
      </c>
      <c r="F473" s="5">
        <v>2</v>
      </c>
      <c r="G473" s="5" t="str">
        <f t="shared" si="44"/>
        <v>Y</v>
      </c>
      <c r="H473" s="4">
        <f t="shared" si="45"/>
        <v>347.95000000000005</v>
      </c>
      <c r="I473" s="4">
        <f t="shared" si="42"/>
        <v>0</v>
      </c>
      <c r="J473" s="5">
        <v>12</v>
      </c>
      <c r="K473" s="5"/>
      <c r="L473" s="4">
        <f t="shared" si="46"/>
        <v>0</v>
      </c>
      <c r="M473" s="4">
        <f>'Invoice Data'!$B473+'Invoice Data'!$E473-'Invoice Data'!$H473-'Invoice Data'!$L473+'Invoice Data'!$I473</f>
        <v>6611.05</v>
      </c>
      <c r="N473" s="4">
        <f>_xlfn.IFNA(VLOOKUP(A473,BPay!$B$2:$D$7913,3,0),0)</f>
        <v>0</v>
      </c>
      <c r="O473" s="6">
        <f t="shared" si="47"/>
        <v>6611.05</v>
      </c>
    </row>
    <row r="474" spans="1:15" x14ac:dyDescent="0.35">
      <c r="A474" s="10">
        <v>35129</v>
      </c>
      <c r="B474" s="4">
        <v>0</v>
      </c>
      <c r="C474" s="19" t="str">
        <f t="shared" si="43"/>
        <v>A</v>
      </c>
      <c r="D474" s="5"/>
      <c r="E474" s="4">
        <v>8767</v>
      </c>
      <c r="F474" s="5">
        <v>2</v>
      </c>
      <c r="G474" s="5" t="str">
        <f t="shared" si="44"/>
        <v>Y</v>
      </c>
      <c r="H474" s="4">
        <f t="shared" si="45"/>
        <v>438.35</v>
      </c>
      <c r="I474" s="4">
        <f t="shared" si="42"/>
        <v>0</v>
      </c>
      <c r="J474" s="5">
        <v>9</v>
      </c>
      <c r="K474" s="5"/>
      <c r="L474" s="4">
        <f t="shared" si="46"/>
        <v>0</v>
      </c>
      <c r="M474" s="4">
        <f>'Invoice Data'!$B474+'Invoice Data'!$E474-'Invoice Data'!$H474-'Invoice Data'!$L474+'Invoice Data'!$I474</f>
        <v>8328.65</v>
      </c>
      <c r="N474" s="4">
        <f>_xlfn.IFNA(VLOOKUP(A474,BPay!$B$2:$D$7913,3,0),0)</f>
        <v>0</v>
      </c>
      <c r="O474" s="6">
        <f t="shared" si="47"/>
        <v>8328.65</v>
      </c>
    </row>
    <row r="475" spans="1:15" x14ac:dyDescent="0.35">
      <c r="A475" s="10">
        <v>35138</v>
      </c>
      <c r="B475" s="4">
        <v>0</v>
      </c>
      <c r="C475" s="19" t="str">
        <f t="shared" si="43"/>
        <v>A</v>
      </c>
      <c r="D475" s="5"/>
      <c r="E475" s="4">
        <v>5057</v>
      </c>
      <c r="F475" s="5">
        <v>1</v>
      </c>
      <c r="G475" s="5" t="str">
        <f t="shared" si="44"/>
        <v/>
      </c>
      <c r="H475" s="4">
        <f t="shared" si="45"/>
        <v>0</v>
      </c>
      <c r="I475" s="4">
        <f t="shared" si="42"/>
        <v>0</v>
      </c>
      <c r="J475" s="5">
        <v>12</v>
      </c>
      <c r="K475" s="5"/>
      <c r="L475" s="4">
        <f t="shared" si="46"/>
        <v>0</v>
      </c>
      <c r="M475" s="4">
        <f>'Invoice Data'!$B475+'Invoice Data'!$E475-'Invoice Data'!$H475-'Invoice Data'!$L475+'Invoice Data'!$I475</f>
        <v>5057</v>
      </c>
      <c r="N475" s="4">
        <f>_xlfn.IFNA(VLOOKUP(A475,BPay!$B$2:$D$7913,3,0),0)</f>
        <v>0</v>
      </c>
      <c r="O475" s="6">
        <f t="shared" si="47"/>
        <v>5057</v>
      </c>
    </row>
    <row r="476" spans="1:15" x14ac:dyDescent="0.35">
      <c r="A476" s="10">
        <v>35147</v>
      </c>
      <c r="B476" s="4">
        <v>0</v>
      </c>
      <c r="C476" s="19" t="str">
        <f t="shared" si="43"/>
        <v>A</v>
      </c>
      <c r="D476" s="5"/>
      <c r="E476" s="4">
        <v>5031</v>
      </c>
      <c r="F476" s="5">
        <v>1</v>
      </c>
      <c r="G476" s="5" t="str">
        <f t="shared" si="44"/>
        <v/>
      </c>
      <c r="H476" s="4">
        <f t="shared" si="45"/>
        <v>0</v>
      </c>
      <c r="I476" s="4">
        <f t="shared" si="42"/>
        <v>0</v>
      </c>
      <c r="J476" s="5">
        <v>0</v>
      </c>
      <c r="K476" s="5"/>
      <c r="L476" s="4">
        <f t="shared" si="46"/>
        <v>0</v>
      </c>
      <c r="M476" s="4">
        <f>'Invoice Data'!$B476+'Invoice Data'!$E476-'Invoice Data'!$H476-'Invoice Data'!$L476+'Invoice Data'!$I476</f>
        <v>5031</v>
      </c>
      <c r="N476" s="4">
        <f>_xlfn.IFNA(VLOOKUP(A476,BPay!$B$2:$D$7913,3,0),0)</f>
        <v>0</v>
      </c>
      <c r="O476" s="6">
        <f t="shared" si="47"/>
        <v>5031</v>
      </c>
    </row>
    <row r="477" spans="1:15" x14ac:dyDescent="0.35">
      <c r="A477" s="10">
        <v>35156</v>
      </c>
      <c r="B477" s="4">
        <v>0</v>
      </c>
      <c r="C477" s="19" t="str">
        <f t="shared" si="43"/>
        <v>A</v>
      </c>
      <c r="D477" s="5"/>
      <c r="E477" s="4">
        <v>5510</v>
      </c>
      <c r="F477" s="5">
        <v>1</v>
      </c>
      <c r="G477" s="5" t="str">
        <f t="shared" si="44"/>
        <v/>
      </c>
      <c r="H477" s="4">
        <f t="shared" si="45"/>
        <v>0</v>
      </c>
      <c r="I477" s="4">
        <f t="shared" si="42"/>
        <v>0</v>
      </c>
      <c r="J477" s="5">
        <v>11</v>
      </c>
      <c r="K477" s="5"/>
      <c r="L477" s="4">
        <f t="shared" si="46"/>
        <v>0</v>
      </c>
      <c r="M477" s="4">
        <f>'Invoice Data'!$B477+'Invoice Data'!$E477-'Invoice Data'!$H477-'Invoice Data'!$L477+'Invoice Data'!$I477</f>
        <v>5510</v>
      </c>
      <c r="N477" s="4">
        <f>_xlfn.IFNA(VLOOKUP(A477,BPay!$B$2:$D$7913,3,0),0)</f>
        <v>0</v>
      </c>
      <c r="O477" s="6">
        <f t="shared" si="47"/>
        <v>5510</v>
      </c>
    </row>
    <row r="478" spans="1:15" x14ac:dyDescent="0.35">
      <c r="A478" s="10">
        <v>35165</v>
      </c>
      <c r="B478" s="4">
        <v>0</v>
      </c>
      <c r="C478" s="19" t="str">
        <f t="shared" si="43"/>
        <v>A</v>
      </c>
      <c r="D478" s="5"/>
      <c r="E478" s="4">
        <v>4334</v>
      </c>
      <c r="F478" s="5">
        <v>1</v>
      </c>
      <c r="G478" s="5" t="str">
        <f t="shared" si="44"/>
        <v/>
      </c>
      <c r="H478" s="4">
        <f t="shared" si="45"/>
        <v>0</v>
      </c>
      <c r="I478" s="4">
        <f t="shared" si="42"/>
        <v>0</v>
      </c>
      <c r="J478" s="5">
        <v>3</v>
      </c>
      <c r="K478" s="5"/>
      <c r="L478" s="4">
        <f t="shared" si="46"/>
        <v>0</v>
      </c>
      <c r="M478" s="4">
        <f>'Invoice Data'!$B478+'Invoice Data'!$E478-'Invoice Data'!$H478-'Invoice Data'!$L478+'Invoice Data'!$I478</f>
        <v>4334</v>
      </c>
      <c r="N478" s="4">
        <f>_xlfn.IFNA(VLOOKUP(A478,BPay!$B$2:$D$7913,3,0),0)</f>
        <v>0</v>
      </c>
      <c r="O478" s="6">
        <f t="shared" si="47"/>
        <v>4334</v>
      </c>
    </row>
    <row r="479" spans="1:15" x14ac:dyDescent="0.35">
      <c r="A479" s="10">
        <v>35174</v>
      </c>
      <c r="B479" s="4">
        <v>0</v>
      </c>
      <c r="C479" s="19" t="str">
        <f t="shared" si="43"/>
        <v>A</v>
      </c>
      <c r="D479" s="5"/>
      <c r="E479" s="4">
        <v>4137</v>
      </c>
      <c r="F479" s="5">
        <v>1</v>
      </c>
      <c r="G479" s="5" t="str">
        <f t="shared" si="44"/>
        <v/>
      </c>
      <c r="H479" s="4">
        <f t="shared" si="45"/>
        <v>0</v>
      </c>
      <c r="I479" s="4">
        <f t="shared" si="42"/>
        <v>0</v>
      </c>
      <c r="J479" s="5">
        <v>8</v>
      </c>
      <c r="K479" s="5"/>
      <c r="L479" s="4">
        <f t="shared" si="46"/>
        <v>0</v>
      </c>
      <c r="M479" s="4">
        <f>'Invoice Data'!$B479+'Invoice Data'!$E479-'Invoice Data'!$H479-'Invoice Data'!$L479+'Invoice Data'!$I479</f>
        <v>4137</v>
      </c>
      <c r="N479" s="4">
        <f>_xlfn.IFNA(VLOOKUP(A479,BPay!$B$2:$D$7913,3,0),0)</f>
        <v>0</v>
      </c>
      <c r="O479" s="6">
        <f t="shared" si="47"/>
        <v>4137</v>
      </c>
    </row>
    <row r="480" spans="1:15" x14ac:dyDescent="0.35">
      <c r="A480" s="10">
        <v>35183</v>
      </c>
      <c r="B480" s="4">
        <v>0</v>
      </c>
      <c r="C480" s="19" t="str">
        <f t="shared" si="43"/>
        <v>A</v>
      </c>
      <c r="D480" s="5"/>
      <c r="E480" s="4">
        <v>4824</v>
      </c>
      <c r="F480" s="5">
        <v>1</v>
      </c>
      <c r="G480" s="5" t="str">
        <f t="shared" si="44"/>
        <v/>
      </c>
      <c r="H480" s="4">
        <f t="shared" si="45"/>
        <v>0</v>
      </c>
      <c r="I480" s="4">
        <f t="shared" si="42"/>
        <v>0</v>
      </c>
      <c r="J480" s="5">
        <v>7</v>
      </c>
      <c r="K480" s="5"/>
      <c r="L480" s="4">
        <f t="shared" si="46"/>
        <v>0</v>
      </c>
      <c r="M480" s="4">
        <f>'Invoice Data'!$B480+'Invoice Data'!$E480-'Invoice Data'!$H480-'Invoice Data'!$L480+'Invoice Data'!$I480</f>
        <v>4824</v>
      </c>
      <c r="N480" s="4">
        <f>_xlfn.IFNA(VLOOKUP(A480,BPay!$B$2:$D$7913,3,0),0)</f>
        <v>0</v>
      </c>
      <c r="O480" s="6">
        <f t="shared" si="47"/>
        <v>4824</v>
      </c>
    </row>
    <row r="481" spans="1:15" x14ac:dyDescent="0.35">
      <c r="A481" s="10">
        <v>35192</v>
      </c>
      <c r="B481" s="4">
        <v>0</v>
      </c>
      <c r="C481" s="19" t="str">
        <f t="shared" si="43"/>
        <v>A</v>
      </c>
      <c r="D481" s="5"/>
      <c r="E481" s="4">
        <v>7869</v>
      </c>
      <c r="F481" s="5">
        <v>2</v>
      </c>
      <c r="G481" s="5" t="str">
        <f t="shared" si="44"/>
        <v>Y</v>
      </c>
      <c r="H481" s="4">
        <f t="shared" si="45"/>
        <v>393.45000000000005</v>
      </c>
      <c r="I481" s="4">
        <f t="shared" si="42"/>
        <v>0</v>
      </c>
      <c r="J481" s="5">
        <v>16</v>
      </c>
      <c r="K481" s="5"/>
      <c r="L481" s="4">
        <f t="shared" si="46"/>
        <v>250</v>
      </c>
      <c r="M481" s="4">
        <f>'Invoice Data'!$B481+'Invoice Data'!$E481-'Invoice Data'!$H481-'Invoice Data'!$L481+'Invoice Data'!$I481</f>
        <v>7225.55</v>
      </c>
      <c r="N481" s="4">
        <f>_xlfn.IFNA(VLOOKUP(A481,BPay!$B$2:$D$7913,3,0),0)</f>
        <v>0</v>
      </c>
      <c r="O481" s="6">
        <f t="shared" si="47"/>
        <v>7225.55</v>
      </c>
    </row>
    <row r="482" spans="1:15" x14ac:dyDescent="0.35">
      <c r="A482" s="10">
        <v>35209</v>
      </c>
      <c r="B482" s="4">
        <v>0</v>
      </c>
      <c r="C482" s="19" t="str">
        <f t="shared" si="43"/>
        <v>A</v>
      </c>
      <c r="D482" s="5"/>
      <c r="E482" s="4">
        <v>3578</v>
      </c>
      <c r="F482" s="5">
        <v>1</v>
      </c>
      <c r="G482" s="5" t="str">
        <f t="shared" si="44"/>
        <v/>
      </c>
      <c r="H482" s="4">
        <f t="shared" si="45"/>
        <v>0</v>
      </c>
      <c r="I482" s="4">
        <f t="shared" si="42"/>
        <v>0</v>
      </c>
      <c r="J482" s="5">
        <v>12</v>
      </c>
      <c r="K482" s="5"/>
      <c r="L482" s="4">
        <f t="shared" si="46"/>
        <v>0</v>
      </c>
      <c r="M482" s="4">
        <f>'Invoice Data'!$B482+'Invoice Data'!$E482-'Invoice Data'!$H482-'Invoice Data'!$L482+'Invoice Data'!$I482</f>
        <v>3578</v>
      </c>
      <c r="N482" s="4">
        <f>_xlfn.IFNA(VLOOKUP(A482,BPay!$B$2:$D$7913,3,0),0)</f>
        <v>0</v>
      </c>
      <c r="O482" s="6">
        <f t="shared" si="47"/>
        <v>3578</v>
      </c>
    </row>
    <row r="483" spans="1:15" x14ac:dyDescent="0.35">
      <c r="A483" s="10">
        <v>35218</v>
      </c>
      <c r="B483" s="4">
        <v>0</v>
      </c>
      <c r="C483" s="19" t="str">
        <f t="shared" si="43"/>
        <v>A</v>
      </c>
      <c r="D483" s="5"/>
      <c r="E483" s="4">
        <v>9650</v>
      </c>
      <c r="F483" s="5">
        <v>2</v>
      </c>
      <c r="G483" s="5" t="str">
        <f t="shared" si="44"/>
        <v>Y</v>
      </c>
      <c r="H483" s="4">
        <f t="shared" si="45"/>
        <v>482.5</v>
      </c>
      <c r="I483" s="4">
        <f t="shared" si="42"/>
        <v>0</v>
      </c>
      <c r="J483" s="5">
        <v>8</v>
      </c>
      <c r="K483" s="5"/>
      <c r="L483" s="4">
        <f t="shared" si="46"/>
        <v>0</v>
      </c>
      <c r="M483" s="4">
        <f>'Invoice Data'!$B483+'Invoice Data'!$E483-'Invoice Data'!$H483-'Invoice Data'!$L483+'Invoice Data'!$I483</f>
        <v>9167.5</v>
      </c>
      <c r="N483" s="4">
        <f>_xlfn.IFNA(VLOOKUP(A483,BPay!$B$2:$D$7913,3,0),0)</f>
        <v>0</v>
      </c>
      <c r="O483" s="6">
        <f t="shared" si="47"/>
        <v>9167.5</v>
      </c>
    </row>
    <row r="484" spans="1:15" x14ac:dyDescent="0.35">
      <c r="A484" s="10">
        <v>35227</v>
      </c>
      <c r="B484" s="4">
        <v>0</v>
      </c>
      <c r="C484" s="19" t="str">
        <f t="shared" si="43"/>
        <v>A</v>
      </c>
      <c r="D484" s="5"/>
      <c r="E484" s="4">
        <v>9211</v>
      </c>
      <c r="F484" s="5">
        <v>2</v>
      </c>
      <c r="G484" s="5" t="str">
        <f t="shared" si="44"/>
        <v>Y</v>
      </c>
      <c r="H484" s="4">
        <f t="shared" si="45"/>
        <v>460.55</v>
      </c>
      <c r="I484" s="4">
        <f t="shared" si="42"/>
        <v>0</v>
      </c>
      <c r="J484" s="5">
        <v>16</v>
      </c>
      <c r="K484" s="5"/>
      <c r="L484" s="4">
        <f t="shared" si="46"/>
        <v>250</v>
      </c>
      <c r="M484" s="4">
        <f>'Invoice Data'!$B484+'Invoice Data'!$E484-'Invoice Data'!$H484-'Invoice Data'!$L484+'Invoice Data'!$I484</f>
        <v>8500.4500000000007</v>
      </c>
      <c r="N484" s="4">
        <f>_xlfn.IFNA(VLOOKUP(A484,BPay!$B$2:$D$7913,3,0),0)</f>
        <v>0</v>
      </c>
      <c r="O484" s="6">
        <f t="shared" si="47"/>
        <v>8500.4500000000007</v>
      </c>
    </row>
    <row r="485" spans="1:15" x14ac:dyDescent="0.35">
      <c r="A485" s="10">
        <v>35236</v>
      </c>
      <c r="B485" s="4">
        <v>0</v>
      </c>
      <c r="C485" s="19" t="str">
        <f t="shared" si="43"/>
        <v>A</v>
      </c>
      <c r="D485" s="5"/>
      <c r="E485" s="4">
        <v>4926</v>
      </c>
      <c r="F485" s="5">
        <v>1</v>
      </c>
      <c r="G485" s="5" t="str">
        <f t="shared" si="44"/>
        <v/>
      </c>
      <c r="H485" s="4">
        <f t="shared" si="45"/>
        <v>0</v>
      </c>
      <c r="I485" s="4">
        <f t="shared" si="42"/>
        <v>0</v>
      </c>
      <c r="J485" s="5">
        <v>2</v>
      </c>
      <c r="K485" s="5"/>
      <c r="L485" s="4">
        <f t="shared" si="46"/>
        <v>0</v>
      </c>
      <c r="M485" s="4">
        <f>'Invoice Data'!$B485+'Invoice Data'!$E485-'Invoice Data'!$H485-'Invoice Data'!$L485+'Invoice Data'!$I485</f>
        <v>4926</v>
      </c>
      <c r="N485" s="4">
        <f>_xlfn.IFNA(VLOOKUP(A485,BPay!$B$2:$D$7913,3,0),0)</f>
        <v>0</v>
      </c>
      <c r="O485" s="6">
        <f t="shared" si="47"/>
        <v>4926</v>
      </c>
    </row>
    <row r="486" spans="1:15" x14ac:dyDescent="0.35">
      <c r="A486" s="10">
        <v>35245</v>
      </c>
      <c r="B486" s="4">
        <v>0</v>
      </c>
      <c r="C486" s="19" t="str">
        <f t="shared" si="43"/>
        <v>A</v>
      </c>
      <c r="D486" s="5"/>
      <c r="E486" s="4">
        <v>5584</v>
      </c>
      <c r="F486" s="5">
        <v>1</v>
      </c>
      <c r="G486" s="5" t="str">
        <f t="shared" si="44"/>
        <v/>
      </c>
      <c r="H486" s="4">
        <f t="shared" si="45"/>
        <v>0</v>
      </c>
      <c r="I486" s="4">
        <f t="shared" si="42"/>
        <v>0</v>
      </c>
      <c r="J486" s="5">
        <v>7</v>
      </c>
      <c r="K486" s="5"/>
      <c r="L486" s="4">
        <f t="shared" si="46"/>
        <v>0</v>
      </c>
      <c r="M486" s="4">
        <f>'Invoice Data'!$B486+'Invoice Data'!$E486-'Invoice Data'!$H486-'Invoice Data'!$L486+'Invoice Data'!$I486</f>
        <v>5584</v>
      </c>
      <c r="N486" s="4">
        <f>_xlfn.IFNA(VLOOKUP(A486,BPay!$B$2:$D$7913,3,0),0)</f>
        <v>0</v>
      </c>
      <c r="O486" s="6">
        <f t="shared" si="47"/>
        <v>5584</v>
      </c>
    </row>
    <row r="487" spans="1:15" x14ac:dyDescent="0.35">
      <c r="A487" s="10">
        <v>35254</v>
      </c>
      <c r="B487" s="4">
        <v>0</v>
      </c>
      <c r="C487" s="19" t="str">
        <f t="shared" si="43"/>
        <v>A</v>
      </c>
      <c r="D487" s="5"/>
      <c r="E487" s="4">
        <v>4973</v>
      </c>
      <c r="F487" s="5">
        <v>1</v>
      </c>
      <c r="G487" s="5" t="str">
        <f t="shared" si="44"/>
        <v/>
      </c>
      <c r="H487" s="4">
        <f t="shared" si="45"/>
        <v>0</v>
      </c>
      <c r="I487" s="4">
        <f t="shared" si="42"/>
        <v>0</v>
      </c>
      <c r="J487" s="5">
        <v>10</v>
      </c>
      <c r="K487" s="5"/>
      <c r="L487" s="4">
        <f t="shared" si="46"/>
        <v>0</v>
      </c>
      <c r="M487" s="4">
        <f>'Invoice Data'!$B487+'Invoice Data'!$E487-'Invoice Data'!$H487-'Invoice Data'!$L487+'Invoice Data'!$I487</f>
        <v>4973</v>
      </c>
      <c r="N487" s="4">
        <f>_xlfn.IFNA(VLOOKUP(A487,BPay!$B$2:$D$7913,3,0),0)</f>
        <v>0</v>
      </c>
      <c r="O487" s="6">
        <f t="shared" si="47"/>
        <v>4973</v>
      </c>
    </row>
    <row r="488" spans="1:15" x14ac:dyDescent="0.35">
      <c r="A488" s="10">
        <v>35263</v>
      </c>
      <c r="B488" s="4">
        <v>0</v>
      </c>
      <c r="C488" s="19" t="str">
        <f t="shared" si="43"/>
        <v>A</v>
      </c>
      <c r="D488" s="5"/>
      <c r="E488" s="4">
        <v>9827</v>
      </c>
      <c r="F488" s="5">
        <v>2</v>
      </c>
      <c r="G488" s="5" t="str">
        <f t="shared" si="44"/>
        <v>Y</v>
      </c>
      <c r="H488" s="4">
        <f t="shared" si="45"/>
        <v>491.35</v>
      </c>
      <c r="I488" s="4">
        <f t="shared" si="42"/>
        <v>0</v>
      </c>
      <c r="J488" s="5">
        <v>16</v>
      </c>
      <c r="K488" s="5"/>
      <c r="L488" s="4">
        <f t="shared" si="46"/>
        <v>250</v>
      </c>
      <c r="M488" s="4">
        <f>'Invoice Data'!$B488+'Invoice Data'!$E488-'Invoice Data'!$H488-'Invoice Data'!$L488+'Invoice Data'!$I488</f>
        <v>9085.65</v>
      </c>
      <c r="N488" s="4">
        <f>_xlfn.IFNA(VLOOKUP(A488,BPay!$B$2:$D$7913,3,0),0)</f>
        <v>0</v>
      </c>
      <c r="O488" s="6">
        <f t="shared" si="47"/>
        <v>9085.65</v>
      </c>
    </row>
    <row r="489" spans="1:15" x14ac:dyDescent="0.35">
      <c r="A489" s="10">
        <v>35272</v>
      </c>
      <c r="B489" s="4">
        <v>0</v>
      </c>
      <c r="C489" s="19" t="str">
        <f t="shared" si="43"/>
        <v>A</v>
      </c>
      <c r="D489" s="5"/>
      <c r="E489" s="4">
        <v>4434</v>
      </c>
      <c r="F489" s="5">
        <v>1</v>
      </c>
      <c r="G489" s="5" t="str">
        <f t="shared" si="44"/>
        <v/>
      </c>
      <c r="H489" s="4">
        <f t="shared" si="45"/>
        <v>0</v>
      </c>
      <c r="I489" s="4">
        <f t="shared" si="42"/>
        <v>0</v>
      </c>
      <c r="J489" s="5">
        <v>2</v>
      </c>
      <c r="K489" s="5"/>
      <c r="L489" s="4">
        <f t="shared" si="46"/>
        <v>0</v>
      </c>
      <c r="M489" s="4">
        <f>'Invoice Data'!$B489+'Invoice Data'!$E489-'Invoice Data'!$H489-'Invoice Data'!$L489+'Invoice Data'!$I489</f>
        <v>4434</v>
      </c>
      <c r="N489" s="4">
        <f>_xlfn.IFNA(VLOOKUP(A489,BPay!$B$2:$D$7913,3,0),0)</f>
        <v>0</v>
      </c>
      <c r="O489" s="6">
        <f t="shared" si="47"/>
        <v>4434</v>
      </c>
    </row>
    <row r="490" spans="1:15" x14ac:dyDescent="0.35">
      <c r="A490" s="10">
        <v>35281</v>
      </c>
      <c r="B490" s="4">
        <v>0</v>
      </c>
      <c r="C490" s="19" t="str">
        <f t="shared" si="43"/>
        <v>A</v>
      </c>
      <c r="D490" s="5"/>
      <c r="E490" s="4">
        <v>3812</v>
      </c>
      <c r="F490" s="5">
        <v>1</v>
      </c>
      <c r="G490" s="5" t="str">
        <f t="shared" si="44"/>
        <v/>
      </c>
      <c r="H490" s="4">
        <f t="shared" si="45"/>
        <v>0</v>
      </c>
      <c r="I490" s="4">
        <f t="shared" si="42"/>
        <v>0</v>
      </c>
      <c r="J490" s="5">
        <v>1</v>
      </c>
      <c r="K490" s="5"/>
      <c r="L490" s="4">
        <f t="shared" si="46"/>
        <v>0</v>
      </c>
      <c r="M490" s="4">
        <f>'Invoice Data'!$B490+'Invoice Data'!$E490-'Invoice Data'!$H490-'Invoice Data'!$L490+'Invoice Data'!$I490</f>
        <v>3812</v>
      </c>
      <c r="N490" s="4">
        <f>_xlfn.IFNA(VLOOKUP(A490,BPay!$B$2:$D$7913,3,0),0)</f>
        <v>0</v>
      </c>
      <c r="O490" s="6">
        <f t="shared" si="47"/>
        <v>3812</v>
      </c>
    </row>
    <row r="491" spans="1:15" x14ac:dyDescent="0.35">
      <c r="A491" s="10">
        <v>35290</v>
      </c>
      <c r="B491" s="4">
        <v>0</v>
      </c>
      <c r="C491" s="19" t="str">
        <f t="shared" si="43"/>
        <v>A</v>
      </c>
      <c r="D491" s="5"/>
      <c r="E491" s="4">
        <v>7182</v>
      </c>
      <c r="F491" s="5">
        <v>2</v>
      </c>
      <c r="G491" s="5" t="str">
        <f t="shared" si="44"/>
        <v>Y</v>
      </c>
      <c r="H491" s="4">
        <f t="shared" si="45"/>
        <v>359.1</v>
      </c>
      <c r="I491" s="4">
        <f t="shared" si="42"/>
        <v>0</v>
      </c>
      <c r="J491" s="5">
        <v>14</v>
      </c>
      <c r="K491" s="5"/>
      <c r="L491" s="4">
        <f t="shared" si="46"/>
        <v>0</v>
      </c>
      <c r="M491" s="4">
        <f>'Invoice Data'!$B491+'Invoice Data'!$E491-'Invoice Data'!$H491-'Invoice Data'!$L491+'Invoice Data'!$I491</f>
        <v>6822.9</v>
      </c>
      <c r="N491" s="4">
        <f>_xlfn.IFNA(VLOOKUP(A491,BPay!$B$2:$D$7913,3,0),0)</f>
        <v>0</v>
      </c>
      <c r="O491" s="6">
        <f t="shared" si="47"/>
        <v>6822.9</v>
      </c>
    </row>
    <row r="492" spans="1:15" x14ac:dyDescent="0.35">
      <c r="A492" s="10">
        <v>35307</v>
      </c>
      <c r="B492" s="4">
        <v>0</v>
      </c>
      <c r="C492" s="19" t="str">
        <f t="shared" si="43"/>
        <v>A</v>
      </c>
      <c r="D492" s="5"/>
      <c r="E492" s="4">
        <v>4810</v>
      </c>
      <c r="F492" s="5">
        <v>1</v>
      </c>
      <c r="G492" s="5" t="str">
        <f t="shared" si="44"/>
        <v/>
      </c>
      <c r="H492" s="4">
        <f t="shared" si="45"/>
        <v>0</v>
      </c>
      <c r="I492" s="4">
        <f t="shared" si="42"/>
        <v>0</v>
      </c>
      <c r="J492" s="5">
        <v>9</v>
      </c>
      <c r="K492" s="5"/>
      <c r="L492" s="4">
        <f t="shared" si="46"/>
        <v>0</v>
      </c>
      <c r="M492" s="4">
        <f>'Invoice Data'!$B492+'Invoice Data'!$E492-'Invoice Data'!$H492-'Invoice Data'!$L492+'Invoice Data'!$I492</f>
        <v>4810</v>
      </c>
      <c r="N492" s="4">
        <f>_xlfn.IFNA(VLOOKUP(A492,BPay!$B$2:$D$7913,3,0),0)</f>
        <v>0</v>
      </c>
      <c r="O492" s="6">
        <f t="shared" si="47"/>
        <v>4810</v>
      </c>
    </row>
    <row r="493" spans="1:15" x14ac:dyDescent="0.35">
      <c r="A493" s="10">
        <v>35316</v>
      </c>
      <c r="B493" s="4">
        <v>0</v>
      </c>
      <c r="C493" s="19" t="str">
        <f t="shared" si="43"/>
        <v>A</v>
      </c>
      <c r="D493" s="5"/>
      <c r="E493" s="4">
        <v>8549</v>
      </c>
      <c r="F493" s="5">
        <v>2</v>
      </c>
      <c r="G493" s="5" t="str">
        <f t="shared" si="44"/>
        <v>Y</v>
      </c>
      <c r="H493" s="4">
        <f t="shared" si="45"/>
        <v>427.45000000000005</v>
      </c>
      <c r="I493" s="4">
        <f t="shared" si="42"/>
        <v>0</v>
      </c>
      <c r="J493" s="5">
        <v>3</v>
      </c>
      <c r="K493" s="5"/>
      <c r="L493" s="4">
        <f t="shared" si="46"/>
        <v>0</v>
      </c>
      <c r="M493" s="4">
        <f>'Invoice Data'!$B493+'Invoice Data'!$E493-'Invoice Data'!$H493-'Invoice Data'!$L493+'Invoice Data'!$I493</f>
        <v>8121.55</v>
      </c>
      <c r="N493" s="4">
        <f>_xlfn.IFNA(VLOOKUP(A493,BPay!$B$2:$D$7913,3,0),0)</f>
        <v>0</v>
      </c>
      <c r="O493" s="6">
        <f t="shared" si="47"/>
        <v>8121.55</v>
      </c>
    </row>
    <row r="494" spans="1:15" x14ac:dyDescent="0.35">
      <c r="A494" s="10">
        <v>35325</v>
      </c>
      <c r="B494" s="4">
        <v>0</v>
      </c>
      <c r="C494" s="19" t="str">
        <f t="shared" si="43"/>
        <v>A</v>
      </c>
      <c r="D494" s="5"/>
      <c r="E494" s="4">
        <v>4849</v>
      </c>
      <c r="F494" s="5">
        <v>1</v>
      </c>
      <c r="G494" s="5" t="str">
        <f t="shared" si="44"/>
        <v/>
      </c>
      <c r="H494" s="4">
        <f t="shared" si="45"/>
        <v>0</v>
      </c>
      <c r="I494" s="4">
        <f t="shared" si="42"/>
        <v>0</v>
      </c>
      <c r="J494" s="5">
        <v>3</v>
      </c>
      <c r="K494" s="5"/>
      <c r="L494" s="4">
        <f t="shared" si="46"/>
        <v>0</v>
      </c>
      <c r="M494" s="4">
        <f>'Invoice Data'!$B494+'Invoice Data'!$E494-'Invoice Data'!$H494-'Invoice Data'!$L494+'Invoice Data'!$I494</f>
        <v>4849</v>
      </c>
      <c r="N494" s="4">
        <f>_xlfn.IFNA(VLOOKUP(A494,BPay!$B$2:$D$7913,3,0),0)</f>
        <v>0</v>
      </c>
      <c r="O494" s="6">
        <f t="shared" si="47"/>
        <v>4849</v>
      </c>
    </row>
    <row r="495" spans="1:15" x14ac:dyDescent="0.35">
      <c r="A495" s="10">
        <v>35334</v>
      </c>
      <c r="B495" s="4">
        <v>0</v>
      </c>
      <c r="C495" s="19" t="str">
        <f t="shared" si="43"/>
        <v>A</v>
      </c>
      <c r="D495" s="5"/>
      <c r="E495" s="4">
        <v>3522</v>
      </c>
      <c r="F495" s="5">
        <v>1</v>
      </c>
      <c r="G495" s="5" t="str">
        <f t="shared" si="44"/>
        <v/>
      </c>
      <c r="H495" s="4">
        <f t="shared" si="45"/>
        <v>0</v>
      </c>
      <c r="I495" s="4">
        <f t="shared" si="42"/>
        <v>0</v>
      </c>
      <c r="J495" s="5">
        <v>16</v>
      </c>
      <c r="K495" s="5"/>
      <c r="L495" s="4">
        <f t="shared" si="46"/>
        <v>250</v>
      </c>
      <c r="M495" s="4">
        <f>'Invoice Data'!$B495+'Invoice Data'!$E495-'Invoice Data'!$H495-'Invoice Data'!$L495+'Invoice Data'!$I495</f>
        <v>3272</v>
      </c>
      <c r="N495" s="4">
        <f>_xlfn.IFNA(VLOOKUP(A495,BPay!$B$2:$D$7913,3,0),0)</f>
        <v>0</v>
      </c>
      <c r="O495" s="6">
        <f t="shared" si="47"/>
        <v>3272</v>
      </c>
    </row>
    <row r="496" spans="1:15" x14ac:dyDescent="0.35">
      <c r="A496" s="10">
        <v>35343</v>
      </c>
      <c r="B496" s="4">
        <v>0</v>
      </c>
      <c r="C496" s="19" t="str">
        <f t="shared" si="43"/>
        <v>A</v>
      </c>
      <c r="D496" s="5"/>
      <c r="E496" s="4">
        <v>5218</v>
      </c>
      <c r="F496" s="5">
        <v>1</v>
      </c>
      <c r="G496" s="5" t="str">
        <f t="shared" si="44"/>
        <v/>
      </c>
      <c r="H496" s="4">
        <f t="shared" si="45"/>
        <v>0</v>
      </c>
      <c r="I496" s="4">
        <f t="shared" si="42"/>
        <v>0</v>
      </c>
      <c r="J496" s="5">
        <v>3</v>
      </c>
      <c r="K496" s="5"/>
      <c r="L496" s="4">
        <f t="shared" si="46"/>
        <v>0</v>
      </c>
      <c r="M496" s="4">
        <f>'Invoice Data'!$B496+'Invoice Data'!$E496-'Invoice Data'!$H496-'Invoice Data'!$L496+'Invoice Data'!$I496</f>
        <v>5218</v>
      </c>
      <c r="N496" s="4">
        <f>_xlfn.IFNA(VLOOKUP(A496,BPay!$B$2:$D$7913,3,0),0)</f>
        <v>0</v>
      </c>
      <c r="O496" s="6">
        <f t="shared" si="47"/>
        <v>5218</v>
      </c>
    </row>
    <row r="497" spans="1:15" x14ac:dyDescent="0.35">
      <c r="A497" s="10">
        <v>35352</v>
      </c>
      <c r="B497" s="4">
        <v>-1035</v>
      </c>
      <c r="C497" s="19" t="str">
        <f t="shared" si="43"/>
        <v>C</v>
      </c>
      <c r="D497" s="5" t="s">
        <v>4</v>
      </c>
      <c r="E497" s="4">
        <v>10024</v>
      </c>
      <c r="F497" s="5">
        <v>2</v>
      </c>
      <c r="G497" s="5" t="str">
        <f t="shared" si="44"/>
        <v>Y</v>
      </c>
      <c r="H497" s="4">
        <f t="shared" si="45"/>
        <v>501.20000000000005</v>
      </c>
      <c r="I497" s="4">
        <f t="shared" si="42"/>
        <v>0</v>
      </c>
      <c r="J497" s="5">
        <v>12</v>
      </c>
      <c r="K497" s="5"/>
      <c r="L497" s="4">
        <f t="shared" si="46"/>
        <v>0</v>
      </c>
      <c r="M497" s="4">
        <f>'Invoice Data'!$B497+'Invoice Data'!$E497-'Invoice Data'!$H497-'Invoice Data'!$L497+'Invoice Data'!$I497</f>
        <v>8487.7999999999993</v>
      </c>
      <c r="N497" s="4">
        <f>_xlfn.IFNA(VLOOKUP(A497,BPay!$B$2:$D$7913,3,0),0)</f>
        <v>0</v>
      </c>
      <c r="O497" s="6">
        <f t="shared" si="47"/>
        <v>8487.7999999999993</v>
      </c>
    </row>
    <row r="498" spans="1:15" x14ac:dyDescent="0.35">
      <c r="A498" s="10">
        <v>35361</v>
      </c>
      <c r="B498" s="4">
        <v>0</v>
      </c>
      <c r="C498" s="19" t="str">
        <f t="shared" si="43"/>
        <v>A</v>
      </c>
      <c r="D498" s="5"/>
      <c r="E498" s="4">
        <v>4965</v>
      </c>
      <c r="F498" s="5">
        <v>1</v>
      </c>
      <c r="G498" s="5" t="str">
        <f t="shared" si="44"/>
        <v/>
      </c>
      <c r="H498" s="4">
        <f t="shared" si="45"/>
        <v>0</v>
      </c>
      <c r="I498" s="4">
        <f t="shared" si="42"/>
        <v>0</v>
      </c>
      <c r="J498" s="5">
        <v>8</v>
      </c>
      <c r="K498" s="5"/>
      <c r="L498" s="4">
        <f t="shared" si="46"/>
        <v>0</v>
      </c>
      <c r="M498" s="4">
        <f>'Invoice Data'!$B498+'Invoice Data'!$E498-'Invoice Data'!$H498-'Invoice Data'!$L498+'Invoice Data'!$I498</f>
        <v>4965</v>
      </c>
      <c r="N498" s="4">
        <f>_xlfn.IFNA(VLOOKUP(A498,BPay!$B$2:$D$7913,3,0),0)</f>
        <v>0</v>
      </c>
      <c r="O498" s="6">
        <f t="shared" si="47"/>
        <v>4965</v>
      </c>
    </row>
    <row r="499" spans="1:15" x14ac:dyDescent="0.35">
      <c r="A499" s="10">
        <v>35370</v>
      </c>
      <c r="B499" s="4">
        <v>0</v>
      </c>
      <c r="C499" s="19" t="str">
        <f t="shared" si="43"/>
        <v>A</v>
      </c>
      <c r="D499" s="5"/>
      <c r="E499" s="4">
        <v>8108</v>
      </c>
      <c r="F499" s="5">
        <v>2</v>
      </c>
      <c r="G499" s="5" t="str">
        <f t="shared" si="44"/>
        <v>Y</v>
      </c>
      <c r="H499" s="4">
        <f t="shared" si="45"/>
        <v>405.40000000000003</v>
      </c>
      <c r="I499" s="4">
        <f t="shared" si="42"/>
        <v>0</v>
      </c>
      <c r="J499" s="5">
        <v>14</v>
      </c>
      <c r="K499" s="5"/>
      <c r="L499" s="4">
        <f t="shared" si="46"/>
        <v>0</v>
      </c>
      <c r="M499" s="4">
        <f>'Invoice Data'!$B499+'Invoice Data'!$E499-'Invoice Data'!$H499-'Invoice Data'!$L499+'Invoice Data'!$I499</f>
        <v>7702.6</v>
      </c>
      <c r="N499" s="4">
        <f>_xlfn.IFNA(VLOOKUP(A499,BPay!$B$2:$D$7913,3,0),0)</f>
        <v>0</v>
      </c>
      <c r="O499" s="6">
        <f t="shared" si="47"/>
        <v>7702.6</v>
      </c>
    </row>
    <row r="500" spans="1:15" x14ac:dyDescent="0.35">
      <c r="A500" s="10">
        <v>35389</v>
      </c>
      <c r="B500" s="4">
        <v>0</v>
      </c>
      <c r="C500" s="19" t="str">
        <f t="shared" si="43"/>
        <v>A</v>
      </c>
      <c r="D500" s="5"/>
      <c r="E500" s="4">
        <v>8678</v>
      </c>
      <c r="F500" s="5">
        <v>2</v>
      </c>
      <c r="G500" s="5" t="str">
        <f t="shared" si="44"/>
        <v>Y</v>
      </c>
      <c r="H500" s="4">
        <f t="shared" si="45"/>
        <v>433.90000000000003</v>
      </c>
      <c r="I500" s="4">
        <f t="shared" si="42"/>
        <v>0</v>
      </c>
      <c r="J500" s="5">
        <v>9</v>
      </c>
      <c r="K500" s="5"/>
      <c r="L500" s="4">
        <f t="shared" si="46"/>
        <v>0</v>
      </c>
      <c r="M500" s="4">
        <f>'Invoice Data'!$B500+'Invoice Data'!$E500-'Invoice Data'!$H500-'Invoice Data'!$L500+'Invoice Data'!$I500</f>
        <v>8244.1</v>
      </c>
      <c r="N500" s="4">
        <f>_xlfn.IFNA(VLOOKUP(A500,BPay!$B$2:$D$7913,3,0),0)</f>
        <v>0</v>
      </c>
      <c r="O500" s="6">
        <f t="shared" si="47"/>
        <v>8244.1</v>
      </c>
    </row>
    <row r="501" spans="1:15" x14ac:dyDescent="0.35">
      <c r="A501" s="10">
        <v>35398</v>
      </c>
      <c r="B501" s="4">
        <v>0</v>
      </c>
      <c r="C501" s="19" t="str">
        <f t="shared" si="43"/>
        <v>A</v>
      </c>
      <c r="D501" s="5"/>
      <c r="E501" s="4">
        <v>7324</v>
      </c>
      <c r="F501" s="5">
        <v>2</v>
      </c>
      <c r="G501" s="5" t="str">
        <f t="shared" si="44"/>
        <v>Y</v>
      </c>
      <c r="H501" s="4">
        <f t="shared" si="45"/>
        <v>366.20000000000005</v>
      </c>
      <c r="I501" s="4">
        <f t="shared" si="42"/>
        <v>0</v>
      </c>
      <c r="J501" s="5">
        <v>4</v>
      </c>
      <c r="K501" s="5"/>
      <c r="L501" s="4">
        <f t="shared" si="46"/>
        <v>0</v>
      </c>
      <c r="M501" s="4">
        <f>'Invoice Data'!$B501+'Invoice Data'!$E501-'Invoice Data'!$H501-'Invoice Data'!$L501+'Invoice Data'!$I501</f>
        <v>6957.8</v>
      </c>
      <c r="N501" s="4">
        <f>_xlfn.IFNA(VLOOKUP(A501,BPay!$B$2:$D$7913,3,0),0)</f>
        <v>0</v>
      </c>
      <c r="O501" s="6">
        <f t="shared" si="47"/>
        <v>6957.8</v>
      </c>
    </row>
    <row r="502" spans="1:15" x14ac:dyDescent="0.35">
      <c r="A502" s="10">
        <v>35405</v>
      </c>
      <c r="B502" s="4">
        <v>0</v>
      </c>
      <c r="C502" s="19" t="str">
        <f t="shared" si="43"/>
        <v>A</v>
      </c>
      <c r="D502" s="5"/>
      <c r="E502" s="4">
        <v>3398</v>
      </c>
      <c r="F502" s="5">
        <v>1</v>
      </c>
      <c r="G502" s="5" t="str">
        <f t="shared" si="44"/>
        <v/>
      </c>
      <c r="H502" s="4">
        <f t="shared" si="45"/>
        <v>0</v>
      </c>
      <c r="I502" s="4">
        <f t="shared" si="42"/>
        <v>0</v>
      </c>
      <c r="J502" s="5">
        <v>10</v>
      </c>
      <c r="K502" s="5"/>
      <c r="L502" s="4">
        <f t="shared" si="46"/>
        <v>0</v>
      </c>
      <c r="M502" s="4">
        <f>'Invoice Data'!$B502+'Invoice Data'!$E502-'Invoice Data'!$H502-'Invoice Data'!$L502+'Invoice Data'!$I502</f>
        <v>3398</v>
      </c>
      <c r="N502" s="4">
        <f>_xlfn.IFNA(VLOOKUP(A502,BPay!$B$2:$D$7913,3,0),0)</f>
        <v>0</v>
      </c>
      <c r="O502" s="6">
        <f t="shared" si="47"/>
        <v>3398</v>
      </c>
    </row>
    <row r="503" spans="1:15" x14ac:dyDescent="0.35">
      <c r="A503" s="10">
        <v>35414</v>
      </c>
      <c r="B503" s="4">
        <v>0</v>
      </c>
      <c r="C503" s="19" t="str">
        <f t="shared" si="43"/>
        <v>A</v>
      </c>
      <c r="D503" s="5"/>
      <c r="E503" s="4">
        <v>7725</v>
      </c>
      <c r="F503" s="5">
        <v>2</v>
      </c>
      <c r="G503" s="5" t="str">
        <f t="shared" si="44"/>
        <v>Y</v>
      </c>
      <c r="H503" s="4">
        <f t="shared" si="45"/>
        <v>386.25</v>
      </c>
      <c r="I503" s="4">
        <f t="shared" si="42"/>
        <v>0</v>
      </c>
      <c r="J503" s="5">
        <v>10</v>
      </c>
      <c r="K503" s="5"/>
      <c r="L503" s="4">
        <f t="shared" si="46"/>
        <v>0</v>
      </c>
      <c r="M503" s="4">
        <f>'Invoice Data'!$B503+'Invoice Data'!$E503-'Invoice Data'!$H503-'Invoice Data'!$L503+'Invoice Data'!$I503</f>
        <v>7338.75</v>
      </c>
      <c r="N503" s="4">
        <f>_xlfn.IFNA(VLOOKUP(A503,BPay!$B$2:$D$7913,3,0),0)</f>
        <v>0</v>
      </c>
      <c r="O503" s="6">
        <f t="shared" si="47"/>
        <v>7338.75</v>
      </c>
    </row>
    <row r="504" spans="1:15" x14ac:dyDescent="0.35">
      <c r="A504" s="10">
        <v>35423</v>
      </c>
      <c r="B504" s="4">
        <v>-2178</v>
      </c>
      <c r="C504" s="19" t="str">
        <f t="shared" si="43"/>
        <v>C</v>
      </c>
      <c r="D504" s="5"/>
      <c r="E504" s="4">
        <v>8181</v>
      </c>
      <c r="F504" s="5">
        <v>2</v>
      </c>
      <c r="G504" s="5" t="str">
        <f t="shared" si="44"/>
        <v>Y</v>
      </c>
      <c r="H504" s="4">
        <f t="shared" si="45"/>
        <v>409.05</v>
      </c>
      <c r="I504" s="4">
        <f t="shared" si="42"/>
        <v>0</v>
      </c>
      <c r="J504" s="5">
        <v>12</v>
      </c>
      <c r="K504" s="5"/>
      <c r="L504" s="4">
        <f t="shared" si="46"/>
        <v>0</v>
      </c>
      <c r="M504" s="4">
        <f>'Invoice Data'!$B504+'Invoice Data'!$E504-'Invoice Data'!$H504-'Invoice Data'!$L504+'Invoice Data'!$I504</f>
        <v>5593.95</v>
      </c>
      <c r="N504" s="4">
        <f>_xlfn.IFNA(VLOOKUP(A504,BPay!$B$2:$D$7913,3,0),0)</f>
        <v>0</v>
      </c>
      <c r="O504" s="6">
        <f t="shared" si="47"/>
        <v>5593.95</v>
      </c>
    </row>
    <row r="505" spans="1:15" x14ac:dyDescent="0.35">
      <c r="A505" s="10">
        <v>35432</v>
      </c>
      <c r="B505" s="4">
        <v>0</v>
      </c>
      <c r="C505" s="19" t="str">
        <f t="shared" si="43"/>
        <v>A</v>
      </c>
      <c r="D505" s="5"/>
      <c r="E505" s="4">
        <v>3615</v>
      </c>
      <c r="F505" s="5">
        <v>1</v>
      </c>
      <c r="G505" s="5" t="str">
        <f t="shared" si="44"/>
        <v/>
      </c>
      <c r="H505" s="4">
        <f t="shared" si="45"/>
        <v>0</v>
      </c>
      <c r="I505" s="4">
        <f t="shared" si="42"/>
        <v>0</v>
      </c>
      <c r="J505" s="5">
        <v>10</v>
      </c>
      <c r="K505" s="5"/>
      <c r="L505" s="4">
        <f t="shared" si="46"/>
        <v>0</v>
      </c>
      <c r="M505" s="4">
        <f>'Invoice Data'!$B505+'Invoice Data'!$E505-'Invoice Data'!$H505-'Invoice Data'!$L505+'Invoice Data'!$I505</f>
        <v>3615</v>
      </c>
      <c r="N505" s="4">
        <f>_xlfn.IFNA(VLOOKUP(A505,BPay!$B$2:$D$7913,3,0),0)</f>
        <v>0</v>
      </c>
      <c r="O505" s="6">
        <f t="shared" si="47"/>
        <v>3615</v>
      </c>
    </row>
    <row r="506" spans="1:15" x14ac:dyDescent="0.35">
      <c r="A506" s="10">
        <v>35441</v>
      </c>
      <c r="B506" s="4">
        <v>0</v>
      </c>
      <c r="C506" s="19" t="str">
        <f t="shared" si="43"/>
        <v>A</v>
      </c>
      <c r="D506" s="5"/>
      <c r="E506" s="4">
        <v>9488</v>
      </c>
      <c r="F506" s="5">
        <v>2</v>
      </c>
      <c r="G506" s="5" t="str">
        <f t="shared" si="44"/>
        <v>Y</v>
      </c>
      <c r="H506" s="4">
        <f t="shared" si="45"/>
        <v>474.40000000000003</v>
      </c>
      <c r="I506" s="4">
        <f t="shared" si="42"/>
        <v>0</v>
      </c>
      <c r="J506" s="5">
        <v>2</v>
      </c>
      <c r="K506" s="5"/>
      <c r="L506" s="4">
        <f t="shared" si="46"/>
        <v>0</v>
      </c>
      <c r="M506" s="4">
        <f>'Invoice Data'!$B506+'Invoice Data'!$E506-'Invoice Data'!$H506-'Invoice Data'!$L506+'Invoice Data'!$I506</f>
        <v>9013.6</v>
      </c>
      <c r="N506" s="4">
        <f>_xlfn.IFNA(VLOOKUP(A506,BPay!$B$2:$D$7913,3,0),0)</f>
        <v>0</v>
      </c>
      <c r="O506" s="6">
        <f t="shared" si="47"/>
        <v>9013.6</v>
      </c>
    </row>
    <row r="507" spans="1:15" x14ac:dyDescent="0.35">
      <c r="A507" s="10">
        <v>35450</v>
      </c>
      <c r="B507" s="4">
        <v>0</v>
      </c>
      <c r="C507" s="19" t="str">
        <f t="shared" si="43"/>
        <v>A</v>
      </c>
      <c r="D507" s="5"/>
      <c r="E507" s="4">
        <v>4612</v>
      </c>
      <c r="F507" s="5">
        <v>1</v>
      </c>
      <c r="G507" s="5" t="str">
        <f t="shared" si="44"/>
        <v/>
      </c>
      <c r="H507" s="4">
        <f t="shared" si="45"/>
        <v>0</v>
      </c>
      <c r="I507" s="4">
        <f t="shared" si="42"/>
        <v>0</v>
      </c>
      <c r="J507" s="5">
        <v>3</v>
      </c>
      <c r="K507" s="5"/>
      <c r="L507" s="4">
        <f t="shared" si="46"/>
        <v>0</v>
      </c>
      <c r="M507" s="4">
        <f>'Invoice Data'!$B507+'Invoice Data'!$E507-'Invoice Data'!$H507-'Invoice Data'!$L507+'Invoice Data'!$I507</f>
        <v>4612</v>
      </c>
      <c r="N507" s="4">
        <f>_xlfn.IFNA(VLOOKUP(A507,BPay!$B$2:$D$7913,3,0),0)</f>
        <v>0</v>
      </c>
      <c r="O507" s="6">
        <f t="shared" si="47"/>
        <v>4612</v>
      </c>
    </row>
    <row r="508" spans="1:15" x14ac:dyDescent="0.35">
      <c r="A508" s="10">
        <v>35469</v>
      </c>
      <c r="B508" s="4">
        <v>0</v>
      </c>
      <c r="C508" s="19" t="str">
        <f t="shared" si="43"/>
        <v>A</v>
      </c>
      <c r="D508" s="5"/>
      <c r="E508" s="4">
        <v>6866</v>
      </c>
      <c r="F508" s="5">
        <v>2</v>
      </c>
      <c r="G508" s="5" t="str">
        <f t="shared" si="44"/>
        <v>Y</v>
      </c>
      <c r="H508" s="4">
        <f t="shared" si="45"/>
        <v>343.3</v>
      </c>
      <c r="I508" s="4">
        <f t="shared" si="42"/>
        <v>0</v>
      </c>
      <c r="J508" s="5">
        <v>12</v>
      </c>
      <c r="K508" s="5"/>
      <c r="L508" s="4">
        <f t="shared" si="46"/>
        <v>0</v>
      </c>
      <c r="M508" s="4">
        <f>'Invoice Data'!$B508+'Invoice Data'!$E508-'Invoice Data'!$H508-'Invoice Data'!$L508+'Invoice Data'!$I508</f>
        <v>6522.7</v>
      </c>
      <c r="N508" s="4">
        <f>_xlfn.IFNA(VLOOKUP(A508,BPay!$B$2:$D$7913,3,0),0)</f>
        <v>0</v>
      </c>
      <c r="O508" s="6">
        <f t="shared" si="47"/>
        <v>6522.7</v>
      </c>
    </row>
    <row r="509" spans="1:15" x14ac:dyDescent="0.35">
      <c r="A509" s="10">
        <v>35478</v>
      </c>
      <c r="B509" s="4">
        <v>0</v>
      </c>
      <c r="C509" s="19" t="str">
        <f t="shared" si="43"/>
        <v>A</v>
      </c>
      <c r="D509" s="5"/>
      <c r="E509" s="4">
        <v>8705</v>
      </c>
      <c r="F509" s="5">
        <v>2</v>
      </c>
      <c r="G509" s="5" t="str">
        <f t="shared" si="44"/>
        <v>Y</v>
      </c>
      <c r="H509" s="4">
        <f t="shared" si="45"/>
        <v>435.25</v>
      </c>
      <c r="I509" s="4">
        <f t="shared" si="42"/>
        <v>0</v>
      </c>
      <c r="J509" s="5">
        <v>13</v>
      </c>
      <c r="K509" s="5"/>
      <c r="L509" s="4">
        <f t="shared" si="46"/>
        <v>0</v>
      </c>
      <c r="M509" s="4">
        <f>'Invoice Data'!$B509+'Invoice Data'!$E509-'Invoice Data'!$H509-'Invoice Data'!$L509+'Invoice Data'!$I509</f>
        <v>8269.75</v>
      </c>
      <c r="N509" s="4">
        <f>_xlfn.IFNA(VLOOKUP(A509,BPay!$B$2:$D$7913,3,0),0)</f>
        <v>0</v>
      </c>
      <c r="O509" s="6">
        <f t="shared" si="47"/>
        <v>8269.75</v>
      </c>
    </row>
    <row r="510" spans="1:15" x14ac:dyDescent="0.35">
      <c r="A510" s="10">
        <v>35487</v>
      </c>
      <c r="B510" s="4">
        <v>0</v>
      </c>
      <c r="C510" s="19" t="str">
        <f t="shared" si="43"/>
        <v>A</v>
      </c>
      <c r="D510" s="5"/>
      <c r="E510" s="4">
        <v>4046</v>
      </c>
      <c r="F510" s="5">
        <v>1</v>
      </c>
      <c r="G510" s="5" t="str">
        <f t="shared" si="44"/>
        <v/>
      </c>
      <c r="H510" s="4">
        <f t="shared" si="45"/>
        <v>0</v>
      </c>
      <c r="I510" s="4">
        <f t="shared" si="42"/>
        <v>0</v>
      </c>
      <c r="J510" s="5">
        <v>0</v>
      </c>
      <c r="K510" s="5"/>
      <c r="L510" s="4">
        <f t="shared" si="46"/>
        <v>0</v>
      </c>
      <c r="M510" s="4">
        <f>'Invoice Data'!$B510+'Invoice Data'!$E510-'Invoice Data'!$H510-'Invoice Data'!$L510+'Invoice Data'!$I510</f>
        <v>4046</v>
      </c>
      <c r="N510" s="4">
        <f>_xlfn.IFNA(VLOOKUP(A510,BPay!$B$2:$D$7913,3,0),0)</f>
        <v>0</v>
      </c>
      <c r="O510" s="6">
        <f t="shared" si="47"/>
        <v>4046</v>
      </c>
    </row>
    <row r="511" spans="1:15" x14ac:dyDescent="0.35">
      <c r="A511" s="10">
        <v>35496</v>
      </c>
      <c r="B511" s="4">
        <v>0</v>
      </c>
      <c r="C511" s="19" t="str">
        <f t="shared" si="43"/>
        <v>A</v>
      </c>
      <c r="D511" s="5"/>
      <c r="E511" s="4">
        <v>9798</v>
      </c>
      <c r="F511" s="5">
        <v>2</v>
      </c>
      <c r="G511" s="5" t="str">
        <f t="shared" si="44"/>
        <v>Y</v>
      </c>
      <c r="H511" s="4">
        <f t="shared" si="45"/>
        <v>489.90000000000003</v>
      </c>
      <c r="I511" s="4">
        <f t="shared" si="42"/>
        <v>0</v>
      </c>
      <c r="J511" s="5">
        <v>8</v>
      </c>
      <c r="K511" s="5"/>
      <c r="L511" s="4">
        <f t="shared" si="46"/>
        <v>0</v>
      </c>
      <c r="M511" s="4">
        <f>'Invoice Data'!$B511+'Invoice Data'!$E511-'Invoice Data'!$H511-'Invoice Data'!$L511+'Invoice Data'!$I511</f>
        <v>9308.1</v>
      </c>
      <c r="N511" s="4">
        <f>_xlfn.IFNA(VLOOKUP(A511,BPay!$B$2:$D$7913,3,0),0)</f>
        <v>0</v>
      </c>
      <c r="O511" s="6">
        <f t="shared" si="47"/>
        <v>9308.1</v>
      </c>
    </row>
    <row r="512" spans="1:15" x14ac:dyDescent="0.35">
      <c r="A512" s="10">
        <v>35502</v>
      </c>
      <c r="B512" s="4">
        <v>0</v>
      </c>
      <c r="C512" s="19" t="str">
        <f t="shared" si="43"/>
        <v>A</v>
      </c>
      <c r="D512" s="5"/>
      <c r="E512" s="4">
        <v>6567</v>
      </c>
      <c r="F512" s="5">
        <v>2</v>
      </c>
      <c r="G512" s="5" t="str">
        <f t="shared" si="44"/>
        <v>Y</v>
      </c>
      <c r="H512" s="4">
        <f t="shared" si="45"/>
        <v>328.35</v>
      </c>
      <c r="I512" s="4">
        <f t="shared" si="42"/>
        <v>0</v>
      </c>
      <c r="J512" s="5">
        <v>9</v>
      </c>
      <c r="K512" s="5"/>
      <c r="L512" s="4">
        <f t="shared" si="46"/>
        <v>0</v>
      </c>
      <c r="M512" s="4">
        <f>'Invoice Data'!$B512+'Invoice Data'!$E512-'Invoice Data'!$H512-'Invoice Data'!$L512+'Invoice Data'!$I512</f>
        <v>6238.65</v>
      </c>
      <c r="N512" s="4">
        <f>_xlfn.IFNA(VLOOKUP(A512,BPay!$B$2:$D$7913,3,0),0)</f>
        <v>0</v>
      </c>
      <c r="O512" s="6">
        <f t="shared" si="47"/>
        <v>6238.65</v>
      </c>
    </row>
    <row r="513" spans="1:15" x14ac:dyDescent="0.35">
      <c r="A513" s="10">
        <v>35511</v>
      </c>
      <c r="B513" s="4">
        <v>0</v>
      </c>
      <c r="C513" s="19" t="str">
        <f t="shared" si="43"/>
        <v>A</v>
      </c>
      <c r="D513" s="5"/>
      <c r="E513" s="4">
        <v>3701</v>
      </c>
      <c r="F513" s="5">
        <v>1</v>
      </c>
      <c r="G513" s="5" t="str">
        <f t="shared" si="44"/>
        <v/>
      </c>
      <c r="H513" s="4">
        <f t="shared" si="45"/>
        <v>0</v>
      </c>
      <c r="I513" s="4">
        <f t="shared" si="42"/>
        <v>0</v>
      </c>
      <c r="J513" s="5">
        <v>2</v>
      </c>
      <c r="K513" s="5"/>
      <c r="L513" s="4">
        <f t="shared" si="46"/>
        <v>0</v>
      </c>
      <c r="M513" s="4">
        <f>'Invoice Data'!$B513+'Invoice Data'!$E513-'Invoice Data'!$H513-'Invoice Data'!$L513+'Invoice Data'!$I513</f>
        <v>3701</v>
      </c>
      <c r="N513" s="4">
        <f>_xlfn.IFNA(VLOOKUP(A513,BPay!$B$2:$D$7913,3,0),0)</f>
        <v>0</v>
      </c>
      <c r="O513" s="6">
        <f t="shared" si="47"/>
        <v>3701</v>
      </c>
    </row>
    <row r="514" spans="1:15" x14ac:dyDescent="0.35">
      <c r="A514" s="10">
        <v>35520</v>
      </c>
      <c r="B514" s="4">
        <v>0</v>
      </c>
      <c r="C514" s="19" t="str">
        <f t="shared" si="43"/>
        <v>A</v>
      </c>
      <c r="D514" s="5"/>
      <c r="E514" s="4">
        <v>8012</v>
      </c>
      <c r="F514" s="5">
        <v>2</v>
      </c>
      <c r="G514" s="5" t="str">
        <f t="shared" si="44"/>
        <v>Y</v>
      </c>
      <c r="H514" s="4">
        <f t="shared" si="45"/>
        <v>400.6</v>
      </c>
      <c r="I514" s="4">
        <f t="shared" si="42"/>
        <v>0</v>
      </c>
      <c r="J514" s="5">
        <v>0</v>
      </c>
      <c r="K514" s="5"/>
      <c r="L514" s="4">
        <f t="shared" si="46"/>
        <v>0</v>
      </c>
      <c r="M514" s="4">
        <f>'Invoice Data'!$B514+'Invoice Data'!$E514-'Invoice Data'!$H514-'Invoice Data'!$L514+'Invoice Data'!$I514</f>
        <v>7611.4</v>
      </c>
      <c r="N514" s="4">
        <f>_xlfn.IFNA(VLOOKUP(A514,BPay!$B$2:$D$7913,3,0),0)</f>
        <v>0</v>
      </c>
      <c r="O514" s="6">
        <f t="shared" si="47"/>
        <v>7611.4</v>
      </c>
    </row>
    <row r="515" spans="1:15" x14ac:dyDescent="0.35">
      <c r="A515" s="10">
        <v>35539</v>
      </c>
      <c r="B515" s="4">
        <v>0</v>
      </c>
      <c r="C515" s="19" t="str">
        <f t="shared" si="43"/>
        <v>A</v>
      </c>
      <c r="D515" s="5"/>
      <c r="E515" s="4">
        <v>8859</v>
      </c>
      <c r="F515" s="5">
        <v>2</v>
      </c>
      <c r="G515" s="5" t="str">
        <f t="shared" si="44"/>
        <v>Y</v>
      </c>
      <c r="H515" s="4">
        <f t="shared" si="45"/>
        <v>442.95000000000005</v>
      </c>
      <c r="I515" s="4">
        <f t="shared" si="42"/>
        <v>0</v>
      </c>
      <c r="J515" s="5">
        <v>11</v>
      </c>
      <c r="K515" s="5"/>
      <c r="L515" s="4">
        <f t="shared" si="46"/>
        <v>0</v>
      </c>
      <c r="M515" s="4">
        <f>'Invoice Data'!$B515+'Invoice Data'!$E515-'Invoice Data'!$H515-'Invoice Data'!$L515+'Invoice Data'!$I515</f>
        <v>8416.0499999999993</v>
      </c>
      <c r="N515" s="4">
        <f>_xlfn.IFNA(VLOOKUP(A515,BPay!$B$2:$D$7913,3,0),0)</f>
        <v>0</v>
      </c>
      <c r="O515" s="6">
        <f t="shared" si="47"/>
        <v>8416.0499999999993</v>
      </c>
    </row>
    <row r="516" spans="1:15" x14ac:dyDescent="0.35">
      <c r="A516" s="10">
        <v>35548</v>
      </c>
      <c r="B516" s="4">
        <v>0</v>
      </c>
      <c r="C516" s="19" t="str">
        <f t="shared" si="43"/>
        <v>A</v>
      </c>
      <c r="D516" s="5"/>
      <c r="E516" s="4">
        <v>7598</v>
      </c>
      <c r="F516" s="5">
        <v>2</v>
      </c>
      <c r="G516" s="5" t="str">
        <f t="shared" si="44"/>
        <v>Y</v>
      </c>
      <c r="H516" s="4">
        <f t="shared" si="45"/>
        <v>379.90000000000003</v>
      </c>
      <c r="I516" s="4">
        <f t="shared" ref="I516:I579" si="48">IF(AND(B516&gt;0,D516&lt;&gt;"Y"),B516*10%,0)</f>
        <v>0</v>
      </c>
      <c r="J516" s="5">
        <v>11</v>
      </c>
      <c r="K516" s="5"/>
      <c r="L516" s="4">
        <f t="shared" si="46"/>
        <v>0</v>
      </c>
      <c r="M516" s="4">
        <f>'Invoice Data'!$B516+'Invoice Data'!$E516-'Invoice Data'!$H516-'Invoice Data'!$L516+'Invoice Data'!$I516</f>
        <v>7218.1</v>
      </c>
      <c r="N516" s="4">
        <f>_xlfn.IFNA(VLOOKUP(A516,BPay!$B$2:$D$7913,3,0),0)</f>
        <v>0</v>
      </c>
      <c r="O516" s="6">
        <f t="shared" si="47"/>
        <v>7218.1</v>
      </c>
    </row>
    <row r="517" spans="1:15" x14ac:dyDescent="0.35">
      <c r="A517" s="10">
        <v>35557</v>
      </c>
      <c r="B517" s="4">
        <v>0</v>
      </c>
      <c r="C517" s="19" t="str">
        <f t="shared" ref="C517:C580" si="49">IF(B517=0,"A",IF(B517&gt;0,"B","C"))</f>
        <v>A</v>
      </c>
      <c r="D517" s="5"/>
      <c r="E517" s="4">
        <v>7707</v>
      </c>
      <c r="F517" s="5">
        <v>2</v>
      </c>
      <c r="G517" s="5" t="str">
        <f t="shared" ref="G517:G580" si="50">IF(F517&gt;=2,"Y", "")</f>
        <v>Y</v>
      </c>
      <c r="H517" s="4">
        <f t="shared" ref="H517:H580" si="51">IF(F517=1,0,IF(F517=2,E517*5%,E517*8%))</f>
        <v>385.35</v>
      </c>
      <c r="I517" s="4">
        <f t="shared" si="48"/>
        <v>0</v>
      </c>
      <c r="J517" s="5">
        <v>15</v>
      </c>
      <c r="K517" s="5"/>
      <c r="L517" s="4">
        <f t="shared" ref="L517:L580" si="52">IF(OR(J517&gt;=16,K517),250,0)</f>
        <v>0</v>
      </c>
      <c r="M517" s="4">
        <f>'Invoice Data'!$B517+'Invoice Data'!$E517-'Invoice Data'!$H517-'Invoice Data'!$L517+'Invoice Data'!$I517</f>
        <v>7321.65</v>
      </c>
      <c r="N517" s="4">
        <f>_xlfn.IFNA(VLOOKUP(A517,BPay!$B$2:$D$7913,3,0),0)</f>
        <v>0</v>
      </c>
      <c r="O517" s="6">
        <f t="shared" ref="O517:O580" si="53">M517-N517</f>
        <v>7321.65</v>
      </c>
    </row>
    <row r="518" spans="1:15" x14ac:dyDescent="0.35">
      <c r="A518" s="10">
        <v>35566</v>
      </c>
      <c r="B518" s="4">
        <v>0</v>
      </c>
      <c r="C518" s="19" t="str">
        <f t="shared" si="49"/>
        <v>A</v>
      </c>
      <c r="D518" s="5"/>
      <c r="E518" s="4">
        <v>9684</v>
      </c>
      <c r="F518" s="5">
        <v>2</v>
      </c>
      <c r="G518" s="5" t="str">
        <f t="shared" si="50"/>
        <v>Y</v>
      </c>
      <c r="H518" s="4">
        <f t="shared" si="51"/>
        <v>484.20000000000005</v>
      </c>
      <c r="I518" s="4">
        <f t="shared" si="48"/>
        <v>0</v>
      </c>
      <c r="J518" s="5">
        <v>15</v>
      </c>
      <c r="K518" s="5"/>
      <c r="L518" s="4">
        <f t="shared" si="52"/>
        <v>0</v>
      </c>
      <c r="M518" s="4">
        <f>'Invoice Data'!$B518+'Invoice Data'!$E518-'Invoice Data'!$H518-'Invoice Data'!$L518+'Invoice Data'!$I518</f>
        <v>9199.7999999999993</v>
      </c>
      <c r="N518" s="4">
        <f>_xlfn.IFNA(VLOOKUP(A518,BPay!$B$2:$D$7913,3,0),0)</f>
        <v>0</v>
      </c>
      <c r="O518" s="6">
        <f t="shared" si="53"/>
        <v>9199.7999999999993</v>
      </c>
    </row>
    <row r="519" spans="1:15" x14ac:dyDescent="0.35">
      <c r="A519" s="10">
        <v>35575</v>
      </c>
      <c r="B519" s="4">
        <v>0</v>
      </c>
      <c r="C519" s="19" t="str">
        <f t="shared" si="49"/>
        <v>A</v>
      </c>
      <c r="D519" s="5"/>
      <c r="E519" s="4">
        <v>5304</v>
      </c>
      <c r="F519" s="5">
        <v>1</v>
      </c>
      <c r="G519" s="5" t="str">
        <f t="shared" si="50"/>
        <v/>
      </c>
      <c r="H519" s="4">
        <f t="shared" si="51"/>
        <v>0</v>
      </c>
      <c r="I519" s="4">
        <f t="shared" si="48"/>
        <v>0</v>
      </c>
      <c r="J519" s="5">
        <v>16</v>
      </c>
      <c r="K519" s="5"/>
      <c r="L519" s="4">
        <f t="shared" si="52"/>
        <v>250</v>
      </c>
      <c r="M519" s="4">
        <f>'Invoice Data'!$B519+'Invoice Data'!$E519-'Invoice Data'!$H519-'Invoice Data'!$L519+'Invoice Data'!$I519</f>
        <v>5054</v>
      </c>
      <c r="N519" s="4">
        <f>_xlfn.IFNA(VLOOKUP(A519,BPay!$B$2:$D$7913,3,0),0)</f>
        <v>0</v>
      </c>
      <c r="O519" s="6">
        <f t="shared" si="53"/>
        <v>5054</v>
      </c>
    </row>
    <row r="520" spans="1:15" x14ac:dyDescent="0.35">
      <c r="A520" s="10">
        <v>35584</v>
      </c>
      <c r="B520" s="4">
        <v>0</v>
      </c>
      <c r="C520" s="19" t="str">
        <f t="shared" si="49"/>
        <v>A</v>
      </c>
      <c r="D520" s="5"/>
      <c r="E520" s="4">
        <v>7161</v>
      </c>
      <c r="F520" s="5">
        <v>2</v>
      </c>
      <c r="G520" s="5" t="str">
        <f t="shared" si="50"/>
        <v>Y</v>
      </c>
      <c r="H520" s="4">
        <f t="shared" si="51"/>
        <v>358.05</v>
      </c>
      <c r="I520" s="4">
        <f t="shared" si="48"/>
        <v>0</v>
      </c>
      <c r="J520" s="5">
        <v>13</v>
      </c>
      <c r="K520" s="5"/>
      <c r="L520" s="4">
        <f t="shared" si="52"/>
        <v>0</v>
      </c>
      <c r="M520" s="4">
        <f>'Invoice Data'!$B520+'Invoice Data'!$E520-'Invoice Data'!$H520-'Invoice Data'!$L520+'Invoice Data'!$I520</f>
        <v>6802.95</v>
      </c>
      <c r="N520" s="4">
        <f>_xlfn.IFNA(VLOOKUP(A520,BPay!$B$2:$D$7913,3,0),0)</f>
        <v>0</v>
      </c>
      <c r="O520" s="6">
        <f t="shared" si="53"/>
        <v>6802.95</v>
      </c>
    </row>
    <row r="521" spans="1:15" x14ac:dyDescent="0.35">
      <c r="A521" s="10">
        <v>35593</v>
      </c>
      <c r="B521" s="4">
        <v>0</v>
      </c>
      <c r="C521" s="19" t="str">
        <f t="shared" si="49"/>
        <v>A</v>
      </c>
      <c r="D521" s="5"/>
      <c r="E521" s="4">
        <v>8626</v>
      </c>
      <c r="F521" s="5">
        <v>2</v>
      </c>
      <c r="G521" s="5" t="str">
        <f t="shared" si="50"/>
        <v>Y</v>
      </c>
      <c r="H521" s="4">
        <f t="shared" si="51"/>
        <v>431.3</v>
      </c>
      <c r="I521" s="4">
        <f t="shared" si="48"/>
        <v>0</v>
      </c>
      <c r="J521" s="5">
        <v>8</v>
      </c>
      <c r="K521" s="5"/>
      <c r="L521" s="4">
        <f t="shared" si="52"/>
        <v>0</v>
      </c>
      <c r="M521" s="4">
        <f>'Invoice Data'!$B521+'Invoice Data'!$E521-'Invoice Data'!$H521-'Invoice Data'!$L521+'Invoice Data'!$I521</f>
        <v>8194.7000000000007</v>
      </c>
      <c r="N521" s="4">
        <f>_xlfn.IFNA(VLOOKUP(A521,BPay!$B$2:$D$7913,3,0),0)</f>
        <v>0</v>
      </c>
      <c r="O521" s="6">
        <f t="shared" si="53"/>
        <v>8194.7000000000007</v>
      </c>
    </row>
    <row r="522" spans="1:15" x14ac:dyDescent="0.35">
      <c r="A522" s="10">
        <v>35600</v>
      </c>
      <c r="B522" s="4">
        <v>0</v>
      </c>
      <c r="C522" s="19" t="str">
        <f t="shared" si="49"/>
        <v>A</v>
      </c>
      <c r="D522" s="5"/>
      <c r="E522" s="4">
        <v>9925</v>
      </c>
      <c r="F522" s="5">
        <v>2</v>
      </c>
      <c r="G522" s="5" t="str">
        <f t="shared" si="50"/>
        <v>Y</v>
      </c>
      <c r="H522" s="4">
        <f t="shared" si="51"/>
        <v>496.25</v>
      </c>
      <c r="I522" s="4">
        <f t="shared" si="48"/>
        <v>0</v>
      </c>
      <c r="J522" s="5">
        <v>8</v>
      </c>
      <c r="K522" s="5"/>
      <c r="L522" s="4">
        <f t="shared" si="52"/>
        <v>0</v>
      </c>
      <c r="M522" s="4">
        <f>'Invoice Data'!$B522+'Invoice Data'!$E522-'Invoice Data'!$H522-'Invoice Data'!$L522+'Invoice Data'!$I522</f>
        <v>9428.75</v>
      </c>
      <c r="N522" s="4">
        <f>_xlfn.IFNA(VLOOKUP(A522,BPay!$B$2:$D$7913,3,0),0)</f>
        <v>0</v>
      </c>
      <c r="O522" s="6">
        <f t="shared" si="53"/>
        <v>9428.75</v>
      </c>
    </row>
    <row r="523" spans="1:15" x14ac:dyDescent="0.35">
      <c r="A523" s="10">
        <v>35619</v>
      </c>
      <c r="B523" s="4">
        <v>0</v>
      </c>
      <c r="C523" s="19" t="str">
        <f t="shared" si="49"/>
        <v>A</v>
      </c>
      <c r="D523" s="5"/>
      <c r="E523" s="4">
        <v>9116</v>
      </c>
      <c r="F523" s="5">
        <v>2</v>
      </c>
      <c r="G523" s="5" t="str">
        <f t="shared" si="50"/>
        <v>Y</v>
      </c>
      <c r="H523" s="4">
        <f t="shared" si="51"/>
        <v>455.8</v>
      </c>
      <c r="I523" s="4">
        <f t="shared" si="48"/>
        <v>0</v>
      </c>
      <c r="J523" s="5">
        <v>12</v>
      </c>
      <c r="K523" s="5"/>
      <c r="L523" s="4">
        <f t="shared" si="52"/>
        <v>0</v>
      </c>
      <c r="M523" s="4">
        <f>'Invoice Data'!$B523+'Invoice Data'!$E523-'Invoice Data'!$H523-'Invoice Data'!$L523+'Invoice Data'!$I523</f>
        <v>8660.2000000000007</v>
      </c>
      <c r="N523" s="4">
        <f>_xlfn.IFNA(VLOOKUP(A523,BPay!$B$2:$D$7913,3,0),0)</f>
        <v>0</v>
      </c>
      <c r="O523" s="6">
        <f t="shared" si="53"/>
        <v>8660.2000000000007</v>
      </c>
    </row>
    <row r="524" spans="1:15" x14ac:dyDescent="0.35">
      <c r="A524" s="10">
        <v>35628</v>
      </c>
      <c r="B524" s="4">
        <v>0</v>
      </c>
      <c r="C524" s="19" t="str">
        <f t="shared" si="49"/>
        <v>A</v>
      </c>
      <c r="D524" s="5"/>
      <c r="E524" s="4">
        <v>4556</v>
      </c>
      <c r="F524" s="5">
        <v>1</v>
      </c>
      <c r="G524" s="5" t="str">
        <f t="shared" si="50"/>
        <v/>
      </c>
      <c r="H524" s="4">
        <f t="shared" si="51"/>
        <v>0</v>
      </c>
      <c r="I524" s="4">
        <f t="shared" si="48"/>
        <v>0</v>
      </c>
      <c r="J524" s="5">
        <v>7</v>
      </c>
      <c r="K524" s="5"/>
      <c r="L524" s="4">
        <f t="shared" si="52"/>
        <v>0</v>
      </c>
      <c r="M524" s="4">
        <f>'Invoice Data'!$B524+'Invoice Data'!$E524-'Invoice Data'!$H524-'Invoice Data'!$L524+'Invoice Data'!$I524</f>
        <v>4556</v>
      </c>
      <c r="N524" s="4">
        <f>_xlfn.IFNA(VLOOKUP(A524,BPay!$B$2:$D$7913,3,0),0)</f>
        <v>0</v>
      </c>
      <c r="O524" s="6">
        <f t="shared" si="53"/>
        <v>4556</v>
      </c>
    </row>
    <row r="525" spans="1:15" x14ac:dyDescent="0.35">
      <c r="A525" s="10">
        <v>35637</v>
      </c>
      <c r="B525" s="4">
        <v>0</v>
      </c>
      <c r="C525" s="19" t="str">
        <f t="shared" si="49"/>
        <v>A</v>
      </c>
      <c r="D525" s="5"/>
      <c r="E525" s="4">
        <v>4074</v>
      </c>
      <c r="F525" s="5">
        <v>1</v>
      </c>
      <c r="G525" s="5" t="str">
        <f t="shared" si="50"/>
        <v/>
      </c>
      <c r="H525" s="4">
        <f t="shared" si="51"/>
        <v>0</v>
      </c>
      <c r="I525" s="4">
        <f t="shared" si="48"/>
        <v>0</v>
      </c>
      <c r="J525" s="5">
        <v>0</v>
      </c>
      <c r="K525" s="5" t="b">
        <v>1</v>
      </c>
      <c r="L525" s="4">
        <f t="shared" si="52"/>
        <v>250</v>
      </c>
      <c r="M525" s="4">
        <f>'Invoice Data'!$B525+'Invoice Data'!$E525-'Invoice Data'!$H525-'Invoice Data'!$L525+'Invoice Data'!$I525</f>
        <v>3824</v>
      </c>
      <c r="N525" s="4">
        <f>_xlfn.IFNA(VLOOKUP(A525,BPay!$B$2:$D$7913,3,0),0)</f>
        <v>0</v>
      </c>
      <c r="O525" s="6">
        <f t="shared" si="53"/>
        <v>3824</v>
      </c>
    </row>
    <row r="526" spans="1:15" x14ac:dyDescent="0.35">
      <c r="A526" s="10">
        <v>35646</v>
      </c>
      <c r="B526" s="4">
        <v>0</v>
      </c>
      <c r="C526" s="19" t="str">
        <f t="shared" si="49"/>
        <v>A</v>
      </c>
      <c r="D526" s="5"/>
      <c r="E526" s="4">
        <v>7245</v>
      </c>
      <c r="F526" s="5">
        <v>2</v>
      </c>
      <c r="G526" s="5" t="str">
        <f t="shared" si="50"/>
        <v>Y</v>
      </c>
      <c r="H526" s="4">
        <f t="shared" si="51"/>
        <v>362.25</v>
      </c>
      <c r="I526" s="4">
        <f t="shared" si="48"/>
        <v>0</v>
      </c>
      <c r="J526" s="5">
        <v>14</v>
      </c>
      <c r="K526" s="5"/>
      <c r="L526" s="4">
        <f t="shared" si="52"/>
        <v>0</v>
      </c>
      <c r="M526" s="4">
        <f>'Invoice Data'!$B526+'Invoice Data'!$E526-'Invoice Data'!$H526-'Invoice Data'!$L526+'Invoice Data'!$I526</f>
        <v>6882.75</v>
      </c>
      <c r="N526" s="4">
        <f>_xlfn.IFNA(VLOOKUP(A526,BPay!$B$2:$D$7913,3,0),0)</f>
        <v>0</v>
      </c>
      <c r="O526" s="6">
        <f t="shared" si="53"/>
        <v>6882.75</v>
      </c>
    </row>
    <row r="527" spans="1:15" x14ac:dyDescent="0.35">
      <c r="A527" s="10">
        <v>35655</v>
      </c>
      <c r="B527" s="4">
        <v>0</v>
      </c>
      <c r="C527" s="19" t="str">
        <f t="shared" si="49"/>
        <v>A</v>
      </c>
      <c r="D527" s="5"/>
      <c r="E527" s="4">
        <v>8971</v>
      </c>
      <c r="F527" s="5">
        <v>2</v>
      </c>
      <c r="G527" s="5" t="str">
        <f t="shared" si="50"/>
        <v>Y</v>
      </c>
      <c r="H527" s="4">
        <f t="shared" si="51"/>
        <v>448.55</v>
      </c>
      <c r="I527" s="4">
        <f t="shared" si="48"/>
        <v>0</v>
      </c>
      <c r="J527" s="5">
        <v>10</v>
      </c>
      <c r="K527" s="5"/>
      <c r="L527" s="4">
        <f t="shared" si="52"/>
        <v>0</v>
      </c>
      <c r="M527" s="4">
        <f>'Invoice Data'!$B527+'Invoice Data'!$E527-'Invoice Data'!$H527-'Invoice Data'!$L527+'Invoice Data'!$I527</f>
        <v>8522.4500000000007</v>
      </c>
      <c r="N527" s="4">
        <f>_xlfn.IFNA(VLOOKUP(A527,BPay!$B$2:$D$7913,3,0),0)</f>
        <v>0</v>
      </c>
      <c r="O527" s="6">
        <f t="shared" si="53"/>
        <v>8522.4500000000007</v>
      </c>
    </row>
    <row r="528" spans="1:15" x14ac:dyDescent="0.35">
      <c r="A528" s="10">
        <v>35664</v>
      </c>
      <c r="B528" s="4">
        <v>0</v>
      </c>
      <c r="C528" s="19" t="str">
        <f t="shared" si="49"/>
        <v>A</v>
      </c>
      <c r="D528" s="5"/>
      <c r="E528" s="4">
        <v>3676</v>
      </c>
      <c r="F528" s="5">
        <v>1</v>
      </c>
      <c r="G528" s="5" t="str">
        <f t="shared" si="50"/>
        <v/>
      </c>
      <c r="H528" s="4">
        <f t="shared" si="51"/>
        <v>0</v>
      </c>
      <c r="I528" s="4">
        <f t="shared" si="48"/>
        <v>0</v>
      </c>
      <c r="J528" s="5">
        <v>4</v>
      </c>
      <c r="K528" s="5"/>
      <c r="L528" s="4">
        <f t="shared" si="52"/>
        <v>0</v>
      </c>
      <c r="M528" s="4">
        <f>'Invoice Data'!$B528+'Invoice Data'!$E528-'Invoice Data'!$H528-'Invoice Data'!$L528+'Invoice Data'!$I528</f>
        <v>3676</v>
      </c>
      <c r="N528" s="4">
        <f>_xlfn.IFNA(VLOOKUP(A528,BPay!$B$2:$D$7913,3,0),0)</f>
        <v>0</v>
      </c>
      <c r="O528" s="6">
        <f t="shared" si="53"/>
        <v>3676</v>
      </c>
    </row>
    <row r="529" spans="1:15" x14ac:dyDescent="0.35">
      <c r="A529" s="10">
        <v>35673</v>
      </c>
      <c r="B529" s="4">
        <v>0</v>
      </c>
      <c r="C529" s="19" t="str">
        <f t="shared" si="49"/>
        <v>A</v>
      </c>
      <c r="D529" s="5"/>
      <c r="E529" s="4">
        <v>4166</v>
      </c>
      <c r="F529" s="5">
        <v>1</v>
      </c>
      <c r="G529" s="5" t="str">
        <f t="shared" si="50"/>
        <v/>
      </c>
      <c r="H529" s="4">
        <f t="shared" si="51"/>
        <v>0</v>
      </c>
      <c r="I529" s="4">
        <f t="shared" si="48"/>
        <v>0</v>
      </c>
      <c r="J529" s="5">
        <v>9</v>
      </c>
      <c r="K529" s="5"/>
      <c r="L529" s="4">
        <f t="shared" si="52"/>
        <v>0</v>
      </c>
      <c r="M529" s="4">
        <f>'Invoice Data'!$B529+'Invoice Data'!$E529-'Invoice Data'!$H529-'Invoice Data'!$L529+'Invoice Data'!$I529</f>
        <v>4166</v>
      </c>
      <c r="N529" s="4">
        <f>_xlfn.IFNA(VLOOKUP(A529,BPay!$B$2:$D$7913,3,0),0)</f>
        <v>0</v>
      </c>
      <c r="O529" s="6">
        <f t="shared" si="53"/>
        <v>4166</v>
      </c>
    </row>
    <row r="530" spans="1:15" x14ac:dyDescent="0.35">
      <c r="A530" s="10">
        <v>35682</v>
      </c>
      <c r="B530" s="4">
        <v>0</v>
      </c>
      <c r="C530" s="19" t="str">
        <f t="shared" si="49"/>
        <v>A</v>
      </c>
      <c r="D530" s="5"/>
      <c r="E530" s="4">
        <v>8439</v>
      </c>
      <c r="F530" s="5">
        <v>2</v>
      </c>
      <c r="G530" s="5" t="str">
        <f t="shared" si="50"/>
        <v>Y</v>
      </c>
      <c r="H530" s="4">
        <f t="shared" si="51"/>
        <v>421.95000000000005</v>
      </c>
      <c r="I530" s="4">
        <f t="shared" si="48"/>
        <v>0</v>
      </c>
      <c r="J530" s="5">
        <v>5</v>
      </c>
      <c r="K530" s="5"/>
      <c r="L530" s="4">
        <f t="shared" si="52"/>
        <v>0</v>
      </c>
      <c r="M530" s="4">
        <f>'Invoice Data'!$B530+'Invoice Data'!$E530-'Invoice Data'!$H530-'Invoice Data'!$L530+'Invoice Data'!$I530</f>
        <v>8017.05</v>
      </c>
      <c r="N530" s="4">
        <f>_xlfn.IFNA(VLOOKUP(A530,BPay!$B$2:$D$7913,3,0),0)</f>
        <v>0</v>
      </c>
      <c r="O530" s="6">
        <f t="shared" si="53"/>
        <v>8017.05</v>
      </c>
    </row>
    <row r="531" spans="1:15" x14ac:dyDescent="0.35">
      <c r="A531" s="10">
        <v>35691</v>
      </c>
      <c r="B531" s="4">
        <v>0</v>
      </c>
      <c r="C531" s="19" t="str">
        <f t="shared" si="49"/>
        <v>A</v>
      </c>
      <c r="D531" s="5"/>
      <c r="E531" s="4">
        <v>10335</v>
      </c>
      <c r="F531" s="5">
        <v>2</v>
      </c>
      <c r="G531" s="5" t="str">
        <f t="shared" si="50"/>
        <v>Y</v>
      </c>
      <c r="H531" s="4">
        <f t="shared" si="51"/>
        <v>516.75</v>
      </c>
      <c r="I531" s="4">
        <f t="shared" si="48"/>
        <v>0</v>
      </c>
      <c r="J531" s="5">
        <v>12</v>
      </c>
      <c r="K531" s="5"/>
      <c r="L531" s="4">
        <f t="shared" si="52"/>
        <v>0</v>
      </c>
      <c r="M531" s="4">
        <f>'Invoice Data'!$B531+'Invoice Data'!$E531-'Invoice Data'!$H531-'Invoice Data'!$L531+'Invoice Data'!$I531</f>
        <v>9818.25</v>
      </c>
      <c r="N531" s="4">
        <f>_xlfn.IFNA(VLOOKUP(A531,BPay!$B$2:$D$7913,3,0),0)</f>
        <v>0</v>
      </c>
      <c r="O531" s="6">
        <f t="shared" si="53"/>
        <v>9818.25</v>
      </c>
    </row>
    <row r="532" spans="1:15" x14ac:dyDescent="0.35">
      <c r="A532" s="10">
        <v>35708</v>
      </c>
      <c r="B532" s="4">
        <v>0</v>
      </c>
      <c r="C532" s="19" t="str">
        <f t="shared" si="49"/>
        <v>A</v>
      </c>
      <c r="D532" s="5"/>
      <c r="E532" s="4">
        <v>7430</v>
      </c>
      <c r="F532" s="5">
        <v>2</v>
      </c>
      <c r="G532" s="5" t="str">
        <f t="shared" si="50"/>
        <v>Y</v>
      </c>
      <c r="H532" s="4">
        <f t="shared" si="51"/>
        <v>371.5</v>
      </c>
      <c r="I532" s="4">
        <f t="shared" si="48"/>
        <v>0</v>
      </c>
      <c r="J532" s="5">
        <v>6</v>
      </c>
      <c r="K532" s="5"/>
      <c r="L532" s="4">
        <f t="shared" si="52"/>
        <v>0</v>
      </c>
      <c r="M532" s="4">
        <f>'Invoice Data'!$B532+'Invoice Data'!$E532-'Invoice Data'!$H532-'Invoice Data'!$L532+'Invoice Data'!$I532</f>
        <v>7058.5</v>
      </c>
      <c r="N532" s="4">
        <f>_xlfn.IFNA(VLOOKUP(A532,BPay!$B$2:$D$7913,3,0),0)</f>
        <v>0</v>
      </c>
      <c r="O532" s="6">
        <f t="shared" si="53"/>
        <v>7058.5</v>
      </c>
    </row>
    <row r="533" spans="1:15" x14ac:dyDescent="0.35">
      <c r="A533" s="10">
        <v>35717</v>
      </c>
      <c r="B533" s="4">
        <v>-162</v>
      </c>
      <c r="C533" s="19" t="str">
        <f t="shared" si="49"/>
        <v>C</v>
      </c>
      <c r="D533" s="5"/>
      <c r="E533" s="4">
        <v>5113</v>
      </c>
      <c r="F533" s="5">
        <v>1</v>
      </c>
      <c r="G533" s="5" t="str">
        <f t="shared" si="50"/>
        <v/>
      </c>
      <c r="H533" s="4">
        <f t="shared" si="51"/>
        <v>0</v>
      </c>
      <c r="I533" s="4">
        <f t="shared" si="48"/>
        <v>0</v>
      </c>
      <c r="J533" s="5">
        <v>7</v>
      </c>
      <c r="K533" s="5"/>
      <c r="L533" s="4">
        <f t="shared" si="52"/>
        <v>0</v>
      </c>
      <c r="M533" s="4">
        <f>'Invoice Data'!$B533+'Invoice Data'!$E533-'Invoice Data'!$H533-'Invoice Data'!$L533+'Invoice Data'!$I533</f>
        <v>4951</v>
      </c>
      <c r="N533" s="4">
        <f>_xlfn.IFNA(VLOOKUP(A533,BPay!$B$2:$D$7913,3,0),0)</f>
        <v>0</v>
      </c>
      <c r="O533" s="6">
        <f t="shared" si="53"/>
        <v>4951</v>
      </c>
    </row>
    <row r="534" spans="1:15" x14ac:dyDescent="0.35">
      <c r="A534" s="10">
        <v>35726</v>
      </c>
      <c r="B534" s="4">
        <v>0</v>
      </c>
      <c r="C534" s="19" t="str">
        <f t="shared" si="49"/>
        <v>A</v>
      </c>
      <c r="D534" s="5"/>
      <c r="E534" s="4">
        <v>8527</v>
      </c>
      <c r="F534" s="5">
        <v>2</v>
      </c>
      <c r="G534" s="5" t="str">
        <f t="shared" si="50"/>
        <v>Y</v>
      </c>
      <c r="H534" s="4">
        <f t="shared" si="51"/>
        <v>426.35</v>
      </c>
      <c r="I534" s="4">
        <f t="shared" si="48"/>
        <v>0</v>
      </c>
      <c r="J534" s="5">
        <v>14</v>
      </c>
      <c r="K534" s="5"/>
      <c r="L534" s="4">
        <f t="shared" si="52"/>
        <v>0</v>
      </c>
      <c r="M534" s="4">
        <f>'Invoice Data'!$B534+'Invoice Data'!$E534-'Invoice Data'!$H534-'Invoice Data'!$L534+'Invoice Data'!$I534</f>
        <v>8100.65</v>
      </c>
      <c r="N534" s="4">
        <f>_xlfn.IFNA(VLOOKUP(A534,BPay!$B$2:$D$7913,3,0),0)</f>
        <v>0</v>
      </c>
      <c r="O534" s="6">
        <f t="shared" si="53"/>
        <v>8100.65</v>
      </c>
    </row>
    <row r="535" spans="1:15" x14ac:dyDescent="0.35">
      <c r="A535" s="10">
        <v>35735</v>
      </c>
      <c r="B535" s="4">
        <v>0</v>
      </c>
      <c r="C535" s="19" t="str">
        <f t="shared" si="49"/>
        <v>A</v>
      </c>
      <c r="D535" s="5"/>
      <c r="E535" s="4">
        <v>7431</v>
      </c>
      <c r="F535" s="5">
        <v>2</v>
      </c>
      <c r="G535" s="5" t="str">
        <f t="shared" si="50"/>
        <v>Y</v>
      </c>
      <c r="H535" s="4">
        <f t="shared" si="51"/>
        <v>371.55</v>
      </c>
      <c r="I535" s="4">
        <f t="shared" si="48"/>
        <v>0</v>
      </c>
      <c r="J535" s="5">
        <v>0</v>
      </c>
      <c r="K535" s="5" t="b">
        <v>1</v>
      </c>
      <c r="L535" s="4">
        <f t="shared" si="52"/>
        <v>250</v>
      </c>
      <c r="M535" s="4">
        <f>'Invoice Data'!$B535+'Invoice Data'!$E535-'Invoice Data'!$H535-'Invoice Data'!$L535+'Invoice Data'!$I535</f>
        <v>6809.45</v>
      </c>
      <c r="N535" s="4">
        <f>_xlfn.IFNA(VLOOKUP(A535,BPay!$B$2:$D$7913,3,0),0)</f>
        <v>0</v>
      </c>
      <c r="O535" s="6">
        <f t="shared" si="53"/>
        <v>6809.45</v>
      </c>
    </row>
    <row r="536" spans="1:15" x14ac:dyDescent="0.35">
      <c r="A536" s="10">
        <v>35744</v>
      </c>
      <c r="B536" s="4">
        <v>0</v>
      </c>
      <c r="C536" s="19" t="str">
        <f t="shared" si="49"/>
        <v>A</v>
      </c>
      <c r="D536" s="5"/>
      <c r="E536" s="4">
        <v>4931</v>
      </c>
      <c r="F536" s="5">
        <v>1</v>
      </c>
      <c r="G536" s="5" t="str">
        <f t="shared" si="50"/>
        <v/>
      </c>
      <c r="H536" s="4">
        <f t="shared" si="51"/>
        <v>0</v>
      </c>
      <c r="I536" s="4">
        <f t="shared" si="48"/>
        <v>0</v>
      </c>
      <c r="J536" s="5">
        <v>15</v>
      </c>
      <c r="K536" s="5"/>
      <c r="L536" s="4">
        <f t="shared" si="52"/>
        <v>0</v>
      </c>
      <c r="M536" s="4">
        <f>'Invoice Data'!$B536+'Invoice Data'!$E536-'Invoice Data'!$H536-'Invoice Data'!$L536+'Invoice Data'!$I536</f>
        <v>4931</v>
      </c>
      <c r="N536" s="4">
        <f>_xlfn.IFNA(VLOOKUP(A536,BPay!$B$2:$D$7913,3,0),0)</f>
        <v>0</v>
      </c>
      <c r="O536" s="6">
        <f t="shared" si="53"/>
        <v>4931</v>
      </c>
    </row>
    <row r="537" spans="1:15" x14ac:dyDescent="0.35">
      <c r="A537" s="10">
        <v>35753</v>
      </c>
      <c r="B537" s="4">
        <v>0</v>
      </c>
      <c r="C537" s="19" t="str">
        <f t="shared" si="49"/>
        <v>A</v>
      </c>
      <c r="D537" s="5"/>
      <c r="E537" s="4">
        <v>9918</v>
      </c>
      <c r="F537" s="5">
        <v>2</v>
      </c>
      <c r="G537" s="5" t="str">
        <f t="shared" si="50"/>
        <v>Y</v>
      </c>
      <c r="H537" s="4">
        <f t="shared" si="51"/>
        <v>495.90000000000003</v>
      </c>
      <c r="I537" s="4">
        <f t="shared" si="48"/>
        <v>0</v>
      </c>
      <c r="J537" s="5">
        <v>3</v>
      </c>
      <c r="K537" s="5"/>
      <c r="L537" s="4">
        <f t="shared" si="52"/>
        <v>0</v>
      </c>
      <c r="M537" s="4">
        <f>'Invoice Data'!$B537+'Invoice Data'!$E537-'Invoice Data'!$H537-'Invoice Data'!$L537+'Invoice Data'!$I537</f>
        <v>9422.1</v>
      </c>
      <c r="N537" s="4">
        <f>_xlfn.IFNA(VLOOKUP(A537,BPay!$B$2:$D$7913,3,0),0)</f>
        <v>0</v>
      </c>
      <c r="O537" s="6">
        <f t="shared" si="53"/>
        <v>9422.1</v>
      </c>
    </row>
    <row r="538" spans="1:15" x14ac:dyDescent="0.35">
      <c r="A538" s="10">
        <v>35762</v>
      </c>
      <c r="B538" s="4">
        <v>0</v>
      </c>
      <c r="C538" s="19" t="str">
        <f t="shared" si="49"/>
        <v>A</v>
      </c>
      <c r="D538" s="5"/>
      <c r="E538" s="4">
        <v>4692</v>
      </c>
      <c r="F538" s="5">
        <v>1</v>
      </c>
      <c r="G538" s="5" t="str">
        <f t="shared" si="50"/>
        <v/>
      </c>
      <c r="H538" s="4">
        <f t="shared" si="51"/>
        <v>0</v>
      </c>
      <c r="I538" s="4">
        <f t="shared" si="48"/>
        <v>0</v>
      </c>
      <c r="J538" s="5">
        <v>12</v>
      </c>
      <c r="K538" s="5"/>
      <c r="L538" s="4">
        <f t="shared" si="52"/>
        <v>0</v>
      </c>
      <c r="M538" s="4">
        <f>'Invoice Data'!$B538+'Invoice Data'!$E538-'Invoice Data'!$H538-'Invoice Data'!$L538+'Invoice Data'!$I538</f>
        <v>4692</v>
      </c>
      <c r="N538" s="4">
        <f>_xlfn.IFNA(VLOOKUP(A538,BPay!$B$2:$D$7913,3,0),0)</f>
        <v>0</v>
      </c>
      <c r="O538" s="6">
        <f t="shared" si="53"/>
        <v>4692</v>
      </c>
    </row>
    <row r="539" spans="1:15" x14ac:dyDescent="0.35">
      <c r="A539" s="10">
        <v>35771</v>
      </c>
      <c r="B539" s="4">
        <v>0</v>
      </c>
      <c r="C539" s="19" t="str">
        <f t="shared" si="49"/>
        <v>A</v>
      </c>
      <c r="D539" s="5"/>
      <c r="E539" s="4">
        <v>6712</v>
      </c>
      <c r="F539" s="5">
        <v>2</v>
      </c>
      <c r="G539" s="5" t="str">
        <f t="shared" si="50"/>
        <v>Y</v>
      </c>
      <c r="H539" s="4">
        <f t="shared" si="51"/>
        <v>335.6</v>
      </c>
      <c r="I539" s="4">
        <f t="shared" si="48"/>
        <v>0</v>
      </c>
      <c r="J539" s="5">
        <v>8</v>
      </c>
      <c r="K539" s="5"/>
      <c r="L539" s="4">
        <f t="shared" si="52"/>
        <v>0</v>
      </c>
      <c r="M539" s="4">
        <f>'Invoice Data'!$B539+'Invoice Data'!$E539-'Invoice Data'!$H539-'Invoice Data'!$L539+'Invoice Data'!$I539</f>
        <v>6376.4</v>
      </c>
      <c r="N539" s="4">
        <f>_xlfn.IFNA(VLOOKUP(A539,BPay!$B$2:$D$7913,3,0),0)</f>
        <v>0</v>
      </c>
      <c r="O539" s="6">
        <f t="shared" si="53"/>
        <v>6376.4</v>
      </c>
    </row>
    <row r="540" spans="1:15" x14ac:dyDescent="0.35">
      <c r="A540" s="10">
        <v>35780</v>
      </c>
      <c r="B540" s="4">
        <v>0</v>
      </c>
      <c r="C540" s="19" t="str">
        <f t="shared" si="49"/>
        <v>A</v>
      </c>
      <c r="D540" s="5"/>
      <c r="E540" s="4">
        <v>7925</v>
      </c>
      <c r="F540" s="5">
        <v>2</v>
      </c>
      <c r="G540" s="5" t="str">
        <f t="shared" si="50"/>
        <v>Y</v>
      </c>
      <c r="H540" s="4">
        <f t="shared" si="51"/>
        <v>396.25</v>
      </c>
      <c r="I540" s="4">
        <f t="shared" si="48"/>
        <v>0</v>
      </c>
      <c r="J540" s="5">
        <v>16</v>
      </c>
      <c r="K540" s="5"/>
      <c r="L540" s="4">
        <f t="shared" si="52"/>
        <v>250</v>
      </c>
      <c r="M540" s="4">
        <f>'Invoice Data'!$B540+'Invoice Data'!$E540-'Invoice Data'!$H540-'Invoice Data'!$L540+'Invoice Data'!$I540</f>
        <v>7278.75</v>
      </c>
      <c r="N540" s="4">
        <f>_xlfn.IFNA(VLOOKUP(A540,BPay!$B$2:$D$7913,3,0),0)</f>
        <v>0</v>
      </c>
      <c r="O540" s="6">
        <f t="shared" si="53"/>
        <v>7278.75</v>
      </c>
    </row>
    <row r="541" spans="1:15" x14ac:dyDescent="0.35">
      <c r="A541" s="10">
        <v>35799</v>
      </c>
      <c r="B541" s="4">
        <v>0</v>
      </c>
      <c r="C541" s="19" t="str">
        <f t="shared" si="49"/>
        <v>A</v>
      </c>
      <c r="D541" s="5"/>
      <c r="E541" s="4">
        <v>5627</v>
      </c>
      <c r="F541" s="5">
        <v>1</v>
      </c>
      <c r="G541" s="5" t="str">
        <f t="shared" si="50"/>
        <v/>
      </c>
      <c r="H541" s="4">
        <f t="shared" si="51"/>
        <v>0</v>
      </c>
      <c r="I541" s="4">
        <f t="shared" si="48"/>
        <v>0</v>
      </c>
      <c r="J541" s="5">
        <v>9</v>
      </c>
      <c r="K541" s="5"/>
      <c r="L541" s="4">
        <f t="shared" si="52"/>
        <v>0</v>
      </c>
      <c r="M541" s="4">
        <f>'Invoice Data'!$B541+'Invoice Data'!$E541-'Invoice Data'!$H541-'Invoice Data'!$L541+'Invoice Data'!$I541</f>
        <v>5627</v>
      </c>
      <c r="N541" s="4">
        <f>_xlfn.IFNA(VLOOKUP(A541,BPay!$B$2:$D$7913,3,0),0)</f>
        <v>0</v>
      </c>
      <c r="O541" s="6">
        <f t="shared" si="53"/>
        <v>5627</v>
      </c>
    </row>
    <row r="542" spans="1:15" x14ac:dyDescent="0.35">
      <c r="A542" s="10">
        <v>35806</v>
      </c>
      <c r="B542" s="4">
        <v>0</v>
      </c>
      <c r="C542" s="19" t="str">
        <f t="shared" si="49"/>
        <v>A</v>
      </c>
      <c r="D542" s="5"/>
      <c r="E542" s="4">
        <v>3965</v>
      </c>
      <c r="F542" s="5">
        <v>1</v>
      </c>
      <c r="G542" s="5" t="str">
        <f t="shared" si="50"/>
        <v/>
      </c>
      <c r="H542" s="4">
        <f t="shared" si="51"/>
        <v>0</v>
      </c>
      <c r="I542" s="4">
        <f t="shared" si="48"/>
        <v>0</v>
      </c>
      <c r="J542" s="5">
        <v>8</v>
      </c>
      <c r="K542" s="5"/>
      <c r="L542" s="4">
        <f t="shared" si="52"/>
        <v>0</v>
      </c>
      <c r="M542" s="4">
        <f>'Invoice Data'!$B542+'Invoice Data'!$E542-'Invoice Data'!$H542-'Invoice Data'!$L542+'Invoice Data'!$I542</f>
        <v>3965</v>
      </c>
      <c r="N542" s="4">
        <f>_xlfn.IFNA(VLOOKUP(A542,BPay!$B$2:$D$7913,3,0),0)</f>
        <v>0</v>
      </c>
      <c r="O542" s="6">
        <f t="shared" si="53"/>
        <v>3965</v>
      </c>
    </row>
    <row r="543" spans="1:15" x14ac:dyDescent="0.35">
      <c r="A543" s="10">
        <v>35815</v>
      </c>
      <c r="B543" s="4">
        <v>0</v>
      </c>
      <c r="C543" s="19" t="str">
        <f t="shared" si="49"/>
        <v>A</v>
      </c>
      <c r="D543" s="5"/>
      <c r="E543" s="4">
        <v>4792</v>
      </c>
      <c r="F543" s="5">
        <v>1</v>
      </c>
      <c r="G543" s="5" t="str">
        <f t="shared" si="50"/>
        <v/>
      </c>
      <c r="H543" s="4">
        <f t="shared" si="51"/>
        <v>0</v>
      </c>
      <c r="I543" s="4">
        <f t="shared" si="48"/>
        <v>0</v>
      </c>
      <c r="J543" s="5">
        <v>11</v>
      </c>
      <c r="K543" s="5"/>
      <c r="L543" s="4">
        <f t="shared" si="52"/>
        <v>0</v>
      </c>
      <c r="M543" s="4">
        <f>'Invoice Data'!$B543+'Invoice Data'!$E543-'Invoice Data'!$H543-'Invoice Data'!$L543+'Invoice Data'!$I543</f>
        <v>4792</v>
      </c>
      <c r="N543" s="4">
        <f>_xlfn.IFNA(VLOOKUP(A543,BPay!$B$2:$D$7913,3,0),0)</f>
        <v>0</v>
      </c>
      <c r="O543" s="6">
        <f t="shared" si="53"/>
        <v>4792</v>
      </c>
    </row>
    <row r="544" spans="1:15" x14ac:dyDescent="0.35">
      <c r="A544" s="10">
        <v>35824</v>
      </c>
      <c r="B544" s="4">
        <v>0</v>
      </c>
      <c r="C544" s="19" t="str">
        <f t="shared" si="49"/>
        <v>A</v>
      </c>
      <c r="D544" s="5"/>
      <c r="E544" s="4">
        <v>3366</v>
      </c>
      <c r="F544" s="5">
        <v>1</v>
      </c>
      <c r="G544" s="5" t="str">
        <f t="shared" si="50"/>
        <v/>
      </c>
      <c r="H544" s="4">
        <f t="shared" si="51"/>
        <v>0</v>
      </c>
      <c r="I544" s="4">
        <f t="shared" si="48"/>
        <v>0</v>
      </c>
      <c r="J544" s="5">
        <v>3</v>
      </c>
      <c r="K544" s="5"/>
      <c r="L544" s="4">
        <f t="shared" si="52"/>
        <v>0</v>
      </c>
      <c r="M544" s="4">
        <f>'Invoice Data'!$B544+'Invoice Data'!$E544-'Invoice Data'!$H544-'Invoice Data'!$L544+'Invoice Data'!$I544</f>
        <v>3366</v>
      </c>
      <c r="N544" s="4">
        <f>_xlfn.IFNA(VLOOKUP(A544,BPay!$B$2:$D$7913,3,0),0)</f>
        <v>0</v>
      </c>
      <c r="O544" s="6">
        <f t="shared" si="53"/>
        <v>3366</v>
      </c>
    </row>
    <row r="545" spans="1:15" x14ac:dyDescent="0.35">
      <c r="A545" s="10">
        <v>35833</v>
      </c>
      <c r="B545" s="4">
        <v>0</v>
      </c>
      <c r="C545" s="19" t="str">
        <f t="shared" si="49"/>
        <v>A</v>
      </c>
      <c r="D545" s="5"/>
      <c r="E545" s="4">
        <v>3462</v>
      </c>
      <c r="F545" s="5">
        <v>1</v>
      </c>
      <c r="G545" s="5" t="str">
        <f t="shared" si="50"/>
        <v/>
      </c>
      <c r="H545" s="4">
        <f t="shared" si="51"/>
        <v>0</v>
      </c>
      <c r="I545" s="4">
        <f t="shared" si="48"/>
        <v>0</v>
      </c>
      <c r="J545" s="5">
        <v>3</v>
      </c>
      <c r="K545" s="5"/>
      <c r="L545" s="4">
        <f t="shared" si="52"/>
        <v>0</v>
      </c>
      <c r="M545" s="4">
        <f>'Invoice Data'!$B545+'Invoice Data'!$E545-'Invoice Data'!$H545-'Invoice Data'!$L545+'Invoice Data'!$I545</f>
        <v>3462</v>
      </c>
      <c r="N545" s="4">
        <f>_xlfn.IFNA(VLOOKUP(A545,BPay!$B$2:$D$7913,3,0),0)</f>
        <v>0</v>
      </c>
      <c r="O545" s="6">
        <f t="shared" si="53"/>
        <v>3462</v>
      </c>
    </row>
    <row r="546" spans="1:15" x14ac:dyDescent="0.35">
      <c r="A546" s="10">
        <v>35842</v>
      </c>
      <c r="B546" s="4">
        <v>0</v>
      </c>
      <c r="C546" s="19" t="str">
        <f t="shared" si="49"/>
        <v>A</v>
      </c>
      <c r="D546" s="5"/>
      <c r="E546" s="4">
        <v>8630</v>
      </c>
      <c r="F546" s="5">
        <v>2</v>
      </c>
      <c r="G546" s="5" t="str">
        <f t="shared" si="50"/>
        <v>Y</v>
      </c>
      <c r="H546" s="4">
        <f t="shared" si="51"/>
        <v>431.5</v>
      </c>
      <c r="I546" s="4">
        <f t="shared" si="48"/>
        <v>0</v>
      </c>
      <c r="J546" s="5">
        <v>14</v>
      </c>
      <c r="K546" s="5"/>
      <c r="L546" s="4">
        <f t="shared" si="52"/>
        <v>0</v>
      </c>
      <c r="M546" s="4">
        <f>'Invoice Data'!$B546+'Invoice Data'!$E546-'Invoice Data'!$H546-'Invoice Data'!$L546+'Invoice Data'!$I546</f>
        <v>8198.5</v>
      </c>
      <c r="N546" s="4">
        <f>_xlfn.IFNA(VLOOKUP(A546,BPay!$B$2:$D$7913,3,0),0)</f>
        <v>0</v>
      </c>
      <c r="O546" s="6">
        <f t="shared" si="53"/>
        <v>8198.5</v>
      </c>
    </row>
    <row r="547" spans="1:15" x14ac:dyDescent="0.35">
      <c r="A547" s="10">
        <v>35851</v>
      </c>
      <c r="B547" s="4">
        <v>0</v>
      </c>
      <c r="C547" s="19" t="str">
        <f t="shared" si="49"/>
        <v>A</v>
      </c>
      <c r="D547" s="5"/>
      <c r="E547" s="4">
        <v>4102</v>
      </c>
      <c r="F547" s="5">
        <v>1</v>
      </c>
      <c r="G547" s="5" t="str">
        <f t="shared" si="50"/>
        <v/>
      </c>
      <c r="H547" s="4">
        <f t="shared" si="51"/>
        <v>0</v>
      </c>
      <c r="I547" s="4">
        <f t="shared" si="48"/>
        <v>0</v>
      </c>
      <c r="J547" s="5">
        <v>5</v>
      </c>
      <c r="K547" s="5"/>
      <c r="L547" s="4">
        <f t="shared" si="52"/>
        <v>0</v>
      </c>
      <c r="M547" s="4">
        <f>'Invoice Data'!$B547+'Invoice Data'!$E547-'Invoice Data'!$H547-'Invoice Data'!$L547+'Invoice Data'!$I547</f>
        <v>4102</v>
      </c>
      <c r="N547" s="4">
        <f>_xlfn.IFNA(VLOOKUP(A547,BPay!$B$2:$D$7913,3,0),0)</f>
        <v>0</v>
      </c>
      <c r="O547" s="6">
        <f t="shared" si="53"/>
        <v>4102</v>
      </c>
    </row>
    <row r="548" spans="1:15" x14ac:dyDescent="0.35">
      <c r="A548" s="10">
        <v>35860</v>
      </c>
      <c r="B548" s="4">
        <v>0</v>
      </c>
      <c r="C548" s="19" t="str">
        <f t="shared" si="49"/>
        <v>A</v>
      </c>
      <c r="D548" s="5"/>
      <c r="E548" s="4">
        <v>7108</v>
      </c>
      <c r="F548" s="5">
        <v>2</v>
      </c>
      <c r="G548" s="5" t="str">
        <f t="shared" si="50"/>
        <v>Y</v>
      </c>
      <c r="H548" s="4">
        <f t="shared" si="51"/>
        <v>355.40000000000003</v>
      </c>
      <c r="I548" s="4">
        <f t="shared" si="48"/>
        <v>0</v>
      </c>
      <c r="J548" s="5">
        <v>0</v>
      </c>
      <c r="K548" s="5"/>
      <c r="L548" s="4">
        <f t="shared" si="52"/>
        <v>0</v>
      </c>
      <c r="M548" s="4">
        <f>'Invoice Data'!$B548+'Invoice Data'!$E548-'Invoice Data'!$H548-'Invoice Data'!$L548+'Invoice Data'!$I548</f>
        <v>6752.6</v>
      </c>
      <c r="N548" s="4">
        <f>_xlfn.IFNA(VLOOKUP(A548,BPay!$B$2:$D$7913,3,0),0)</f>
        <v>0</v>
      </c>
      <c r="O548" s="6">
        <f t="shared" si="53"/>
        <v>6752.6</v>
      </c>
    </row>
    <row r="549" spans="1:15" x14ac:dyDescent="0.35">
      <c r="A549" s="10">
        <v>35879</v>
      </c>
      <c r="B549" s="4">
        <v>0</v>
      </c>
      <c r="C549" s="19" t="str">
        <f t="shared" si="49"/>
        <v>A</v>
      </c>
      <c r="D549" s="5"/>
      <c r="E549" s="4">
        <v>4515</v>
      </c>
      <c r="F549" s="5">
        <v>1</v>
      </c>
      <c r="G549" s="5" t="str">
        <f t="shared" si="50"/>
        <v/>
      </c>
      <c r="H549" s="4">
        <f t="shared" si="51"/>
        <v>0</v>
      </c>
      <c r="I549" s="4">
        <f t="shared" si="48"/>
        <v>0</v>
      </c>
      <c r="J549" s="5">
        <v>0</v>
      </c>
      <c r="K549" s="5"/>
      <c r="L549" s="4">
        <f t="shared" si="52"/>
        <v>0</v>
      </c>
      <c r="M549" s="4">
        <f>'Invoice Data'!$B549+'Invoice Data'!$E549-'Invoice Data'!$H549-'Invoice Data'!$L549+'Invoice Data'!$I549</f>
        <v>4515</v>
      </c>
      <c r="N549" s="4">
        <f>_xlfn.IFNA(VLOOKUP(A549,BPay!$B$2:$D$7913,3,0),0)</f>
        <v>0</v>
      </c>
      <c r="O549" s="6">
        <f t="shared" si="53"/>
        <v>4515</v>
      </c>
    </row>
    <row r="550" spans="1:15" x14ac:dyDescent="0.35">
      <c r="A550" s="10">
        <v>35888</v>
      </c>
      <c r="B550" s="4">
        <v>0</v>
      </c>
      <c r="C550" s="19" t="str">
        <f t="shared" si="49"/>
        <v>A</v>
      </c>
      <c r="D550" s="5"/>
      <c r="E550" s="4">
        <v>8450</v>
      </c>
      <c r="F550" s="5">
        <v>2</v>
      </c>
      <c r="G550" s="5" t="str">
        <f t="shared" si="50"/>
        <v>Y</v>
      </c>
      <c r="H550" s="4">
        <f t="shared" si="51"/>
        <v>422.5</v>
      </c>
      <c r="I550" s="4">
        <f t="shared" si="48"/>
        <v>0</v>
      </c>
      <c r="J550" s="5">
        <v>5</v>
      </c>
      <c r="K550" s="5"/>
      <c r="L550" s="4">
        <f t="shared" si="52"/>
        <v>0</v>
      </c>
      <c r="M550" s="4">
        <f>'Invoice Data'!$B550+'Invoice Data'!$E550-'Invoice Data'!$H550-'Invoice Data'!$L550+'Invoice Data'!$I550</f>
        <v>8027.5</v>
      </c>
      <c r="N550" s="4">
        <f>_xlfn.IFNA(VLOOKUP(A550,BPay!$B$2:$D$7913,3,0),0)</f>
        <v>0</v>
      </c>
      <c r="O550" s="6">
        <f t="shared" si="53"/>
        <v>8027.5</v>
      </c>
    </row>
    <row r="551" spans="1:15" x14ac:dyDescent="0.35">
      <c r="A551" s="10">
        <v>35897</v>
      </c>
      <c r="B551" s="4">
        <v>0</v>
      </c>
      <c r="C551" s="19" t="str">
        <f t="shared" si="49"/>
        <v>A</v>
      </c>
      <c r="D551" s="5"/>
      <c r="E551" s="4">
        <v>8342</v>
      </c>
      <c r="F551" s="5">
        <v>2</v>
      </c>
      <c r="G551" s="5" t="str">
        <f t="shared" si="50"/>
        <v>Y</v>
      </c>
      <c r="H551" s="4">
        <f t="shared" si="51"/>
        <v>417.1</v>
      </c>
      <c r="I551" s="4">
        <f t="shared" si="48"/>
        <v>0</v>
      </c>
      <c r="J551" s="5">
        <v>14</v>
      </c>
      <c r="K551" s="5"/>
      <c r="L551" s="4">
        <f t="shared" si="52"/>
        <v>0</v>
      </c>
      <c r="M551" s="4">
        <f>'Invoice Data'!$B551+'Invoice Data'!$E551-'Invoice Data'!$H551-'Invoice Data'!$L551+'Invoice Data'!$I551</f>
        <v>7924.9</v>
      </c>
      <c r="N551" s="4">
        <f>_xlfn.IFNA(VLOOKUP(A551,BPay!$B$2:$D$7913,3,0),0)</f>
        <v>0</v>
      </c>
      <c r="O551" s="6">
        <f t="shared" si="53"/>
        <v>7924.9</v>
      </c>
    </row>
    <row r="552" spans="1:15" x14ac:dyDescent="0.35">
      <c r="A552" s="10">
        <v>35904</v>
      </c>
      <c r="B552" s="4">
        <v>0</v>
      </c>
      <c r="C552" s="19" t="str">
        <f t="shared" si="49"/>
        <v>A</v>
      </c>
      <c r="D552" s="5"/>
      <c r="E552" s="4">
        <v>8813</v>
      </c>
      <c r="F552" s="5">
        <v>2</v>
      </c>
      <c r="G552" s="5" t="str">
        <f t="shared" si="50"/>
        <v>Y</v>
      </c>
      <c r="H552" s="4">
        <f t="shared" si="51"/>
        <v>440.65000000000003</v>
      </c>
      <c r="I552" s="4">
        <f t="shared" si="48"/>
        <v>0</v>
      </c>
      <c r="J552" s="5">
        <v>16</v>
      </c>
      <c r="K552" s="5"/>
      <c r="L552" s="4">
        <f t="shared" si="52"/>
        <v>250</v>
      </c>
      <c r="M552" s="4">
        <f>'Invoice Data'!$B552+'Invoice Data'!$E552-'Invoice Data'!$H552-'Invoice Data'!$L552+'Invoice Data'!$I552</f>
        <v>8122.35</v>
      </c>
      <c r="N552" s="4">
        <f>_xlfn.IFNA(VLOOKUP(A552,BPay!$B$2:$D$7913,3,0),0)</f>
        <v>0</v>
      </c>
      <c r="O552" s="6">
        <f t="shared" si="53"/>
        <v>8122.35</v>
      </c>
    </row>
    <row r="553" spans="1:15" x14ac:dyDescent="0.35">
      <c r="A553" s="10">
        <v>35913</v>
      </c>
      <c r="B553" s="4">
        <v>0</v>
      </c>
      <c r="C553" s="19" t="str">
        <f t="shared" si="49"/>
        <v>A</v>
      </c>
      <c r="D553" s="5"/>
      <c r="E553" s="4">
        <v>7211</v>
      </c>
      <c r="F553" s="5">
        <v>2</v>
      </c>
      <c r="G553" s="5" t="str">
        <f t="shared" si="50"/>
        <v>Y</v>
      </c>
      <c r="H553" s="4">
        <f t="shared" si="51"/>
        <v>360.55</v>
      </c>
      <c r="I553" s="4">
        <f t="shared" si="48"/>
        <v>0</v>
      </c>
      <c r="J553" s="5">
        <v>16</v>
      </c>
      <c r="K553" s="5"/>
      <c r="L553" s="4">
        <f t="shared" si="52"/>
        <v>250</v>
      </c>
      <c r="M553" s="4">
        <f>'Invoice Data'!$B553+'Invoice Data'!$E553-'Invoice Data'!$H553-'Invoice Data'!$L553+'Invoice Data'!$I553</f>
        <v>6600.45</v>
      </c>
      <c r="N553" s="4">
        <f>_xlfn.IFNA(VLOOKUP(A553,BPay!$B$2:$D$7913,3,0),0)</f>
        <v>0</v>
      </c>
      <c r="O553" s="6">
        <f t="shared" si="53"/>
        <v>6600.45</v>
      </c>
    </row>
    <row r="554" spans="1:15" x14ac:dyDescent="0.35">
      <c r="A554" s="10">
        <v>35922</v>
      </c>
      <c r="B554" s="4">
        <v>0</v>
      </c>
      <c r="C554" s="19" t="str">
        <f t="shared" si="49"/>
        <v>A</v>
      </c>
      <c r="D554" s="5"/>
      <c r="E554" s="4">
        <v>9522</v>
      </c>
      <c r="F554" s="5">
        <v>2</v>
      </c>
      <c r="G554" s="5" t="str">
        <f t="shared" si="50"/>
        <v>Y</v>
      </c>
      <c r="H554" s="4">
        <f t="shared" si="51"/>
        <v>476.1</v>
      </c>
      <c r="I554" s="4">
        <f t="shared" si="48"/>
        <v>0</v>
      </c>
      <c r="J554" s="5">
        <v>4</v>
      </c>
      <c r="K554" s="5"/>
      <c r="L554" s="4">
        <f t="shared" si="52"/>
        <v>0</v>
      </c>
      <c r="M554" s="4">
        <f>'Invoice Data'!$B554+'Invoice Data'!$E554-'Invoice Data'!$H554-'Invoice Data'!$L554+'Invoice Data'!$I554</f>
        <v>9045.9</v>
      </c>
      <c r="N554" s="4">
        <f>_xlfn.IFNA(VLOOKUP(A554,BPay!$B$2:$D$7913,3,0),0)</f>
        <v>0</v>
      </c>
      <c r="O554" s="6">
        <f t="shared" si="53"/>
        <v>9045.9</v>
      </c>
    </row>
    <row r="555" spans="1:15" x14ac:dyDescent="0.35">
      <c r="A555" s="10">
        <v>35931</v>
      </c>
      <c r="B555" s="4">
        <v>0</v>
      </c>
      <c r="C555" s="19" t="str">
        <f t="shared" si="49"/>
        <v>A</v>
      </c>
      <c r="D555" s="5"/>
      <c r="E555" s="4">
        <v>7027</v>
      </c>
      <c r="F555" s="5">
        <v>2</v>
      </c>
      <c r="G555" s="5" t="str">
        <f t="shared" si="50"/>
        <v>Y</v>
      </c>
      <c r="H555" s="4">
        <f t="shared" si="51"/>
        <v>351.35</v>
      </c>
      <c r="I555" s="4">
        <f t="shared" si="48"/>
        <v>0</v>
      </c>
      <c r="J555" s="5">
        <v>10</v>
      </c>
      <c r="K555" s="5"/>
      <c r="L555" s="4">
        <f t="shared" si="52"/>
        <v>0</v>
      </c>
      <c r="M555" s="4">
        <f>'Invoice Data'!$B555+'Invoice Data'!$E555-'Invoice Data'!$H555-'Invoice Data'!$L555+'Invoice Data'!$I555</f>
        <v>6675.65</v>
      </c>
      <c r="N555" s="4">
        <f>_xlfn.IFNA(VLOOKUP(A555,BPay!$B$2:$D$7913,3,0),0)</f>
        <v>0</v>
      </c>
      <c r="O555" s="6">
        <f t="shared" si="53"/>
        <v>6675.65</v>
      </c>
    </row>
    <row r="556" spans="1:15" x14ac:dyDescent="0.35">
      <c r="A556" s="10">
        <v>35940</v>
      </c>
      <c r="B556" s="4">
        <v>0</v>
      </c>
      <c r="C556" s="19" t="str">
        <f t="shared" si="49"/>
        <v>A</v>
      </c>
      <c r="D556" s="5"/>
      <c r="E556" s="4">
        <v>4387</v>
      </c>
      <c r="F556" s="5">
        <v>1</v>
      </c>
      <c r="G556" s="5" t="str">
        <f t="shared" si="50"/>
        <v/>
      </c>
      <c r="H556" s="4">
        <f t="shared" si="51"/>
        <v>0</v>
      </c>
      <c r="I556" s="4">
        <f t="shared" si="48"/>
        <v>0</v>
      </c>
      <c r="J556" s="5">
        <v>15</v>
      </c>
      <c r="K556" s="5"/>
      <c r="L556" s="4">
        <f t="shared" si="52"/>
        <v>0</v>
      </c>
      <c r="M556" s="4">
        <f>'Invoice Data'!$B556+'Invoice Data'!$E556-'Invoice Data'!$H556-'Invoice Data'!$L556+'Invoice Data'!$I556</f>
        <v>4387</v>
      </c>
      <c r="N556" s="4">
        <f>_xlfn.IFNA(VLOOKUP(A556,BPay!$B$2:$D$7913,3,0),0)</f>
        <v>0</v>
      </c>
      <c r="O556" s="6">
        <f t="shared" si="53"/>
        <v>4387</v>
      </c>
    </row>
    <row r="557" spans="1:15" x14ac:dyDescent="0.35">
      <c r="A557" s="10">
        <v>35959</v>
      </c>
      <c r="B557" s="4">
        <v>0</v>
      </c>
      <c r="C557" s="19" t="str">
        <f t="shared" si="49"/>
        <v>A</v>
      </c>
      <c r="D557" s="5"/>
      <c r="E557" s="4">
        <v>8283</v>
      </c>
      <c r="F557" s="5">
        <v>2</v>
      </c>
      <c r="G557" s="5" t="str">
        <f t="shared" si="50"/>
        <v>Y</v>
      </c>
      <c r="H557" s="4">
        <f t="shared" si="51"/>
        <v>414.15000000000003</v>
      </c>
      <c r="I557" s="4">
        <f t="shared" si="48"/>
        <v>0</v>
      </c>
      <c r="J557" s="5">
        <v>3</v>
      </c>
      <c r="K557" s="5"/>
      <c r="L557" s="4">
        <f t="shared" si="52"/>
        <v>0</v>
      </c>
      <c r="M557" s="4">
        <f>'Invoice Data'!$B557+'Invoice Data'!$E557-'Invoice Data'!$H557-'Invoice Data'!$L557+'Invoice Data'!$I557</f>
        <v>7868.85</v>
      </c>
      <c r="N557" s="4">
        <f>_xlfn.IFNA(VLOOKUP(A557,BPay!$B$2:$D$7913,3,0),0)</f>
        <v>0</v>
      </c>
      <c r="O557" s="6">
        <f t="shared" si="53"/>
        <v>7868.85</v>
      </c>
    </row>
    <row r="558" spans="1:15" x14ac:dyDescent="0.35">
      <c r="A558" s="10">
        <v>35968</v>
      </c>
      <c r="B558" s="4">
        <v>0</v>
      </c>
      <c r="C558" s="19" t="str">
        <f t="shared" si="49"/>
        <v>A</v>
      </c>
      <c r="D558" s="5"/>
      <c r="E558" s="4">
        <v>10206</v>
      </c>
      <c r="F558" s="5">
        <v>2</v>
      </c>
      <c r="G558" s="5" t="str">
        <f t="shared" si="50"/>
        <v>Y</v>
      </c>
      <c r="H558" s="4">
        <f t="shared" si="51"/>
        <v>510.3</v>
      </c>
      <c r="I558" s="4">
        <f t="shared" si="48"/>
        <v>0</v>
      </c>
      <c r="J558" s="5">
        <v>11</v>
      </c>
      <c r="K558" s="5"/>
      <c r="L558" s="4">
        <f t="shared" si="52"/>
        <v>0</v>
      </c>
      <c r="M558" s="4">
        <f>'Invoice Data'!$B558+'Invoice Data'!$E558-'Invoice Data'!$H558-'Invoice Data'!$L558+'Invoice Data'!$I558</f>
        <v>9695.7000000000007</v>
      </c>
      <c r="N558" s="4">
        <f>_xlfn.IFNA(VLOOKUP(A558,BPay!$B$2:$D$7913,3,0),0)</f>
        <v>0</v>
      </c>
      <c r="O558" s="6">
        <f t="shared" si="53"/>
        <v>9695.7000000000007</v>
      </c>
    </row>
    <row r="559" spans="1:15" x14ac:dyDescent="0.35">
      <c r="A559" s="10">
        <v>35977</v>
      </c>
      <c r="B559" s="4">
        <v>0</v>
      </c>
      <c r="C559" s="19" t="str">
        <f t="shared" si="49"/>
        <v>A</v>
      </c>
      <c r="D559" s="5"/>
      <c r="E559" s="4">
        <v>4821</v>
      </c>
      <c r="F559" s="5">
        <v>1</v>
      </c>
      <c r="G559" s="5" t="str">
        <f t="shared" si="50"/>
        <v/>
      </c>
      <c r="H559" s="4">
        <f t="shared" si="51"/>
        <v>0</v>
      </c>
      <c r="I559" s="4">
        <f t="shared" si="48"/>
        <v>0</v>
      </c>
      <c r="J559" s="5">
        <v>10</v>
      </c>
      <c r="K559" s="5"/>
      <c r="L559" s="4">
        <f t="shared" si="52"/>
        <v>0</v>
      </c>
      <c r="M559" s="4">
        <f>'Invoice Data'!$B559+'Invoice Data'!$E559-'Invoice Data'!$H559-'Invoice Data'!$L559+'Invoice Data'!$I559</f>
        <v>4821</v>
      </c>
      <c r="N559" s="4">
        <f>_xlfn.IFNA(VLOOKUP(A559,BPay!$B$2:$D$7913,3,0),0)</f>
        <v>0</v>
      </c>
      <c r="O559" s="6">
        <f t="shared" si="53"/>
        <v>4821</v>
      </c>
    </row>
    <row r="560" spans="1:15" x14ac:dyDescent="0.35">
      <c r="A560" s="10">
        <v>35986</v>
      </c>
      <c r="B560" s="4">
        <v>0</v>
      </c>
      <c r="C560" s="19" t="str">
        <f t="shared" si="49"/>
        <v>A</v>
      </c>
      <c r="D560" s="5"/>
      <c r="E560" s="4">
        <v>4365</v>
      </c>
      <c r="F560" s="5">
        <v>1</v>
      </c>
      <c r="G560" s="5" t="str">
        <f t="shared" si="50"/>
        <v/>
      </c>
      <c r="H560" s="4">
        <f t="shared" si="51"/>
        <v>0</v>
      </c>
      <c r="I560" s="4">
        <f t="shared" si="48"/>
        <v>0</v>
      </c>
      <c r="J560" s="5">
        <v>9</v>
      </c>
      <c r="K560" s="5"/>
      <c r="L560" s="4">
        <f t="shared" si="52"/>
        <v>0</v>
      </c>
      <c r="M560" s="4">
        <f>'Invoice Data'!$B560+'Invoice Data'!$E560-'Invoice Data'!$H560-'Invoice Data'!$L560+'Invoice Data'!$I560</f>
        <v>4365</v>
      </c>
      <c r="N560" s="4">
        <f>_xlfn.IFNA(VLOOKUP(A560,BPay!$B$2:$D$7913,3,0),0)</f>
        <v>0</v>
      </c>
      <c r="O560" s="6">
        <f t="shared" si="53"/>
        <v>4365</v>
      </c>
    </row>
    <row r="561" spans="1:15" x14ac:dyDescent="0.35">
      <c r="A561" s="10">
        <v>35995</v>
      </c>
      <c r="B561" s="4">
        <v>0</v>
      </c>
      <c r="C561" s="19" t="str">
        <f t="shared" si="49"/>
        <v>A</v>
      </c>
      <c r="D561" s="5"/>
      <c r="E561" s="4">
        <v>4431</v>
      </c>
      <c r="F561" s="5">
        <v>1</v>
      </c>
      <c r="G561" s="5" t="str">
        <f t="shared" si="50"/>
        <v/>
      </c>
      <c r="H561" s="4">
        <f t="shared" si="51"/>
        <v>0</v>
      </c>
      <c r="I561" s="4">
        <f t="shared" si="48"/>
        <v>0</v>
      </c>
      <c r="J561" s="5">
        <v>11</v>
      </c>
      <c r="K561" s="5"/>
      <c r="L561" s="4">
        <f t="shared" si="52"/>
        <v>0</v>
      </c>
      <c r="M561" s="4">
        <f>'Invoice Data'!$B561+'Invoice Data'!$E561-'Invoice Data'!$H561-'Invoice Data'!$L561+'Invoice Data'!$I561</f>
        <v>4431</v>
      </c>
      <c r="N561" s="4">
        <f>_xlfn.IFNA(VLOOKUP(A561,BPay!$B$2:$D$7913,3,0),0)</f>
        <v>0</v>
      </c>
      <c r="O561" s="6">
        <f t="shared" si="53"/>
        <v>4431</v>
      </c>
    </row>
    <row r="562" spans="1:15" x14ac:dyDescent="0.35">
      <c r="A562" s="10">
        <v>36002</v>
      </c>
      <c r="B562" s="4">
        <v>0</v>
      </c>
      <c r="C562" s="19" t="str">
        <f t="shared" si="49"/>
        <v>A</v>
      </c>
      <c r="D562" s="5"/>
      <c r="E562" s="4">
        <v>7079</v>
      </c>
      <c r="F562" s="5">
        <v>2</v>
      </c>
      <c r="G562" s="5" t="str">
        <f t="shared" si="50"/>
        <v>Y</v>
      </c>
      <c r="H562" s="4">
        <f t="shared" si="51"/>
        <v>353.95000000000005</v>
      </c>
      <c r="I562" s="4">
        <f t="shared" si="48"/>
        <v>0</v>
      </c>
      <c r="J562" s="5">
        <v>15</v>
      </c>
      <c r="K562" s="5"/>
      <c r="L562" s="4">
        <f t="shared" si="52"/>
        <v>0</v>
      </c>
      <c r="M562" s="4">
        <f>'Invoice Data'!$B562+'Invoice Data'!$E562-'Invoice Data'!$H562-'Invoice Data'!$L562+'Invoice Data'!$I562</f>
        <v>6725.05</v>
      </c>
      <c r="N562" s="4">
        <f>_xlfn.IFNA(VLOOKUP(A562,BPay!$B$2:$D$7913,3,0),0)</f>
        <v>0</v>
      </c>
      <c r="O562" s="6">
        <f t="shared" si="53"/>
        <v>6725.05</v>
      </c>
    </row>
    <row r="563" spans="1:15" x14ac:dyDescent="0.35">
      <c r="A563" s="10">
        <v>36011</v>
      </c>
      <c r="B563" s="4">
        <v>0</v>
      </c>
      <c r="C563" s="19" t="str">
        <f t="shared" si="49"/>
        <v>A</v>
      </c>
      <c r="D563" s="5"/>
      <c r="E563" s="4">
        <v>9230</v>
      </c>
      <c r="F563" s="5">
        <v>2</v>
      </c>
      <c r="G563" s="5" t="str">
        <f t="shared" si="50"/>
        <v>Y</v>
      </c>
      <c r="H563" s="4">
        <f t="shared" si="51"/>
        <v>461.5</v>
      </c>
      <c r="I563" s="4">
        <f t="shared" si="48"/>
        <v>0</v>
      </c>
      <c r="J563" s="5">
        <v>16</v>
      </c>
      <c r="K563" s="5"/>
      <c r="L563" s="4">
        <f t="shared" si="52"/>
        <v>250</v>
      </c>
      <c r="M563" s="4">
        <f>'Invoice Data'!$B563+'Invoice Data'!$E563-'Invoice Data'!$H563-'Invoice Data'!$L563+'Invoice Data'!$I563</f>
        <v>8518.5</v>
      </c>
      <c r="N563" s="4">
        <f>_xlfn.IFNA(VLOOKUP(A563,BPay!$B$2:$D$7913,3,0),0)</f>
        <v>0</v>
      </c>
      <c r="O563" s="6">
        <f t="shared" si="53"/>
        <v>8518.5</v>
      </c>
    </row>
    <row r="564" spans="1:15" x14ac:dyDescent="0.35">
      <c r="A564" s="10">
        <v>36020</v>
      </c>
      <c r="B564" s="4">
        <v>0</v>
      </c>
      <c r="C564" s="19" t="str">
        <f t="shared" si="49"/>
        <v>A</v>
      </c>
      <c r="D564" s="5"/>
      <c r="E564" s="4">
        <v>6944</v>
      </c>
      <c r="F564" s="5">
        <v>2</v>
      </c>
      <c r="G564" s="5" t="str">
        <f t="shared" si="50"/>
        <v>Y</v>
      </c>
      <c r="H564" s="4">
        <f t="shared" si="51"/>
        <v>347.20000000000005</v>
      </c>
      <c r="I564" s="4">
        <f t="shared" si="48"/>
        <v>0</v>
      </c>
      <c r="J564" s="5">
        <v>8</v>
      </c>
      <c r="K564" s="5"/>
      <c r="L564" s="4">
        <f t="shared" si="52"/>
        <v>0</v>
      </c>
      <c r="M564" s="4">
        <f>'Invoice Data'!$B564+'Invoice Data'!$E564-'Invoice Data'!$H564-'Invoice Data'!$L564+'Invoice Data'!$I564</f>
        <v>6596.8</v>
      </c>
      <c r="N564" s="4">
        <f>_xlfn.IFNA(VLOOKUP(A564,BPay!$B$2:$D$7913,3,0),0)</f>
        <v>0</v>
      </c>
      <c r="O564" s="6">
        <f t="shared" si="53"/>
        <v>6596.8</v>
      </c>
    </row>
    <row r="565" spans="1:15" x14ac:dyDescent="0.35">
      <c r="A565" s="10">
        <v>36039</v>
      </c>
      <c r="B565" s="4">
        <v>0</v>
      </c>
      <c r="C565" s="19" t="str">
        <f t="shared" si="49"/>
        <v>A</v>
      </c>
      <c r="D565" s="5"/>
      <c r="E565" s="4">
        <v>4689</v>
      </c>
      <c r="F565" s="5">
        <v>1</v>
      </c>
      <c r="G565" s="5" t="str">
        <f t="shared" si="50"/>
        <v/>
      </c>
      <c r="H565" s="4">
        <f t="shared" si="51"/>
        <v>0</v>
      </c>
      <c r="I565" s="4">
        <f t="shared" si="48"/>
        <v>0</v>
      </c>
      <c r="J565" s="5">
        <v>6</v>
      </c>
      <c r="K565" s="5"/>
      <c r="L565" s="4">
        <f t="shared" si="52"/>
        <v>0</v>
      </c>
      <c r="M565" s="4">
        <f>'Invoice Data'!$B565+'Invoice Data'!$E565-'Invoice Data'!$H565-'Invoice Data'!$L565+'Invoice Data'!$I565</f>
        <v>4689</v>
      </c>
      <c r="N565" s="4">
        <f>_xlfn.IFNA(VLOOKUP(A565,BPay!$B$2:$D$7913,3,0),0)</f>
        <v>0</v>
      </c>
      <c r="O565" s="6">
        <f t="shared" si="53"/>
        <v>4689</v>
      </c>
    </row>
    <row r="566" spans="1:15" x14ac:dyDescent="0.35">
      <c r="A566" s="10">
        <v>36048</v>
      </c>
      <c r="B566" s="4">
        <v>0</v>
      </c>
      <c r="C566" s="19" t="str">
        <f t="shared" si="49"/>
        <v>A</v>
      </c>
      <c r="D566" s="5"/>
      <c r="E566" s="4">
        <v>5119</v>
      </c>
      <c r="F566" s="5">
        <v>1</v>
      </c>
      <c r="G566" s="5" t="str">
        <f t="shared" si="50"/>
        <v/>
      </c>
      <c r="H566" s="4">
        <f t="shared" si="51"/>
        <v>0</v>
      </c>
      <c r="I566" s="4">
        <f t="shared" si="48"/>
        <v>0</v>
      </c>
      <c r="J566" s="5">
        <v>5</v>
      </c>
      <c r="K566" s="5"/>
      <c r="L566" s="4">
        <f t="shared" si="52"/>
        <v>0</v>
      </c>
      <c r="M566" s="4">
        <f>'Invoice Data'!$B566+'Invoice Data'!$E566-'Invoice Data'!$H566-'Invoice Data'!$L566+'Invoice Data'!$I566</f>
        <v>5119</v>
      </c>
      <c r="N566" s="4">
        <f>_xlfn.IFNA(VLOOKUP(A566,BPay!$B$2:$D$7913,3,0),0)</f>
        <v>0</v>
      </c>
      <c r="O566" s="6">
        <f t="shared" si="53"/>
        <v>5119</v>
      </c>
    </row>
    <row r="567" spans="1:15" x14ac:dyDescent="0.35">
      <c r="A567" s="10">
        <v>36057</v>
      </c>
      <c r="B567" s="4">
        <v>0</v>
      </c>
      <c r="C567" s="19" t="str">
        <f t="shared" si="49"/>
        <v>A</v>
      </c>
      <c r="D567" s="5"/>
      <c r="E567" s="4">
        <v>9612</v>
      </c>
      <c r="F567" s="5">
        <v>2</v>
      </c>
      <c r="G567" s="5" t="str">
        <f t="shared" si="50"/>
        <v>Y</v>
      </c>
      <c r="H567" s="4">
        <f t="shared" si="51"/>
        <v>480.6</v>
      </c>
      <c r="I567" s="4">
        <f t="shared" si="48"/>
        <v>0</v>
      </c>
      <c r="J567" s="5">
        <v>4</v>
      </c>
      <c r="K567" s="5"/>
      <c r="L567" s="4">
        <f t="shared" si="52"/>
        <v>0</v>
      </c>
      <c r="M567" s="4">
        <f>'Invoice Data'!$B567+'Invoice Data'!$E567-'Invoice Data'!$H567-'Invoice Data'!$L567+'Invoice Data'!$I567</f>
        <v>9131.4</v>
      </c>
      <c r="N567" s="4">
        <f>_xlfn.IFNA(VLOOKUP(A567,BPay!$B$2:$D$7913,3,0),0)</f>
        <v>0</v>
      </c>
      <c r="O567" s="6">
        <f t="shared" si="53"/>
        <v>9131.4</v>
      </c>
    </row>
    <row r="568" spans="1:15" x14ac:dyDescent="0.35">
      <c r="A568" s="10">
        <v>36066</v>
      </c>
      <c r="B568" s="4">
        <v>0</v>
      </c>
      <c r="C568" s="19" t="str">
        <f t="shared" si="49"/>
        <v>A</v>
      </c>
      <c r="D568" s="5"/>
      <c r="E568" s="4">
        <v>9564</v>
      </c>
      <c r="F568" s="5">
        <v>2</v>
      </c>
      <c r="G568" s="5" t="str">
        <f t="shared" si="50"/>
        <v>Y</v>
      </c>
      <c r="H568" s="4">
        <f t="shared" si="51"/>
        <v>478.20000000000005</v>
      </c>
      <c r="I568" s="4">
        <f t="shared" si="48"/>
        <v>0</v>
      </c>
      <c r="J568" s="5">
        <v>6</v>
      </c>
      <c r="K568" s="5"/>
      <c r="L568" s="4">
        <f t="shared" si="52"/>
        <v>0</v>
      </c>
      <c r="M568" s="4">
        <f>'Invoice Data'!$B568+'Invoice Data'!$E568-'Invoice Data'!$H568-'Invoice Data'!$L568+'Invoice Data'!$I568</f>
        <v>9085.7999999999993</v>
      </c>
      <c r="N568" s="4">
        <f>_xlfn.IFNA(VLOOKUP(A568,BPay!$B$2:$D$7913,3,0),0)</f>
        <v>0</v>
      </c>
      <c r="O568" s="6">
        <f t="shared" si="53"/>
        <v>9085.7999999999993</v>
      </c>
    </row>
    <row r="569" spans="1:15" x14ac:dyDescent="0.35">
      <c r="A569" s="10">
        <v>36075</v>
      </c>
      <c r="B569" s="4">
        <v>0</v>
      </c>
      <c r="C569" s="19" t="str">
        <f t="shared" si="49"/>
        <v>A</v>
      </c>
      <c r="D569" s="5"/>
      <c r="E569" s="4">
        <v>9471</v>
      </c>
      <c r="F569" s="5">
        <v>2</v>
      </c>
      <c r="G569" s="5" t="str">
        <f t="shared" si="50"/>
        <v>Y</v>
      </c>
      <c r="H569" s="4">
        <f t="shared" si="51"/>
        <v>473.55</v>
      </c>
      <c r="I569" s="4">
        <f t="shared" si="48"/>
        <v>0</v>
      </c>
      <c r="J569" s="5">
        <v>11</v>
      </c>
      <c r="K569" s="5"/>
      <c r="L569" s="4">
        <f t="shared" si="52"/>
        <v>0</v>
      </c>
      <c r="M569" s="4">
        <f>'Invoice Data'!$B569+'Invoice Data'!$E569-'Invoice Data'!$H569-'Invoice Data'!$L569+'Invoice Data'!$I569</f>
        <v>8997.4500000000007</v>
      </c>
      <c r="N569" s="4">
        <f>_xlfn.IFNA(VLOOKUP(A569,BPay!$B$2:$D$7913,3,0),0)</f>
        <v>0</v>
      </c>
      <c r="O569" s="6">
        <f t="shared" si="53"/>
        <v>8997.4500000000007</v>
      </c>
    </row>
    <row r="570" spans="1:15" x14ac:dyDescent="0.35">
      <c r="A570" s="10">
        <v>36084</v>
      </c>
      <c r="B570" s="4">
        <v>0</v>
      </c>
      <c r="C570" s="19" t="str">
        <f t="shared" si="49"/>
        <v>A</v>
      </c>
      <c r="D570" s="5"/>
      <c r="E570" s="4">
        <v>8165</v>
      </c>
      <c r="F570" s="5">
        <v>2</v>
      </c>
      <c r="G570" s="5" t="str">
        <f t="shared" si="50"/>
        <v>Y</v>
      </c>
      <c r="H570" s="4">
        <f t="shared" si="51"/>
        <v>408.25</v>
      </c>
      <c r="I570" s="4">
        <f t="shared" si="48"/>
        <v>0</v>
      </c>
      <c r="J570" s="5">
        <v>15</v>
      </c>
      <c r="K570" s="5"/>
      <c r="L570" s="4">
        <f t="shared" si="52"/>
        <v>0</v>
      </c>
      <c r="M570" s="4">
        <f>'Invoice Data'!$B570+'Invoice Data'!$E570-'Invoice Data'!$H570-'Invoice Data'!$L570+'Invoice Data'!$I570</f>
        <v>7756.75</v>
      </c>
      <c r="N570" s="4">
        <f>_xlfn.IFNA(VLOOKUP(A570,BPay!$B$2:$D$7913,3,0),0)</f>
        <v>0</v>
      </c>
      <c r="O570" s="6">
        <f t="shared" si="53"/>
        <v>7756.75</v>
      </c>
    </row>
    <row r="571" spans="1:15" x14ac:dyDescent="0.35">
      <c r="A571" s="10">
        <v>36093</v>
      </c>
      <c r="B571" s="4">
        <v>0</v>
      </c>
      <c r="C571" s="19" t="str">
        <f t="shared" si="49"/>
        <v>A</v>
      </c>
      <c r="D571" s="5"/>
      <c r="E571" s="4">
        <v>9975</v>
      </c>
      <c r="F571" s="5">
        <v>2</v>
      </c>
      <c r="G571" s="5" t="str">
        <f t="shared" si="50"/>
        <v>Y</v>
      </c>
      <c r="H571" s="4">
        <f t="shared" si="51"/>
        <v>498.75</v>
      </c>
      <c r="I571" s="4">
        <f t="shared" si="48"/>
        <v>0</v>
      </c>
      <c r="J571" s="5">
        <v>5</v>
      </c>
      <c r="K571" s="5"/>
      <c r="L571" s="4">
        <f t="shared" si="52"/>
        <v>0</v>
      </c>
      <c r="M571" s="4">
        <f>'Invoice Data'!$B571+'Invoice Data'!$E571-'Invoice Data'!$H571-'Invoice Data'!$L571+'Invoice Data'!$I571</f>
        <v>9476.25</v>
      </c>
      <c r="N571" s="4">
        <f>_xlfn.IFNA(VLOOKUP(A571,BPay!$B$2:$D$7913,3,0),0)</f>
        <v>0</v>
      </c>
      <c r="O571" s="6">
        <f t="shared" si="53"/>
        <v>9476.25</v>
      </c>
    </row>
    <row r="572" spans="1:15" x14ac:dyDescent="0.35">
      <c r="A572" s="10">
        <v>36100</v>
      </c>
      <c r="B572" s="4">
        <v>0</v>
      </c>
      <c r="C572" s="19" t="str">
        <f t="shared" si="49"/>
        <v>A</v>
      </c>
      <c r="D572" s="5"/>
      <c r="E572" s="4">
        <v>9219</v>
      </c>
      <c r="F572" s="5">
        <v>2</v>
      </c>
      <c r="G572" s="5" t="str">
        <f t="shared" si="50"/>
        <v>Y</v>
      </c>
      <c r="H572" s="4">
        <f t="shared" si="51"/>
        <v>460.95000000000005</v>
      </c>
      <c r="I572" s="4">
        <f t="shared" si="48"/>
        <v>0</v>
      </c>
      <c r="J572" s="5">
        <v>4</v>
      </c>
      <c r="K572" s="5"/>
      <c r="L572" s="4">
        <f t="shared" si="52"/>
        <v>0</v>
      </c>
      <c r="M572" s="4">
        <f>'Invoice Data'!$B572+'Invoice Data'!$E572-'Invoice Data'!$H572-'Invoice Data'!$L572+'Invoice Data'!$I572</f>
        <v>8758.0499999999993</v>
      </c>
      <c r="N572" s="4">
        <f>_xlfn.IFNA(VLOOKUP(A572,BPay!$B$2:$D$7913,3,0),0)</f>
        <v>0</v>
      </c>
      <c r="O572" s="6">
        <f t="shared" si="53"/>
        <v>8758.0499999999993</v>
      </c>
    </row>
    <row r="573" spans="1:15" x14ac:dyDescent="0.35">
      <c r="A573" s="10">
        <v>36119</v>
      </c>
      <c r="B573" s="4">
        <v>0</v>
      </c>
      <c r="C573" s="19" t="str">
        <f t="shared" si="49"/>
        <v>A</v>
      </c>
      <c r="D573" s="5"/>
      <c r="E573" s="4">
        <v>5338</v>
      </c>
      <c r="F573" s="5">
        <v>1</v>
      </c>
      <c r="G573" s="5" t="str">
        <f t="shared" si="50"/>
        <v/>
      </c>
      <c r="H573" s="4">
        <f t="shared" si="51"/>
        <v>0</v>
      </c>
      <c r="I573" s="4">
        <f t="shared" si="48"/>
        <v>0</v>
      </c>
      <c r="J573" s="5">
        <v>13</v>
      </c>
      <c r="K573" s="5"/>
      <c r="L573" s="4">
        <f t="shared" si="52"/>
        <v>0</v>
      </c>
      <c r="M573" s="4">
        <f>'Invoice Data'!$B573+'Invoice Data'!$E573-'Invoice Data'!$H573-'Invoice Data'!$L573+'Invoice Data'!$I573</f>
        <v>5338</v>
      </c>
      <c r="N573" s="4">
        <f>_xlfn.IFNA(VLOOKUP(A573,BPay!$B$2:$D$7913,3,0),0)</f>
        <v>0</v>
      </c>
      <c r="O573" s="6">
        <f t="shared" si="53"/>
        <v>5338</v>
      </c>
    </row>
    <row r="574" spans="1:15" x14ac:dyDescent="0.35">
      <c r="A574" s="10">
        <v>36128</v>
      </c>
      <c r="B574" s="4">
        <v>0</v>
      </c>
      <c r="C574" s="19" t="str">
        <f t="shared" si="49"/>
        <v>A</v>
      </c>
      <c r="D574" s="5"/>
      <c r="E574" s="4">
        <v>7189</v>
      </c>
      <c r="F574" s="5">
        <v>2</v>
      </c>
      <c r="G574" s="5" t="str">
        <f t="shared" si="50"/>
        <v>Y</v>
      </c>
      <c r="H574" s="4">
        <f t="shared" si="51"/>
        <v>359.45000000000005</v>
      </c>
      <c r="I574" s="4">
        <f t="shared" si="48"/>
        <v>0</v>
      </c>
      <c r="J574" s="5">
        <v>13</v>
      </c>
      <c r="K574" s="5"/>
      <c r="L574" s="4">
        <f t="shared" si="52"/>
        <v>0</v>
      </c>
      <c r="M574" s="4">
        <f>'Invoice Data'!$B574+'Invoice Data'!$E574-'Invoice Data'!$H574-'Invoice Data'!$L574+'Invoice Data'!$I574</f>
        <v>6829.55</v>
      </c>
      <c r="N574" s="4">
        <f>_xlfn.IFNA(VLOOKUP(A574,BPay!$B$2:$D$7913,3,0),0)</f>
        <v>0</v>
      </c>
      <c r="O574" s="6">
        <f t="shared" si="53"/>
        <v>6829.55</v>
      </c>
    </row>
    <row r="575" spans="1:15" x14ac:dyDescent="0.35">
      <c r="A575" s="10">
        <v>36137</v>
      </c>
      <c r="B575" s="4">
        <v>0</v>
      </c>
      <c r="C575" s="19" t="str">
        <f t="shared" si="49"/>
        <v>A</v>
      </c>
      <c r="D575" s="5"/>
      <c r="E575" s="4">
        <v>7728</v>
      </c>
      <c r="F575" s="5">
        <v>2</v>
      </c>
      <c r="G575" s="5" t="str">
        <f t="shared" si="50"/>
        <v>Y</v>
      </c>
      <c r="H575" s="4">
        <f t="shared" si="51"/>
        <v>386.40000000000003</v>
      </c>
      <c r="I575" s="4">
        <f t="shared" si="48"/>
        <v>0</v>
      </c>
      <c r="J575" s="5">
        <v>5</v>
      </c>
      <c r="K575" s="5"/>
      <c r="L575" s="4">
        <f t="shared" si="52"/>
        <v>0</v>
      </c>
      <c r="M575" s="4">
        <f>'Invoice Data'!$B575+'Invoice Data'!$E575-'Invoice Data'!$H575-'Invoice Data'!$L575+'Invoice Data'!$I575</f>
        <v>7341.6</v>
      </c>
      <c r="N575" s="4">
        <f>_xlfn.IFNA(VLOOKUP(A575,BPay!$B$2:$D$7913,3,0),0)</f>
        <v>0</v>
      </c>
      <c r="O575" s="6">
        <f t="shared" si="53"/>
        <v>7341.6</v>
      </c>
    </row>
    <row r="576" spans="1:15" x14ac:dyDescent="0.35">
      <c r="A576" s="10">
        <v>36146</v>
      </c>
      <c r="B576" s="4">
        <v>0</v>
      </c>
      <c r="C576" s="19" t="str">
        <f t="shared" si="49"/>
        <v>A</v>
      </c>
      <c r="D576" s="5"/>
      <c r="E576" s="4">
        <v>5552</v>
      </c>
      <c r="F576" s="5">
        <v>1</v>
      </c>
      <c r="G576" s="5" t="str">
        <f t="shared" si="50"/>
        <v/>
      </c>
      <c r="H576" s="4">
        <f t="shared" si="51"/>
        <v>0</v>
      </c>
      <c r="I576" s="4">
        <f t="shared" si="48"/>
        <v>0</v>
      </c>
      <c r="J576" s="5">
        <v>4</v>
      </c>
      <c r="K576" s="5"/>
      <c r="L576" s="4">
        <f t="shared" si="52"/>
        <v>0</v>
      </c>
      <c r="M576" s="4">
        <f>'Invoice Data'!$B576+'Invoice Data'!$E576-'Invoice Data'!$H576-'Invoice Data'!$L576+'Invoice Data'!$I576</f>
        <v>5552</v>
      </c>
      <c r="N576" s="4">
        <f>_xlfn.IFNA(VLOOKUP(A576,BPay!$B$2:$D$7913,3,0),0)</f>
        <v>0</v>
      </c>
      <c r="O576" s="6">
        <f t="shared" si="53"/>
        <v>5552</v>
      </c>
    </row>
    <row r="577" spans="1:15" x14ac:dyDescent="0.35">
      <c r="A577" s="10">
        <v>36155</v>
      </c>
      <c r="B577" s="4">
        <v>1020</v>
      </c>
      <c r="C577" s="19" t="str">
        <f t="shared" si="49"/>
        <v>B</v>
      </c>
      <c r="D577" s="5"/>
      <c r="E577" s="4">
        <v>3416</v>
      </c>
      <c r="F577" s="5">
        <v>1</v>
      </c>
      <c r="G577" s="5" t="str">
        <f t="shared" si="50"/>
        <v/>
      </c>
      <c r="H577" s="4">
        <f t="shared" si="51"/>
        <v>0</v>
      </c>
      <c r="I577" s="4">
        <f t="shared" si="48"/>
        <v>102</v>
      </c>
      <c r="J577" s="5">
        <v>16</v>
      </c>
      <c r="K577" s="5"/>
      <c r="L577" s="4">
        <f t="shared" si="52"/>
        <v>250</v>
      </c>
      <c r="M577" s="4">
        <f>'Invoice Data'!$B577+'Invoice Data'!$E577-'Invoice Data'!$H577-'Invoice Data'!$L577+'Invoice Data'!$I577</f>
        <v>4288</v>
      </c>
      <c r="N577" s="4">
        <f>_xlfn.IFNA(VLOOKUP(A577,BPay!$B$2:$D$7913,3,0),0)</f>
        <v>0</v>
      </c>
      <c r="O577" s="6">
        <f t="shared" si="53"/>
        <v>4288</v>
      </c>
    </row>
    <row r="578" spans="1:15" x14ac:dyDescent="0.35">
      <c r="A578" s="10">
        <v>36164</v>
      </c>
      <c r="B578" s="4">
        <v>0</v>
      </c>
      <c r="C578" s="19" t="str">
        <f t="shared" si="49"/>
        <v>A</v>
      </c>
      <c r="D578" s="5"/>
      <c r="E578" s="4">
        <v>8324</v>
      </c>
      <c r="F578" s="5">
        <v>2</v>
      </c>
      <c r="G578" s="5" t="str">
        <f t="shared" si="50"/>
        <v>Y</v>
      </c>
      <c r="H578" s="4">
        <f t="shared" si="51"/>
        <v>416.20000000000005</v>
      </c>
      <c r="I578" s="4">
        <f t="shared" si="48"/>
        <v>0</v>
      </c>
      <c r="J578" s="5">
        <v>12</v>
      </c>
      <c r="K578" s="5"/>
      <c r="L578" s="4">
        <f t="shared" si="52"/>
        <v>0</v>
      </c>
      <c r="M578" s="4">
        <f>'Invoice Data'!$B578+'Invoice Data'!$E578-'Invoice Data'!$H578-'Invoice Data'!$L578+'Invoice Data'!$I578</f>
        <v>7907.8</v>
      </c>
      <c r="N578" s="4">
        <f>_xlfn.IFNA(VLOOKUP(A578,BPay!$B$2:$D$7913,3,0),0)</f>
        <v>0</v>
      </c>
      <c r="O578" s="6">
        <f t="shared" si="53"/>
        <v>7907.8</v>
      </c>
    </row>
    <row r="579" spans="1:15" x14ac:dyDescent="0.35">
      <c r="A579" s="10">
        <v>36173</v>
      </c>
      <c r="B579" s="4">
        <v>0</v>
      </c>
      <c r="C579" s="19" t="str">
        <f t="shared" si="49"/>
        <v>A</v>
      </c>
      <c r="D579" s="5"/>
      <c r="E579" s="4">
        <v>5453</v>
      </c>
      <c r="F579" s="5">
        <v>1</v>
      </c>
      <c r="G579" s="5" t="str">
        <f t="shared" si="50"/>
        <v/>
      </c>
      <c r="H579" s="4">
        <f t="shared" si="51"/>
        <v>0</v>
      </c>
      <c r="I579" s="4">
        <f t="shared" si="48"/>
        <v>0</v>
      </c>
      <c r="J579" s="5">
        <v>7</v>
      </c>
      <c r="K579" s="5"/>
      <c r="L579" s="4">
        <f t="shared" si="52"/>
        <v>0</v>
      </c>
      <c r="M579" s="4">
        <f>'Invoice Data'!$B579+'Invoice Data'!$E579-'Invoice Data'!$H579-'Invoice Data'!$L579+'Invoice Data'!$I579</f>
        <v>5453</v>
      </c>
      <c r="N579" s="4">
        <f>_xlfn.IFNA(VLOOKUP(A579,BPay!$B$2:$D$7913,3,0),0)</f>
        <v>0</v>
      </c>
      <c r="O579" s="6">
        <f t="shared" si="53"/>
        <v>5453</v>
      </c>
    </row>
    <row r="580" spans="1:15" x14ac:dyDescent="0.35">
      <c r="A580" s="10">
        <v>36182</v>
      </c>
      <c r="B580" s="4">
        <v>0</v>
      </c>
      <c r="C580" s="19" t="str">
        <f t="shared" si="49"/>
        <v>A</v>
      </c>
      <c r="D580" s="5"/>
      <c r="E580" s="4">
        <v>9529</v>
      </c>
      <c r="F580" s="5">
        <v>2</v>
      </c>
      <c r="G580" s="5" t="str">
        <f t="shared" si="50"/>
        <v>Y</v>
      </c>
      <c r="H580" s="4">
        <f t="shared" si="51"/>
        <v>476.45000000000005</v>
      </c>
      <c r="I580" s="4">
        <f t="shared" ref="I580:I643" si="54">IF(AND(B580&gt;0,D580&lt;&gt;"Y"),B580*10%,0)</f>
        <v>0</v>
      </c>
      <c r="J580" s="5">
        <v>4</v>
      </c>
      <c r="K580" s="5"/>
      <c r="L580" s="4">
        <f t="shared" si="52"/>
        <v>0</v>
      </c>
      <c r="M580" s="4">
        <f>'Invoice Data'!$B580+'Invoice Data'!$E580-'Invoice Data'!$H580-'Invoice Data'!$L580+'Invoice Data'!$I580</f>
        <v>9052.5499999999993</v>
      </c>
      <c r="N580" s="4">
        <f>_xlfn.IFNA(VLOOKUP(A580,BPay!$B$2:$D$7913,3,0),0)</f>
        <v>0</v>
      </c>
      <c r="O580" s="6">
        <f t="shared" si="53"/>
        <v>9052.5499999999993</v>
      </c>
    </row>
    <row r="581" spans="1:15" x14ac:dyDescent="0.35">
      <c r="A581" s="10">
        <v>36191</v>
      </c>
      <c r="B581" s="4">
        <v>0</v>
      </c>
      <c r="C581" s="19" t="str">
        <f t="shared" ref="C581:C644" si="55">IF(B581=0,"A",IF(B581&gt;0,"B","C"))</f>
        <v>A</v>
      </c>
      <c r="D581" s="5"/>
      <c r="E581" s="4">
        <v>5071</v>
      </c>
      <c r="F581" s="5">
        <v>1</v>
      </c>
      <c r="G581" s="5" t="str">
        <f t="shared" ref="G581:G644" si="56">IF(F581&gt;=2,"Y", "")</f>
        <v/>
      </c>
      <c r="H581" s="4">
        <f t="shared" ref="H581:H644" si="57">IF(F581=1,0,IF(F581=2,E581*5%,E581*8%))</f>
        <v>0</v>
      </c>
      <c r="I581" s="4">
        <f t="shared" si="54"/>
        <v>0</v>
      </c>
      <c r="J581" s="5">
        <v>6</v>
      </c>
      <c r="K581" s="5"/>
      <c r="L581" s="4">
        <f t="shared" ref="L581:L644" si="58">IF(OR(J581&gt;=16,K581),250,0)</f>
        <v>0</v>
      </c>
      <c r="M581" s="4">
        <f>'Invoice Data'!$B581+'Invoice Data'!$E581-'Invoice Data'!$H581-'Invoice Data'!$L581+'Invoice Data'!$I581</f>
        <v>5071</v>
      </c>
      <c r="N581" s="4">
        <f>_xlfn.IFNA(VLOOKUP(A581,BPay!$B$2:$D$7913,3,0),0)</f>
        <v>0</v>
      </c>
      <c r="O581" s="6">
        <f t="shared" ref="O581:O644" si="59">M581-N581</f>
        <v>5071</v>
      </c>
    </row>
    <row r="582" spans="1:15" x14ac:dyDescent="0.35">
      <c r="A582" s="10">
        <v>36208</v>
      </c>
      <c r="B582" s="4">
        <v>0</v>
      </c>
      <c r="C582" s="19" t="str">
        <f t="shared" si="55"/>
        <v>A</v>
      </c>
      <c r="D582" s="5"/>
      <c r="E582" s="4">
        <v>4894</v>
      </c>
      <c r="F582" s="5">
        <v>1</v>
      </c>
      <c r="G582" s="5" t="str">
        <f t="shared" si="56"/>
        <v/>
      </c>
      <c r="H582" s="4">
        <f t="shared" si="57"/>
        <v>0</v>
      </c>
      <c r="I582" s="4">
        <f t="shared" si="54"/>
        <v>0</v>
      </c>
      <c r="J582" s="5">
        <v>1</v>
      </c>
      <c r="K582" s="5"/>
      <c r="L582" s="4">
        <f t="shared" si="58"/>
        <v>0</v>
      </c>
      <c r="M582" s="4">
        <f>'Invoice Data'!$B582+'Invoice Data'!$E582-'Invoice Data'!$H582-'Invoice Data'!$L582+'Invoice Data'!$I582</f>
        <v>4894</v>
      </c>
      <c r="N582" s="4">
        <f>_xlfn.IFNA(VLOOKUP(A582,BPay!$B$2:$D$7913,3,0),0)</f>
        <v>0</v>
      </c>
      <c r="O582" s="6">
        <f t="shared" si="59"/>
        <v>4894</v>
      </c>
    </row>
    <row r="583" spans="1:15" x14ac:dyDescent="0.35">
      <c r="A583" s="10">
        <v>36217</v>
      </c>
      <c r="B583" s="4">
        <v>0</v>
      </c>
      <c r="C583" s="19" t="str">
        <f t="shared" si="55"/>
        <v>A</v>
      </c>
      <c r="D583" s="5"/>
      <c r="E583" s="4">
        <v>5027</v>
      </c>
      <c r="F583" s="5">
        <v>1</v>
      </c>
      <c r="G583" s="5" t="str">
        <f t="shared" si="56"/>
        <v/>
      </c>
      <c r="H583" s="4">
        <f t="shared" si="57"/>
        <v>0</v>
      </c>
      <c r="I583" s="4">
        <f t="shared" si="54"/>
        <v>0</v>
      </c>
      <c r="J583" s="5">
        <v>10</v>
      </c>
      <c r="K583" s="5"/>
      <c r="L583" s="4">
        <f t="shared" si="58"/>
        <v>0</v>
      </c>
      <c r="M583" s="4">
        <f>'Invoice Data'!$B583+'Invoice Data'!$E583-'Invoice Data'!$H583-'Invoice Data'!$L583+'Invoice Data'!$I583</f>
        <v>5027</v>
      </c>
      <c r="N583" s="4">
        <f>_xlfn.IFNA(VLOOKUP(A583,BPay!$B$2:$D$7913,3,0),0)</f>
        <v>0</v>
      </c>
      <c r="O583" s="6">
        <f t="shared" si="59"/>
        <v>5027</v>
      </c>
    </row>
    <row r="584" spans="1:15" x14ac:dyDescent="0.35">
      <c r="A584" s="10">
        <v>36226</v>
      </c>
      <c r="B584" s="4">
        <v>0</v>
      </c>
      <c r="C584" s="19" t="str">
        <f t="shared" si="55"/>
        <v>A</v>
      </c>
      <c r="D584" s="5"/>
      <c r="E584" s="4">
        <v>7428</v>
      </c>
      <c r="F584" s="5">
        <v>2</v>
      </c>
      <c r="G584" s="5" t="str">
        <f t="shared" si="56"/>
        <v>Y</v>
      </c>
      <c r="H584" s="4">
        <f t="shared" si="57"/>
        <v>371.40000000000003</v>
      </c>
      <c r="I584" s="4">
        <f t="shared" si="54"/>
        <v>0</v>
      </c>
      <c r="J584" s="5">
        <v>6</v>
      </c>
      <c r="K584" s="5"/>
      <c r="L584" s="4">
        <f t="shared" si="58"/>
        <v>0</v>
      </c>
      <c r="M584" s="4">
        <f>'Invoice Data'!$B584+'Invoice Data'!$E584-'Invoice Data'!$H584-'Invoice Data'!$L584+'Invoice Data'!$I584</f>
        <v>7056.6</v>
      </c>
      <c r="N584" s="4">
        <f>_xlfn.IFNA(VLOOKUP(A584,BPay!$B$2:$D$7913,3,0),0)</f>
        <v>0</v>
      </c>
      <c r="O584" s="6">
        <f t="shared" si="59"/>
        <v>7056.6</v>
      </c>
    </row>
    <row r="585" spans="1:15" x14ac:dyDescent="0.35">
      <c r="A585" s="10">
        <v>36235</v>
      </c>
      <c r="B585" s="4">
        <v>0</v>
      </c>
      <c r="C585" s="19" t="str">
        <f t="shared" si="55"/>
        <v>A</v>
      </c>
      <c r="D585" s="5"/>
      <c r="E585" s="4">
        <v>4099</v>
      </c>
      <c r="F585" s="5">
        <v>1</v>
      </c>
      <c r="G585" s="5" t="str">
        <f t="shared" si="56"/>
        <v/>
      </c>
      <c r="H585" s="4">
        <f t="shared" si="57"/>
        <v>0</v>
      </c>
      <c r="I585" s="4">
        <f t="shared" si="54"/>
        <v>0</v>
      </c>
      <c r="J585" s="5">
        <v>7</v>
      </c>
      <c r="K585" s="5"/>
      <c r="L585" s="4">
        <f t="shared" si="58"/>
        <v>0</v>
      </c>
      <c r="M585" s="4">
        <f>'Invoice Data'!$B585+'Invoice Data'!$E585-'Invoice Data'!$H585-'Invoice Data'!$L585+'Invoice Data'!$I585</f>
        <v>4099</v>
      </c>
      <c r="N585" s="4">
        <f>_xlfn.IFNA(VLOOKUP(A585,BPay!$B$2:$D$7913,3,0),0)</f>
        <v>0</v>
      </c>
      <c r="O585" s="6">
        <f t="shared" si="59"/>
        <v>4099</v>
      </c>
    </row>
    <row r="586" spans="1:15" x14ac:dyDescent="0.35">
      <c r="A586" s="10">
        <v>36244</v>
      </c>
      <c r="B586" s="4">
        <v>0</v>
      </c>
      <c r="C586" s="19" t="str">
        <f t="shared" si="55"/>
        <v>A</v>
      </c>
      <c r="D586" s="5"/>
      <c r="E586" s="4">
        <v>4279</v>
      </c>
      <c r="F586" s="5">
        <v>1</v>
      </c>
      <c r="G586" s="5" t="str">
        <f t="shared" si="56"/>
        <v/>
      </c>
      <c r="H586" s="4">
        <f t="shared" si="57"/>
        <v>0</v>
      </c>
      <c r="I586" s="4">
        <f t="shared" si="54"/>
        <v>0</v>
      </c>
      <c r="J586" s="5">
        <v>6</v>
      </c>
      <c r="K586" s="5"/>
      <c r="L586" s="4">
        <f t="shared" si="58"/>
        <v>0</v>
      </c>
      <c r="M586" s="4">
        <f>'Invoice Data'!$B586+'Invoice Data'!$E586-'Invoice Data'!$H586-'Invoice Data'!$L586+'Invoice Data'!$I586</f>
        <v>4279</v>
      </c>
      <c r="N586" s="4">
        <f>_xlfn.IFNA(VLOOKUP(A586,BPay!$B$2:$D$7913,3,0),0)</f>
        <v>0</v>
      </c>
      <c r="O586" s="6">
        <f t="shared" si="59"/>
        <v>4279</v>
      </c>
    </row>
    <row r="587" spans="1:15" x14ac:dyDescent="0.35">
      <c r="A587" s="10">
        <v>36253</v>
      </c>
      <c r="B587" s="4">
        <v>0</v>
      </c>
      <c r="C587" s="19" t="str">
        <f t="shared" si="55"/>
        <v>A</v>
      </c>
      <c r="D587" s="5"/>
      <c r="E587" s="4">
        <v>3914</v>
      </c>
      <c r="F587" s="5">
        <v>1</v>
      </c>
      <c r="G587" s="5" t="str">
        <f t="shared" si="56"/>
        <v/>
      </c>
      <c r="H587" s="4">
        <f t="shared" si="57"/>
        <v>0</v>
      </c>
      <c r="I587" s="4">
        <f t="shared" si="54"/>
        <v>0</v>
      </c>
      <c r="J587" s="5">
        <v>4</v>
      </c>
      <c r="K587" s="5"/>
      <c r="L587" s="4">
        <f t="shared" si="58"/>
        <v>0</v>
      </c>
      <c r="M587" s="4">
        <f>'Invoice Data'!$B587+'Invoice Data'!$E587-'Invoice Data'!$H587-'Invoice Data'!$L587+'Invoice Data'!$I587</f>
        <v>3914</v>
      </c>
      <c r="N587" s="4">
        <f>_xlfn.IFNA(VLOOKUP(A587,BPay!$B$2:$D$7913,3,0),0)</f>
        <v>0</v>
      </c>
      <c r="O587" s="6">
        <f t="shared" si="59"/>
        <v>3914</v>
      </c>
    </row>
    <row r="588" spans="1:15" x14ac:dyDescent="0.35">
      <c r="A588" s="10">
        <v>36262</v>
      </c>
      <c r="B588" s="4">
        <v>0</v>
      </c>
      <c r="C588" s="19" t="str">
        <f t="shared" si="55"/>
        <v>A</v>
      </c>
      <c r="D588" s="5"/>
      <c r="E588" s="4">
        <v>9035</v>
      </c>
      <c r="F588" s="5">
        <v>2</v>
      </c>
      <c r="G588" s="5" t="str">
        <f t="shared" si="56"/>
        <v>Y</v>
      </c>
      <c r="H588" s="4">
        <f t="shared" si="57"/>
        <v>451.75</v>
      </c>
      <c r="I588" s="4">
        <f t="shared" si="54"/>
        <v>0</v>
      </c>
      <c r="J588" s="5">
        <v>3</v>
      </c>
      <c r="K588" s="5"/>
      <c r="L588" s="4">
        <f t="shared" si="58"/>
        <v>0</v>
      </c>
      <c r="M588" s="4">
        <f>'Invoice Data'!$B588+'Invoice Data'!$E588-'Invoice Data'!$H588-'Invoice Data'!$L588+'Invoice Data'!$I588</f>
        <v>8583.25</v>
      </c>
      <c r="N588" s="4">
        <f>_xlfn.IFNA(VLOOKUP(A588,BPay!$B$2:$D$7913,3,0),0)</f>
        <v>0</v>
      </c>
      <c r="O588" s="6">
        <f t="shared" si="59"/>
        <v>8583.25</v>
      </c>
    </row>
    <row r="589" spans="1:15" x14ac:dyDescent="0.35">
      <c r="A589" s="10">
        <v>36271</v>
      </c>
      <c r="B589" s="4">
        <v>0</v>
      </c>
      <c r="C589" s="19" t="str">
        <f t="shared" si="55"/>
        <v>A</v>
      </c>
      <c r="D589" s="5"/>
      <c r="E589" s="4">
        <v>7307</v>
      </c>
      <c r="F589" s="5">
        <v>2</v>
      </c>
      <c r="G589" s="5" t="str">
        <f t="shared" si="56"/>
        <v>Y</v>
      </c>
      <c r="H589" s="4">
        <f t="shared" si="57"/>
        <v>365.35</v>
      </c>
      <c r="I589" s="4">
        <f t="shared" si="54"/>
        <v>0</v>
      </c>
      <c r="J589" s="5">
        <v>6</v>
      </c>
      <c r="K589" s="5"/>
      <c r="L589" s="4">
        <f t="shared" si="58"/>
        <v>0</v>
      </c>
      <c r="M589" s="4">
        <f>'Invoice Data'!$B589+'Invoice Data'!$E589-'Invoice Data'!$H589-'Invoice Data'!$L589+'Invoice Data'!$I589</f>
        <v>6941.65</v>
      </c>
      <c r="N589" s="4">
        <f>_xlfn.IFNA(VLOOKUP(A589,BPay!$B$2:$D$7913,3,0),0)</f>
        <v>0</v>
      </c>
      <c r="O589" s="6">
        <f t="shared" si="59"/>
        <v>6941.65</v>
      </c>
    </row>
    <row r="590" spans="1:15" x14ac:dyDescent="0.35">
      <c r="A590" s="10">
        <v>36280</v>
      </c>
      <c r="B590" s="4">
        <v>0</v>
      </c>
      <c r="C590" s="19" t="str">
        <f t="shared" si="55"/>
        <v>A</v>
      </c>
      <c r="D590" s="5"/>
      <c r="E590" s="4">
        <v>6877</v>
      </c>
      <c r="F590" s="5">
        <v>2</v>
      </c>
      <c r="G590" s="5" t="str">
        <f t="shared" si="56"/>
        <v>Y</v>
      </c>
      <c r="H590" s="4">
        <f t="shared" si="57"/>
        <v>343.85</v>
      </c>
      <c r="I590" s="4">
        <f t="shared" si="54"/>
        <v>0</v>
      </c>
      <c r="J590" s="5">
        <v>1</v>
      </c>
      <c r="K590" s="5"/>
      <c r="L590" s="4">
        <f t="shared" si="58"/>
        <v>0</v>
      </c>
      <c r="M590" s="4">
        <f>'Invoice Data'!$B590+'Invoice Data'!$E590-'Invoice Data'!$H590-'Invoice Data'!$L590+'Invoice Data'!$I590</f>
        <v>6533.15</v>
      </c>
      <c r="N590" s="4">
        <f>_xlfn.IFNA(VLOOKUP(A590,BPay!$B$2:$D$7913,3,0),0)</f>
        <v>0</v>
      </c>
      <c r="O590" s="6">
        <f t="shared" si="59"/>
        <v>6533.15</v>
      </c>
    </row>
    <row r="591" spans="1:15" x14ac:dyDescent="0.35">
      <c r="A591" s="10">
        <v>36299</v>
      </c>
      <c r="B591" s="4">
        <v>0</v>
      </c>
      <c r="C591" s="19" t="str">
        <f t="shared" si="55"/>
        <v>A</v>
      </c>
      <c r="D591" s="5"/>
      <c r="E591" s="4">
        <v>4373</v>
      </c>
      <c r="F591" s="5">
        <v>1</v>
      </c>
      <c r="G591" s="5" t="str">
        <f t="shared" si="56"/>
        <v/>
      </c>
      <c r="H591" s="4">
        <f t="shared" si="57"/>
        <v>0</v>
      </c>
      <c r="I591" s="4">
        <f t="shared" si="54"/>
        <v>0</v>
      </c>
      <c r="J591" s="5">
        <v>5</v>
      </c>
      <c r="K591" s="5"/>
      <c r="L591" s="4">
        <f t="shared" si="58"/>
        <v>0</v>
      </c>
      <c r="M591" s="4">
        <f>'Invoice Data'!$B591+'Invoice Data'!$E591-'Invoice Data'!$H591-'Invoice Data'!$L591+'Invoice Data'!$I591</f>
        <v>4373</v>
      </c>
      <c r="N591" s="4">
        <f>_xlfn.IFNA(VLOOKUP(A591,BPay!$B$2:$D$7913,3,0),0)</f>
        <v>0</v>
      </c>
      <c r="O591" s="6">
        <f t="shared" si="59"/>
        <v>4373</v>
      </c>
    </row>
    <row r="592" spans="1:15" x14ac:dyDescent="0.35">
      <c r="A592" s="10">
        <v>36306</v>
      </c>
      <c r="B592" s="4">
        <v>0</v>
      </c>
      <c r="C592" s="19" t="str">
        <f t="shared" si="55"/>
        <v>A</v>
      </c>
      <c r="D592" s="5"/>
      <c r="E592" s="4">
        <v>4573</v>
      </c>
      <c r="F592" s="5">
        <v>1</v>
      </c>
      <c r="G592" s="5" t="str">
        <f t="shared" si="56"/>
        <v/>
      </c>
      <c r="H592" s="4">
        <f t="shared" si="57"/>
        <v>0</v>
      </c>
      <c r="I592" s="4">
        <f t="shared" si="54"/>
        <v>0</v>
      </c>
      <c r="J592" s="5">
        <v>9</v>
      </c>
      <c r="K592" s="5"/>
      <c r="L592" s="4">
        <f t="shared" si="58"/>
        <v>0</v>
      </c>
      <c r="M592" s="4">
        <f>'Invoice Data'!$B592+'Invoice Data'!$E592-'Invoice Data'!$H592-'Invoice Data'!$L592+'Invoice Data'!$I592</f>
        <v>4573</v>
      </c>
      <c r="N592" s="4">
        <f>_xlfn.IFNA(VLOOKUP(A592,BPay!$B$2:$D$7913,3,0),0)</f>
        <v>0</v>
      </c>
      <c r="O592" s="6">
        <f t="shared" si="59"/>
        <v>4573</v>
      </c>
    </row>
    <row r="593" spans="1:15" x14ac:dyDescent="0.35">
      <c r="A593" s="10">
        <v>36324</v>
      </c>
      <c r="B593" s="4">
        <v>0</v>
      </c>
      <c r="C593" s="19" t="str">
        <f t="shared" si="55"/>
        <v>A</v>
      </c>
      <c r="D593" s="5"/>
      <c r="E593" s="4">
        <v>4961</v>
      </c>
      <c r="F593" s="5">
        <v>1</v>
      </c>
      <c r="G593" s="5" t="str">
        <f t="shared" si="56"/>
        <v/>
      </c>
      <c r="H593" s="4">
        <f t="shared" si="57"/>
        <v>0</v>
      </c>
      <c r="I593" s="4">
        <f t="shared" si="54"/>
        <v>0</v>
      </c>
      <c r="J593" s="5">
        <v>15</v>
      </c>
      <c r="K593" s="5"/>
      <c r="L593" s="4">
        <f t="shared" si="58"/>
        <v>0</v>
      </c>
      <c r="M593" s="4">
        <f>'Invoice Data'!$B593+'Invoice Data'!$E593-'Invoice Data'!$H593-'Invoice Data'!$L593+'Invoice Data'!$I593</f>
        <v>4961</v>
      </c>
      <c r="N593" s="4">
        <f>_xlfn.IFNA(VLOOKUP(A593,BPay!$B$2:$D$7913,3,0),0)</f>
        <v>0</v>
      </c>
      <c r="O593" s="6">
        <f t="shared" si="59"/>
        <v>4961</v>
      </c>
    </row>
    <row r="594" spans="1:15" x14ac:dyDescent="0.35">
      <c r="A594" s="10">
        <v>36333</v>
      </c>
      <c r="B594" s="4">
        <v>0</v>
      </c>
      <c r="C594" s="19" t="str">
        <f t="shared" si="55"/>
        <v>A</v>
      </c>
      <c r="D594" s="5"/>
      <c r="E594" s="4">
        <v>9603</v>
      </c>
      <c r="F594" s="5">
        <v>2</v>
      </c>
      <c r="G594" s="5" t="str">
        <f t="shared" si="56"/>
        <v>Y</v>
      </c>
      <c r="H594" s="4">
        <f t="shared" si="57"/>
        <v>480.15000000000003</v>
      </c>
      <c r="I594" s="4">
        <f t="shared" si="54"/>
        <v>0</v>
      </c>
      <c r="J594" s="5">
        <v>2</v>
      </c>
      <c r="K594" s="5"/>
      <c r="L594" s="4">
        <f t="shared" si="58"/>
        <v>0</v>
      </c>
      <c r="M594" s="4">
        <f>'Invoice Data'!$B594+'Invoice Data'!$E594-'Invoice Data'!$H594-'Invoice Data'!$L594+'Invoice Data'!$I594</f>
        <v>9122.85</v>
      </c>
      <c r="N594" s="4">
        <f>_xlfn.IFNA(VLOOKUP(A594,BPay!$B$2:$D$7913,3,0),0)</f>
        <v>0</v>
      </c>
      <c r="O594" s="6">
        <f t="shared" si="59"/>
        <v>9122.85</v>
      </c>
    </row>
    <row r="595" spans="1:15" x14ac:dyDescent="0.35">
      <c r="A595" s="10">
        <v>36342</v>
      </c>
      <c r="B595" s="4">
        <v>0</v>
      </c>
      <c r="C595" s="19" t="str">
        <f t="shared" si="55"/>
        <v>A</v>
      </c>
      <c r="D595" s="5"/>
      <c r="E595" s="4">
        <v>7634</v>
      </c>
      <c r="F595" s="5">
        <v>2</v>
      </c>
      <c r="G595" s="5" t="str">
        <f t="shared" si="56"/>
        <v>Y</v>
      </c>
      <c r="H595" s="4">
        <f t="shared" si="57"/>
        <v>381.70000000000005</v>
      </c>
      <c r="I595" s="4">
        <f t="shared" si="54"/>
        <v>0</v>
      </c>
      <c r="J595" s="5">
        <v>10</v>
      </c>
      <c r="K595" s="5"/>
      <c r="L595" s="4">
        <f t="shared" si="58"/>
        <v>0</v>
      </c>
      <c r="M595" s="4">
        <f>'Invoice Data'!$B595+'Invoice Data'!$E595-'Invoice Data'!$H595-'Invoice Data'!$L595+'Invoice Data'!$I595</f>
        <v>7252.3</v>
      </c>
      <c r="N595" s="4">
        <f>_xlfn.IFNA(VLOOKUP(A595,BPay!$B$2:$D$7913,3,0),0)</f>
        <v>0</v>
      </c>
      <c r="O595" s="6">
        <f t="shared" si="59"/>
        <v>7252.3</v>
      </c>
    </row>
    <row r="596" spans="1:15" x14ac:dyDescent="0.35">
      <c r="A596" s="10">
        <v>36351</v>
      </c>
      <c r="B596" s="4">
        <v>0</v>
      </c>
      <c r="C596" s="19" t="str">
        <f t="shared" si="55"/>
        <v>A</v>
      </c>
      <c r="D596" s="5"/>
      <c r="E596" s="4">
        <v>8525</v>
      </c>
      <c r="F596" s="5">
        <v>2</v>
      </c>
      <c r="G596" s="5" t="str">
        <f t="shared" si="56"/>
        <v>Y</v>
      </c>
      <c r="H596" s="4">
        <f t="shared" si="57"/>
        <v>426.25</v>
      </c>
      <c r="I596" s="4">
        <f t="shared" si="54"/>
        <v>0</v>
      </c>
      <c r="J596" s="5">
        <v>16</v>
      </c>
      <c r="K596" s="5"/>
      <c r="L596" s="4">
        <f t="shared" si="58"/>
        <v>250</v>
      </c>
      <c r="M596" s="4">
        <f>'Invoice Data'!$B596+'Invoice Data'!$E596-'Invoice Data'!$H596-'Invoice Data'!$L596+'Invoice Data'!$I596</f>
        <v>7848.75</v>
      </c>
      <c r="N596" s="4">
        <f>_xlfn.IFNA(VLOOKUP(A596,BPay!$B$2:$D$7913,3,0),0)</f>
        <v>0</v>
      </c>
      <c r="O596" s="6">
        <f t="shared" si="59"/>
        <v>7848.75</v>
      </c>
    </row>
    <row r="597" spans="1:15" x14ac:dyDescent="0.35">
      <c r="A597" s="10">
        <v>36360</v>
      </c>
      <c r="B597" s="4">
        <v>0</v>
      </c>
      <c r="C597" s="19" t="str">
        <f t="shared" si="55"/>
        <v>A</v>
      </c>
      <c r="D597" s="5"/>
      <c r="E597" s="4">
        <v>10216</v>
      </c>
      <c r="F597" s="5">
        <v>2</v>
      </c>
      <c r="G597" s="5" t="str">
        <f t="shared" si="56"/>
        <v>Y</v>
      </c>
      <c r="H597" s="4">
        <f t="shared" si="57"/>
        <v>510.8</v>
      </c>
      <c r="I597" s="4">
        <f t="shared" si="54"/>
        <v>0</v>
      </c>
      <c r="J597" s="5">
        <v>5</v>
      </c>
      <c r="K597" s="5"/>
      <c r="L597" s="4">
        <f t="shared" si="58"/>
        <v>0</v>
      </c>
      <c r="M597" s="4">
        <f>'Invoice Data'!$B597+'Invoice Data'!$E597-'Invoice Data'!$H597-'Invoice Data'!$L597+'Invoice Data'!$I597</f>
        <v>9705.2000000000007</v>
      </c>
      <c r="N597" s="4">
        <f>_xlfn.IFNA(VLOOKUP(A597,BPay!$B$2:$D$7913,3,0),0)</f>
        <v>0</v>
      </c>
      <c r="O597" s="6">
        <f t="shared" si="59"/>
        <v>9705.2000000000007</v>
      </c>
    </row>
    <row r="598" spans="1:15" x14ac:dyDescent="0.35">
      <c r="A598" s="10">
        <v>36379</v>
      </c>
      <c r="B598" s="4">
        <v>0</v>
      </c>
      <c r="C598" s="19" t="str">
        <f t="shared" si="55"/>
        <v>A</v>
      </c>
      <c r="D598" s="5"/>
      <c r="E598" s="4">
        <v>4832</v>
      </c>
      <c r="F598" s="5">
        <v>1</v>
      </c>
      <c r="G598" s="5" t="str">
        <f t="shared" si="56"/>
        <v/>
      </c>
      <c r="H598" s="4">
        <f t="shared" si="57"/>
        <v>0</v>
      </c>
      <c r="I598" s="4">
        <f t="shared" si="54"/>
        <v>0</v>
      </c>
      <c r="J598" s="5">
        <v>14</v>
      </c>
      <c r="K598" s="5"/>
      <c r="L598" s="4">
        <f t="shared" si="58"/>
        <v>0</v>
      </c>
      <c r="M598" s="4">
        <f>'Invoice Data'!$B598+'Invoice Data'!$E598-'Invoice Data'!$H598-'Invoice Data'!$L598+'Invoice Data'!$I598</f>
        <v>4832</v>
      </c>
      <c r="N598" s="4">
        <f>_xlfn.IFNA(VLOOKUP(A598,BPay!$B$2:$D$7913,3,0),0)</f>
        <v>0</v>
      </c>
      <c r="O598" s="6">
        <f t="shared" si="59"/>
        <v>4832</v>
      </c>
    </row>
    <row r="599" spans="1:15" x14ac:dyDescent="0.35">
      <c r="A599" s="10">
        <v>36388</v>
      </c>
      <c r="B599" s="4">
        <v>0</v>
      </c>
      <c r="C599" s="19" t="str">
        <f t="shared" si="55"/>
        <v>A</v>
      </c>
      <c r="D599" s="5"/>
      <c r="E599" s="4">
        <v>7849</v>
      </c>
      <c r="F599" s="5">
        <v>2</v>
      </c>
      <c r="G599" s="5" t="str">
        <f t="shared" si="56"/>
        <v>Y</v>
      </c>
      <c r="H599" s="4">
        <f t="shared" si="57"/>
        <v>392.45000000000005</v>
      </c>
      <c r="I599" s="4">
        <f t="shared" si="54"/>
        <v>0</v>
      </c>
      <c r="J599" s="5">
        <v>12</v>
      </c>
      <c r="K599" s="5"/>
      <c r="L599" s="4">
        <f t="shared" si="58"/>
        <v>0</v>
      </c>
      <c r="M599" s="4">
        <f>'Invoice Data'!$B599+'Invoice Data'!$E599-'Invoice Data'!$H599-'Invoice Data'!$L599+'Invoice Data'!$I599</f>
        <v>7456.55</v>
      </c>
      <c r="N599" s="4">
        <f>_xlfn.IFNA(VLOOKUP(A599,BPay!$B$2:$D$7913,3,0),0)</f>
        <v>0</v>
      </c>
      <c r="O599" s="6">
        <f t="shared" si="59"/>
        <v>7456.55</v>
      </c>
    </row>
    <row r="600" spans="1:15" x14ac:dyDescent="0.35">
      <c r="A600" s="10">
        <v>36397</v>
      </c>
      <c r="B600" s="4">
        <v>-566</v>
      </c>
      <c r="C600" s="19" t="str">
        <f t="shared" si="55"/>
        <v>C</v>
      </c>
      <c r="D600" s="5"/>
      <c r="E600" s="4">
        <v>4388</v>
      </c>
      <c r="F600" s="5">
        <v>1</v>
      </c>
      <c r="G600" s="5" t="str">
        <f t="shared" si="56"/>
        <v/>
      </c>
      <c r="H600" s="4">
        <f t="shared" si="57"/>
        <v>0</v>
      </c>
      <c r="I600" s="4">
        <f t="shared" si="54"/>
        <v>0</v>
      </c>
      <c r="J600" s="5">
        <v>0</v>
      </c>
      <c r="K600" s="5" t="b">
        <v>1</v>
      </c>
      <c r="L600" s="4">
        <f t="shared" si="58"/>
        <v>250</v>
      </c>
      <c r="M600" s="4">
        <f>'Invoice Data'!$B600+'Invoice Data'!$E600-'Invoice Data'!$H600-'Invoice Data'!$L600+'Invoice Data'!$I600</f>
        <v>3572</v>
      </c>
      <c r="N600" s="4">
        <f>_xlfn.IFNA(VLOOKUP(A600,BPay!$B$2:$D$7913,3,0),0)</f>
        <v>0</v>
      </c>
      <c r="O600" s="6">
        <f t="shared" si="59"/>
        <v>3572</v>
      </c>
    </row>
    <row r="601" spans="1:15" x14ac:dyDescent="0.35">
      <c r="A601" s="10">
        <v>36404</v>
      </c>
      <c r="B601" s="4">
        <v>0</v>
      </c>
      <c r="C601" s="19" t="str">
        <f t="shared" si="55"/>
        <v>A</v>
      </c>
      <c r="D601" s="5"/>
      <c r="E601" s="4">
        <v>5049</v>
      </c>
      <c r="F601" s="5">
        <v>1</v>
      </c>
      <c r="G601" s="5" t="str">
        <f t="shared" si="56"/>
        <v/>
      </c>
      <c r="H601" s="4">
        <f t="shared" si="57"/>
        <v>0</v>
      </c>
      <c r="I601" s="4">
        <f t="shared" si="54"/>
        <v>0</v>
      </c>
      <c r="J601" s="5">
        <v>2</v>
      </c>
      <c r="K601" s="5"/>
      <c r="L601" s="4">
        <f t="shared" si="58"/>
        <v>0</v>
      </c>
      <c r="M601" s="4">
        <f>'Invoice Data'!$B601+'Invoice Data'!$E601-'Invoice Data'!$H601-'Invoice Data'!$L601+'Invoice Data'!$I601</f>
        <v>5049</v>
      </c>
      <c r="N601" s="4">
        <f>_xlfn.IFNA(VLOOKUP(A601,BPay!$B$2:$D$7913,3,0),0)</f>
        <v>0</v>
      </c>
      <c r="O601" s="6">
        <f t="shared" si="59"/>
        <v>5049</v>
      </c>
    </row>
    <row r="602" spans="1:15" x14ac:dyDescent="0.35">
      <c r="A602" s="10">
        <v>36413</v>
      </c>
      <c r="B602" s="4">
        <v>0</v>
      </c>
      <c r="C602" s="19" t="str">
        <f t="shared" si="55"/>
        <v>A</v>
      </c>
      <c r="D602" s="5"/>
      <c r="E602" s="4">
        <v>10003</v>
      </c>
      <c r="F602" s="5">
        <v>2</v>
      </c>
      <c r="G602" s="5" t="str">
        <f t="shared" si="56"/>
        <v>Y</v>
      </c>
      <c r="H602" s="4">
        <f t="shared" si="57"/>
        <v>500.15000000000003</v>
      </c>
      <c r="I602" s="4">
        <f t="shared" si="54"/>
        <v>0</v>
      </c>
      <c r="J602" s="5">
        <v>5</v>
      </c>
      <c r="K602" s="5"/>
      <c r="L602" s="4">
        <f t="shared" si="58"/>
        <v>0</v>
      </c>
      <c r="M602" s="4">
        <f>'Invoice Data'!$B602+'Invoice Data'!$E602-'Invoice Data'!$H602-'Invoice Data'!$L602+'Invoice Data'!$I602</f>
        <v>9502.85</v>
      </c>
      <c r="N602" s="4">
        <f>_xlfn.IFNA(VLOOKUP(A602,BPay!$B$2:$D$7913,3,0),0)</f>
        <v>0</v>
      </c>
      <c r="O602" s="6">
        <f t="shared" si="59"/>
        <v>9502.85</v>
      </c>
    </row>
    <row r="603" spans="1:15" x14ac:dyDescent="0.35">
      <c r="A603" s="10">
        <v>36431</v>
      </c>
      <c r="B603" s="4">
        <v>0</v>
      </c>
      <c r="C603" s="19" t="str">
        <f t="shared" si="55"/>
        <v>A</v>
      </c>
      <c r="D603" s="5"/>
      <c r="E603" s="4">
        <v>7086</v>
      </c>
      <c r="F603" s="5">
        <v>2</v>
      </c>
      <c r="G603" s="5" t="str">
        <f t="shared" si="56"/>
        <v>Y</v>
      </c>
      <c r="H603" s="4">
        <f t="shared" si="57"/>
        <v>354.3</v>
      </c>
      <c r="I603" s="4">
        <f t="shared" si="54"/>
        <v>0</v>
      </c>
      <c r="J603" s="5">
        <v>4</v>
      </c>
      <c r="K603" s="5"/>
      <c r="L603" s="4">
        <f t="shared" si="58"/>
        <v>0</v>
      </c>
      <c r="M603" s="4">
        <f>'Invoice Data'!$B603+'Invoice Data'!$E603-'Invoice Data'!$H603-'Invoice Data'!$L603+'Invoice Data'!$I603</f>
        <v>6731.7</v>
      </c>
      <c r="N603" s="4">
        <f>_xlfn.IFNA(VLOOKUP(A603,BPay!$B$2:$D$7913,3,0),0)</f>
        <v>0</v>
      </c>
      <c r="O603" s="6">
        <f t="shared" si="59"/>
        <v>6731.7</v>
      </c>
    </row>
    <row r="604" spans="1:15" x14ac:dyDescent="0.35">
      <c r="A604" s="10">
        <v>36440</v>
      </c>
      <c r="B604" s="4">
        <v>0</v>
      </c>
      <c r="C604" s="19" t="str">
        <f t="shared" si="55"/>
        <v>A</v>
      </c>
      <c r="D604" s="5"/>
      <c r="E604" s="4">
        <v>8436</v>
      </c>
      <c r="F604" s="5">
        <v>2</v>
      </c>
      <c r="G604" s="5" t="str">
        <f t="shared" si="56"/>
        <v>Y</v>
      </c>
      <c r="H604" s="4">
        <f t="shared" si="57"/>
        <v>421.8</v>
      </c>
      <c r="I604" s="4">
        <f t="shared" si="54"/>
        <v>0</v>
      </c>
      <c r="J604" s="5">
        <v>16</v>
      </c>
      <c r="K604" s="5"/>
      <c r="L604" s="4">
        <f t="shared" si="58"/>
        <v>250</v>
      </c>
      <c r="M604" s="4">
        <f>'Invoice Data'!$B604+'Invoice Data'!$E604-'Invoice Data'!$H604-'Invoice Data'!$L604+'Invoice Data'!$I604</f>
        <v>7764.2</v>
      </c>
      <c r="N604" s="4">
        <f>_xlfn.IFNA(VLOOKUP(A604,BPay!$B$2:$D$7913,3,0),0)</f>
        <v>0</v>
      </c>
      <c r="O604" s="6">
        <f t="shared" si="59"/>
        <v>7764.2</v>
      </c>
    </row>
    <row r="605" spans="1:15" x14ac:dyDescent="0.35">
      <c r="A605" s="10">
        <v>36459</v>
      </c>
      <c r="B605" s="4">
        <v>-1593</v>
      </c>
      <c r="C605" s="19" t="str">
        <f t="shared" si="55"/>
        <v>C</v>
      </c>
      <c r="D605" s="5" t="s">
        <v>4</v>
      </c>
      <c r="E605" s="4">
        <v>4730</v>
      </c>
      <c r="F605" s="5">
        <v>1</v>
      </c>
      <c r="G605" s="5" t="str">
        <f t="shared" si="56"/>
        <v/>
      </c>
      <c r="H605" s="4">
        <f t="shared" si="57"/>
        <v>0</v>
      </c>
      <c r="I605" s="4">
        <f t="shared" si="54"/>
        <v>0</v>
      </c>
      <c r="J605" s="5">
        <v>5</v>
      </c>
      <c r="K605" s="5"/>
      <c r="L605" s="4">
        <f t="shared" si="58"/>
        <v>0</v>
      </c>
      <c r="M605" s="4">
        <f>'Invoice Data'!$B605+'Invoice Data'!$E605-'Invoice Data'!$H605-'Invoice Data'!$L605+'Invoice Data'!$I605</f>
        <v>3137</v>
      </c>
      <c r="N605" s="4">
        <f>_xlfn.IFNA(VLOOKUP(A605,BPay!$B$2:$D$7913,3,0),0)</f>
        <v>0</v>
      </c>
      <c r="O605" s="6">
        <f t="shared" si="59"/>
        <v>3137</v>
      </c>
    </row>
    <row r="606" spans="1:15" x14ac:dyDescent="0.35">
      <c r="A606" s="10">
        <v>36468</v>
      </c>
      <c r="B606" s="4">
        <v>0</v>
      </c>
      <c r="C606" s="19" t="str">
        <f t="shared" si="55"/>
        <v>A</v>
      </c>
      <c r="D606" s="5"/>
      <c r="E606" s="4">
        <v>4774</v>
      </c>
      <c r="F606" s="5">
        <v>1</v>
      </c>
      <c r="G606" s="5" t="str">
        <f t="shared" si="56"/>
        <v/>
      </c>
      <c r="H606" s="4">
        <f t="shared" si="57"/>
        <v>0</v>
      </c>
      <c r="I606" s="4">
        <f t="shared" si="54"/>
        <v>0</v>
      </c>
      <c r="J606" s="5">
        <v>11</v>
      </c>
      <c r="K606" s="5"/>
      <c r="L606" s="4">
        <f t="shared" si="58"/>
        <v>0</v>
      </c>
      <c r="M606" s="4">
        <f>'Invoice Data'!$B606+'Invoice Data'!$E606-'Invoice Data'!$H606-'Invoice Data'!$L606+'Invoice Data'!$I606</f>
        <v>4774</v>
      </c>
      <c r="N606" s="4">
        <f>_xlfn.IFNA(VLOOKUP(A606,BPay!$B$2:$D$7913,3,0),0)</f>
        <v>0</v>
      </c>
      <c r="O606" s="6">
        <f t="shared" si="59"/>
        <v>4774</v>
      </c>
    </row>
    <row r="607" spans="1:15" x14ac:dyDescent="0.35">
      <c r="A607" s="10">
        <v>36477</v>
      </c>
      <c r="B607" s="4">
        <v>0</v>
      </c>
      <c r="C607" s="19" t="str">
        <f t="shared" si="55"/>
        <v>A</v>
      </c>
      <c r="D607" s="5"/>
      <c r="E607" s="4">
        <v>3899</v>
      </c>
      <c r="F607" s="5">
        <v>1</v>
      </c>
      <c r="G607" s="5" t="str">
        <f t="shared" si="56"/>
        <v/>
      </c>
      <c r="H607" s="4">
        <f t="shared" si="57"/>
        <v>0</v>
      </c>
      <c r="I607" s="4">
        <f t="shared" si="54"/>
        <v>0</v>
      </c>
      <c r="J607" s="5">
        <v>3</v>
      </c>
      <c r="K607" s="5"/>
      <c r="L607" s="4">
        <f t="shared" si="58"/>
        <v>0</v>
      </c>
      <c r="M607" s="4">
        <f>'Invoice Data'!$B607+'Invoice Data'!$E607-'Invoice Data'!$H607-'Invoice Data'!$L607+'Invoice Data'!$I607</f>
        <v>3899</v>
      </c>
      <c r="N607" s="4">
        <f>_xlfn.IFNA(VLOOKUP(A607,BPay!$B$2:$D$7913,3,0),0)</f>
        <v>0</v>
      </c>
      <c r="O607" s="6">
        <f t="shared" si="59"/>
        <v>3899</v>
      </c>
    </row>
    <row r="608" spans="1:15" x14ac:dyDescent="0.35">
      <c r="A608" s="10">
        <v>36486</v>
      </c>
      <c r="B608" s="4">
        <v>0</v>
      </c>
      <c r="C608" s="19" t="str">
        <f t="shared" si="55"/>
        <v>A</v>
      </c>
      <c r="D608" s="5"/>
      <c r="E608" s="4">
        <v>3237</v>
      </c>
      <c r="F608" s="5">
        <v>1</v>
      </c>
      <c r="G608" s="5" t="str">
        <f t="shared" si="56"/>
        <v/>
      </c>
      <c r="H608" s="4">
        <f t="shared" si="57"/>
        <v>0</v>
      </c>
      <c r="I608" s="4">
        <f t="shared" si="54"/>
        <v>0</v>
      </c>
      <c r="J608" s="5">
        <v>6</v>
      </c>
      <c r="K608" s="5"/>
      <c r="L608" s="4">
        <f t="shared" si="58"/>
        <v>0</v>
      </c>
      <c r="M608" s="4">
        <f>'Invoice Data'!$B608+'Invoice Data'!$E608-'Invoice Data'!$H608-'Invoice Data'!$L608+'Invoice Data'!$I608</f>
        <v>3237</v>
      </c>
      <c r="N608" s="4">
        <f>_xlfn.IFNA(VLOOKUP(A608,BPay!$B$2:$D$7913,3,0),0)</f>
        <v>0</v>
      </c>
      <c r="O608" s="6">
        <f t="shared" si="59"/>
        <v>3237</v>
      </c>
    </row>
    <row r="609" spans="1:15" x14ac:dyDescent="0.35">
      <c r="A609" s="10">
        <v>36495</v>
      </c>
      <c r="B609" s="4">
        <v>0</v>
      </c>
      <c r="C609" s="19" t="str">
        <f t="shared" si="55"/>
        <v>A</v>
      </c>
      <c r="D609" s="5"/>
      <c r="E609" s="4">
        <v>7426</v>
      </c>
      <c r="F609" s="5">
        <v>2</v>
      </c>
      <c r="G609" s="5" t="str">
        <f t="shared" si="56"/>
        <v>Y</v>
      </c>
      <c r="H609" s="4">
        <f t="shared" si="57"/>
        <v>371.3</v>
      </c>
      <c r="I609" s="4">
        <f t="shared" si="54"/>
        <v>0</v>
      </c>
      <c r="J609" s="5">
        <v>10</v>
      </c>
      <c r="K609" s="5"/>
      <c r="L609" s="4">
        <f t="shared" si="58"/>
        <v>0</v>
      </c>
      <c r="M609" s="4">
        <f>'Invoice Data'!$B609+'Invoice Data'!$E609-'Invoice Data'!$H609-'Invoice Data'!$L609+'Invoice Data'!$I609</f>
        <v>7054.7</v>
      </c>
      <c r="N609" s="4">
        <f>_xlfn.IFNA(VLOOKUP(A609,BPay!$B$2:$D$7913,3,0),0)</f>
        <v>0</v>
      </c>
      <c r="O609" s="6">
        <f t="shared" si="59"/>
        <v>7054.7</v>
      </c>
    </row>
    <row r="610" spans="1:15" x14ac:dyDescent="0.35">
      <c r="A610" s="10">
        <v>36501</v>
      </c>
      <c r="B610" s="4">
        <v>0</v>
      </c>
      <c r="C610" s="19" t="str">
        <f t="shared" si="55"/>
        <v>A</v>
      </c>
      <c r="D610" s="5"/>
      <c r="E610" s="4">
        <v>9563</v>
      </c>
      <c r="F610" s="5">
        <v>2</v>
      </c>
      <c r="G610" s="5" t="str">
        <f t="shared" si="56"/>
        <v>Y</v>
      </c>
      <c r="H610" s="4">
        <f t="shared" si="57"/>
        <v>478.15000000000003</v>
      </c>
      <c r="I610" s="4">
        <f t="shared" si="54"/>
        <v>0</v>
      </c>
      <c r="J610" s="5">
        <v>2</v>
      </c>
      <c r="K610" s="5"/>
      <c r="L610" s="4">
        <f t="shared" si="58"/>
        <v>0</v>
      </c>
      <c r="M610" s="4">
        <f>'Invoice Data'!$B610+'Invoice Data'!$E610-'Invoice Data'!$H610-'Invoice Data'!$L610+'Invoice Data'!$I610</f>
        <v>9084.85</v>
      </c>
      <c r="N610" s="4">
        <f>_xlfn.IFNA(VLOOKUP(A610,BPay!$B$2:$D$7913,3,0),0)</f>
        <v>0</v>
      </c>
      <c r="O610" s="6">
        <f t="shared" si="59"/>
        <v>9084.85</v>
      </c>
    </row>
    <row r="611" spans="1:15" x14ac:dyDescent="0.35">
      <c r="A611" s="10">
        <v>36510</v>
      </c>
      <c r="B611" s="4">
        <v>0</v>
      </c>
      <c r="C611" s="19" t="str">
        <f t="shared" si="55"/>
        <v>A</v>
      </c>
      <c r="D611" s="5"/>
      <c r="E611" s="4">
        <v>6798</v>
      </c>
      <c r="F611" s="5">
        <v>2</v>
      </c>
      <c r="G611" s="5" t="str">
        <f t="shared" si="56"/>
        <v>Y</v>
      </c>
      <c r="H611" s="4">
        <f t="shared" si="57"/>
        <v>339.90000000000003</v>
      </c>
      <c r="I611" s="4">
        <f t="shared" si="54"/>
        <v>0</v>
      </c>
      <c r="J611" s="5">
        <v>16</v>
      </c>
      <c r="K611" s="5"/>
      <c r="L611" s="4">
        <f t="shared" si="58"/>
        <v>250</v>
      </c>
      <c r="M611" s="4">
        <f>'Invoice Data'!$B611+'Invoice Data'!$E611-'Invoice Data'!$H611-'Invoice Data'!$L611+'Invoice Data'!$I611</f>
        <v>6208.1</v>
      </c>
      <c r="N611" s="4">
        <f>_xlfn.IFNA(VLOOKUP(A611,BPay!$B$2:$D$7913,3,0),0)</f>
        <v>0</v>
      </c>
      <c r="O611" s="6">
        <f t="shared" si="59"/>
        <v>6208.1</v>
      </c>
    </row>
    <row r="612" spans="1:15" x14ac:dyDescent="0.35">
      <c r="A612" s="10">
        <v>36529</v>
      </c>
      <c r="B612" s="4">
        <v>0</v>
      </c>
      <c r="C612" s="19" t="str">
        <f t="shared" si="55"/>
        <v>A</v>
      </c>
      <c r="D612" s="5"/>
      <c r="E612" s="4">
        <v>6686</v>
      </c>
      <c r="F612" s="5">
        <v>2</v>
      </c>
      <c r="G612" s="5" t="str">
        <f t="shared" si="56"/>
        <v>Y</v>
      </c>
      <c r="H612" s="4">
        <f t="shared" si="57"/>
        <v>334.3</v>
      </c>
      <c r="I612" s="4">
        <f t="shared" si="54"/>
        <v>0</v>
      </c>
      <c r="J612" s="5">
        <v>5</v>
      </c>
      <c r="K612" s="5"/>
      <c r="L612" s="4">
        <f t="shared" si="58"/>
        <v>0</v>
      </c>
      <c r="M612" s="4">
        <f>'Invoice Data'!$B612+'Invoice Data'!$E612-'Invoice Data'!$H612-'Invoice Data'!$L612+'Invoice Data'!$I612</f>
        <v>6351.7</v>
      </c>
      <c r="N612" s="4">
        <f>_xlfn.IFNA(VLOOKUP(A612,BPay!$B$2:$D$7913,3,0),0)</f>
        <v>0</v>
      </c>
      <c r="O612" s="6">
        <f t="shared" si="59"/>
        <v>6351.7</v>
      </c>
    </row>
    <row r="613" spans="1:15" x14ac:dyDescent="0.35">
      <c r="A613" s="10">
        <v>36538</v>
      </c>
      <c r="B613" s="4">
        <v>0</v>
      </c>
      <c r="C613" s="19" t="str">
        <f t="shared" si="55"/>
        <v>A</v>
      </c>
      <c r="D613" s="5"/>
      <c r="E613" s="4">
        <v>9783</v>
      </c>
      <c r="F613" s="5">
        <v>2</v>
      </c>
      <c r="G613" s="5" t="str">
        <f t="shared" si="56"/>
        <v>Y</v>
      </c>
      <c r="H613" s="4">
        <f t="shared" si="57"/>
        <v>489.15000000000003</v>
      </c>
      <c r="I613" s="4">
        <f t="shared" si="54"/>
        <v>0</v>
      </c>
      <c r="J613" s="5">
        <v>14</v>
      </c>
      <c r="K613" s="5"/>
      <c r="L613" s="4">
        <f t="shared" si="58"/>
        <v>0</v>
      </c>
      <c r="M613" s="4">
        <f>'Invoice Data'!$B613+'Invoice Data'!$E613-'Invoice Data'!$H613-'Invoice Data'!$L613+'Invoice Data'!$I613</f>
        <v>9293.85</v>
      </c>
      <c r="N613" s="4">
        <f>_xlfn.IFNA(VLOOKUP(A613,BPay!$B$2:$D$7913,3,0),0)</f>
        <v>0</v>
      </c>
      <c r="O613" s="6">
        <f t="shared" si="59"/>
        <v>9293.85</v>
      </c>
    </row>
    <row r="614" spans="1:15" x14ac:dyDescent="0.35">
      <c r="A614" s="10">
        <v>36547</v>
      </c>
      <c r="B614" s="4">
        <v>0</v>
      </c>
      <c r="C614" s="19" t="str">
        <f t="shared" si="55"/>
        <v>A</v>
      </c>
      <c r="D614" s="5"/>
      <c r="E614" s="4">
        <v>7562</v>
      </c>
      <c r="F614" s="5">
        <v>2</v>
      </c>
      <c r="G614" s="5" t="str">
        <f t="shared" si="56"/>
        <v>Y</v>
      </c>
      <c r="H614" s="4">
        <f t="shared" si="57"/>
        <v>378.1</v>
      </c>
      <c r="I614" s="4">
        <f t="shared" si="54"/>
        <v>0</v>
      </c>
      <c r="J614" s="5">
        <v>0</v>
      </c>
      <c r="K614" s="5"/>
      <c r="L614" s="4">
        <f t="shared" si="58"/>
        <v>0</v>
      </c>
      <c r="M614" s="4">
        <f>'Invoice Data'!$B614+'Invoice Data'!$E614-'Invoice Data'!$H614-'Invoice Data'!$L614+'Invoice Data'!$I614</f>
        <v>7183.9</v>
      </c>
      <c r="N614" s="4">
        <f>_xlfn.IFNA(VLOOKUP(A614,BPay!$B$2:$D$7913,3,0),0)</f>
        <v>0</v>
      </c>
      <c r="O614" s="6">
        <f t="shared" si="59"/>
        <v>7183.9</v>
      </c>
    </row>
    <row r="615" spans="1:15" x14ac:dyDescent="0.35">
      <c r="A615" s="10">
        <v>36556</v>
      </c>
      <c r="B615" s="4">
        <v>0</v>
      </c>
      <c r="C615" s="19" t="str">
        <f t="shared" si="55"/>
        <v>A</v>
      </c>
      <c r="D615" s="5"/>
      <c r="E615" s="4">
        <v>3600</v>
      </c>
      <c r="F615" s="5">
        <v>1</v>
      </c>
      <c r="G615" s="5" t="str">
        <f t="shared" si="56"/>
        <v/>
      </c>
      <c r="H615" s="4">
        <f t="shared" si="57"/>
        <v>0</v>
      </c>
      <c r="I615" s="4">
        <f t="shared" si="54"/>
        <v>0</v>
      </c>
      <c r="J615" s="5">
        <v>8</v>
      </c>
      <c r="K615" s="5"/>
      <c r="L615" s="4">
        <f t="shared" si="58"/>
        <v>0</v>
      </c>
      <c r="M615" s="4">
        <f>'Invoice Data'!$B615+'Invoice Data'!$E615-'Invoice Data'!$H615-'Invoice Data'!$L615+'Invoice Data'!$I615</f>
        <v>3600</v>
      </c>
      <c r="N615" s="4">
        <f>_xlfn.IFNA(VLOOKUP(A615,BPay!$B$2:$D$7913,3,0),0)</f>
        <v>0</v>
      </c>
      <c r="O615" s="6">
        <f t="shared" si="59"/>
        <v>3600</v>
      </c>
    </row>
    <row r="616" spans="1:15" x14ac:dyDescent="0.35">
      <c r="A616" s="10">
        <v>36565</v>
      </c>
      <c r="B616" s="4">
        <v>0</v>
      </c>
      <c r="C616" s="19" t="str">
        <f t="shared" si="55"/>
        <v>A</v>
      </c>
      <c r="D616" s="5"/>
      <c r="E616" s="4">
        <v>8292</v>
      </c>
      <c r="F616" s="5">
        <v>2</v>
      </c>
      <c r="G616" s="5" t="str">
        <f t="shared" si="56"/>
        <v>Y</v>
      </c>
      <c r="H616" s="4">
        <f t="shared" si="57"/>
        <v>414.6</v>
      </c>
      <c r="I616" s="4">
        <f t="shared" si="54"/>
        <v>0</v>
      </c>
      <c r="J616" s="5">
        <v>5</v>
      </c>
      <c r="K616" s="5"/>
      <c r="L616" s="4">
        <f t="shared" si="58"/>
        <v>0</v>
      </c>
      <c r="M616" s="4">
        <f>'Invoice Data'!$B616+'Invoice Data'!$E616-'Invoice Data'!$H616-'Invoice Data'!$L616+'Invoice Data'!$I616</f>
        <v>7877.4</v>
      </c>
      <c r="N616" s="4">
        <f>_xlfn.IFNA(VLOOKUP(A616,BPay!$B$2:$D$7913,3,0),0)</f>
        <v>0</v>
      </c>
      <c r="O616" s="6">
        <f t="shared" si="59"/>
        <v>7877.4</v>
      </c>
    </row>
    <row r="617" spans="1:15" x14ac:dyDescent="0.35">
      <c r="A617" s="10">
        <v>36574</v>
      </c>
      <c r="B617" s="4">
        <v>0</v>
      </c>
      <c r="C617" s="19" t="str">
        <f t="shared" si="55"/>
        <v>A</v>
      </c>
      <c r="D617" s="5"/>
      <c r="E617" s="4">
        <v>9653</v>
      </c>
      <c r="F617" s="5">
        <v>2</v>
      </c>
      <c r="G617" s="5" t="str">
        <f t="shared" si="56"/>
        <v>Y</v>
      </c>
      <c r="H617" s="4">
        <f t="shared" si="57"/>
        <v>482.65000000000003</v>
      </c>
      <c r="I617" s="4">
        <f t="shared" si="54"/>
        <v>0</v>
      </c>
      <c r="J617" s="5">
        <v>11</v>
      </c>
      <c r="K617" s="5"/>
      <c r="L617" s="4">
        <f t="shared" si="58"/>
        <v>0</v>
      </c>
      <c r="M617" s="4">
        <f>'Invoice Data'!$B617+'Invoice Data'!$E617-'Invoice Data'!$H617-'Invoice Data'!$L617+'Invoice Data'!$I617</f>
        <v>9170.35</v>
      </c>
      <c r="N617" s="4">
        <f>_xlfn.IFNA(VLOOKUP(A617,BPay!$B$2:$D$7913,3,0),0)</f>
        <v>0</v>
      </c>
      <c r="O617" s="6">
        <f t="shared" si="59"/>
        <v>9170.35</v>
      </c>
    </row>
    <row r="618" spans="1:15" x14ac:dyDescent="0.35">
      <c r="A618" s="10">
        <v>36583</v>
      </c>
      <c r="B618" s="4">
        <v>0</v>
      </c>
      <c r="C618" s="19" t="str">
        <f t="shared" si="55"/>
        <v>A</v>
      </c>
      <c r="D618" s="5"/>
      <c r="E618" s="4">
        <v>4107</v>
      </c>
      <c r="F618" s="5">
        <v>1</v>
      </c>
      <c r="G618" s="5" t="str">
        <f t="shared" si="56"/>
        <v/>
      </c>
      <c r="H618" s="4">
        <f t="shared" si="57"/>
        <v>0</v>
      </c>
      <c r="I618" s="4">
        <f t="shared" si="54"/>
        <v>0</v>
      </c>
      <c r="J618" s="5">
        <v>0</v>
      </c>
      <c r="K618" s="5"/>
      <c r="L618" s="4">
        <f t="shared" si="58"/>
        <v>0</v>
      </c>
      <c r="M618" s="4">
        <f>'Invoice Data'!$B618+'Invoice Data'!$E618-'Invoice Data'!$H618-'Invoice Data'!$L618+'Invoice Data'!$I618</f>
        <v>4107</v>
      </c>
      <c r="N618" s="4">
        <f>_xlfn.IFNA(VLOOKUP(A618,BPay!$B$2:$D$7913,3,0),0)</f>
        <v>0</v>
      </c>
      <c r="O618" s="6">
        <f t="shared" si="59"/>
        <v>4107</v>
      </c>
    </row>
    <row r="619" spans="1:15" x14ac:dyDescent="0.35">
      <c r="A619" s="10">
        <v>36592</v>
      </c>
      <c r="B619" s="4">
        <v>0</v>
      </c>
      <c r="C619" s="19" t="str">
        <f t="shared" si="55"/>
        <v>A</v>
      </c>
      <c r="D619" s="5"/>
      <c r="E619" s="4">
        <v>8039</v>
      </c>
      <c r="F619" s="5">
        <v>2</v>
      </c>
      <c r="G619" s="5" t="str">
        <f t="shared" si="56"/>
        <v>Y</v>
      </c>
      <c r="H619" s="4">
        <f t="shared" si="57"/>
        <v>401.95000000000005</v>
      </c>
      <c r="I619" s="4">
        <f t="shared" si="54"/>
        <v>0</v>
      </c>
      <c r="J619" s="5">
        <v>13</v>
      </c>
      <c r="K619" s="5"/>
      <c r="L619" s="4">
        <f t="shared" si="58"/>
        <v>0</v>
      </c>
      <c r="M619" s="4">
        <f>'Invoice Data'!$B619+'Invoice Data'!$E619-'Invoice Data'!$H619-'Invoice Data'!$L619+'Invoice Data'!$I619</f>
        <v>7637.05</v>
      </c>
      <c r="N619" s="4">
        <f>_xlfn.IFNA(VLOOKUP(A619,BPay!$B$2:$D$7913,3,0),0)</f>
        <v>0</v>
      </c>
      <c r="O619" s="6">
        <f t="shared" si="59"/>
        <v>7637.05</v>
      </c>
    </row>
    <row r="620" spans="1:15" x14ac:dyDescent="0.35">
      <c r="A620" s="10">
        <v>36609</v>
      </c>
      <c r="B620" s="4">
        <v>0</v>
      </c>
      <c r="C620" s="19" t="str">
        <f t="shared" si="55"/>
        <v>A</v>
      </c>
      <c r="D620" s="5"/>
      <c r="E620" s="4">
        <v>7100</v>
      </c>
      <c r="F620" s="5">
        <v>2</v>
      </c>
      <c r="G620" s="5" t="str">
        <f t="shared" si="56"/>
        <v>Y</v>
      </c>
      <c r="H620" s="4">
        <f t="shared" si="57"/>
        <v>355</v>
      </c>
      <c r="I620" s="4">
        <f t="shared" si="54"/>
        <v>0</v>
      </c>
      <c r="J620" s="5">
        <v>16</v>
      </c>
      <c r="K620" s="5"/>
      <c r="L620" s="4">
        <f t="shared" si="58"/>
        <v>250</v>
      </c>
      <c r="M620" s="4">
        <f>'Invoice Data'!$B620+'Invoice Data'!$E620-'Invoice Data'!$H620-'Invoice Data'!$L620+'Invoice Data'!$I620</f>
        <v>6495</v>
      </c>
      <c r="N620" s="4">
        <f>_xlfn.IFNA(VLOOKUP(A620,BPay!$B$2:$D$7913,3,0),0)</f>
        <v>0</v>
      </c>
      <c r="O620" s="6">
        <f t="shared" si="59"/>
        <v>6495</v>
      </c>
    </row>
    <row r="621" spans="1:15" x14ac:dyDescent="0.35">
      <c r="A621" s="10">
        <v>36618</v>
      </c>
      <c r="B621" s="4">
        <v>0</v>
      </c>
      <c r="C621" s="19" t="str">
        <f t="shared" si="55"/>
        <v>A</v>
      </c>
      <c r="D621" s="5"/>
      <c r="E621" s="4">
        <v>8693</v>
      </c>
      <c r="F621" s="5">
        <v>2</v>
      </c>
      <c r="G621" s="5" t="str">
        <f t="shared" si="56"/>
        <v>Y</v>
      </c>
      <c r="H621" s="4">
        <f t="shared" si="57"/>
        <v>434.65000000000003</v>
      </c>
      <c r="I621" s="4">
        <f t="shared" si="54"/>
        <v>0</v>
      </c>
      <c r="J621" s="5">
        <v>15</v>
      </c>
      <c r="K621" s="5"/>
      <c r="L621" s="4">
        <f t="shared" si="58"/>
        <v>0</v>
      </c>
      <c r="M621" s="4">
        <f>'Invoice Data'!$B621+'Invoice Data'!$E621-'Invoice Data'!$H621-'Invoice Data'!$L621+'Invoice Data'!$I621</f>
        <v>8258.35</v>
      </c>
      <c r="N621" s="4">
        <f>_xlfn.IFNA(VLOOKUP(A621,BPay!$B$2:$D$7913,3,0),0)</f>
        <v>0</v>
      </c>
      <c r="O621" s="6">
        <f t="shared" si="59"/>
        <v>8258.35</v>
      </c>
    </row>
    <row r="622" spans="1:15" x14ac:dyDescent="0.35">
      <c r="A622" s="10">
        <v>36627</v>
      </c>
      <c r="B622" s="4">
        <v>0</v>
      </c>
      <c r="C622" s="19" t="str">
        <f t="shared" si="55"/>
        <v>A</v>
      </c>
      <c r="D622" s="5"/>
      <c r="E622" s="4">
        <v>5097</v>
      </c>
      <c r="F622" s="5">
        <v>1</v>
      </c>
      <c r="G622" s="5" t="str">
        <f t="shared" si="56"/>
        <v/>
      </c>
      <c r="H622" s="4">
        <f t="shared" si="57"/>
        <v>0</v>
      </c>
      <c r="I622" s="4">
        <f t="shared" si="54"/>
        <v>0</v>
      </c>
      <c r="J622" s="5">
        <v>3</v>
      </c>
      <c r="K622" s="5"/>
      <c r="L622" s="4">
        <f t="shared" si="58"/>
        <v>0</v>
      </c>
      <c r="M622" s="4">
        <f>'Invoice Data'!$B622+'Invoice Data'!$E622-'Invoice Data'!$H622-'Invoice Data'!$L622+'Invoice Data'!$I622</f>
        <v>5097</v>
      </c>
      <c r="N622" s="4">
        <f>_xlfn.IFNA(VLOOKUP(A622,BPay!$B$2:$D$7913,3,0),0)</f>
        <v>0</v>
      </c>
      <c r="O622" s="6">
        <f t="shared" si="59"/>
        <v>5097</v>
      </c>
    </row>
    <row r="623" spans="1:15" x14ac:dyDescent="0.35">
      <c r="A623" s="10">
        <v>36636</v>
      </c>
      <c r="B623" s="4">
        <v>0</v>
      </c>
      <c r="C623" s="19" t="str">
        <f t="shared" si="55"/>
        <v>A</v>
      </c>
      <c r="D623" s="5"/>
      <c r="E623" s="4">
        <v>9941</v>
      </c>
      <c r="F623" s="5">
        <v>2</v>
      </c>
      <c r="G623" s="5" t="str">
        <f t="shared" si="56"/>
        <v>Y</v>
      </c>
      <c r="H623" s="4">
        <f t="shared" si="57"/>
        <v>497.05</v>
      </c>
      <c r="I623" s="4">
        <f t="shared" si="54"/>
        <v>0</v>
      </c>
      <c r="J623" s="5">
        <v>11</v>
      </c>
      <c r="K623" s="5"/>
      <c r="L623" s="4">
        <f t="shared" si="58"/>
        <v>0</v>
      </c>
      <c r="M623" s="4">
        <f>'Invoice Data'!$B623+'Invoice Data'!$E623-'Invoice Data'!$H623-'Invoice Data'!$L623+'Invoice Data'!$I623</f>
        <v>9443.9500000000007</v>
      </c>
      <c r="N623" s="4">
        <f>_xlfn.IFNA(VLOOKUP(A623,BPay!$B$2:$D$7913,3,0),0)</f>
        <v>0</v>
      </c>
      <c r="O623" s="6">
        <f t="shared" si="59"/>
        <v>9443.9500000000007</v>
      </c>
    </row>
    <row r="624" spans="1:15" x14ac:dyDescent="0.35">
      <c r="A624" s="10">
        <v>36645</v>
      </c>
      <c r="B624" s="4">
        <v>0</v>
      </c>
      <c r="C624" s="19" t="str">
        <f t="shared" si="55"/>
        <v>A</v>
      </c>
      <c r="D624" s="5"/>
      <c r="E624" s="4">
        <v>10294</v>
      </c>
      <c r="F624" s="5">
        <v>2</v>
      </c>
      <c r="G624" s="5" t="str">
        <f t="shared" si="56"/>
        <v>Y</v>
      </c>
      <c r="H624" s="4">
        <f t="shared" si="57"/>
        <v>514.70000000000005</v>
      </c>
      <c r="I624" s="4">
        <f t="shared" si="54"/>
        <v>0</v>
      </c>
      <c r="J624" s="5">
        <v>12</v>
      </c>
      <c r="K624" s="5"/>
      <c r="L624" s="4">
        <f t="shared" si="58"/>
        <v>0</v>
      </c>
      <c r="M624" s="4">
        <f>'Invoice Data'!$B624+'Invoice Data'!$E624-'Invoice Data'!$H624-'Invoice Data'!$L624+'Invoice Data'!$I624</f>
        <v>9779.2999999999993</v>
      </c>
      <c r="N624" s="4">
        <f>_xlfn.IFNA(VLOOKUP(A624,BPay!$B$2:$D$7913,3,0),0)</f>
        <v>0</v>
      </c>
      <c r="O624" s="6">
        <f t="shared" si="59"/>
        <v>9779.2999999999993</v>
      </c>
    </row>
    <row r="625" spans="1:15" x14ac:dyDescent="0.35">
      <c r="A625" s="10">
        <v>36654</v>
      </c>
      <c r="B625" s="4">
        <v>0</v>
      </c>
      <c r="C625" s="19" t="str">
        <f t="shared" si="55"/>
        <v>A</v>
      </c>
      <c r="D625" s="5"/>
      <c r="E625" s="4">
        <v>9733</v>
      </c>
      <c r="F625" s="5">
        <v>2</v>
      </c>
      <c r="G625" s="5" t="str">
        <f t="shared" si="56"/>
        <v>Y</v>
      </c>
      <c r="H625" s="4">
        <f t="shared" si="57"/>
        <v>486.65000000000003</v>
      </c>
      <c r="I625" s="4">
        <f t="shared" si="54"/>
        <v>0</v>
      </c>
      <c r="J625" s="5">
        <v>9</v>
      </c>
      <c r="K625" s="5"/>
      <c r="L625" s="4">
        <f t="shared" si="58"/>
        <v>0</v>
      </c>
      <c r="M625" s="4">
        <f>'Invoice Data'!$B625+'Invoice Data'!$E625-'Invoice Data'!$H625-'Invoice Data'!$L625+'Invoice Data'!$I625</f>
        <v>9246.35</v>
      </c>
      <c r="N625" s="4">
        <f>_xlfn.IFNA(VLOOKUP(A625,BPay!$B$2:$D$7913,3,0),0)</f>
        <v>0</v>
      </c>
      <c r="O625" s="6">
        <f t="shared" si="59"/>
        <v>9246.35</v>
      </c>
    </row>
    <row r="626" spans="1:15" x14ac:dyDescent="0.35">
      <c r="A626" s="10">
        <v>36663</v>
      </c>
      <c r="B626" s="4">
        <v>0</v>
      </c>
      <c r="C626" s="19" t="str">
        <f t="shared" si="55"/>
        <v>A</v>
      </c>
      <c r="D626" s="5"/>
      <c r="E626" s="4">
        <v>8255</v>
      </c>
      <c r="F626" s="5">
        <v>2</v>
      </c>
      <c r="G626" s="5" t="str">
        <f t="shared" si="56"/>
        <v>Y</v>
      </c>
      <c r="H626" s="4">
        <f t="shared" si="57"/>
        <v>412.75</v>
      </c>
      <c r="I626" s="4">
        <f t="shared" si="54"/>
        <v>0</v>
      </c>
      <c r="J626" s="5">
        <v>6</v>
      </c>
      <c r="K626" s="5"/>
      <c r="L626" s="4">
        <f t="shared" si="58"/>
        <v>0</v>
      </c>
      <c r="M626" s="4">
        <f>'Invoice Data'!$B626+'Invoice Data'!$E626-'Invoice Data'!$H626-'Invoice Data'!$L626+'Invoice Data'!$I626</f>
        <v>7842.25</v>
      </c>
      <c r="N626" s="4">
        <f>_xlfn.IFNA(VLOOKUP(A626,BPay!$B$2:$D$7913,3,0),0)</f>
        <v>0</v>
      </c>
      <c r="O626" s="6">
        <f t="shared" si="59"/>
        <v>7842.25</v>
      </c>
    </row>
    <row r="627" spans="1:15" x14ac:dyDescent="0.35">
      <c r="A627" s="10">
        <v>36672</v>
      </c>
      <c r="B627" s="4">
        <v>0</v>
      </c>
      <c r="C627" s="19" t="str">
        <f t="shared" si="55"/>
        <v>A</v>
      </c>
      <c r="D627" s="5"/>
      <c r="E627" s="4">
        <v>7159</v>
      </c>
      <c r="F627" s="5">
        <v>2</v>
      </c>
      <c r="G627" s="5" t="str">
        <f t="shared" si="56"/>
        <v>Y</v>
      </c>
      <c r="H627" s="4">
        <f t="shared" si="57"/>
        <v>357.95000000000005</v>
      </c>
      <c r="I627" s="4">
        <f t="shared" si="54"/>
        <v>0</v>
      </c>
      <c r="J627" s="5">
        <v>9</v>
      </c>
      <c r="K627" s="5"/>
      <c r="L627" s="4">
        <f t="shared" si="58"/>
        <v>0</v>
      </c>
      <c r="M627" s="4">
        <f>'Invoice Data'!$B627+'Invoice Data'!$E627-'Invoice Data'!$H627-'Invoice Data'!$L627+'Invoice Data'!$I627</f>
        <v>6801.05</v>
      </c>
      <c r="N627" s="4">
        <f>_xlfn.IFNA(VLOOKUP(A627,BPay!$B$2:$D$7913,3,0),0)</f>
        <v>0</v>
      </c>
      <c r="O627" s="6">
        <f t="shared" si="59"/>
        <v>6801.05</v>
      </c>
    </row>
    <row r="628" spans="1:15" x14ac:dyDescent="0.35">
      <c r="A628" s="10">
        <v>36681</v>
      </c>
      <c r="B628" s="4">
        <v>0</v>
      </c>
      <c r="C628" s="19" t="str">
        <f t="shared" si="55"/>
        <v>A</v>
      </c>
      <c r="D628" s="5"/>
      <c r="E628" s="4">
        <v>5033</v>
      </c>
      <c r="F628" s="5">
        <v>1</v>
      </c>
      <c r="G628" s="5" t="str">
        <f t="shared" si="56"/>
        <v/>
      </c>
      <c r="H628" s="4">
        <f t="shared" si="57"/>
        <v>0</v>
      </c>
      <c r="I628" s="4">
        <f t="shared" si="54"/>
        <v>0</v>
      </c>
      <c r="J628" s="5">
        <v>4</v>
      </c>
      <c r="K628" s="5"/>
      <c r="L628" s="4">
        <f t="shared" si="58"/>
        <v>0</v>
      </c>
      <c r="M628" s="4">
        <f>'Invoice Data'!$B628+'Invoice Data'!$E628-'Invoice Data'!$H628-'Invoice Data'!$L628+'Invoice Data'!$I628</f>
        <v>5033</v>
      </c>
      <c r="N628" s="4">
        <f>_xlfn.IFNA(VLOOKUP(A628,BPay!$B$2:$D$7913,3,0),0)</f>
        <v>0</v>
      </c>
      <c r="O628" s="6">
        <f t="shared" si="59"/>
        <v>5033</v>
      </c>
    </row>
    <row r="629" spans="1:15" x14ac:dyDescent="0.35">
      <c r="A629" s="10">
        <v>36690</v>
      </c>
      <c r="B629" s="4">
        <v>0</v>
      </c>
      <c r="C629" s="19" t="str">
        <f t="shared" si="55"/>
        <v>A</v>
      </c>
      <c r="D629" s="5"/>
      <c r="E629" s="4">
        <v>4344</v>
      </c>
      <c r="F629" s="5">
        <v>1</v>
      </c>
      <c r="G629" s="5" t="str">
        <f t="shared" si="56"/>
        <v/>
      </c>
      <c r="H629" s="4">
        <f t="shared" si="57"/>
        <v>0</v>
      </c>
      <c r="I629" s="4">
        <f t="shared" si="54"/>
        <v>0</v>
      </c>
      <c r="J629" s="5">
        <v>16</v>
      </c>
      <c r="K629" s="5"/>
      <c r="L629" s="4">
        <f t="shared" si="58"/>
        <v>250</v>
      </c>
      <c r="M629" s="4">
        <f>'Invoice Data'!$B629+'Invoice Data'!$E629-'Invoice Data'!$H629-'Invoice Data'!$L629+'Invoice Data'!$I629</f>
        <v>4094</v>
      </c>
      <c r="N629" s="4">
        <f>_xlfn.IFNA(VLOOKUP(A629,BPay!$B$2:$D$7913,3,0),0)</f>
        <v>0</v>
      </c>
      <c r="O629" s="6">
        <f t="shared" si="59"/>
        <v>4094</v>
      </c>
    </row>
    <row r="630" spans="1:15" x14ac:dyDescent="0.35">
      <c r="A630" s="10">
        <v>36707</v>
      </c>
      <c r="B630" s="4">
        <v>0</v>
      </c>
      <c r="C630" s="19" t="str">
        <f t="shared" si="55"/>
        <v>A</v>
      </c>
      <c r="D630" s="5"/>
      <c r="E630" s="4">
        <v>10273</v>
      </c>
      <c r="F630" s="5">
        <v>2</v>
      </c>
      <c r="G630" s="5" t="str">
        <f t="shared" si="56"/>
        <v>Y</v>
      </c>
      <c r="H630" s="4">
        <f t="shared" si="57"/>
        <v>513.65</v>
      </c>
      <c r="I630" s="4">
        <f t="shared" si="54"/>
        <v>0</v>
      </c>
      <c r="J630" s="5">
        <v>7</v>
      </c>
      <c r="K630" s="5"/>
      <c r="L630" s="4">
        <f t="shared" si="58"/>
        <v>0</v>
      </c>
      <c r="M630" s="4">
        <f>'Invoice Data'!$B630+'Invoice Data'!$E630-'Invoice Data'!$H630-'Invoice Data'!$L630+'Invoice Data'!$I630</f>
        <v>9759.35</v>
      </c>
      <c r="N630" s="4">
        <f>_xlfn.IFNA(VLOOKUP(A630,BPay!$B$2:$D$7913,3,0),0)</f>
        <v>0</v>
      </c>
      <c r="O630" s="6">
        <f t="shared" si="59"/>
        <v>9759.35</v>
      </c>
    </row>
    <row r="631" spans="1:15" x14ac:dyDescent="0.35">
      <c r="A631" s="10">
        <v>36716</v>
      </c>
      <c r="B631" s="4">
        <v>0</v>
      </c>
      <c r="C631" s="19" t="str">
        <f t="shared" si="55"/>
        <v>A</v>
      </c>
      <c r="D631" s="5"/>
      <c r="E631" s="4">
        <v>10250</v>
      </c>
      <c r="F631" s="5">
        <v>2</v>
      </c>
      <c r="G631" s="5" t="str">
        <f t="shared" si="56"/>
        <v>Y</v>
      </c>
      <c r="H631" s="4">
        <f t="shared" si="57"/>
        <v>512.5</v>
      </c>
      <c r="I631" s="4">
        <f t="shared" si="54"/>
        <v>0</v>
      </c>
      <c r="J631" s="5">
        <v>15</v>
      </c>
      <c r="K631" s="5"/>
      <c r="L631" s="4">
        <f t="shared" si="58"/>
        <v>0</v>
      </c>
      <c r="M631" s="4">
        <f>'Invoice Data'!$B631+'Invoice Data'!$E631-'Invoice Data'!$H631-'Invoice Data'!$L631+'Invoice Data'!$I631</f>
        <v>9737.5</v>
      </c>
      <c r="N631" s="4">
        <f>_xlfn.IFNA(VLOOKUP(A631,BPay!$B$2:$D$7913,3,0),0)</f>
        <v>0</v>
      </c>
      <c r="O631" s="6">
        <f t="shared" si="59"/>
        <v>9737.5</v>
      </c>
    </row>
    <row r="632" spans="1:15" x14ac:dyDescent="0.35">
      <c r="A632" s="10">
        <v>36725</v>
      </c>
      <c r="B632" s="4">
        <v>0</v>
      </c>
      <c r="C632" s="19" t="str">
        <f t="shared" si="55"/>
        <v>A</v>
      </c>
      <c r="D632" s="5"/>
      <c r="E632" s="4">
        <v>4776</v>
      </c>
      <c r="F632" s="5">
        <v>1</v>
      </c>
      <c r="G632" s="5" t="str">
        <f t="shared" si="56"/>
        <v/>
      </c>
      <c r="H632" s="4">
        <f t="shared" si="57"/>
        <v>0</v>
      </c>
      <c r="I632" s="4">
        <f t="shared" si="54"/>
        <v>0</v>
      </c>
      <c r="J632" s="5">
        <v>10</v>
      </c>
      <c r="K632" s="5"/>
      <c r="L632" s="4">
        <f t="shared" si="58"/>
        <v>0</v>
      </c>
      <c r="M632" s="4">
        <f>'Invoice Data'!$B632+'Invoice Data'!$E632-'Invoice Data'!$H632-'Invoice Data'!$L632+'Invoice Data'!$I632</f>
        <v>4776</v>
      </c>
      <c r="N632" s="4">
        <f>_xlfn.IFNA(VLOOKUP(A632,BPay!$B$2:$D$7913,3,0),0)</f>
        <v>0</v>
      </c>
      <c r="O632" s="6">
        <f t="shared" si="59"/>
        <v>4776</v>
      </c>
    </row>
    <row r="633" spans="1:15" x14ac:dyDescent="0.35">
      <c r="A633" s="10">
        <v>36734</v>
      </c>
      <c r="B633" s="4">
        <v>0</v>
      </c>
      <c r="C633" s="19" t="str">
        <f t="shared" si="55"/>
        <v>A</v>
      </c>
      <c r="D633" s="5"/>
      <c r="E633" s="4">
        <v>3657</v>
      </c>
      <c r="F633" s="5">
        <v>1</v>
      </c>
      <c r="G633" s="5" t="str">
        <f t="shared" si="56"/>
        <v/>
      </c>
      <c r="H633" s="4">
        <f t="shared" si="57"/>
        <v>0</v>
      </c>
      <c r="I633" s="4">
        <f t="shared" si="54"/>
        <v>0</v>
      </c>
      <c r="J633" s="5">
        <v>2</v>
      </c>
      <c r="K633" s="5"/>
      <c r="L633" s="4">
        <f t="shared" si="58"/>
        <v>0</v>
      </c>
      <c r="M633" s="4">
        <f>'Invoice Data'!$B633+'Invoice Data'!$E633-'Invoice Data'!$H633-'Invoice Data'!$L633+'Invoice Data'!$I633</f>
        <v>3657</v>
      </c>
      <c r="N633" s="4">
        <f>_xlfn.IFNA(VLOOKUP(A633,BPay!$B$2:$D$7913,3,0),0)</f>
        <v>0</v>
      </c>
      <c r="O633" s="6">
        <f t="shared" si="59"/>
        <v>3657</v>
      </c>
    </row>
    <row r="634" spans="1:15" x14ac:dyDescent="0.35">
      <c r="A634" s="10">
        <v>36743</v>
      </c>
      <c r="B634" s="4">
        <v>0</v>
      </c>
      <c r="C634" s="19" t="str">
        <f t="shared" si="55"/>
        <v>A</v>
      </c>
      <c r="D634" s="5"/>
      <c r="E634" s="4">
        <v>4144</v>
      </c>
      <c r="F634" s="5">
        <v>1</v>
      </c>
      <c r="G634" s="5" t="str">
        <f t="shared" si="56"/>
        <v/>
      </c>
      <c r="H634" s="4">
        <f t="shared" si="57"/>
        <v>0</v>
      </c>
      <c r="I634" s="4">
        <f t="shared" si="54"/>
        <v>0</v>
      </c>
      <c r="J634" s="5">
        <v>9</v>
      </c>
      <c r="K634" s="5"/>
      <c r="L634" s="4">
        <f t="shared" si="58"/>
        <v>0</v>
      </c>
      <c r="M634" s="4">
        <f>'Invoice Data'!$B634+'Invoice Data'!$E634-'Invoice Data'!$H634-'Invoice Data'!$L634+'Invoice Data'!$I634</f>
        <v>4144</v>
      </c>
      <c r="N634" s="4">
        <f>_xlfn.IFNA(VLOOKUP(A634,BPay!$B$2:$D$7913,3,0),0)</f>
        <v>0</v>
      </c>
      <c r="O634" s="6">
        <f t="shared" si="59"/>
        <v>4144</v>
      </c>
    </row>
    <row r="635" spans="1:15" x14ac:dyDescent="0.35">
      <c r="A635" s="10">
        <v>36752</v>
      </c>
      <c r="B635" s="4">
        <v>0</v>
      </c>
      <c r="C635" s="19" t="str">
        <f t="shared" si="55"/>
        <v>A</v>
      </c>
      <c r="D635" s="5"/>
      <c r="E635" s="4">
        <v>7097</v>
      </c>
      <c r="F635" s="5">
        <v>2</v>
      </c>
      <c r="G635" s="5" t="str">
        <f t="shared" si="56"/>
        <v>Y</v>
      </c>
      <c r="H635" s="4">
        <f t="shared" si="57"/>
        <v>354.85</v>
      </c>
      <c r="I635" s="4">
        <f t="shared" si="54"/>
        <v>0</v>
      </c>
      <c r="J635" s="5">
        <v>5</v>
      </c>
      <c r="K635" s="5"/>
      <c r="L635" s="4">
        <f t="shared" si="58"/>
        <v>0</v>
      </c>
      <c r="M635" s="4">
        <f>'Invoice Data'!$B635+'Invoice Data'!$E635-'Invoice Data'!$H635-'Invoice Data'!$L635+'Invoice Data'!$I635</f>
        <v>6742.15</v>
      </c>
      <c r="N635" s="4">
        <f>_xlfn.IFNA(VLOOKUP(A635,BPay!$B$2:$D$7913,3,0),0)</f>
        <v>0</v>
      </c>
      <c r="O635" s="6">
        <f t="shared" si="59"/>
        <v>6742.15</v>
      </c>
    </row>
    <row r="636" spans="1:15" x14ac:dyDescent="0.35">
      <c r="A636" s="10">
        <v>36761</v>
      </c>
      <c r="B636" s="4">
        <v>0</v>
      </c>
      <c r="C636" s="19" t="str">
        <f t="shared" si="55"/>
        <v>A</v>
      </c>
      <c r="D636" s="5"/>
      <c r="E636" s="4">
        <v>9031</v>
      </c>
      <c r="F636" s="5">
        <v>2</v>
      </c>
      <c r="G636" s="5" t="str">
        <f t="shared" si="56"/>
        <v>Y</v>
      </c>
      <c r="H636" s="4">
        <f t="shared" si="57"/>
        <v>451.55</v>
      </c>
      <c r="I636" s="4">
        <f t="shared" si="54"/>
        <v>0</v>
      </c>
      <c r="J636" s="5">
        <v>16</v>
      </c>
      <c r="K636" s="5"/>
      <c r="L636" s="4">
        <f t="shared" si="58"/>
        <v>250</v>
      </c>
      <c r="M636" s="4">
        <f>'Invoice Data'!$B636+'Invoice Data'!$E636-'Invoice Data'!$H636-'Invoice Data'!$L636+'Invoice Data'!$I636</f>
        <v>8329.4500000000007</v>
      </c>
      <c r="N636" s="4">
        <f>_xlfn.IFNA(VLOOKUP(A636,BPay!$B$2:$D$7913,3,0),0)</f>
        <v>0</v>
      </c>
      <c r="O636" s="6">
        <f t="shared" si="59"/>
        <v>8329.4500000000007</v>
      </c>
    </row>
    <row r="637" spans="1:15" x14ac:dyDescent="0.35">
      <c r="A637" s="10">
        <v>36770</v>
      </c>
      <c r="B637" s="4">
        <v>0</v>
      </c>
      <c r="C637" s="19" t="str">
        <f t="shared" si="55"/>
        <v>A</v>
      </c>
      <c r="D637" s="5"/>
      <c r="E637" s="4">
        <v>4447</v>
      </c>
      <c r="F637" s="5">
        <v>1</v>
      </c>
      <c r="G637" s="5" t="str">
        <f t="shared" si="56"/>
        <v/>
      </c>
      <c r="H637" s="4">
        <f t="shared" si="57"/>
        <v>0</v>
      </c>
      <c r="I637" s="4">
        <f t="shared" si="54"/>
        <v>0</v>
      </c>
      <c r="J637" s="5">
        <v>0</v>
      </c>
      <c r="K637" s="5"/>
      <c r="L637" s="4">
        <f t="shared" si="58"/>
        <v>0</v>
      </c>
      <c r="M637" s="4">
        <f>'Invoice Data'!$B637+'Invoice Data'!$E637-'Invoice Data'!$H637-'Invoice Data'!$L637+'Invoice Data'!$I637</f>
        <v>4447</v>
      </c>
      <c r="N637" s="4">
        <f>_xlfn.IFNA(VLOOKUP(A637,BPay!$B$2:$D$7913,3,0),0)</f>
        <v>0</v>
      </c>
      <c r="O637" s="6">
        <f t="shared" si="59"/>
        <v>4447</v>
      </c>
    </row>
    <row r="638" spans="1:15" x14ac:dyDescent="0.35">
      <c r="A638" s="10">
        <v>36789</v>
      </c>
      <c r="B638" s="4">
        <v>0</v>
      </c>
      <c r="C638" s="19" t="str">
        <f t="shared" si="55"/>
        <v>A</v>
      </c>
      <c r="D638" s="5"/>
      <c r="E638" s="4">
        <v>10385</v>
      </c>
      <c r="F638" s="5">
        <v>2</v>
      </c>
      <c r="G638" s="5" t="str">
        <f t="shared" si="56"/>
        <v>Y</v>
      </c>
      <c r="H638" s="4">
        <f t="shared" si="57"/>
        <v>519.25</v>
      </c>
      <c r="I638" s="4">
        <f t="shared" si="54"/>
        <v>0</v>
      </c>
      <c r="J638" s="5">
        <v>3</v>
      </c>
      <c r="K638" s="5"/>
      <c r="L638" s="4">
        <f t="shared" si="58"/>
        <v>0</v>
      </c>
      <c r="M638" s="4">
        <f>'Invoice Data'!$B638+'Invoice Data'!$E638-'Invoice Data'!$H638-'Invoice Data'!$L638+'Invoice Data'!$I638</f>
        <v>9865.75</v>
      </c>
      <c r="N638" s="4">
        <f>_xlfn.IFNA(VLOOKUP(A638,BPay!$B$2:$D$7913,3,0),0)</f>
        <v>0</v>
      </c>
      <c r="O638" s="6">
        <f t="shared" si="59"/>
        <v>9865.75</v>
      </c>
    </row>
    <row r="639" spans="1:15" x14ac:dyDescent="0.35">
      <c r="A639" s="10">
        <v>36798</v>
      </c>
      <c r="B639" s="4">
        <v>0</v>
      </c>
      <c r="C639" s="19" t="str">
        <f t="shared" si="55"/>
        <v>A</v>
      </c>
      <c r="D639" s="5"/>
      <c r="E639" s="4">
        <v>3357</v>
      </c>
      <c r="F639" s="5">
        <v>1</v>
      </c>
      <c r="G639" s="5" t="str">
        <f t="shared" si="56"/>
        <v/>
      </c>
      <c r="H639" s="4">
        <f t="shared" si="57"/>
        <v>0</v>
      </c>
      <c r="I639" s="4">
        <f t="shared" si="54"/>
        <v>0</v>
      </c>
      <c r="J639" s="5">
        <v>7</v>
      </c>
      <c r="K639" s="5"/>
      <c r="L639" s="4">
        <f t="shared" si="58"/>
        <v>0</v>
      </c>
      <c r="M639" s="4">
        <f>'Invoice Data'!$B639+'Invoice Data'!$E639-'Invoice Data'!$H639-'Invoice Data'!$L639+'Invoice Data'!$I639</f>
        <v>3357</v>
      </c>
      <c r="N639" s="4">
        <f>_xlfn.IFNA(VLOOKUP(A639,BPay!$B$2:$D$7913,3,0),0)</f>
        <v>0</v>
      </c>
      <c r="O639" s="6">
        <f t="shared" si="59"/>
        <v>3357</v>
      </c>
    </row>
    <row r="640" spans="1:15" x14ac:dyDescent="0.35">
      <c r="A640" s="10">
        <v>36805</v>
      </c>
      <c r="B640" s="4">
        <v>0</v>
      </c>
      <c r="C640" s="19" t="str">
        <f t="shared" si="55"/>
        <v>A</v>
      </c>
      <c r="D640" s="5"/>
      <c r="E640" s="4">
        <v>7551</v>
      </c>
      <c r="F640" s="5">
        <v>2</v>
      </c>
      <c r="G640" s="5" t="str">
        <f t="shared" si="56"/>
        <v>Y</v>
      </c>
      <c r="H640" s="4">
        <f t="shared" si="57"/>
        <v>377.55</v>
      </c>
      <c r="I640" s="4">
        <f t="shared" si="54"/>
        <v>0</v>
      </c>
      <c r="J640" s="5">
        <v>9</v>
      </c>
      <c r="K640" s="5"/>
      <c r="L640" s="4">
        <f t="shared" si="58"/>
        <v>0</v>
      </c>
      <c r="M640" s="4">
        <f>'Invoice Data'!$B640+'Invoice Data'!$E640-'Invoice Data'!$H640-'Invoice Data'!$L640+'Invoice Data'!$I640</f>
        <v>7173.45</v>
      </c>
      <c r="N640" s="4">
        <f>_xlfn.IFNA(VLOOKUP(A640,BPay!$B$2:$D$7913,3,0),0)</f>
        <v>0</v>
      </c>
      <c r="O640" s="6">
        <f t="shared" si="59"/>
        <v>7173.45</v>
      </c>
    </row>
    <row r="641" spans="1:15" x14ac:dyDescent="0.35">
      <c r="A641" s="10">
        <v>36814</v>
      </c>
      <c r="B641" s="4">
        <v>0</v>
      </c>
      <c r="C641" s="19" t="str">
        <f t="shared" si="55"/>
        <v>A</v>
      </c>
      <c r="D641" s="5"/>
      <c r="E641" s="4">
        <v>10048</v>
      </c>
      <c r="F641" s="5">
        <v>2</v>
      </c>
      <c r="G641" s="5" t="str">
        <f t="shared" si="56"/>
        <v>Y</v>
      </c>
      <c r="H641" s="4">
        <f t="shared" si="57"/>
        <v>502.40000000000003</v>
      </c>
      <c r="I641" s="4">
        <f t="shared" si="54"/>
        <v>0</v>
      </c>
      <c r="J641" s="5">
        <v>4</v>
      </c>
      <c r="K641" s="5"/>
      <c r="L641" s="4">
        <f t="shared" si="58"/>
        <v>0</v>
      </c>
      <c r="M641" s="4">
        <f>'Invoice Data'!$B641+'Invoice Data'!$E641-'Invoice Data'!$H641-'Invoice Data'!$L641+'Invoice Data'!$I641</f>
        <v>9545.6</v>
      </c>
      <c r="N641" s="4">
        <f>_xlfn.IFNA(VLOOKUP(A641,BPay!$B$2:$D$7913,3,0),0)</f>
        <v>0</v>
      </c>
      <c r="O641" s="6">
        <f t="shared" si="59"/>
        <v>9545.6</v>
      </c>
    </row>
    <row r="642" spans="1:15" x14ac:dyDescent="0.35">
      <c r="A642" s="10">
        <v>36823</v>
      </c>
      <c r="B642" s="4">
        <v>0</v>
      </c>
      <c r="C642" s="19" t="str">
        <f t="shared" si="55"/>
        <v>A</v>
      </c>
      <c r="D642" s="5"/>
      <c r="E642" s="4">
        <v>8000</v>
      </c>
      <c r="F642" s="5">
        <v>2</v>
      </c>
      <c r="G642" s="5" t="str">
        <f t="shared" si="56"/>
        <v>Y</v>
      </c>
      <c r="H642" s="4">
        <f t="shared" si="57"/>
        <v>400</v>
      </c>
      <c r="I642" s="4">
        <f t="shared" si="54"/>
        <v>0</v>
      </c>
      <c r="J642" s="5">
        <v>11</v>
      </c>
      <c r="K642" s="5"/>
      <c r="L642" s="4">
        <f t="shared" si="58"/>
        <v>0</v>
      </c>
      <c r="M642" s="4">
        <f>'Invoice Data'!$B642+'Invoice Data'!$E642-'Invoice Data'!$H642-'Invoice Data'!$L642+'Invoice Data'!$I642</f>
        <v>7600</v>
      </c>
      <c r="N642" s="4">
        <f>_xlfn.IFNA(VLOOKUP(A642,BPay!$B$2:$D$7913,3,0),0)</f>
        <v>0</v>
      </c>
      <c r="O642" s="6">
        <f t="shared" si="59"/>
        <v>7600</v>
      </c>
    </row>
    <row r="643" spans="1:15" x14ac:dyDescent="0.35">
      <c r="A643" s="10">
        <v>36832</v>
      </c>
      <c r="B643" s="4">
        <v>0</v>
      </c>
      <c r="C643" s="19" t="str">
        <f t="shared" si="55"/>
        <v>A</v>
      </c>
      <c r="D643" s="5"/>
      <c r="E643" s="4">
        <v>4336</v>
      </c>
      <c r="F643" s="5">
        <v>1</v>
      </c>
      <c r="G643" s="5" t="str">
        <f t="shared" si="56"/>
        <v/>
      </c>
      <c r="H643" s="4">
        <f t="shared" si="57"/>
        <v>0</v>
      </c>
      <c r="I643" s="4">
        <f t="shared" si="54"/>
        <v>0</v>
      </c>
      <c r="J643" s="5">
        <v>1</v>
      </c>
      <c r="K643" s="5"/>
      <c r="L643" s="4">
        <f t="shared" si="58"/>
        <v>0</v>
      </c>
      <c r="M643" s="4">
        <f>'Invoice Data'!$B643+'Invoice Data'!$E643-'Invoice Data'!$H643-'Invoice Data'!$L643+'Invoice Data'!$I643</f>
        <v>4336</v>
      </c>
      <c r="N643" s="4">
        <f>_xlfn.IFNA(VLOOKUP(A643,BPay!$B$2:$D$7913,3,0),0)</f>
        <v>0</v>
      </c>
      <c r="O643" s="6">
        <f t="shared" si="59"/>
        <v>4336</v>
      </c>
    </row>
    <row r="644" spans="1:15" x14ac:dyDescent="0.35">
      <c r="A644" s="10">
        <v>36841</v>
      </c>
      <c r="B644" s="4">
        <v>0</v>
      </c>
      <c r="C644" s="19" t="str">
        <f t="shared" si="55"/>
        <v>A</v>
      </c>
      <c r="D644" s="5"/>
      <c r="E644" s="4">
        <v>9822</v>
      </c>
      <c r="F644" s="5">
        <v>2</v>
      </c>
      <c r="G644" s="5" t="str">
        <f t="shared" si="56"/>
        <v>Y</v>
      </c>
      <c r="H644" s="4">
        <f t="shared" si="57"/>
        <v>491.1</v>
      </c>
      <c r="I644" s="4">
        <f t="shared" ref="I644:I654" si="60">IF(AND(B644&gt;0,D644&lt;&gt;"Y"),B644*10%,0)</f>
        <v>0</v>
      </c>
      <c r="J644" s="5">
        <v>14</v>
      </c>
      <c r="K644" s="5"/>
      <c r="L644" s="4">
        <f t="shared" si="58"/>
        <v>0</v>
      </c>
      <c r="M644" s="4">
        <f>'Invoice Data'!$B644+'Invoice Data'!$E644-'Invoice Data'!$H644-'Invoice Data'!$L644+'Invoice Data'!$I644</f>
        <v>9330.9</v>
      </c>
      <c r="N644" s="4">
        <f>_xlfn.IFNA(VLOOKUP(A644,BPay!$B$2:$D$7913,3,0),0)</f>
        <v>0</v>
      </c>
      <c r="O644" s="6">
        <f t="shared" si="59"/>
        <v>9330.9</v>
      </c>
    </row>
    <row r="645" spans="1:15" x14ac:dyDescent="0.35">
      <c r="A645" s="10">
        <v>36850</v>
      </c>
      <c r="B645" s="4">
        <v>0</v>
      </c>
      <c r="C645" s="19" t="str">
        <f t="shared" ref="C645:C654" si="61">IF(B645=0,"A",IF(B645&gt;0,"B","C"))</f>
        <v>A</v>
      </c>
      <c r="D645" s="5"/>
      <c r="E645" s="4">
        <v>4631</v>
      </c>
      <c r="F645" s="5">
        <v>1</v>
      </c>
      <c r="G645" s="5" t="str">
        <f t="shared" ref="G645:G654" si="62">IF(F645&gt;=2,"Y", "")</f>
        <v/>
      </c>
      <c r="H645" s="4">
        <f t="shared" ref="H645:H654" si="63">IF(F645=1,0,IF(F645=2,E645*5%,E645*8%))</f>
        <v>0</v>
      </c>
      <c r="I645" s="4">
        <f t="shared" si="60"/>
        <v>0</v>
      </c>
      <c r="J645" s="5">
        <v>9</v>
      </c>
      <c r="K645" s="5"/>
      <c r="L645" s="4">
        <f t="shared" ref="L645:L654" si="64">IF(OR(J645&gt;=16,K645),250,0)</f>
        <v>0</v>
      </c>
      <c r="M645" s="4">
        <f>'Invoice Data'!$B645+'Invoice Data'!$E645-'Invoice Data'!$H645-'Invoice Data'!$L645+'Invoice Data'!$I645</f>
        <v>4631</v>
      </c>
      <c r="N645" s="4">
        <f>_xlfn.IFNA(VLOOKUP(A645,BPay!$B$2:$D$7913,3,0),0)</f>
        <v>0</v>
      </c>
      <c r="O645" s="6">
        <f t="shared" ref="O645:O654" si="65">M645-N645</f>
        <v>4631</v>
      </c>
    </row>
    <row r="646" spans="1:15" x14ac:dyDescent="0.35">
      <c r="A646" s="10">
        <v>36869</v>
      </c>
      <c r="B646" s="4">
        <v>0</v>
      </c>
      <c r="C646" s="19" t="str">
        <f t="shared" si="61"/>
        <v>A</v>
      </c>
      <c r="D646" s="5"/>
      <c r="E646" s="4">
        <v>5054</v>
      </c>
      <c r="F646" s="5">
        <v>1</v>
      </c>
      <c r="G646" s="5" t="str">
        <f t="shared" si="62"/>
        <v/>
      </c>
      <c r="H646" s="4">
        <f t="shared" si="63"/>
        <v>0</v>
      </c>
      <c r="I646" s="4">
        <f t="shared" si="60"/>
        <v>0</v>
      </c>
      <c r="J646" s="5">
        <v>6</v>
      </c>
      <c r="K646" s="5"/>
      <c r="L646" s="4">
        <f t="shared" si="64"/>
        <v>0</v>
      </c>
      <c r="M646" s="4">
        <f>'Invoice Data'!$B646+'Invoice Data'!$E646-'Invoice Data'!$H646-'Invoice Data'!$L646+'Invoice Data'!$I646</f>
        <v>5054</v>
      </c>
      <c r="N646" s="4">
        <f>_xlfn.IFNA(VLOOKUP(A646,BPay!$B$2:$D$7913,3,0),0)</f>
        <v>0</v>
      </c>
      <c r="O646" s="6">
        <f t="shared" si="65"/>
        <v>5054</v>
      </c>
    </row>
    <row r="647" spans="1:15" x14ac:dyDescent="0.35">
      <c r="A647" s="10">
        <v>36878</v>
      </c>
      <c r="B647" s="4">
        <v>0</v>
      </c>
      <c r="C647" s="19" t="str">
        <f t="shared" si="61"/>
        <v>A</v>
      </c>
      <c r="D647" s="5"/>
      <c r="E647" s="4">
        <v>5322</v>
      </c>
      <c r="F647" s="5">
        <v>1</v>
      </c>
      <c r="G647" s="5" t="str">
        <f t="shared" si="62"/>
        <v/>
      </c>
      <c r="H647" s="4">
        <f t="shared" si="63"/>
        <v>0</v>
      </c>
      <c r="I647" s="4">
        <f t="shared" si="60"/>
        <v>0</v>
      </c>
      <c r="J647" s="5">
        <v>2</v>
      </c>
      <c r="K647" s="5"/>
      <c r="L647" s="4">
        <f t="shared" si="64"/>
        <v>0</v>
      </c>
      <c r="M647" s="4">
        <f>'Invoice Data'!$B647+'Invoice Data'!$E647-'Invoice Data'!$H647-'Invoice Data'!$L647+'Invoice Data'!$I647</f>
        <v>5322</v>
      </c>
      <c r="N647" s="4">
        <f>_xlfn.IFNA(VLOOKUP(A647,BPay!$B$2:$D$7913,3,0),0)</f>
        <v>0</v>
      </c>
      <c r="O647" s="6">
        <f t="shared" si="65"/>
        <v>5322</v>
      </c>
    </row>
    <row r="648" spans="1:15" x14ac:dyDescent="0.35">
      <c r="A648" s="10">
        <v>36887</v>
      </c>
      <c r="B648" s="4">
        <v>0</v>
      </c>
      <c r="C648" s="19" t="str">
        <f t="shared" si="61"/>
        <v>A</v>
      </c>
      <c r="D648" s="5"/>
      <c r="E648" s="4">
        <v>7379</v>
      </c>
      <c r="F648" s="5">
        <v>2</v>
      </c>
      <c r="G648" s="5" t="str">
        <f t="shared" si="62"/>
        <v>Y</v>
      </c>
      <c r="H648" s="4">
        <f t="shared" si="63"/>
        <v>368.95000000000005</v>
      </c>
      <c r="I648" s="4">
        <f t="shared" si="60"/>
        <v>0</v>
      </c>
      <c r="J648" s="5">
        <v>4</v>
      </c>
      <c r="K648" s="5"/>
      <c r="L648" s="4">
        <f t="shared" si="64"/>
        <v>0</v>
      </c>
      <c r="M648" s="4">
        <f>'Invoice Data'!$B648+'Invoice Data'!$E648-'Invoice Data'!$H648-'Invoice Data'!$L648+'Invoice Data'!$I648</f>
        <v>7010.05</v>
      </c>
      <c r="N648" s="4">
        <f>_xlfn.IFNA(VLOOKUP(A648,BPay!$B$2:$D$7913,3,0),0)</f>
        <v>0</v>
      </c>
      <c r="O648" s="6">
        <f t="shared" si="65"/>
        <v>7010.05</v>
      </c>
    </row>
    <row r="649" spans="1:15" x14ac:dyDescent="0.35">
      <c r="A649" s="10">
        <v>36896</v>
      </c>
      <c r="B649" s="4">
        <v>0</v>
      </c>
      <c r="C649" s="19" t="str">
        <f t="shared" si="61"/>
        <v>A</v>
      </c>
      <c r="D649" s="5"/>
      <c r="E649" s="4">
        <v>4033</v>
      </c>
      <c r="F649" s="5">
        <v>1</v>
      </c>
      <c r="G649" s="5" t="str">
        <f t="shared" si="62"/>
        <v/>
      </c>
      <c r="H649" s="4">
        <f t="shared" si="63"/>
        <v>0</v>
      </c>
      <c r="I649" s="4">
        <f t="shared" si="60"/>
        <v>0</v>
      </c>
      <c r="J649" s="5">
        <v>12</v>
      </c>
      <c r="K649" s="5"/>
      <c r="L649" s="4">
        <f t="shared" si="64"/>
        <v>0</v>
      </c>
      <c r="M649" s="4">
        <f>'Invoice Data'!$B649+'Invoice Data'!$E649-'Invoice Data'!$H649-'Invoice Data'!$L649+'Invoice Data'!$I649</f>
        <v>4033</v>
      </c>
      <c r="N649" s="4">
        <f>_xlfn.IFNA(VLOOKUP(A649,BPay!$B$2:$D$7913,3,0),0)</f>
        <v>0</v>
      </c>
      <c r="O649" s="6">
        <f t="shared" si="65"/>
        <v>4033</v>
      </c>
    </row>
    <row r="650" spans="1:15" x14ac:dyDescent="0.35">
      <c r="A650" s="10">
        <v>36903</v>
      </c>
      <c r="B650" s="4">
        <v>0</v>
      </c>
      <c r="C650" s="19" t="str">
        <f t="shared" si="61"/>
        <v>A</v>
      </c>
      <c r="D650" s="5"/>
      <c r="E650" s="4">
        <v>6916</v>
      </c>
      <c r="F650" s="5">
        <v>2</v>
      </c>
      <c r="G650" s="5" t="str">
        <f t="shared" si="62"/>
        <v>Y</v>
      </c>
      <c r="H650" s="4">
        <f t="shared" si="63"/>
        <v>345.8</v>
      </c>
      <c r="I650" s="4">
        <f t="shared" si="60"/>
        <v>0</v>
      </c>
      <c r="J650" s="5">
        <v>13</v>
      </c>
      <c r="K650" s="5"/>
      <c r="L650" s="4">
        <f t="shared" si="64"/>
        <v>0</v>
      </c>
      <c r="M650" s="4">
        <f>'Invoice Data'!$B650+'Invoice Data'!$E650-'Invoice Data'!$H650-'Invoice Data'!$L650+'Invoice Data'!$I650</f>
        <v>6570.2</v>
      </c>
      <c r="N650" s="4">
        <f>_xlfn.IFNA(VLOOKUP(A650,BPay!$B$2:$D$7913,3,0),0)</f>
        <v>0</v>
      </c>
      <c r="O650" s="6">
        <f t="shared" si="65"/>
        <v>6570.2</v>
      </c>
    </row>
    <row r="651" spans="1:15" x14ac:dyDescent="0.35">
      <c r="A651" s="10">
        <v>36912</v>
      </c>
      <c r="B651" s="4">
        <v>0</v>
      </c>
      <c r="C651" s="19" t="str">
        <f t="shared" si="61"/>
        <v>A</v>
      </c>
      <c r="D651" s="5"/>
      <c r="E651" s="4">
        <v>4101</v>
      </c>
      <c r="F651" s="5">
        <v>1</v>
      </c>
      <c r="G651" s="5" t="str">
        <f t="shared" si="62"/>
        <v/>
      </c>
      <c r="H651" s="4">
        <f t="shared" si="63"/>
        <v>0</v>
      </c>
      <c r="I651" s="4">
        <f t="shared" si="60"/>
        <v>0</v>
      </c>
      <c r="J651" s="5">
        <v>0</v>
      </c>
      <c r="K651" s="5" t="b">
        <v>1</v>
      </c>
      <c r="L651" s="4">
        <f t="shared" si="64"/>
        <v>250</v>
      </c>
      <c r="M651" s="4">
        <f>'Invoice Data'!$B651+'Invoice Data'!$E651-'Invoice Data'!$H651-'Invoice Data'!$L651+'Invoice Data'!$I651</f>
        <v>3851</v>
      </c>
      <c r="N651" s="4">
        <f>_xlfn.IFNA(VLOOKUP(A651,BPay!$B$2:$D$7913,3,0),0)</f>
        <v>0</v>
      </c>
      <c r="O651" s="6">
        <f t="shared" si="65"/>
        <v>3851</v>
      </c>
    </row>
    <row r="652" spans="1:15" x14ac:dyDescent="0.35">
      <c r="A652" s="10">
        <v>36921</v>
      </c>
      <c r="B652" s="4">
        <v>0</v>
      </c>
      <c r="C652" s="19" t="str">
        <f t="shared" si="61"/>
        <v>A</v>
      </c>
      <c r="D652" s="5"/>
      <c r="E652" s="4">
        <v>3709</v>
      </c>
      <c r="F652" s="5">
        <v>1</v>
      </c>
      <c r="G652" s="5" t="str">
        <f t="shared" si="62"/>
        <v/>
      </c>
      <c r="H652" s="4">
        <f t="shared" si="63"/>
        <v>0</v>
      </c>
      <c r="I652" s="4">
        <f t="shared" si="60"/>
        <v>0</v>
      </c>
      <c r="J652" s="5">
        <v>9</v>
      </c>
      <c r="K652" s="5"/>
      <c r="L652" s="4">
        <f t="shared" si="64"/>
        <v>0</v>
      </c>
      <c r="M652" s="4">
        <f>'Invoice Data'!$B652+'Invoice Data'!$E652-'Invoice Data'!$H652-'Invoice Data'!$L652+'Invoice Data'!$I652</f>
        <v>3709</v>
      </c>
      <c r="N652" s="4">
        <f>_xlfn.IFNA(VLOOKUP(A652,BPay!$B$2:$D$7913,3,0),0)</f>
        <v>0</v>
      </c>
      <c r="O652" s="6">
        <f t="shared" si="65"/>
        <v>3709</v>
      </c>
    </row>
    <row r="653" spans="1:15" x14ac:dyDescent="0.35">
      <c r="A653" s="10">
        <v>36930</v>
      </c>
      <c r="B653" s="4">
        <v>0</v>
      </c>
      <c r="C653" s="19" t="str">
        <f t="shared" si="61"/>
        <v>A</v>
      </c>
      <c r="D653" s="5"/>
      <c r="E653" s="4">
        <v>6358</v>
      </c>
      <c r="F653" s="5">
        <v>2</v>
      </c>
      <c r="G653" s="5" t="str">
        <f t="shared" si="62"/>
        <v>Y</v>
      </c>
      <c r="H653" s="4">
        <f t="shared" si="63"/>
        <v>317.90000000000003</v>
      </c>
      <c r="I653" s="4">
        <f t="shared" si="60"/>
        <v>0</v>
      </c>
      <c r="J653" s="5">
        <v>13</v>
      </c>
      <c r="K653" s="5"/>
      <c r="L653" s="4">
        <f t="shared" si="64"/>
        <v>0</v>
      </c>
      <c r="M653" s="4">
        <f>'Invoice Data'!$B653+'Invoice Data'!$E653-'Invoice Data'!$H653-'Invoice Data'!$L653+'Invoice Data'!$I653</f>
        <v>6040.1</v>
      </c>
      <c r="N653" s="4">
        <f>_xlfn.IFNA(VLOOKUP(A653,BPay!$B$2:$D$7913,3,0),0)</f>
        <v>0</v>
      </c>
      <c r="O653" s="6">
        <f t="shared" si="65"/>
        <v>6040.1</v>
      </c>
    </row>
    <row r="654" spans="1:15" x14ac:dyDescent="0.35">
      <c r="A654" s="11">
        <v>36949</v>
      </c>
      <c r="B654" s="12">
        <v>0</v>
      </c>
      <c r="C654" s="19" t="str">
        <f t="shared" si="61"/>
        <v>A</v>
      </c>
      <c r="D654" s="13"/>
      <c r="E654" s="12">
        <v>9482</v>
      </c>
      <c r="F654" s="13">
        <v>2</v>
      </c>
      <c r="G654" s="5" t="str">
        <f t="shared" si="62"/>
        <v>Y</v>
      </c>
      <c r="H654" s="4">
        <f t="shared" si="63"/>
        <v>474.1</v>
      </c>
      <c r="I654" s="4">
        <f t="shared" si="60"/>
        <v>0</v>
      </c>
      <c r="J654" s="13">
        <v>7</v>
      </c>
      <c r="K654" s="13"/>
      <c r="L654" s="4">
        <f t="shared" si="64"/>
        <v>0</v>
      </c>
      <c r="M654" s="12">
        <f>'Invoice Data'!$B654+'Invoice Data'!$E654-'Invoice Data'!$H654-'Invoice Data'!$L654+'Invoice Data'!$I654</f>
        <v>9007.9</v>
      </c>
      <c r="N654" s="4">
        <f>_xlfn.IFNA(VLOOKUP(A654,BPay!$B$2:$D$7913,3,0),0)</f>
        <v>0</v>
      </c>
      <c r="O654" s="6">
        <f t="shared" si="65"/>
        <v>9007.9</v>
      </c>
    </row>
  </sheetData>
  <conditionalFormatting sqref="A4:O654">
    <cfRule type="expression" dxfId="0" priority="1">
      <formula>$N4=$Q$7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8"/>
  <sheetViews>
    <sheetView zoomScaleNormal="100" workbookViewId="0">
      <selection activeCell="F4" sqref="F4"/>
    </sheetView>
  </sheetViews>
  <sheetFormatPr defaultRowHeight="14.6" x14ac:dyDescent="0.35"/>
  <cols>
    <col min="1" max="1" width="34.0703125" style="20" bestFit="1" customWidth="1"/>
    <col min="2" max="2" width="6" style="20" bestFit="1" customWidth="1"/>
    <col min="3" max="3" width="10.7109375" style="1" bestFit="1" customWidth="1"/>
    <col min="4" max="4" width="9.140625" style="23" bestFit="1" customWidth="1"/>
    <col min="5" max="5" width="8.85546875" bestFit="1" customWidth="1"/>
  </cols>
  <sheetData>
    <row r="1" spans="1:4" ht="21.9" customHeight="1" x14ac:dyDescent="0.35">
      <c r="A1" s="17" t="s">
        <v>1</v>
      </c>
      <c r="B1" s="17" t="s">
        <v>21</v>
      </c>
      <c r="C1" s="17" t="s">
        <v>0</v>
      </c>
      <c r="D1" s="17" t="s">
        <v>22</v>
      </c>
    </row>
    <row r="2" spans="1:4" x14ac:dyDescent="0.35">
      <c r="A2" s="21">
        <v>190483155</v>
      </c>
      <c r="B2" s="21">
        <v>30008</v>
      </c>
      <c r="C2" s="1">
        <v>42957</v>
      </c>
      <c r="D2" s="22">
        <f>'Invoice Data'!$B4+'Invoice Data'!$E4-'Invoice Data'!$H4-'Invoice Data'!$L4+'Invoice Data'!$I4</f>
        <v>10566.44</v>
      </c>
    </row>
    <row r="3" spans="1:4" x14ac:dyDescent="0.35">
      <c r="A3" s="21">
        <v>190483155</v>
      </c>
      <c r="B3" s="21">
        <v>30017</v>
      </c>
      <c r="C3" s="1">
        <v>42957</v>
      </c>
      <c r="D3" s="22">
        <f>'Invoice Data'!$B5+'Invoice Data'!$E5-'Invoice Data'!$H5-'Invoice Data'!$L5+'Invoice Data'!$I5</f>
        <v>4943</v>
      </c>
    </row>
    <row r="4" spans="1:4" x14ac:dyDescent="0.35">
      <c r="A4" s="21">
        <v>190483155</v>
      </c>
      <c r="B4" s="21">
        <v>30035</v>
      </c>
      <c r="C4" s="1">
        <v>42957</v>
      </c>
      <c r="D4" s="22">
        <f>'Invoice Data'!$B6+'Invoice Data'!$E6-'Invoice Data'!$H6-'Invoice Data'!$L6+'Invoice Data'!$I6</f>
        <v>9095.5</v>
      </c>
    </row>
    <row r="5" spans="1:4" x14ac:dyDescent="0.35">
      <c r="A5" s="21">
        <v>190483155</v>
      </c>
      <c r="B5" s="21">
        <v>30044</v>
      </c>
      <c r="C5" s="1">
        <v>42957</v>
      </c>
      <c r="D5" s="22">
        <f>'Invoice Data'!$B7+'Invoice Data'!$E7-'Invoice Data'!$H7-'Invoice Data'!$L7+'Invoice Data'!$I7</f>
        <v>4137.45</v>
      </c>
    </row>
    <row r="6" spans="1:4" x14ac:dyDescent="0.35">
      <c r="A6" s="21">
        <v>190483155</v>
      </c>
      <c r="B6" s="21">
        <v>30133</v>
      </c>
      <c r="C6" s="1">
        <v>42959</v>
      </c>
      <c r="D6" s="22">
        <f>'Invoice Data'!$B8+'Invoice Data'!$E8-'Invoice Data'!$H8-'Invoice Data'!$L8+'Invoice Data'!$I8</f>
        <v>7008.15</v>
      </c>
    </row>
    <row r="7" spans="1:4" x14ac:dyDescent="0.35">
      <c r="A7" s="21">
        <v>190483155</v>
      </c>
      <c r="B7" s="21">
        <v>30053</v>
      </c>
      <c r="C7" s="1">
        <v>42959</v>
      </c>
      <c r="D7" s="22">
        <v>7377</v>
      </c>
    </row>
    <row r="8" spans="1:4" x14ac:dyDescent="0.35">
      <c r="A8" s="21">
        <v>190483155</v>
      </c>
      <c r="B8" s="21">
        <v>30222</v>
      </c>
      <c r="C8" s="1">
        <v>42960</v>
      </c>
      <c r="D8" s="23">
        <v>3838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U E A A B Q S w M E F A A C A A g A x r A U S 6 W p U 1 S o A A A A + A A A A B I A H A B D b 2 5 m a W c v U G F j a 2 F n Z S 5 4 b W w g o h g A K K A U A A A A A A A A A A A A A A A A A A A A A A A A A A A A h Y / R C o I w G I V f R X b v N l e Y y O 8 k u k 0 I o u h 2 r K U j n e F m 8 9 2 6 6 J F 6 h Y S y u g v O z T l 8 B 8 5 5 3 O 6 Q D 0 0 d X F V n d W s y F G G K A m V k e 9 S m z F D v T m G C c g 4 b I c + i V M E I G 5 s O V m e o c u 6 S E u K 9 x 3 6 G 2 6 4 k j N K I H I r 1 V l a q E a E 2 1 g k j F f q 0 j v 9 b i M P + N Y Y z P F + M i m P M k g j I F E O h z R d h 4 2 J M g f y E s O p r 1 3 e K K x M u d 0 A m C + T 9 g j 8 B U E s D B B Q A A g A I A M a w F E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G s B R L s F 0 Q v C s B A A D J B A A A E w A c A E Z v c m 1 1 b G F z L 1 N l Y 3 R p b 2 4 x L m 0 g o h g A K K A U A A A A A A A A A A A A A A A A A A A A A A A A A A A A 7 Z F B S 8 M w F M f P F v o d Q n Z p I Z S 1 V R S l B + 3 c b U 5 p h 4 j x k H X P L a x 9 0 S S V j b H v b q Q M N 9 C z H p Z L k v 9 7 e e / 9 8 z N Q W a m Q F N 0 e X / m e 7 5 m F 0 D A j N / f X T 0 k / P u 9 f x K c k I z V Y 3 y N u F a r V F T g l N x / R Q F V t A 2 i D o a w h y h V a d z E B z S / 5 x I A 2 H G X F d 0 m G D z V A L d A 9 L 7 W Q K H H O R + K 9 F V o C m a D k o / E 4 L 3 j u O h h I + a P S y 6 l S S 8 P 3 Z 4 n s y t K Q P Q + g l o 2 0 o D N 6 Q h n J V d 0 2 a L K U k V u s 1 M z V z u L k L G H k o V U W C r u u I f s + R n c K 4 S V k n a c e z R c C 5 8 5 1 u X 4 D 6 s y V Y u q S 3 J R o X p V u u u p f Q R N 0 H 8 A 2 G 9 q p s e t u X Y R Y W N k t I z s 9 + U V P D / R t 6 H s S f x x j n 0 a P H v A I k p A e o f w 3 K O k R y h 9 B + Q R Q S w E C L Q A U A A I A C A D G s B R L p a l T V K g A A A D 4 A A A A E g A A A A A A A A A A A A A A A A A A A A A A Q 2 9 u Z m l n L 1 B h Y 2 t h Z 2 U u e G 1 s U E s B A i 0 A F A A C A A g A x r A U S w / K 6 a u k A A A A 6 Q A A A B M A A A A A A A A A A A A A A A A A 9 A A A A F t D b 2 5 0 Z W 5 0 X 1 R 5 c G V z X S 5 4 b W x Q S w E C L Q A U A A I A C A D G s B R L s F 0 Q v C s B A A D J B A A A E w A A A A A A A A A A A A A A A A D l A Q A A R m 9 y b X V s Y X M v U 2 V j d G l v b j E u b V B L B Q Y A A A A A A w A D A M I A A A B d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O F A A A A A A A A K w U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C U E F Z M j A x N z A 4 M T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x h c 3 R V c G R h d G V k I i B W Y W x 1 Z T 0 i Z D I w M T c t M D g t M j B U M T E 6 M j M 6 M z I u M j k 2 N T k 5 O V o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R X J y b 3 J D b 2 R l I i B W Y W x 1 Z T 0 i c 1 V u a 2 5 v d 2 4 i I C 8 + P E V u d H J 5 I F R 5 c G U 9 I k Z p b G x D b 2 x 1 b W 5 U e X B l c y I g V m F s d W U 9 I n N C Z 1 l H I i A v P j x F b n R y e S B U e X B l P S J G a W x s R X J y b 3 J D b 3 V u d C I g V m F s d W U 9 I m w w I i A v P j x F b n R y e S B U e X B l P S J G a W x s Q 2 9 1 b n Q i I F Z h b H V l P S J s M T c i I C 8 + P E V u d H J 5 I F R 5 c G U 9 I k Z p b G x T d G F 0 d X M i I F Z h b H V l P S J z Q 2 9 t c G x l d G U i I C 8 + P E V u d H J 5 I F R 5 c G U 9 I k 5 h b W V V c G R h d G V k Q W Z 0 Z X J G a W x s I i B W Y W x 1 Z T 0 i b D A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U E F Z M j A x N z A 4 M T Q v Q 2 h h b m d l Z C B U e X B l L n t D b 2 x 1 b W 4 x L D B 9 J n F 1 b 3 Q 7 L C Z x d W 9 0 O 1 N l Y 3 R p b 2 4 x L 0 J Q Q V k y M D E 3 M D g x N C 9 D a G F u Z 2 V k I F R 5 c G U u e 0 N v b H V t b j I s M X 0 m c X V v d D s s J n F 1 b 3 Q 7 U 2 V j d G l v b j E v Q l B B W T I w M T c w O D E 0 L 0 N o Y W 5 n Z W Q g V H l w Z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C U E F Z M j A x N z A 4 M T Q v Q 2 h h b m d l Z C B U e X B l L n t D b 2 x 1 b W 4 x L D B 9 J n F 1 b 3 Q 7 L C Z x d W 9 0 O 1 N l Y 3 R p b 2 4 x L 0 J Q Q V k y M D E 3 M D g x N C 9 D a G F u Z 2 V k I F R 5 c G U u e 0 N v b H V t b j I s M X 0 m c X V v d D s s J n F 1 b 3 Q 7 U 2 V j d G l v b j E v Q l B B W T I w M T c w O D E 0 L 0 N o Y W 5 n Z W Q g V H l w Z S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l B B W T I w M T c w O D E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Q Q V k y M D E 3 M D g x N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Q Q V k y M D E 3 M D g x N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T G F z d F V w Z G F 0 Z W Q i I F Z h b H V l P S J k M j A x N y 0 w O C 0 y M F Q x M T o y N D o z M i 4 4 N j U x N D k y W i I g L z 4 8 R W 5 0 c n k g V H l w Z T 0 i R m l s b E V y c m 9 y Q 2 9 k Z S I g V m F s d W U 9 I n N V b m t u b 3 d u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E N v b H V t b l R 5 c G V z I i B W Y W x 1 Z T 0 i c 0 J n W U c i I C 8 + P E V u d H J 5 I F R 5 c G U 9 I k Z p b G x F c n J v c k N v d W 5 0 I i B W Y W x 1 Z T 0 i b D A i I C 8 + P E V u d H J 5 I F R 5 c G U 9 I k Z p b G x D b 3 V u d C I g V m F s d W U 9 I m w x N y I g L z 4 8 R W 5 0 c n k g V H l w Z T 0 i R m l s b F N 0 Y X R 1 c y I g V m F s d W U 9 I n N D b 2 1 w b G V 0 Z S I g L z 4 8 R W 5 0 c n k g V H l w Z T 0 i U m V j b 3 Z l c n l U Y X J n Z X R T a G V l d C I g V m F s d W U 9 I n N C U G F 5 I i A v P j x F b n R y e S B U e X B l P S J S Z W N v d m V y e V R h c m d l d E N v b H V t b i I g V m F s d W U 9 I m w x I i A v P j x F b n R y e S B U e X B l P S J S Z W N v d m V y e V R h c m d l d F J v d y I g V m F s d W U 9 I m w 5 I i A v P j x F b n R y e S B U e X B l P S J O Y W 1 l V X B k Y X R l Z E F m d G V y R m l s b C I g V m F s d W U 9 I m w w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l B B W T I w M T c w O D E 0 I C g y K S 9 D a G F u Z 2 V k I F R 5 c G U u e 0 N v b H V t b j E s M H 0 m c X V v d D s s J n F 1 b 3 Q 7 U 2 V j d G l v b j E v Q l B B W T I w M T c w O D E 0 I C g y K S 9 D a G F u Z 2 V k I F R 5 c G U u e 0 N v b H V t b j I s M X 0 m c X V v d D s s J n F 1 b 3 Q 7 U 2 V j d G l v b j E v Q l B B W T I w M T c w O D E 0 I C g y K S 9 D a G F u Z 2 V k I F R 5 c G U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Q l B B W T I w M T c w O D E 0 I C g y K S 9 D a G F u Z 2 V k I F R 5 c G U u e 0 N v b H V t b j E s M H 0 m c X V v d D s s J n F 1 b 3 Q 7 U 2 V j d G l v b j E v Q l B B W T I w M T c w O D E 0 I C g y K S 9 D a G F u Z 2 V k I F R 5 c G U u e 0 N v b H V t b j I s M X 0 m c X V v d D s s J n F 1 b 3 Q 7 U 2 V j d G l v b j E v Q l B B W T I w M T c w O D E 0 I C g y K S 9 D a G F u Z 2 V k I F R 5 c G U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J Q Q V k y M D E 3 M D g x N C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U E F Z M j A x N z A 4 M T Q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U E F Z M j A x N z A 4 M T Q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x h c 3 R V c G R h d G V k I i B W Y W x 1 Z T 0 i Z D I w M T c t M D g t M j B U M T E 6 M j Y 6 N T k u O T Q x M D A x N F o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l B B W T I w M T c w O D E 0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Q Q V k y M D E 3 M D g x N C U y M C g z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B / 9 K u q z q w Q r K Q g u M B n k 5 m A A A A A A I A A A A A A B B m A A A A A Q A A I A A A A C Q Y U I k F / + k K A 9 i z M c w 6 x 0 A t K K v s A F S s h l 5 5 5 O x r e j b 4 A A A A A A 6 A A A A A A g A A I A A A A A w L q I e S T s a b C P d M V t N 1 m J v L H T u R V e r s P S c Z D Y s k F c R l U A A A A O 3 5 0 a v e c 7 Y F N r h h X u x 4 J n G m y 3 c V T v f 5 T 1 d y U i 3 K R e w B w V I z 9 G k L / x N W O 0 K n u D T Z b a + 9 z i A N H Z P H l k n o 1 A 8 m k E g h 0 U k c r u H V d y G F V w q O B f s e Q A A A A F u N C v m J I 8 3 m s a m 7 j 7 a U D r + F + j Q Q q 4 B u A n H a f g q 4 7 5 M v I x p s r t X b W x T G N n s Y a 9 p U 3 N A P P p Y 5 3 V 8 w 6 5 h U H 3 I P 8 Y M = < / D a t a M a s h u p > 
</file>

<file path=customXml/itemProps1.xml><?xml version="1.0" encoding="utf-8"?>
<ds:datastoreItem xmlns:ds="http://schemas.openxmlformats.org/officeDocument/2006/customXml" ds:itemID="{5CE76552-5008-4D3A-BCEA-0771E524B3B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Invoice Data</vt:lpstr>
      <vt:lpstr>BPay</vt:lpstr>
      <vt:lpstr>BPay!BPAY20170814_12</vt:lpstr>
      <vt:lpstr>BPay!BPAY20170814_16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nic</cp:lastModifiedBy>
  <dcterms:created xsi:type="dcterms:W3CDTF">2017-08-06T09:33:45Z</dcterms:created>
  <dcterms:modified xsi:type="dcterms:W3CDTF">2017-09-22T07:08:56Z</dcterms:modified>
</cp:coreProperties>
</file>