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 activeTab="2"/>
  </bookViews>
  <sheets>
    <sheet name="general" sheetId="1" r:id="rId1"/>
    <sheet name="switches" sheetId="2" r:id="rId2"/>
    <sheet name="all subjec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S23" i="3" l="1"/>
  <c r="V22" i="3"/>
  <c r="U22" i="3"/>
  <c r="S22" i="3"/>
  <c r="R22" i="3"/>
  <c r="W21" i="3"/>
  <c r="T21" i="3"/>
  <c r="Q21" i="3"/>
  <c r="W20" i="3"/>
  <c r="T20" i="3"/>
  <c r="Q20" i="3"/>
  <c r="W19" i="3"/>
  <c r="T19" i="3"/>
  <c r="Q19" i="3"/>
  <c r="W18" i="3"/>
  <c r="T18" i="3"/>
  <c r="Q18" i="3"/>
  <c r="W17" i="3"/>
  <c r="T17" i="3"/>
  <c r="Q17" i="3"/>
  <c r="W16" i="3"/>
  <c r="T16" i="3"/>
  <c r="Q16" i="3"/>
  <c r="W15" i="3"/>
  <c r="T15" i="3"/>
  <c r="Q15" i="3"/>
  <c r="W14" i="3"/>
  <c r="T14" i="3"/>
  <c r="Q14" i="3"/>
  <c r="W13" i="3"/>
  <c r="T13" i="3"/>
  <c r="Q13" i="3"/>
  <c r="W12" i="3"/>
  <c r="T12" i="3"/>
  <c r="Q12" i="3"/>
  <c r="W11" i="3"/>
  <c r="T11" i="3"/>
  <c r="Q11" i="3"/>
  <c r="W10" i="3"/>
  <c r="T10" i="3"/>
  <c r="Q10" i="3"/>
  <c r="W9" i="3"/>
  <c r="T9" i="3"/>
  <c r="Q9" i="3"/>
  <c r="W8" i="3"/>
  <c r="T8" i="3"/>
  <c r="Q8" i="3"/>
  <c r="T7" i="3"/>
  <c r="Q7" i="3"/>
  <c r="W6" i="3"/>
  <c r="T6" i="3"/>
  <c r="Q6" i="3"/>
  <c r="W5" i="3"/>
  <c r="T5" i="3"/>
  <c r="P5" i="3"/>
  <c r="O5" i="3"/>
  <c r="Q5" i="3" s="1"/>
  <c r="W4" i="3"/>
  <c r="T4" i="3"/>
  <c r="P4" i="3"/>
  <c r="O4" i="3"/>
  <c r="Q4" i="3" s="1"/>
  <c r="W3" i="3"/>
  <c r="T3" i="3"/>
  <c r="Q3" i="3"/>
  <c r="P3" i="3"/>
  <c r="P22" i="3" s="1"/>
  <c r="O3" i="3"/>
  <c r="P23" i="3" s="1"/>
  <c r="F40" i="3"/>
  <c r="B39" i="3"/>
  <c r="I39" i="3"/>
  <c r="H39" i="3"/>
  <c r="F39" i="3"/>
  <c r="E39" i="3"/>
  <c r="C40" i="3"/>
  <c r="C39" i="3"/>
  <c r="J33" i="3"/>
  <c r="G33" i="3"/>
  <c r="D33" i="3"/>
  <c r="J29" i="3"/>
  <c r="G29" i="3"/>
  <c r="D29" i="3"/>
  <c r="O22" i="3" l="1"/>
  <c r="J38" i="3"/>
  <c r="G38" i="3"/>
  <c r="D38" i="3"/>
  <c r="J37" i="3"/>
  <c r="G37" i="3"/>
  <c r="D37" i="3"/>
  <c r="J36" i="3"/>
  <c r="G36" i="3"/>
  <c r="D36" i="3"/>
  <c r="J35" i="3"/>
  <c r="G35" i="3"/>
  <c r="D35" i="3"/>
  <c r="J34" i="3"/>
  <c r="G34" i="3"/>
  <c r="D34" i="3"/>
  <c r="J32" i="3"/>
  <c r="G32" i="3"/>
  <c r="D32" i="3"/>
  <c r="J31" i="3"/>
  <c r="G31" i="3"/>
  <c r="D31" i="3"/>
  <c r="J30" i="3"/>
  <c r="G30" i="3"/>
  <c r="D30" i="3"/>
  <c r="J28" i="3" l="1"/>
  <c r="G28" i="3"/>
  <c r="D28" i="3"/>
  <c r="J27" i="3"/>
  <c r="G27" i="3"/>
  <c r="D27" i="3"/>
  <c r="J26" i="3"/>
  <c r="G26" i="3"/>
  <c r="D26" i="3"/>
  <c r="J25" i="3"/>
  <c r="G25" i="3"/>
  <c r="D25" i="3"/>
  <c r="J24" i="3"/>
  <c r="G24" i="3"/>
  <c r="D24" i="3"/>
  <c r="J23" i="3"/>
  <c r="G23" i="3"/>
  <c r="D23" i="3"/>
  <c r="J22" i="3"/>
  <c r="G22" i="3"/>
  <c r="D22" i="3"/>
  <c r="J21" i="3"/>
  <c r="G21" i="3"/>
  <c r="D21" i="3"/>
  <c r="J20" i="3"/>
  <c r="G20" i="3"/>
  <c r="D20" i="3"/>
  <c r="J19" i="3"/>
  <c r="G19" i="3"/>
  <c r="D19" i="3"/>
  <c r="J18" i="3"/>
  <c r="G18" i="3"/>
  <c r="D18" i="3"/>
  <c r="J17" i="3"/>
  <c r="G17" i="3"/>
  <c r="D17" i="3"/>
  <c r="J16" i="3"/>
  <c r="G16" i="3"/>
  <c r="D16" i="3"/>
  <c r="J15" i="3"/>
  <c r="G15" i="3"/>
  <c r="D15" i="3"/>
  <c r="J14" i="3"/>
  <c r="G14" i="3"/>
  <c r="D14" i="3"/>
  <c r="J13" i="3"/>
  <c r="G13" i="3"/>
  <c r="D13" i="3"/>
  <c r="J12" i="3"/>
  <c r="G12" i="3"/>
  <c r="D12" i="3"/>
  <c r="J11" i="3"/>
  <c r="G11" i="3"/>
  <c r="D11" i="3"/>
  <c r="J10" i="3"/>
  <c r="G10" i="3"/>
  <c r="D10" i="3"/>
  <c r="J9" i="3"/>
  <c r="G9" i="3"/>
  <c r="D9" i="3"/>
  <c r="J8" i="3"/>
  <c r="G8" i="3"/>
  <c r="D8" i="3"/>
  <c r="J7" i="3"/>
  <c r="G7" i="3"/>
  <c r="D7" i="3"/>
  <c r="J6" i="3"/>
  <c r="G6" i="3"/>
  <c r="D6" i="3"/>
  <c r="J5" i="3"/>
  <c r="G5" i="3"/>
  <c r="D5" i="3"/>
  <c r="J4" i="3"/>
  <c r="G4" i="3"/>
  <c r="D4" i="3"/>
  <c r="J3" i="3"/>
  <c r="G3" i="3"/>
  <c r="D3" i="3"/>
  <c r="W23" i="1" l="1"/>
  <c r="I23" i="1"/>
  <c r="V22" i="1"/>
  <c r="W22" i="1"/>
  <c r="Y22" i="1"/>
  <c r="Z22" i="1"/>
  <c r="H22" i="1"/>
  <c r="I22" i="1"/>
  <c r="K22" i="1"/>
  <c r="L22" i="1"/>
  <c r="G23" i="2"/>
  <c r="F23" i="2"/>
  <c r="H49" i="2"/>
  <c r="E48" i="2"/>
  <c r="K48" i="2"/>
  <c r="J72" i="2"/>
  <c r="I72" i="2"/>
  <c r="H72" i="2"/>
  <c r="J73" i="2"/>
  <c r="I73" i="2"/>
  <c r="H73" i="2"/>
  <c r="D72" i="2"/>
  <c r="C72" i="2"/>
  <c r="B72" i="2"/>
  <c r="J71" i="2"/>
  <c r="I71" i="2"/>
  <c r="H71" i="2"/>
  <c r="D71" i="2"/>
  <c r="C71" i="2"/>
  <c r="B71" i="2"/>
  <c r="J48" i="2"/>
  <c r="I48" i="2"/>
  <c r="H48" i="2"/>
  <c r="K49" i="2"/>
  <c r="J49" i="2"/>
  <c r="I49" i="2"/>
  <c r="D48" i="2"/>
  <c r="C48" i="2"/>
  <c r="B48" i="2"/>
  <c r="K47" i="2"/>
  <c r="J47" i="2"/>
  <c r="I47" i="2"/>
  <c r="H47" i="2"/>
  <c r="E47" i="2"/>
  <c r="D47" i="2"/>
  <c r="C47" i="2"/>
  <c r="B47" i="2"/>
  <c r="C22" i="2"/>
  <c r="B22" i="2"/>
  <c r="G22" i="2"/>
  <c r="F22" i="2"/>
  <c r="T23" i="1"/>
  <c r="T22" i="1"/>
  <c r="S22" i="1"/>
  <c r="AA21" i="1"/>
  <c r="X21" i="1"/>
  <c r="U21" i="1"/>
  <c r="AA20" i="1"/>
  <c r="X20" i="1"/>
  <c r="U20" i="1"/>
  <c r="AA19" i="1"/>
  <c r="X19" i="1"/>
  <c r="U19" i="1"/>
  <c r="AA18" i="1"/>
  <c r="X18" i="1"/>
  <c r="U18" i="1"/>
  <c r="AA17" i="1"/>
  <c r="X17" i="1"/>
  <c r="U17" i="1"/>
  <c r="AA16" i="1"/>
  <c r="X16" i="1"/>
  <c r="U16" i="1"/>
  <c r="AA15" i="1"/>
  <c r="X15" i="1"/>
  <c r="U15" i="1"/>
  <c r="AA14" i="1"/>
  <c r="X14" i="1"/>
  <c r="U14" i="1"/>
  <c r="AA13" i="1"/>
  <c r="X13" i="1"/>
  <c r="U13" i="1"/>
  <c r="AA12" i="1"/>
  <c r="X12" i="1"/>
  <c r="U12" i="1"/>
  <c r="AA11" i="1"/>
  <c r="X11" i="1"/>
  <c r="U11" i="1"/>
  <c r="AA10" i="1"/>
  <c r="X10" i="1"/>
  <c r="U10" i="1"/>
  <c r="AA9" i="1"/>
  <c r="X9" i="1"/>
  <c r="U9" i="1"/>
  <c r="AA8" i="1"/>
  <c r="X8" i="1"/>
  <c r="U8" i="1"/>
  <c r="AA7" i="1"/>
  <c r="X7" i="1"/>
  <c r="U7" i="1"/>
  <c r="AA6" i="1"/>
  <c r="X6" i="1"/>
  <c r="U6" i="1"/>
  <c r="AA5" i="1"/>
  <c r="X5" i="1"/>
  <c r="U5" i="1"/>
  <c r="AA4" i="1"/>
  <c r="X4" i="1"/>
  <c r="U4" i="1"/>
  <c r="AA3" i="1"/>
  <c r="X3" i="1"/>
  <c r="U3" i="1"/>
  <c r="M21" i="1"/>
  <c r="J21" i="1"/>
  <c r="G21" i="1"/>
  <c r="M20" i="1"/>
  <c r="J20" i="1"/>
  <c r="G20" i="1"/>
  <c r="M19" i="1"/>
  <c r="J19" i="1"/>
  <c r="G19" i="1"/>
  <c r="M18" i="1"/>
  <c r="J18" i="1"/>
  <c r="G18" i="1"/>
  <c r="M17" i="1"/>
  <c r="J17" i="1"/>
  <c r="G17" i="1"/>
  <c r="M16" i="1"/>
  <c r="J16" i="1"/>
  <c r="G16" i="1"/>
  <c r="M15" i="1"/>
  <c r="J15" i="1"/>
  <c r="G15" i="1"/>
  <c r="M14" i="1"/>
  <c r="J14" i="1"/>
  <c r="G14" i="1"/>
  <c r="M13" i="1"/>
  <c r="J13" i="1"/>
  <c r="G13" i="1"/>
  <c r="M12" i="1"/>
  <c r="J12" i="1"/>
  <c r="G12" i="1"/>
  <c r="M11" i="1"/>
  <c r="J11" i="1"/>
  <c r="G11" i="1"/>
  <c r="M10" i="1"/>
  <c r="J10" i="1"/>
  <c r="G10" i="1"/>
  <c r="M9" i="1"/>
  <c r="J9" i="1"/>
  <c r="G9" i="1"/>
  <c r="M8" i="1"/>
  <c r="J8" i="1"/>
  <c r="G8" i="1"/>
  <c r="J7" i="1"/>
  <c r="G7" i="1"/>
  <c r="M6" i="1"/>
  <c r="J6" i="1"/>
  <c r="G6" i="1"/>
  <c r="M5" i="1"/>
  <c r="J5" i="1"/>
  <c r="F5" i="1"/>
  <c r="E5" i="1"/>
  <c r="M4" i="1"/>
  <c r="J4" i="1"/>
  <c r="F4" i="1"/>
  <c r="E4" i="1"/>
  <c r="M3" i="1"/>
  <c r="J3" i="1"/>
  <c r="F3" i="1"/>
  <c r="F22" i="1" s="1"/>
  <c r="E3" i="1"/>
  <c r="F23" i="1" s="1"/>
  <c r="E22" i="1" l="1"/>
  <c r="G4" i="1"/>
  <c r="G5" i="1"/>
  <c r="G3" i="1"/>
</calcChain>
</file>

<file path=xl/sharedStrings.xml><?xml version="1.0" encoding="utf-8"?>
<sst xmlns="http://schemas.openxmlformats.org/spreadsheetml/2006/main" count="135" uniqueCount="53">
  <si>
    <t>gender</t>
  </si>
  <si>
    <t>age</t>
  </si>
  <si>
    <t>respHi</t>
  </si>
  <si>
    <t>respLo</t>
  </si>
  <si>
    <t>respDiff</t>
  </si>
  <si>
    <t>rateHi</t>
  </si>
  <si>
    <t>rateLo</t>
  </si>
  <si>
    <t>rateDiff</t>
  </si>
  <si>
    <t>conHi</t>
  </si>
  <si>
    <t>conLo</t>
  </si>
  <si>
    <t>f</t>
  </si>
  <si>
    <t>m</t>
  </si>
  <si>
    <t>m</t>
    <phoneticPr fontId="0" type="noConversion"/>
  </si>
  <si>
    <t>matched controls</t>
    <phoneticPr fontId="0" type="noConversion"/>
  </si>
  <si>
    <t>education</t>
  </si>
  <si>
    <t>patient</t>
  </si>
  <si>
    <t>avg</t>
  </si>
  <si>
    <t>ttest</t>
  </si>
  <si>
    <t>respHi(avg)</t>
  </si>
  <si>
    <t>Note:  participants in italics completed blocks that were twice as long</t>
  </si>
  <si>
    <t>education (in years of school)</t>
  </si>
  <si>
    <t>respLo(avg)</t>
  </si>
  <si>
    <t>rateHi(avg)</t>
  </si>
  <si>
    <t>rateLo(avg)</t>
  </si>
  <si>
    <t>conHi(avg)</t>
  </si>
  <si>
    <t>conLo(avg)</t>
  </si>
  <si>
    <t>conDiff</t>
  </si>
  <si>
    <t>High Reward</t>
  </si>
  <si>
    <t>Low Reward</t>
  </si>
  <si>
    <t>switchTotal</t>
  </si>
  <si>
    <t>control</t>
  </si>
  <si>
    <t>switch total</t>
  </si>
  <si>
    <t>SD</t>
  </si>
  <si>
    <t>Lo Rewards</t>
  </si>
  <si>
    <t>Control</t>
  </si>
  <si>
    <t>Patient</t>
  </si>
  <si>
    <t>Hi Rewards</t>
  </si>
  <si>
    <t>firstThird (of block)</t>
  </si>
  <si>
    <t>secondThird (of block)</t>
  </si>
  <si>
    <t>thirdThird (of block)</t>
  </si>
  <si>
    <t>Probability of Stay | Win (reward) for high and low contingency responses</t>
  </si>
  <si>
    <t>Probability of stay | win (reward) across the length of the block</t>
  </si>
  <si>
    <t>significant</t>
  </si>
  <si>
    <t>CONTINGENCY</t>
  </si>
  <si>
    <t>subject no.</t>
  </si>
  <si>
    <t>response diff</t>
  </si>
  <si>
    <t>rating hi</t>
  </si>
  <si>
    <t>rating lo</t>
  </si>
  <si>
    <t>rating diff</t>
  </si>
  <si>
    <t>contingency hi</t>
  </si>
  <si>
    <t>contingency lo</t>
  </si>
  <si>
    <t>contingency diff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</si>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</sst>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indexed="8"/>
      <name val="Calibri"/>
      <family val="2"/>
    </font>
    <font>
      <i/>
      <sz val="11"/>
      <color rgb="FF006100"/>
      <name val="Calibri"/>
      <family val="2"/>
      <scheme val="minor"/>
    </font>
    <font>
      <i/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0" xfId="0" applyFont="1"/>
    <xf numFmtId="0" fontId="6" fillId="0" borderId="0" xfId="0" applyFont="1"/>
    <xf numFmtId="0" fontId="1" fillId="2" borderId="0" xfId="1"/>
    <xf numFmtId="0" fontId="2" fillId="3" borderId="0" xfId="2"/>
    <xf numFmtId="0" fontId="8" fillId="2" borderId="0" xfId="1" applyFont="1"/>
    <xf numFmtId="0" fontId="9" fillId="3" borderId="0" xfId="2" applyFont="1"/>
    <xf numFmtId="0" fontId="3" fillId="0" borderId="0" xfId="0" applyFont="1"/>
    <xf numFmtId="0" fontId="10" fillId="0" borderId="0" xfId="0" applyFont="1"/>
    <xf numFmtId="0" fontId="11" fillId="0" borderId="0" xfId="0" applyFont="1"/>
    <xf numFmtId="0" fontId="12" fillId="2" borderId="0" xfId="1" applyFont="1"/>
    <xf numFmtId="0" fontId="13" fillId="3" borderId="0" xfId="2" applyFont="1"/>
    <xf numFmtId="0" fontId="14" fillId="0" borderId="0" xfId="0" applyFont="1"/>
    <xf numFmtId="0" fontId="0" fillId="0" borderId="0" xfId="0" applyFont="1"/>
    <xf numFmtId="0" fontId="3" fillId="4" borderId="0" xfId="0" applyFont="1" applyFill="1"/>
    <xf numFmtId="0" fontId="0" fillId="4" borderId="0" xfId="0" applyFill="1"/>
    <xf numFmtId="0" fontId="0" fillId="0" borderId="0" xfId="0" applyFont="1" applyAlignment="1">
      <alignment horizontal="right"/>
    </xf>
    <xf numFmtId="0" fontId="2" fillId="3" borderId="0" xfId="2" applyFont="1"/>
    <xf numFmtId="0" fontId="1" fillId="2" borderId="0" xfId="1" applyFont="1"/>
    <xf numFmtId="0" fontId="15" fillId="0" borderId="0" xfId="0" applyFont="1"/>
    <xf numFmtId="0" fontId="16" fillId="0" borderId="0" xfId="0" applyFont="1"/>
    <xf numFmtId="0" fontId="0" fillId="0" borderId="0" xfId="0" applyFont="1" applyAlignment="1">
      <alignment vertical="center" wrapText="1"/>
    </xf>
    <xf numFmtId="0" fontId="17" fillId="0" borderId="0" xfId="0" applyFont="1"/>
  </cellXfs>
  <cellStyles count="3">
    <cellStyle name="Bad" xfId="2" builtinId="27"/>
    <cellStyle name="Good" xfId="1" builtinId="26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3727034120735"/>
          <c:y val="0.17171296296296298"/>
          <c:w val="0.6513447069116360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High response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[1]Sheet1!$M$49:$N$49</c:f>
                <c:numCache>
                  <c:formatCode>General</c:formatCode>
                  <c:ptCount val="2"/>
                  <c:pt idx="0">
                    <c:v>0.21765884691672985</c:v>
                  </c:pt>
                  <c:pt idx="1">
                    <c:v>0.21342969304911288</c:v>
                  </c:pt>
                </c:numCache>
              </c:numRef>
            </c:plus>
            <c:minus>
              <c:numRef>
                <c:f>[1]Sheet1!$M$49:$N$49</c:f>
                <c:numCache>
                  <c:formatCode>General</c:formatCode>
                  <c:ptCount val="2"/>
                  <c:pt idx="0">
                    <c:v>0.21765884691672985</c:v>
                  </c:pt>
                  <c:pt idx="1">
                    <c:v>0.21342969304911288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patients</c:v>
              </c:pt>
              <c:pt idx="1">
                <c:v> control</c:v>
              </c:pt>
            </c:strLit>
          </c:cat>
          <c:val>
            <c:numRef>
              <c:f>[1]Sheet1!$M$24:$N$24</c:f>
              <c:numCache>
                <c:formatCode>General</c:formatCode>
                <c:ptCount val="2"/>
                <c:pt idx="0">
                  <c:v>5.1666842105263155</c:v>
                </c:pt>
                <c:pt idx="1">
                  <c:v>4.7789526315789477</c:v>
                </c:pt>
              </c:numCache>
            </c:numRef>
          </c:val>
        </c:ser>
        <c:ser>
          <c:idx val="1"/>
          <c:order val="1"/>
          <c:tx>
            <c:v>Low response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[1]Sheet1!$M$50:$N$50</c:f>
                <c:numCache>
                  <c:formatCode>General</c:formatCode>
                  <c:ptCount val="2"/>
                  <c:pt idx="0">
                    <c:v>0.18835883487941729</c:v>
                  </c:pt>
                  <c:pt idx="1">
                    <c:v>0.14333743126912701</c:v>
                  </c:pt>
                </c:numCache>
              </c:numRef>
            </c:plus>
            <c:minus>
              <c:numRef>
                <c:f>[1]Sheet1!$M$50:$N$50</c:f>
                <c:numCache>
                  <c:formatCode>General</c:formatCode>
                  <c:ptCount val="2"/>
                  <c:pt idx="0">
                    <c:v>0.18835883487941729</c:v>
                  </c:pt>
                  <c:pt idx="1">
                    <c:v>0.14333743126912701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patients</c:v>
              </c:pt>
              <c:pt idx="1">
                <c:v> control</c:v>
              </c:pt>
            </c:strLit>
          </c:cat>
          <c:val>
            <c:numRef>
              <c:f>[1]Sheet1!$M$25:$N$25</c:f>
              <c:numCache>
                <c:formatCode>General</c:formatCode>
                <c:ptCount val="2"/>
                <c:pt idx="0">
                  <c:v>3.2508789473684208</c:v>
                </c:pt>
                <c:pt idx="1">
                  <c:v>2.8684157894736839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38688"/>
        <c:axId val="54340224"/>
      </c:barChart>
      <c:catAx>
        <c:axId val="5433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0224"/>
        <c:crosses val="autoZero"/>
        <c:auto val="1"/>
        <c:lblAlgn val="ctr"/>
        <c:lblOffset val="100"/>
        <c:noMultiLvlLbl val="0"/>
      </c:catAx>
      <c:valAx>
        <c:axId val="54340224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Effectiveness of response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Responses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response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[1]Sheet1!$J$23:$K$23</c:f>
                <c:numCache>
                  <c:formatCode>General</c:formatCode>
                  <c:ptCount val="2"/>
                  <c:pt idx="0">
                    <c:v>10.145007214267707</c:v>
                  </c:pt>
                  <c:pt idx="1">
                    <c:v>7.7620698732079205</c:v>
                  </c:pt>
                </c:numCache>
              </c:numRef>
            </c:plus>
            <c:minus>
              <c:numRef>
                <c:f>[1]Sheet1!$J$23:$K$23</c:f>
                <c:numCache>
                  <c:formatCode>General</c:formatCode>
                  <c:ptCount val="2"/>
                  <c:pt idx="0">
                    <c:v>10.145007214267707</c:v>
                  </c:pt>
                  <c:pt idx="1">
                    <c:v>7.7620698732079205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patient</c:v>
              </c:pt>
              <c:pt idx="1">
                <c:v>control</c:v>
              </c:pt>
            </c:strLit>
          </c:cat>
          <c:val>
            <c:numRef>
              <c:f>[1]Sheet1!$G$23:$H$23</c:f>
              <c:numCache>
                <c:formatCode>General</c:formatCode>
                <c:ptCount val="2"/>
                <c:pt idx="0">
                  <c:v>67.900000000000006</c:v>
                </c:pt>
                <c:pt idx="1">
                  <c:v>77.14036315789474</c:v>
                </c:pt>
              </c:numCache>
            </c:numRef>
          </c:val>
        </c:ser>
        <c:ser>
          <c:idx val="1"/>
          <c:order val="1"/>
          <c:tx>
            <c:v>Low response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[1]Sheet1!$J$24:$K$24</c:f>
                <c:numCache>
                  <c:formatCode>General</c:formatCode>
                  <c:ptCount val="2"/>
                  <c:pt idx="0">
                    <c:v>9.2436949275845794</c:v>
                  </c:pt>
                  <c:pt idx="1">
                    <c:v>7.8941947224543716</c:v>
                  </c:pt>
                </c:numCache>
              </c:numRef>
            </c:plus>
            <c:minus>
              <c:numRef>
                <c:f>[1]Sheet1!$J$24:$K$24</c:f>
                <c:numCache>
                  <c:formatCode>General</c:formatCode>
                  <c:ptCount val="2"/>
                  <c:pt idx="0">
                    <c:v>9.2436949275845794</c:v>
                  </c:pt>
                  <c:pt idx="1">
                    <c:v>7.8941947224543716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patient</c:v>
              </c:pt>
              <c:pt idx="1">
                <c:v>control</c:v>
              </c:pt>
            </c:strLit>
          </c:cat>
          <c:val>
            <c:numRef>
              <c:f>[1]Sheet1!$G$24:$H$24</c:f>
              <c:numCache>
                <c:formatCode>General</c:formatCode>
                <c:ptCount val="2"/>
                <c:pt idx="0">
                  <c:v>66.503505263157891</c:v>
                </c:pt>
                <c:pt idx="1">
                  <c:v>67.491231578947364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57408"/>
        <c:axId val="54658944"/>
      </c:barChart>
      <c:catAx>
        <c:axId val="546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944"/>
        <c:crosses val="autoZero"/>
        <c:auto val="1"/>
        <c:lblAlgn val="ctr"/>
        <c:lblOffset val="100"/>
        <c:noMultiLvlLbl val="0"/>
      </c:catAx>
      <c:valAx>
        <c:axId val="54658944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responses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Stay|Win High Reward</a:t>
            </a:r>
            <a:r>
              <a:rPr lang="en-AU" baseline="0"/>
              <a:t> vs. Stay | Win Low Reward 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patient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[1]Sheet1!$F$109:$G$109</c:f>
                <c:numCache>
                  <c:formatCode>General</c:formatCode>
                  <c:ptCount val="2"/>
                  <c:pt idx="0">
                    <c:v>6.9078892999915084E-2</c:v>
                  </c:pt>
                  <c:pt idx="1">
                    <c:v>7.1861531727585248E-2</c:v>
                  </c:pt>
                </c:numCache>
              </c:numRef>
            </c:plus>
            <c:minus>
              <c:numRef>
                <c:f>[1]Sheet1!$F$109:$G$109</c:f>
                <c:numCache>
                  <c:formatCode>General</c:formatCode>
                  <c:ptCount val="2"/>
                  <c:pt idx="0">
                    <c:v>6.9078892999915084E-2</c:v>
                  </c:pt>
                  <c:pt idx="1">
                    <c:v>7.1861531727585248E-2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[1]Sheet1!$B$87:$C$87</c:f>
              <c:strCache>
                <c:ptCount val="2"/>
                <c:pt idx="0">
                  <c:v>High Reward</c:v>
                </c:pt>
                <c:pt idx="1">
                  <c:v>Low Reward</c:v>
                </c:pt>
              </c:strCache>
            </c:strRef>
          </c:cat>
          <c:val>
            <c:numRef>
              <c:f>[1]Sheet1!$C$111:$D$111</c:f>
              <c:numCache>
                <c:formatCode>General</c:formatCode>
                <c:ptCount val="2"/>
                <c:pt idx="0">
                  <c:v>0.6194763485912409</c:v>
                </c:pt>
                <c:pt idx="1">
                  <c:v>0.46491451445011805</c:v>
                </c:pt>
              </c:numCache>
            </c:numRef>
          </c:val>
        </c:ser>
        <c:ser>
          <c:idx val="1"/>
          <c:order val="1"/>
          <c:tx>
            <c:v>control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[1]Sheet1!$B$108:$C$108</c:f>
                <c:numCache>
                  <c:formatCode>General</c:formatCode>
                  <c:ptCount val="2"/>
                  <c:pt idx="0">
                    <c:v>5.3889362473840935E-2</c:v>
                  </c:pt>
                  <c:pt idx="1">
                    <c:v>5.7784486243090918E-2</c:v>
                  </c:pt>
                </c:numCache>
              </c:numRef>
            </c:plus>
            <c:minus>
              <c:numRef>
                <c:f>[1]Sheet1!$B$108:$C$108</c:f>
                <c:numCache>
                  <c:formatCode>General</c:formatCode>
                  <c:ptCount val="2"/>
                  <c:pt idx="0">
                    <c:v>5.3889362473840935E-2</c:v>
                  </c:pt>
                  <c:pt idx="1">
                    <c:v>5.7784486243090918E-2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[1]Sheet1!$B$87:$C$87</c:f>
              <c:strCache>
                <c:ptCount val="2"/>
                <c:pt idx="0">
                  <c:v>High Reward</c:v>
                </c:pt>
                <c:pt idx="1">
                  <c:v>Low Reward</c:v>
                </c:pt>
              </c:strCache>
            </c:strRef>
          </c:cat>
          <c:val>
            <c:numRef>
              <c:f>[1]Sheet1!$C$112:$D$112</c:f>
              <c:numCache>
                <c:formatCode>General</c:formatCode>
                <c:ptCount val="2"/>
                <c:pt idx="0">
                  <c:v>0.73215069476163297</c:v>
                </c:pt>
                <c:pt idx="1">
                  <c:v>0.59709019051124324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55328"/>
        <c:axId val="54756864"/>
      </c:barChart>
      <c:catAx>
        <c:axId val="5475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864"/>
        <c:crosses val="autoZero"/>
        <c:auto val="1"/>
        <c:lblAlgn val="ctr"/>
        <c:lblOffset val="100"/>
        <c:noMultiLvlLbl val="0"/>
      </c:catAx>
      <c:valAx>
        <c:axId val="54756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Probability</a:t>
                </a:r>
                <a:r>
                  <a:rPr lang="en-AU" baseline="0"/>
                  <a:t> stay|win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53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Stay|Win Low Reward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patient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[1]Sheet1!$R$98:$T$98</c:f>
                <c:numCache>
                  <c:formatCode>General</c:formatCode>
                  <c:ptCount val="3"/>
                  <c:pt idx="0">
                    <c:v>3.4833185863641439E-2</c:v>
                  </c:pt>
                  <c:pt idx="1">
                    <c:v>7.6151489021032123E-2</c:v>
                  </c:pt>
                  <c:pt idx="2">
                    <c:v>5.7794753498400422E-2</c:v>
                  </c:pt>
                </c:numCache>
              </c:numRef>
            </c:plus>
            <c:minus>
              <c:numRef>
                <c:f>[1]Sheet1!$R$98:$T$98</c:f>
                <c:numCache>
                  <c:formatCode>General</c:formatCode>
                  <c:ptCount val="3"/>
                  <c:pt idx="0">
                    <c:v>3.4833185863641439E-2</c:v>
                  </c:pt>
                  <c:pt idx="1">
                    <c:v>7.6151489021032123E-2</c:v>
                  </c:pt>
                  <c:pt idx="2">
                    <c:v>5.7794753498400422E-2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[1]Sheet1!$R$100:$T$100</c:f>
              <c:numCache>
                <c:formatCode>General</c:formatCode>
                <c:ptCount val="3"/>
                <c:pt idx="0">
                  <c:v>0.11904761904761917</c:v>
                </c:pt>
                <c:pt idx="1">
                  <c:v>0.58508771929824566</c:v>
                </c:pt>
                <c:pt idx="2">
                  <c:v>0.4530492898913952</c:v>
                </c:pt>
              </c:numCache>
            </c:numRef>
          </c:val>
          <c:smooth val="0"/>
        </c:ser>
        <c:ser>
          <c:idx val="1"/>
          <c:order val="1"/>
          <c:tx>
            <c:v>control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[1]Sheet1!$X$99:$Z$99</c:f>
                <c:numCache>
                  <c:formatCode>General</c:formatCode>
                  <c:ptCount val="3"/>
                  <c:pt idx="0">
                    <c:v>2.3391812865497096E-2</c:v>
                  </c:pt>
                  <c:pt idx="1">
                    <c:v>7.1655923140311661E-2</c:v>
                  </c:pt>
                  <c:pt idx="2">
                    <c:v>7.4220135443589977E-2</c:v>
                  </c:pt>
                </c:numCache>
              </c:numRef>
            </c:plus>
            <c:minus>
              <c:numRef>
                <c:f>[1]Sheet1!$X$99:$Z$99</c:f>
                <c:numCache>
                  <c:formatCode>General</c:formatCode>
                  <c:ptCount val="3"/>
                  <c:pt idx="0">
                    <c:v>2.3391812865497096E-2</c:v>
                  </c:pt>
                  <c:pt idx="1">
                    <c:v>7.1655923140311661E-2</c:v>
                  </c:pt>
                  <c:pt idx="2">
                    <c:v>7.4220135443589977E-2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[1]Sheet1!$R$101:$T$101</c:f>
              <c:numCache>
                <c:formatCode>General</c:formatCode>
                <c:ptCount val="3"/>
                <c:pt idx="0">
                  <c:v>7.8947368421052724E-2</c:v>
                </c:pt>
                <c:pt idx="1">
                  <c:v>0.6456140350877192</c:v>
                </c:pt>
                <c:pt idx="2">
                  <c:v>0.70463659147869662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3360"/>
        <c:axId val="54797824"/>
      </c:lineChart>
      <c:catAx>
        <c:axId val="5478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Bins (across length</a:t>
                </a:r>
                <a:r>
                  <a:rPr lang="en-AU" baseline="0"/>
                  <a:t> of the block)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7824"/>
        <c:crosses val="autoZero"/>
        <c:auto val="1"/>
        <c:lblAlgn val="ctr"/>
        <c:lblOffset val="100"/>
        <c:noMultiLvlLbl val="0"/>
      </c:catAx>
      <c:valAx>
        <c:axId val="54797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Probability</a:t>
                </a:r>
                <a:r>
                  <a:rPr lang="en-AU" baseline="0"/>
                  <a:t> stay|win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33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Stay | </a:t>
            </a:r>
            <a:r>
              <a:rPr lang="en-AU" baseline="0"/>
              <a:t>Win High Reward</a:t>
            </a:r>
            <a:endParaRPr lang="en-AU"/>
          </a:p>
        </c:rich>
      </c:tx>
      <c:layout>
        <c:manualLayout>
          <c:xMode val="edge"/>
          <c:yMode val="edge"/>
          <c:x val="0.29838188976377955"/>
          <c:y val="2.3148148148148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patient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[1]Sheet1!$R$74:$T$74</c:f>
                <c:numCache>
                  <c:formatCode>General</c:formatCode>
                  <c:ptCount val="3"/>
                  <c:pt idx="0">
                    <c:v>6.1793657425295447E-2</c:v>
                  </c:pt>
                  <c:pt idx="1">
                    <c:v>7.079634567096324E-2</c:v>
                  </c:pt>
                  <c:pt idx="2">
                    <c:v>7.7328436971772663E-2</c:v>
                  </c:pt>
                </c:numCache>
              </c:numRef>
            </c:plus>
            <c:minus>
              <c:numRef>
                <c:f>[1]Sheet1!$R$74:$T$74</c:f>
                <c:numCache>
                  <c:formatCode>General</c:formatCode>
                  <c:ptCount val="3"/>
                  <c:pt idx="0">
                    <c:v>6.1793657425295447E-2</c:v>
                  </c:pt>
                  <c:pt idx="1">
                    <c:v>7.079634567096324E-2</c:v>
                  </c:pt>
                  <c:pt idx="2">
                    <c:v>7.7328436971772663E-2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[1]Sheet1!$AD$66:$AF$66</c:f>
              <c:numCache>
                <c:formatCode>General</c:formatCode>
                <c:ptCount val="3"/>
                <c:pt idx="0">
                  <c:v>0.29065866420437059</c:v>
                </c:pt>
                <c:pt idx="1">
                  <c:v>0.68762816131237181</c:v>
                </c:pt>
                <c:pt idx="2">
                  <c:v>0.56149470412628322</c:v>
                </c:pt>
              </c:numCache>
            </c:numRef>
          </c:val>
          <c:smooth val="0"/>
        </c:ser>
        <c:ser>
          <c:idx val="1"/>
          <c:order val="1"/>
          <c:tx>
            <c:v>controls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[1]Sheet1!$X$75:$Z$75</c:f>
                <c:numCache>
                  <c:formatCode>General</c:formatCode>
                  <c:ptCount val="3"/>
                  <c:pt idx="0">
                    <c:v>4.8199957036905647E-2</c:v>
                  </c:pt>
                  <c:pt idx="1">
                    <c:v>5.0224304886281747E-2</c:v>
                  </c:pt>
                  <c:pt idx="2">
                    <c:v>6.457673352821057E-2</c:v>
                  </c:pt>
                </c:numCache>
              </c:numRef>
            </c:plus>
            <c:minus>
              <c:numRef>
                <c:f>[1]Sheet1!$X$75:$Z$75</c:f>
                <c:numCache>
                  <c:formatCode>General</c:formatCode>
                  <c:ptCount val="3"/>
                  <c:pt idx="0">
                    <c:v>4.8199957036905647E-2</c:v>
                  </c:pt>
                  <c:pt idx="1">
                    <c:v>5.0224304886281747E-2</c:v>
                  </c:pt>
                  <c:pt idx="2">
                    <c:v>6.457673352821057E-2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[1]Sheet1!$AD$67:$AF$67</c:f>
              <c:numCache>
                <c:formatCode>General</c:formatCode>
                <c:ptCount val="3"/>
                <c:pt idx="0">
                  <c:v>0.4207035654404076</c:v>
                </c:pt>
                <c:pt idx="1">
                  <c:v>0.75102339181286548</c:v>
                </c:pt>
                <c:pt idx="2">
                  <c:v>0.69971453984611875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1344"/>
        <c:axId val="54843264"/>
      </c:lineChart>
      <c:catAx>
        <c:axId val="5484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Bins (across length of</a:t>
                </a:r>
                <a:r>
                  <a:rPr lang="en-AU" baseline="0"/>
                  <a:t> block)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3264"/>
        <c:crosses val="autoZero"/>
        <c:auto val="1"/>
        <c:lblAlgn val="ctr"/>
        <c:lblOffset val="100"/>
        <c:noMultiLvlLbl val="0"/>
      </c:catAx>
      <c:valAx>
        <c:axId val="54843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Probability stay|win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13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24</xdr:row>
      <xdr:rowOff>47625</xdr:rowOff>
    </xdr:from>
    <xdr:to>
      <xdr:col>20</xdr:col>
      <xdr:colOff>552450</xdr:colOff>
      <xdr:row>38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24</xdr:row>
      <xdr:rowOff>76200</xdr:rowOff>
    </xdr:from>
    <xdr:to>
      <xdr:col>10</xdr:col>
      <xdr:colOff>219075</xdr:colOff>
      <xdr:row>38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0.57986</cdr:x>
      <cdr:y>0.24769</cdr:y>
    </cdr:from>
    <cdr:to>
      <cdr:x>0.69792</cdr:x>
      <cdr:y>0.35185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651125" y="679450"/>
          <a:ext cx="5397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200" b="0"/>
            <a:t>*</a:t>
          </a:r>
          <a:r>
            <a:rPr lang="en-AU" sz="1200" b="0">
              <a:effectLst/>
              <a:latin typeface="+mn-lt"/>
              <a:ea typeface="+mn-ea"/>
              <a:cs typeface="+mn-cs"/>
            </a:rPr>
            <a:t>**</a:t>
          </a:r>
          <a:endParaRPr lang="en-AU" sz="1200" b="0"/>
        </a:p>
      </cdr:txBody>
    </cdr:sp>
  </cdr:relSizeAnchor>
  <cdr:relSizeAnchor xmlns:cdr="http://schemas.openxmlformats.org/drawingml/2006/chartDrawing">
    <cdr:from>
      <cdr:x>0.23819</cdr:x>
      <cdr:y>0.25116</cdr:y>
    </cdr:from>
    <cdr:to>
      <cdr:x>0.35417</cdr:x>
      <cdr:y>0.3559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089025" y="688974"/>
          <a:ext cx="530226" cy="2873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200" b="0"/>
            <a:t>*</a:t>
          </a:r>
          <a:r>
            <a:rPr lang="en-AU" sz="1200" b="0">
              <a:effectLst/>
              <a:latin typeface="+mn-lt"/>
              <a:ea typeface="+mn-ea"/>
              <a:cs typeface="+mn-cs"/>
            </a:rPr>
            <a:t>**</a:t>
          </a:r>
          <a:endParaRPr lang="en-AU" sz="1200" b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0.5875</cdr:x>
      <cdr:y>0.1441</cdr:y>
    </cdr:from>
    <cdr:to>
      <cdr:x>0.7</cdr:x>
      <cdr:y>0.25174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86050" y="395288"/>
          <a:ext cx="5143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200" b="1"/>
            <a:t>*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26</xdr:row>
      <xdr:rowOff>180975</xdr:rowOff>
    </xdr:from>
    <xdr:to>
      <xdr:col>19</xdr:col>
      <xdr:colOff>457200</xdr:colOff>
      <xdr:row>41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171450</xdr:colOff>
      <xdr:row>43</xdr:row>
      <xdr:rowOff>66675</xdr:rowOff>
    </xdr:from>
    <xdr:to>
      <xdr:col>19</xdr:col>
      <xdr:colOff>476250</xdr:colOff>
      <xdr:row>57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0.65833</cdr:x>
      <cdr:y>0.17361</cdr:y>
    </cdr:from>
    <cdr:to>
      <cdr:x>0.7</cdr:x>
      <cdr:y>0.26389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09900" y="476250"/>
          <a:ext cx="1905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ingency%20results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3">
          <cell r="G23">
            <v>67.900000000000006</v>
          </cell>
          <cell r="H23">
            <v>77.14036315789474</v>
          </cell>
          <cell r="J23">
            <v>10.145007214267707</v>
          </cell>
          <cell r="K23">
            <v>7.7620698732079205</v>
          </cell>
        </row>
        <row r="24">
          <cell r="G24">
            <v>66.503505263157891</v>
          </cell>
          <cell r="H24">
            <v>67.491231578947364</v>
          </cell>
          <cell r="J24">
            <v>9.2436949275845794</v>
          </cell>
          <cell r="K24">
            <v>7.8941947224543716</v>
          </cell>
          <cell r="M24">
            <v>5.1666842105263155</v>
          </cell>
          <cell r="N24">
            <v>4.7789526315789477</v>
          </cell>
        </row>
        <row r="25">
          <cell r="M25">
            <v>3.2508789473684208</v>
          </cell>
          <cell r="N25">
            <v>2.8684157894736839</v>
          </cell>
        </row>
        <row r="49">
          <cell r="M49">
            <v>0.21765884691672985</v>
          </cell>
          <cell r="N49">
            <v>0.21342969304911288</v>
          </cell>
        </row>
        <row r="50">
          <cell r="M50">
            <v>0.18835883487941729</v>
          </cell>
          <cell r="N50">
            <v>0.14333743126912701</v>
          </cell>
        </row>
        <row r="66">
          <cell r="AD66">
            <v>0.29065866420437059</v>
          </cell>
          <cell r="AE66">
            <v>0.68762816131237181</v>
          </cell>
          <cell r="AF66">
            <v>0.56149470412628322</v>
          </cell>
        </row>
        <row r="67">
          <cell r="AD67">
            <v>0.4207035654404076</v>
          </cell>
          <cell r="AE67">
            <v>0.75102339181286548</v>
          </cell>
          <cell r="AF67">
            <v>0.69971453984611875</v>
          </cell>
        </row>
        <row r="74">
          <cell r="R74">
            <v>6.1793657425295447E-2</v>
          </cell>
          <cell r="S74">
            <v>7.079634567096324E-2</v>
          </cell>
          <cell r="T74">
            <v>7.7328436971772663E-2</v>
          </cell>
        </row>
        <row r="75">
          <cell r="X75">
            <v>4.8199957036905647E-2</v>
          </cell>
          <cell r="Y75">
            <v>5.0224304886281747E-2</v>
          </cell>
          <cell r="Z75">
            <v>6.457673352821057E-2</v>
          </cell>
        </row>
        <row r="87">
          <cell r="B87" t="str">
            <v>High Reward</v>
          </cell>
          <cell r="C87" t="str">
            <v>Low Reward</v>
          </cell>
        </row>
        <row r="98">
          <cell r="R98">
            <v>3.4833185863641439E-2</v>
          </cell>
          <cell r="S98">
            <v>7.6151489021032123E-2</v>
          </cell>
          <cell r="T98">
            <v>5.7794753498400422E-2</v>
          </cell>
        </row>
        <row r="99">
          <cell r="X99">
            <v>2.3391812865497096E-2</v>
          </cell>
          <cell r="Y99">
            <v>7.1655923140311661E-2</v>
          </cell>
          <cell r="Z99">
            <v>7.4220135443589977E-2</v>
          </cell>
        </row>
        <row r="100">
          <cell r="R100">
            <v>0.11904761904761917</v>
          </cell>
          <cell r="S100">
            <v>0.58508771929824566</v>
          </cell>
          <cell r="T100">
            <v>0.4530492898913952</v>
          </cell>
        </row>
        <row r="101">
          <cell r="R101">
            <v>7.8947368421052724E-2</v>
          </cell>
          <cell r="S101">
            <v>0.6456140350877192</v>
          </cell>
          <cell r="T101">
            <v>0.70463659147869662</v>
          </cell>
        </row>
        <row r="108">
          <cell r="B108">
            <v>5.3889362473840935E-2</v>
          </cell>
          <cell r="C108">
            <v>5.7784486243090918E-2</v>
          </cell>
        </row>
        <row r="109">
          <cell r="F109">
            <v>6.9078892999915084E-2</v>
          </cell>
          <cell r="G109">
            <v>7.1861531727585248E-2</v>
          </cell>
        </row>
        <row r="111">
          <cell r="C111">
            <v>0.6194763485912409</v>
          </cell>
          <cell r="D111">
            <v>0.46491451445011805</v>
          </cell>
        </row>
        <row r="112">
          <cell r="C112">
            <v>0.73215069476163297</v>
          </cell>
          <cell r="D112">
            <v>0.59709019051124324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workbookViewId="0">
      <selection activeCell="C14" sqref="C14"/>
    </sheetView>
  </sheetViews>
  <sheetFormatPr defaultRowHeight="15" x14ac:dyDescent="0.25"/>
  <cols>
    <col min="8" max="8" width="10.28515625" customWidth="1"/>
  </cols>
  <sheetData>
    <row r="1" spans="1:27" x14ac:dyDescent="0.25">
      <c r="A1" s="15" t="s">
        <v>19</v>
      </c>
      <c r="H1" s="18" t="s">
        <v>42</v>
      </c>
    </row>
    <row r="2" spans="1:27" ht="15.75" x14ac:dyDescent="0.25">
      <c r="A2" s="1" t="s">
        <v>15</v>
      </c>
      <c r="B2" s="4" t="s">
        <v>20</v>
      </c>
      <c r="C2" s="4" t="s">
        <v>0</v>
      </c>
      <c r="D2" s="4" t="s">
        <v>1</v>
      </c>
      <c r="E2" s="4" t="s">
        <v>18</v>
      </c>
      <c r="F2" s="4" t="s">
        <v>21</v>
      </c>
      <c r="G2" s="4" t="s">
        <v>4</v>
      </c>
      <c r="H2" s="4" t="s">
        <v>22</v>
      </c>
      <c r="I2" s="4" t="s">
        <v>23</v>
      </c>
      <c r="J2" s="4" t="s">
        <v>7</v>
      </c>
      <c r="K2" s="4" t="s">
        <v>24</v>
      </c>
      <c r="L2" s="4" t="s">
        <v>25</v>
      </c>
      <c r="M2" s="4" t="s">
        <v>26</v>
      </c>
      <c r="O2" s="1" t="s">
        <v>13</v>
      </c>
      <c r="P2" s="4" t="s">
        <v>14</v>
      </c>
      <c r="Q2" s="4" t="s">
        <v>0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s">
        <v>6</v>
      </c>
      <c r="X2" s="4" t="s">
        <v>7</v>
      </c>
      <c r="Y2" s="4" t="s">
        <v>8</v>
      </c>
      <c r="Z2" s="4" t="s">
        <v>9</v>
      </c>
      <c r="AA2" s="5"/>
    </row>
    <row r="3" spans="1:27" ht="15.75" x14ac:dyDescent="0.25">
      <c r="A3" s="12">
        <v>22</v>
      </c>
      <c r="B3" s="5">
        <v>14</v>
      </c>
      <c r="C3" s="11" t="s">
        <v>10</v>
      </c>
      <c r="D3" s="11">
        <v>54</v>
      </c>
      <c r="E3" s="11">
        <f>173.5/2</f>
        <v>86.75</v>
      </c>
      <c r="F3" s="11">
        <f>89.5/2</f>
        <v>44.75</v>
      </c>
      <c r="G3" s="13">
        <f t="shared" ref="G3:G21" si="0">E3-F3</f>
        <v>42</v>
      </c>
      <c r="H3" s="11">
        <v>6.1666999999999996</v>
      </c>
      <c r="I3" s="11">
        <v>3.3332999999999999</v>
      </c>
      <c r="J3" s="13">
        <f t="shared" ref="J3:J5" si="1">H3-I3</f>
        <v>2.8333999999999997</v>
      </c>
      <c r="K3" s="11">
        <v>7.1999999999999995E-2</v>
      </c>
      <c r="L3" s="11">
        <v>1.38E-2</v>
      </c>
      <c r="M3" s="11">
        <f t="shared" ref="M3:M5" si="2">K3-L3</f>
        <v>5.8199999999999995E-2</v>
      </c>
      <c r="O3" s="5">
        <v>207</v>
      </c>
      <c r="P3" s="5">
        <v>15</v>
      </c>
      <c r="Q3" s="5" t="s">
        <v>10</v>
      </c>
      <c r="R3" s="5">
        <v>32</v>
      </c>
      <c r="S3" s="5">
        <v>34</v>
      </c>
      <c r="T3" s="5">
        <v>19.833300000000001</v>
      </c>
      <c r="U3" s="8">
        <f t="shared" ref="U3:U21" si="3">S3-T3</f>
        <v>14.166699999999999</v>
      </c>
      <c r="V3" s="5">
        <v>5.1666999999999996</v>
      </c>
      <c r="W3" s="5">
        <v>3.5</v>
      </c>
      <c r="X3" s="8">
        <f t="shared" ref="X3:X4" si="4">V3-W3</f>
        <v>1.6666999999999996</v>
      </c>
      <c r="Y3" s="5">
        <v>0.15479999999999999</v>
      </c>
      <c r="Z3" s="5">
        <v>7.3700000000000002E-2</v>
      </c>
      <c r="AA3" s="8">
        <f t="shared" ref="AA3:AA21" si="5">Y3-Z3</f>
        <v>8.1099999999999992E-2</v>
      </c>
    </row>
    <row r="4" spans="1:27" ht="15.75" x14ac:dyDescent="0.25">
      <c r="A4" s="12">
        <v>26</v>
      </c>
      <c r="B4" s="5">
        <v>14</v>
      </c>
      <c r="C4" s="11" t="s">
        <v>10</v>
      </c>
      <c r="D4" s="11">
        <v>49</v>
      </c>
      <c r="E4" s="11">
        <f>92.5/2</f>
        <v>46.25</v>
      </c>
      <c r="F4" s="11">
        <f>44.3333/2</f>
        <v>22.166650000000001</v>
      </c>
      <c r="G4" s="13">
        <f t="shared" si="0"/>
        <v>24.083349999999999</v>
      </c>
      <c r="H4" s="11">
        <v>5.6666999999999996</v>
      </c>
      <c r="I4" s="11">
        <v>2.1667000000000001</v>
      </c>
      <c r="J4" s="13">
        <f t="shared" si="1"/>
        <v>3.4999999999999996</v>
      </c>
      <c r="K4" s="11">
        <v>0.1305</v>
      </c>
      <c r="L4" s="11">
        <v>4.58E-2</v>
      </c>
      <c r="M4" s="11">
        <f t="shared" si="2"/>
        <v>8.4699999999999998E-2</v>
      </c>
      <c r="O4" s="5">
        <v>208</v>
      </c>
      <c r="P4" s="5">
        <v>15</v>
      </c>
      <c r="Q4" s="5" t="s">
        <v>11</v>
      </c>
      <c r="R4" s="5">
        <v>27</v>
      </c>
      <c r="S4" s="5">
        <v>107.5</v>
      </c>
      <c r="T4" s="5">
        <v>94</v>
      </c>
      <c r="U4" s="8">
        <f t="shared" si="3"/>
        <v>13.5</v>
      </c>
      <c r="V4" s="5">
        <v>6</v>
      </c>
      <c r="W4" s="5">
        <v>2.5</v>
      </c>
      <c r="X4" s="8">
        <f t="shared" si="4"/>
        <v>3.5</v>
      </c>
      <c r="Y4" s="5">
        <v>4.9599999999999998E-2</v>
      </c>
      <c r="Z4" s="5">
        <v>2.63E-2</v>
      </c>
      <c r="AA4" s="8">
        <f t="shared" si="5"/>
        <v>2.3299999999999998E-2</v>
      </c>
    </row>
    <row r="5" spans="1:27" ht="15.75" x14ac:dyDescent="0.25">
      <c r="A5" s="12">
        <v>32</v>
      </c>
      <c r="B5" s="5"/>
      <c r="C5" s="11" t="s">
        <v>11</v>
      </c>
      <c r="D5" s="11">
        <v>41</v>
      </c>
      <c r="E5" s="11">
        <f>37/2</f>
        <v>18.5</v>
      </c>
      <c r="F5" s="11">
        <f>53.1667/2</f>
        <v>26.583349999999999</v>
      </c>
      <c r="G5" s="14">
        <f t="shared" si="0"/>
        <v>-8.0833499999999994</v>
      </c>
      <c r="H5" s="11">
        <v>7</v>
      </c>
      <c r="I5" s="11">
        <v>2.5</v>
      </c>
      <c r="J5" s="13">
        <f t="shared" si="1"/>
        <v>4.5</v>
      </c>
      <c r="K5" s="11">
        <v>0.14019999999999999</v>
      </c>
      <c r="L5" s="11">
        <v>1.8599999999999998E-2</v>
      </c>
      <c r="M5" s="11">
        <f t="shared" si="2"/>
        <v>0.12159999999999999</v>
      </c>
      <c r="O5" s="5">
        <v>210</v>
      </c>
      <c r="P5" s="5">
        <v>15</v>
      </c>
      <c r="Q5" s="5" t="s">
        <v>10</v>
      </c>
      <c r="R5" s="5">
        <v>38</v>
      </c>
      <c r="S5" s="5">
        <v>40.833300000000001</v>
      </c>
      <c r="T5" s="5">
        <v>23.166699999999999</v>
      </c>
      <c r="U5" s="8">
        <f t="shared" si="3"/>
        <v>17.666600000000003</v>
      </c>
      <c r="V5" s="5">
        <v>4.5</v>
      </c>
      <c r="W5" s="5">
        <v>1.8332999999999999</v>
      </c>
      <c r="X5" s="8">
        <f>V5-W5</f>
        <v>2.6667000000000001</v>
      </c>
      <c r="Y5" s="5">
        <v>0.12139999999999999</v>
      </c>
      <c r="Z5" s="5">
        <v>4.6399999999999997E-2</v>
      </c>
      <c r="AA5" s="8">
        <f t="shared" si="5"/>
        <v>7.4999999999999997E-2</v>
      </c>
    </row>
    <row r="6" spans="1:27" ht="15.75" x14ac:dyDescent="0.25">
      <c r="A6" s="3">
        <v>205</v>
      </c>
      <c r="B6" s="5">
        <v>10</v>
      </c>
      <c r="C6" s="5" t="s">
        <v>11</v>
      </c>
      <c r="D6" s="5">
        <v>50</v>
      </c>
      <c r="E6" s="5">
        <v>58.666699999999999</v>
      </c>
      <c r="F6" s="5">
        <v>64.666700000000006</v>
      </c>
      <c r="G6" s="7">
        <f>E6-F6</f>
        <v>-6.0000000000000071</v>
      </c>
      <c r="H6" s="5">
        <v>4.6666999999999996</v>
      </c>
      <c r="I6" s="5">
        <v>3</v>
      </c>
      <c r="J6" s="6">
        <f>H6-I6</f>
        <v>1.6666999999999996</v>
      </c>
      <c r="K6" s="5">
        <v>8.8499999999999995E-2</v>
      </c>
      <c r="L6" s="5">
        <v>2.53E-2</v>
      </c>
      <c r="M6" s="5">
        <f>K6-L6</f>
        <v>6.3199999999999992E-2</v>
      </c>
      <c r="O6" s="5">
        <v>212</v>
      </c>
      <c r="P6" s="5">
        <v>17</v>
      </c>
      <c r="Q6" s="5" t="s">
        <v>10</v>
      </c>
      <c r="R6" s="5">
        <v>33</v>
      </c>
      <c r="S6" s="5">
        <v>48.166699999999999</v>
      </c>
      <c r="T6" s="5">
        <v>49</v>
      </c>
      <c r="U6" s="9">
        <f t="shared" si="3"/>
        <v>-0.83330000000000126</v>
      </c>
      <c r="V6" s="5">
        <v>4.5</v>
      </c>
      <c r="W6" s="5">
        <v>2.5</v>
      </c>
      <c r="X6" s="8">
        <f t="shared" ref="X6:X10" si="6">V6-W6</f>
        <v>2</v>
      </c>
      <c r="Y6" s="5">
        <v>0.10979999999999999</v>
      </c>
      <c r="Z6" s="5">
        <v>5.6899999999999999E-2</v>
      </c>
      <c r="AA6" s="8">
        <f t="shared" si="5"/>
        <v>5.2899999999999996E-2</v>
      </c>
    </row>
    <row r="7" spans="1:27" ht="15.75" x14ac:dyDescent="0.25">
      <c r="A7" s="2">
        <v>206</v>
      </c>
      <c r="B7" s="5">
        <v>14</v>
      </c>
      <c r="C7" s="5" t="s">
        <v>10</v>
      </c>
      <c r="D7" s="5">
        <v>44</v>
      </c>
      <c r="E7" s="5">
        <v>36.5</v>
      </c>
      <c r="F7" s="5">
        <v>29.833300000000001</v>
      </c>
      <c r="G7" s="6">
        <f t="shared" si="0"/>
        <v>6.6666999999999987</v>
      </c>
      <c r="H7" s="5">
        <v>6.5</v>
      </c>
      <c r="I7" s="5">
        <v>2</v>
      </c>
      <c r="J7" s="6">
        <f>H7-I7</f>
        <v>4.5</v>
      </c>
      <c r="K7" s="5"/>
      <c r="L7" s="5"/>
      <c r="M7" s="5"/>
      <c r="O7" s="5">
        <v>215</v>
      </c>
      <c r="P7" s="5">
        <v>10</v>
      </c>
      <c r="Q7" s="5" t="s">
        <v>11</v>
      </c>
      <c r="R7" s="5">
        <v>52</v>
      </c>
      <c r="S7" s="5">
        <v>113.5</v>
      </c>
      <c r="T7" s="5">
        <v>100.5</v>
      </c>
      <c r="U7" s="8">
        <f t="shared" si="3"/>
        <v>13</v>
      </c>
      <c r="V7" s="5">
        <v>4.3</v>
      </c>
      <c r="W7" s="5">
        <v>3.5</v>
      </c>
      <c r="X7" s="8">
        <f t="shared" si="6"/>
        <v>0.79999999999999982</v>
      </c>
      <c r="Y7" s="5">
        <v>3.7699999999999997E-2</v>
      </c>
      <c r="Z7" s="5">
        <v>1.9800000000000002E-2</v>
      </c>
      <c r="AA7" s="8">
        <f t="shared" si="5"/>
        <v>1.7899999999999996E-2</v>
      </c>
    </row>
    <row r="8" spans="1:27" ht="15.75" x14ac:dyDescent="0.25">
      <c r="A8" s="2">
        <v>301</v>
      </c>
      <c r="B8">
        <v>15</v>
      </c>
      <c r="C8" t="s">
        <v>10</v>
      </c>
      <c r="D8" s="5">
        <v>59</v>
      </c>
      <c r="E8" s="5">
        <v>71.5</v>
      </c>
      <c r="F8" s="5">
        <v>52.333300000000001</v>
      </c>
      <c r="G8" s="6">
        <f t="shared" si="0"/>
        <v>19.166699999999999</v>
      </c>
      <c r="H8" s="5">
        <v>5.6666999999999996</v>
      </c>
      <c r="I8" s="5">
        <v>3.6667000000000001</v>
      </c>
      <c r="J8" s="6">
        <f t="shared" ref="J8:J21" si="7">H8-I8</f>
        <v>1.9999999999999996</v>
      </c>
      <c r="K8" s="5">
        <v>0.1042</v>
      </c>
      <c r="L8" s="5">
        <v>0.05</v>
      </c>
      <c r="M8" s="5">
        <f t="shared" ref="M8:M21" si="8">K8-L8</f>
        <v>5.4199999999999998E-2</v>
      </c>
      <c r="O8" s="5">
        <v>217</v>
      </c>
      <c r="P8" s="5">
        <v>15</v>
      </c>
      <c r="Q8" s="5" t="s">
        <v>11</v>
      </c>
      <c r="R8" s="5">
        <v>30</v>
      </c>
      <c r="S8" s="5">
        <v>79.166700000000006</v>
      </c>
      <c r="T8" s="5">
        <v>61.666699999999999</v>
      </c>
      <c r="U8" s="8">
        <f t="shared" si="3"/>
        <v>17.500000000000007</v>
      </c>
      <c r="V8" s="5">
        <v>3.1667000000000001</v>
      </c>
      <c r="W8" s="5">
        <v>2.8332999999999999</v>
      </c>
      <c r="X8" s="8">
        <f t="shared" si="6"/>
        <v>0.33340000000000014</v>
      </c>
      <c r="Y8" s="5">
        <v>8.4699999999999998E-2</v>
      </c>
      <c r="Z8" s="5">
        <v>4.8099999999999997E-2</v>
      </c>
      <c r="AA8" s="8">
        <f t="shared" si="5"/>
        <v>3.6600000000000001E-2</v>
      </c>
    </row>
    <row r="9" spans="1:27" ht="15.75" x14ac:dyDescent="0.25">
      <c r="A9" s="2">
        <v>303</v>
      </c>
      <c r="B9">
        <v>14</v>
      </c>
      <c r="C9" t="s">
        <v>11</v>
      </c>
      <c r="D9" s="5">
        <v>47</v>
      </c>
      <c r="E9" s="5">
        <v>129.66669999999999</v>
      </c>
      <c r="F9" s="5">
        <v>131.83330000000001</v>
      </c>
      <c r="G9" s="7">
        <f t="shared" si="0"/>
        <v>-2.1666000000000167</v>
      </c>
      <c r="H9" s="5">
        <v>4.5</v>
      </c>
      <c r="I9" s="5">
        <v>3.5</v>
      </c>
      <c r="J9" s="6">
        <f t="shared" si="7"/>
        <v>1</v>
      </c>
      <c r="K9" s="5">
        <v>3.4500000000000003E-2</v>
      </c>
      <c r="L9" s="5">
        <v>1.6400000000000001E-2</v>
      </c>
      <c r="M9" s="5">
        <f t="shared" si="8"/>
        <v>1.8100000000000002E-2</v>
      </c>
      <c r="O9" s="5">
        <v>220</v>
      </c>
      <c r="P9" s="5">
        <v>15</v>
      </c>
      <c r="Q9" s="5" t="s">
        <v>11</v>
      </c>
      <c r="R9" s="5">
        <v>51</v>
      </c>
      <c r="S9" s="5">
        <v>26.666699999999999</v>
      </c>
      <c r="T9" s="5">
        <v>38.166699999999999</v>
      </c>
      <c r="U9" s="7">
        <f t="shared" si="3"/>
        <v>-11.5</v>
      </c>
      <c r="V9" s="5">
        <v>5.1666999999999996</v>
      </c>
      <c r="W9" s="5">
        <v>3</v>
      </c>
      <c r="X9" s="8">
        <f t="shared" si="6"/>
        <v>2.1666999999999996</v>
      </c>
      <c r="Y9" s="5">
        <v>0.13339999999999999</v>
      </c>
      <c r="Z9" s="5">
        <v>4.2500000000000003E-2</v>
      </c>
      <c r="AA9" s="8">
        <f t="shared" si="5"/>
        <v>9.0899999999999981E-2</v>
      </c>
    </row>
    <row r="10" spans="1:27" ht="15.75" x14ac:dyDescent="0.25">
      <c r="A10" s="2">
        <v>304</v>
      </c>
      <c r="B10">
        <v>14</v>
      </c>
      <c r="C10" t="s">
        <v>11</v>
      </c>
      <c r="D10" s="5">
        <v>45</v>
      </c>
      <c r="E10" s="5">
        <v>33.833300000000001</v>
      </c>
      <c r="F10" s="5">
        <v>43.666699999999999</v>
      </c>
      <c r="G10" s="7">
        <f t="shared" si="0"/>
        <v>-9.8333999999999975</v>
      </c>
      <c r="H10" s="5">
        <v>4.6666999999999996</v>
      </c>
      <c r="I10" s="5">
        <v>3.5</v>
      </c>
      <c r="J10" s="6">
        <f t="shared" si="7"/>
        <v>1.1666999999999996</v>
      </c>
      <c r="K10" s="5">
        <v>0.15329999999999999</v>
      </c>
      <c r="L10" s="5">
        <v>7.7399999999999997E-2</v>
      </c>
      <c r="M10" s="5">
        <f t="shared" si="8"/>
        <v>7.5899999999999995E-2</v>
      </c>
      <c r="O10" s="5">
        <v>224</v>
      </c>
      <c r="P10" s="5">
        <v>12</v>
      </c>
      <c r="Q10" s="5" t="s">
        <v>11</v>
      </c>
      <c r="R10" s="5">
        <v>44</v>
      </c>
      <c r="S10" s="5">
        <v>140.16669999999999</v>
      </c>
      <c r="T10" s="5">
        <v>127.5</v>
      </c>
      <c r="U10" s="8">
        <f t="shared" si="3"/>
        <v>12.666699999999992</v>
      </c>
      <c r="V10" s="5">
        <v>5.8333000000000004</v>
      </c>
      <c r="W10" s="5">
        <v>2.5</v>
      </c>
      <c r="X10" s="8">
        <f t="shared" si="6"/>
        <v>3.3333000000000004</v>
      </c>
      <c r="Y10" s="5">
        <v>3.8699999999999998E-2</v>
      </c>
      <c r="Z10" s="5">
        <v>1.7999999999999999E-2</v>
      </c>
      <c r="AA10" s="8">
        <f t="shared" si="5"/>
        <v>2.07E-2</v>
      </c>
    </row>
    <row r="11" spans="1:27" ht="15.75" x14ac:dyDescent="0.25">
      <c r="A11" s="2">
        <v>305</v>
      </c>
      <c r="B11">
        <v>14</v>
      </c>
      <c r="C11" t="s">
        <v>11</v>
      </c>
      <c r="D11" s="5">
        <v>52</v>
      </c>
      <c r="E11" s="5">
        <v>32.200000000000003</v>
      </c>
      <c r="F11" s="5">
        <v>9</v>
      </c>
      <c r="G11" s="6">
        <f t="shared" si="0"/>
        <v>23.200000000000003</v>
      </c>
      <c r="H11" s="5">
        <v>3.8</v>
      </c>
      <c r="I11" s="5">
        <v>3.8</v>
      </c>
      <c r="J11" s="7">
        <f t="shared" si="7"/>
        <v>0</v>
      </c>
      <c r="K11" s="5">
        <v>0.17419999999999999</v>
      </c>
      <c r="L11" s="5">
        <v>3.3329999999999999E-2</v>
      </c>
      <c r="M11" s="5">
        <f t="shared" si="8"/>
        <v>0.14087</v>
      </c>
      <c r="O11" s="2">
        <v>226</v>
      </c>
      <c r="P11" s="5">
        <v>14</v>
      </c>
      <c r="Q11" s="5" t="s">
        <v>11</v>
      </c>
      <c r="R11" s="5">
        <v>57</v>
      </c>
      <c r="S11">
        <v>50.166699999999999</v>
      </c>
      <c r="T11">
        <v>49</v>
      </c>
      <c r="U11" s="6">
        <f>S11-T11</f>
        <v>1.1666999999999987</v>
      </c>
      <c r="V11">
        <v>3</v>
      </c>
      <c r="W11">
        <v>2.3332999999999999</v>
      </c>
      <c r="X11" s="6">
        <f>V11-W11</f>
        <v>0.66670000000000007</v>
      </c>
      <c r="Y11">
        <v>0.1037</v>
      </c>
      <c r="Z11">
        <v>4.4499999999999998E-2</v>
      </c>
      <c r="AA11" s="6">
        <f>Y11-Z11</f>
        <v>5.9200000000000003E-2</v>
      </c>
    </row>
    <row r="12" spans="1:27" ht="15.75" x14ac:dyDescent="0.25">
      <c r="A12" s="2">
        <v>306</v>
      </c>
      <c r="C12" t="s">
        <v>11</v>
      </c>
      <c r="D12" s="5">
        <v>26</v>
      </c>
      <c r="E12" s="5">
        <v>47</v>
      </c>
      <c r="F12" s="5">
        <v>48.666699999999999</v>
      </c>
      <c r="G12" s="7">
        <f t="shared" si="0"/>
        <v>-1.6666999999999987</v>
      </c>
      <c r="H12" s="5">
        <v>4.6666999999999996</v>
      </c>
      <c r="I12" s="5">
        <v>2.6667000000000001</v>
      </c>
      <c r="J12" s="6">
        <f t="shared" si="7"/>
        <v>1.9999999999999996</v>
      </c>
      <c r="K12" s="5">
        <v>9.7699999999999995E-2</v>
      </c>
      <c r="L12" s="5">
        <v>2.93E-2</v>
      </c>
      <c r="M12" s="5">
        <f t="shared" si="8"/>
        <v>6.8399999999999989E-2</v>
      </c>
      <c r="O12" s="5">
        <v>229</v>
      </c>
      <c r="P12" s="5">
        <v>15</v>
      </c>
      <c r="Q12" s="5" t="s">
        <v>11</v>
      </c>
      <c r="R12" s="5">
        <v>41</v>
      </c>
      <c r="S12" s="5">
        <v>105.5</v>
      </c>
      <c r="T12" s="5">
        <v>94.333299999999994</v>
      </c>
      <c r="U12" s="8">
        <f t="shared" si="3"/>
        <v>11.166700000000006</v>
      </c>
      <c r="V12" s="5">
        <v>4</v>
      </c>
      <c r="W12" s="5">
        <v>4.1666999999999996</v>
      </c>
      <c r="X12" s="9">
        <f>V12-W12</f>
        <v>-0.16669999999999963</v>
      </c>
      <c r="Y12" s="5">
        <v>3.2800000000000003E-2</v>
      </c>
      <c r="Z12" s="5">
        <v>2.23E-2</v>
      </c>
      <c r="AA12" s="8">
        <f t="shared" si="5"/>
        <v>1.0500000000000002E-2</v>
      </c>
    </row>
    <row r="13" spans="1:27" ht="15.75" x14ac:dyDescent="0.25">
      <c r="A13" s="2">
        <v>307</v>
      </c>
      <c r="B13">
        <v>15</v>
      </c>
      <c r="C13" t="s">
        <v>11</v>
      </c>
      <c r="D13" s="5">
        <v>40</v>
      </c>
      <c r="E13" s="5">
        <v>62.333300000000001</v>
      </c>
      <c r="F13" s="5">
        <v>72.333299999999994</v>
      </c>
      <c r="G13" s="7">
        <f t="shared" si="0"/>
        <v>-9.9999999999999929</v>
      </c>
      <c r="H13" s="5">
        <v>5.1666999999999996</v>
      </c>
      <c r="I13" s="5">
        <v>3.5</v>
      </c>
      <c r="J13" s="6">
        <f t="shared" si="7"/>
        <v>1.6666999999999996</v>
      </c>
      <c r="K13" s="5">
        <v>0.1002</v>
      </c>
      <c r="L13" s="5">
        <v>4.4699999999999997E-2</v>
      </c>
      <c r="M13" s="5">
        <f t="shared" si="8"/>
        <v>5.5500000000000001E-2</v>
      </c>
      <c r="O13" s="5">
        <v>230</v>
      </c>
      <c r="P13" s="5">
        <v>14</v>
      </c>
      <c r="Q13" s="5" t="s">
        <v>11</v>
      </c>
      <c r="R13" s="5">
        <v>48</v>
      </c>
      <c r="S13" s="5">
        <v>99.666700000000006</v>
      </c>
      <c r="T13" s="5">
        <v>37</v>
      </c>
      <c r="U13" s="8">
        <f t="shared" si="3"/>
        <v>62.666700000000006</v>
      </c>
      <c r="V13" s="5">
        <v>5.6666999999999996</v>
      </c>
      <c r="W13" s="5">
        <v>2.8332999999999999</v>
      </c>
      <c r="X13" s="8">
        <f>V13-W13</f>
        <v>2.8333999999999997</v>
      </c>
      <c r="Y13" s="5">
        <v>7.2499999999999995E-2</v>
      </c>
      <c r="Z13" s="5">
        <v>5.2999999999999999E-2</v>
      </c>
      <c r="AA13" s="8">
        <f t="shared" si="5"/>
        <v>1.9499999999999997E-2</v>
      </c>
    </row>
    <row r="14" spans="1:27" ht="15.75" x14ac:dyDescent="0.25">
      <c r="A14" s="2">
        <v>308</v>
      </c>
      <c r="B14">
        <v>12</v>
      </c>
      <c r="C14" t="s">
        <v>10</v>
      </c>
      <c r="D14" s="5">
        <v>51</v>
      </c>
      <c r="E14" s="5">
        <v>65.333299999999994</v>
      </c>
      <c r="F14" s="5">
        <v>82.666700000000006</v>
      </c>
      <c r="G14" s="7">
        <f t="shared" si="0"/>
        <v>-17.333400000000012</v>
      </c>
      <c r="H14" s="5">
        <v>6.1666999999999996</v>
      </c>
      <c r="I14" s="5">
        <v>4.5</v>
      </c>
      <c r="J14" s="6">
        <f t="shared" si="7"/>
        <v>1.6666999999999996</v>
      </c>
      <c r="K14" s="5">
        <v>6.2600000000000003E-2</v>
      </c>
      <c r="L14" s="5">
        <v>2.8000000000000001E-2</v>
      </c>
      <c r="M14" s="5">
        <f t="shared" si="8"/>
        <v>3.4600000000000006E-2</v>
      </c>
      <c r="O14" s="5">
        <v>232</v>
      </c>
      <c r="P14" s="5">
        <v>18</v>
      </c>
      <c r="Q14" s="5" t="s">
        <v>11</v>
      </c>
      <c r="R14" s="5">
        <v>49</v>
      </c>
      <c r="S14" s="5">
        <v>95.333299999999994</v>
      </c>
      <c r="T14" s="5">
        <v>105.66670000000001</v>
      </c>
      <c r="U14" s="7">
        <f t="shared" si="3"/>
        <v>-10.333400000000012</v>
      </c>
      <c r="V14" s="5">
        <v>3.3332999999999999</v>
      </c>
      <c r="W14" s="5">
        <v>1.8332999999999999</v>
      </c>
      <c r="X14" s="8">
        <f t="shared" ref="X14:X21" si="9">V14-W14</f>
        <v>1.5</v>
      </c>
      <c r="Y14" s="5">
        <v>5.2999999999999999E-2</v>
      </c>
      <c r="Z14" s="5">
        <v>2.18E-2</v>
      </c>
      <c r="AA14" s="8">
        <f t="shared" si="5"/>
        <v>3.1199999999999999E-2</v>
      </c>
    </row>
    <row r="15" spans="1:27" ht="15.75" x14ac:dyDescent="0.25">
      <c r="A15" s="3">
        <v>309</v>
      </c>
      <c r="B15">
        <v>12</v>
      </c>
      <c r="C15" t="s">
        <v>11</v>
      </c>
      <c r="D15" s="5">
        <v>43</v>
      </c>
      <c r="E15" s="5">
        <v>29.5</v>
      </c>
      <c r="F15" s="5">
        <v>100.5</v>
      </c>
      <c r="G15" s="7">
        <f t="shared" si="0"/>
        <v>-71</v>
      </c>
      <c r="H15" s="5">
        <v>6.1666999999999996</v>
      </c>
      <c r="I15" s="5">
        <v>2.1667000000000001</v>
      </c>
      <c r="J15" s="6">
        <f t="shared" si="7"/>
        <v>3.9999999999999996</v>
      </c>
      <c r="K15" s="5">
        <v>0.11020000000000001</v>
      </c>
      <c r="L15" s="5">
        <v>0.02</v>
      </c>
      <c r="M15" s="5">
        <f t="shared" si="8"/>
        <v>9.0200000000000002E-2</v>
      </c>
      <c r="O15" s="5">
        <v>233</v>
      </c>
      <c r="P15" s="5">
        <v>16</v>
      </c>
      <c r="Q15" s="5" t="s">
        <v>10</v>
      </c>
      <c r="R15" s="5">
        <v>53</v>
      </c>
      <c r="S15" s="5">
        <v>63.166699999999999</v>
      </c>
      <c r="T15" s="5">
        <v>65.333299999999994</v>
      </c>
      <c r="U15" s="7">
        <f t="shared" si="3"/>
        <v>-2.1665999999999954</v>
      </c>
      <c r="V15" s="5">
        <v>4.5</v>
      </c>
      <c r="W15" s="5">
        <v>3.1667000000000001</v>
      </c>
      <c r="X15" s="8">
        <f t="shared" si="9"/>
        <v>1.3332999999999999</v>
      </c>
      <c r="Y15" s="5">
        <v>7.2499999999999995E-2</v>
      </c>
      <c r="Z15" s="5">
        <v>3.2199999999999999E-2</v>
      </c>
      <c r="AA15" s="8">
        <f t="shared" si="5"/>
        <v>4.0299999999999996E-2</v>
      </c>
    </row>
    <row r="16" spans="1:27" ht="15.75" x14ac:dyDescent="0.25">
      <c r="A16" s="2">
        <v>310</v>
      </c>
      <c r="B16">
        <v>14</v>
      </c>
      <c r="C16" t="s">
        <v>11</v>
      </c>
      <c r="D16" s="5">
        <v>61</v>
      </c>
      <c r="E16" s="5">
        <v>70.5</v>
      </c>
      <c r="F16" s="5">
        <v>59.5</v>
      </c>
      <c r="G16" s="6">
        <f t="shared" si="0"/>
        <v>11</v>
      </c>
      <c r="H16" s="5">
        <v>4.5</v>
      </c>
      <c r="I16" s="5">
        <v>3.5</v>
      </c>
      <c r="J16" s="6">
        <f t="shared" si="7"/>
        <v>1</v>
      </c>
      <c r="K16" s="5">
        <v>6.1100000000000002E-2</v>
      </c>
      <c r="L16" s="5">
        <v>2.98E-2</v>
      </c>
      <c r="M16" s="5">
        <f t="shared" si="8"/>
        <v>3.1300000000000001E-2</v>
      </c>
      <c r="O16" s="5">
        <v>234</v>
      </c>
      <c r="P16" s="5">
        <v>12</v>
      </c>
      <c r="Q16" s="5" t="s">
        <v>10</v>
      </c>
      <c r="R16" s="5">
        <v>55</v>
      </c>
      <c r="S16" s="5">
        <v>80.166700000000006</v>
      </c>
      <c r="T16" s="5">
        <v>58</v>
      </c>
      <c r="U16" s="8">
        <f t="shared" si="3"/>
        <v>22.166700000000006</v>
      </c>
      <c r="V16" s="5">
        <v>5.1666999999999996</v>
      </c>
      <c r="W16" s="5">
        <v>2.6667000000000001</v>
      </c>
      <c r="X16" s="8">
        <f t="shared" si="9"/>
        <v>2.4999999999999996</v>
      </c>
      <c r="Y16" s="5">
        <v>8.1699999999999995E-2</v>
      </c>
      <c r="Z16" s="5">
        <v>3.2899999999999999E-2</v>
      </c>
      <c r="AA16" s="8">
        <f t="shared" si="5"/>
        <v>4.8799999999999996E-2</v>
      </c>
    </row>
    <row r="17" spans="1:27" ht="15.75" x14ac:dyDescent="0.25">
      <c r="A17" s="2">
        <v>311</v>
      </c>
      <c r="B17">
        <v>15</v>
      </c>
      <c r="C17" t="s">
        <v>10</v>
      </c>
      <c r="D17" s="5">
        <v>43</v>
      </c>
      <c r="E17" s="5">
        <v>128.4</v>
      </c>
      <c r="F17" s="5">
        <v>114.4</v>
      </c>
      <c r="G17" s="6">
        <f t="shared" si="0"/>
        <v>14</v>
      </c>
      <c r="H17" s="5">
        <v>5.2</v>
      </c>
      <c r="I17" s="5">
        <v>1.8</v>
      </c>
      <c r="J17" s="6">
        <f t="shared" si="7"/>
        <v>3.4000000000000004</v>
      </c>
      <c r="K17" s="5"/>
      <c r="L17" s="5"/>
      <c r="M17" s="5">
        <f t="shared" si="8"/>
        <v>0</v>
      </c>
      <c r="O17" s="5">
        <v>236</v>
      </c>
      <c r="P17" s="5">
        <v>15</v>
      </c>
      <c r="Q17" s="5" t="s">
        <v>10</v>
      </c>
      <c r="R17" s="5">
        <v>42</v>
      </c>
      <c r="S17" s="5">
        <v>128.16669999999999</v>
      </c>
      <c r="T17" s="5">
        <v>110.5</v>
      </c>
      <c r="U17" s="8">
        <f t="shared" si="3"/>
        <v>17.666699999999992</v>
      </c>
      <c r="V17" s="5">
        <v>3.5</v>
      </c>
      <c r="W17" s="5">
        <v>1.8332999999999999</v>
      </c>
      <c r="X17" s="8">
        <f t="shared" si="9"/>
        <v>1.6667000000000001</v>
      </c>
      <c r="Y17" s="5">
        <v>4.24E-2</v>
      </c>
      <c r="Z17" s="5">
        <v>1.55E-2</v>
      </c>
      <c r="AA17" s="8">
        <f t="shared" si="5"/>
        <v>2.69E-2</v>
      </c>
    </row>
    <row r="18" spans="1:27" ht="15.75" x14ac:dyDescent="0.25">
      <c r="A18" s="2">
        <v>312</v>
      </c>
      <c r="B18">
        <v>16</v>
      </c>
      <c r="C18" t="s">
        <v>11</v>
      </c>
      <c r="D18" s="5">
        <v>47</v>
      </c>
      <c r="E18" s="5">
        <v>126.66670000000001</v>
      </c>
      <c r="F18" s="5">
        <v>133.33330000000001</v>
      </c>
      <c r="G18" s="7">
        <f t="shared" si="0"/>
        <v>-6.6666000000000025</v>
      </c>
      <c r="H18" s="5">
        <v>3.8332999999999999</v>
      </c>
      <c r="I18" s="5">
        <v>4.3333000000000004</v>
      </c>
      <c r="J18" s="7">
        <f t="shared" si="7"/>
        <v>-0.50000000000000044</v>
      </c>
      <c r="K18" s="5">
        <v>3.1600000000000003E-2</v>
      </c>
      <c r="L18" s="5">
        <v>2.29E-2</v>
      </c>
      <c r="M18" s="5">
        <f t="shared" si="8"/>
        <v>8.7000000000000029E-3</v>
      </c>
      <c r="O18" s="5">
        <v>237</v>
      </c>
      <c r="P18" s="5">
        <v>15</v>
      </c>
      <c r="Q18" s="5" t="s">
        <v>10</v>
      </c>
      <c r="R18" s="5">
        <v>59</v>
      </c>
      <c r="S18" s="5">
        <v>50.166699999999999</v>
      </c>
      <c r="T18" s="5">
        <v>44.5</v>
      </c>
      <c r="U18" s="8">
        <f t="shared" si="3"/>
        <v>5.6666999999999987</v>
      </c>
      <c r="V18" s="5">
        <v>5.5</v>
      </c>
      <c r="W18" s="5">
        <v>3.3332999999999999</v>
      </c>
      <c r="X18" s="8">
        <f t="shared" si="9"/>
        <v>2.1667000000000001</v>
      </c>
      <c r="Y18" s="5">
        <v>0.1239</v>
      </c>
      <c r="Z18" s="5">
        <v>3.09E-2</v>
      </c>
      <c r="AA18" s="8">
        <f t="shared" si="5"/>
        <v>9.2999999999999999E-2</v>
      </c>
    </row>
    <row r="19" spans="1:27" ht="15.75" x14ac:dyDescent="0.25">
      <c r="A19" s="2">
        <v>313</v>
      </c>
      <c r="B19">
        <v>15</v>
      </c>
      <c r="C19" t="s">
        <v>11</v>
      </c>
      <c r="D19" s="5">
        <v>38</v>
      </c>
      <c r="E19" s="5">
        <v>181.83330000000001</v>
      </c>
      <c r="F19" s="5">
        <v>140.83330000000001</v>
      </c>
      <c r="G19" s="6">
        <f t="shared" si="0"/>
        <v>41</v>
      </c>
      <c r="H19" s="5">
        <v>5</v>
      </c>
      <c r="I19" s="5">
        <v>4.3333000000000004</v>
      </c>
      <c r="J19" s="6">
        <f t="shared" si="7"/>
        <v>0.66669999999999963</v>
      </c>
      <c r="K19" s="5">
        <v>3.5700000000000003E-2</v>
      </c>
      <c r="L19" s="5">
        <v>9.1000000000000004E-3</v>
      </c>
      <c r="M19" s="5">
        <f t="shared" si="8"/>
        <v>2.6600000000000002E-2</v>
      </c>
      <c r="O19" s="5">
        <v>240</v>
      </c>
      <c r="P19" s="5">
        <v>10</v>
      </c>
      <c r="Q19" s="5" t="s">
        <v>11</v>
      </c>
      <c r="R19" s="5">
        <v>27</v>
      </c>
      <c r="S19" s="5">
        <v>98.5</v>
      </c>
      <c r="T19" s="5">
        <v>122.66670000000001</v>
      </c>
      <c r="U19" s="7">
        <f t="shared" si="3"/>
        <v>-24.166700000000006</v>
      </c>
      <c r="V19" s="5">
        <v>4.5</v>
      </c>
      <c r="W19" s="5">
        <v>3.3332999999999999</v>
      </c>
      <c r="X19" s="8">
        <f t="shared" si="9"/>
        <v>1.1667000000000001</v>
      </c>
      <c r="Y19" s="5">
        <v>5.3199999999999997E-2</v>
      </c>
      <c r="Z19" s="5">
        <v>3.4200000000000001E-2</v>
      </c>
      <c r="AA19" s="8">
        <f t="shared" si="5"/>
        <v>1.8999999999999996E-2</v>
      </c>
    </row>
    <row r="20" spans="1:27" ht="15.75" x14ac:dyDescent="0.25">
      <c r="A20" s="2">
        <v>314</v>
      </c>
      <c r="B20">
        <v>12</v>
      </c>
      <c r="C20" t="s">
        <v>11</v>
      </c>
      <c r="D20" s="5">
        <v>51</v>
      </c>
      <c r="E20" s="5">
        <v>35.5</v>
      </c>
      <c r="F20" s="5">
        <v>56.666699999999999</v>
      </c>
      <c r="G20" s="7">
        <f t="shared" si="0"/>
        <v>-21.166699999999999</v>
      </c>
      <c r="H20" s="5">
        <v>3.6667000000000001</v>
      </c>
      <c r="I20" s="5">
        <v>3.6667000000000001</v>
      </c>
      <c r="J20" s="7">
        <f t="shared" si="7"/>
        <v>0</v>
      </c>
      <c r="K20" s="5">
        <v>0.1085</v>
      </c>
      <c r="L20" s="5">
        <v>5.62E-2</v>
      </c>
      <c r="M20" s="5">
        <f t="shared" si="8"/>
        <v>5.2299999999999999E-2</v>
      </c>
      <c r="O20" s="5">
        <v>241</v>
      </c>
      <c r="P20" s="5">
        <v>16</v>
      </c>
      <c r="Q20" s="5" t="s">
        <v>11</v>
      </c>
      <c r="R20" s="5">
        <v>53</v>
      </c>
      <c r="S20" s="5">
        <v>55.666699999999999</v>
      </c>
      <c r="T20" s="5">
        <v>47.333300000000001</v>
      </c>
      <c r="U20" s="8">
        <f t="shared" si="3"/>
        <v>8.3333999999999975</v>
      </c>
      <c r="V20" s="5">
        <v>5.5</v>
      </c>
      <c r="W20" s="5">
        <v>3.1667000000000001</v>
      </c>
      <c r="X20" s="8">
        <f t="shared" si="9"/>
        <v>2.3332999999999999</v>
      </c>
      <c r="Y20" s="5">
        <v>0.1084</v>
      </c>
      <c r="Z20" s="5">
        <v>3.6600000000000001E-2</v>
      </c>
      <c r="AA20" s="8">
        <f t="shared" si="5"/>
        <v>7.1800000000000003E-2</v>
      </c>
    </row>
    <row r="21" spans="1:27" ht="15.75" x14ac:dyDescent="0.25">
      <c r="A21" s="2">
        <v>315</v>
      </c>
      <c r="B21">
        <v>15</v>
      </c>
      <c r="C21" t="s">
        <v>12</v>
      </c>
      <c r="D21" s="5">
        <v>31</v>
      </c>
      <c r="E21" s="5">
        <v>29.166699999999999</v>
      </c>
      <c r="F21" s="5">
        <v>29.833300000000001</v>
      </c>
      <c r="G21" s="7">
        <f t="shared" si="0"/>
        <v>-0.66660000000000252</v>
      </c>
      <c r="H21" s="5">
        <v>5.1666999999999996</v>
      </c>
      <c r="I21" s="5">
        <v>3.8332999999999999</v>
      </c>
      <c r="J21" s="6">
        <f t="shared" si="7"/>
        <v>1.3333999999999997</v>
      </c>
      <c r="K21" s="5">
        <v>0.1041</v>
      </c>
      <c r="L21" s="5">
        <v>7.3899999999999993E-2</v>
      </c>
      <c r="M21" s="5">
        <f t="shared" si="8"/>
        <v>3.0200000000000005E-2</v>
      </c>
      <c r="O21" s="5">
        <v>242</v>
      </c>
      <c r="P21" s="5">
        <v>15</v>
      </c>
      <c r="Q21" s="5" t="s">
        <v>10</v>
      </c>
      <c r="R21" s="5">
        <v>44</v>
      </c>
      <c r="S21" s="5">
        <v>60</v>
      </c>
      <c r="T21" s="5">
        <v>47.666699999999999</v>
      </c>
      <c r="U21" s="8">
        <f t="shared" si="3"/>
        <v>12.333300000000001</v>
      </c>
      <c r="V21" s="5">
        <v>5.3333000000000004</v>
      </c>
      <c r="W21" s="5">
        <v>2.8332999999999999</v>
      </c>
      <c r="X21" s="8">
        <f t="shared" si="9"/>
        <v>2.5000000000000004</v>
      </c>
      <c r="Y21" s="5">
        <v>7.9500000000000001E-2</v>
      </c>
      <c r="Z21" s="5">
        <v>5.4899999999999997E-2</v>
      </c>
      <c r="AA21" s="8">
        <f t="shared" si="5"/>
        <v>2.4600000000000004E-2</v>
      </c>
    </row>
    <row r="22" spans="1:27" x14ac:dyDescent="0.25">
      <c r="D22" s="10" t="s">
        <v>16</v>
      </c>
      <c r="E22" s="10">
        <f>AVERAGE(E3:E21)</f>
        <v>67.900000000000006</v>
      </c>
      <c r="F22" s="10">
        <f>AVERAGE(F3:F21)</f>
        <v>66.503505263157891</v>
      </c>
      <c r="G22" s="10"/>
      <c r="H22" s="10">
        <f t="shared" ref="H22:L22" si="10">AVERAGE(H3:H21)</f>
        <v>5.1666842105263155</v>
      </c>
      <c r="I22" s="10">
        <f t="shared" si="10"/>
        <v>3.2508789473684208</v>
      </c>
      <c r="J22" s="10"/>
      <c r="K22" s="10">
        <f t="shared" si="10"/>
        <v>9.4652941176470606E-2</v>
      </c>
      <c r="L22" s="10">
        <f t="shared" si="10"/>
        <v>3.4972352941176468E-2</v>
      </c>
      <c r="R22" s="10" t="s">
        <v>16</v>
      </c>
      <c r="S22" s="10">
        <f>AVERAGE(S3:S21)</f>
        <v>77.710542105263158</v>
      </c>
      <c r="T22" s="10">
        <f>AVERAGE(T3:T21)</f>
        <v>68.201757894736843</v>
      </c>
      <c r="U22" s="10"/>
      <c r="V22" s="10">
        <f t="shared" ref="V22:Z22" si="11">AVERAGE(V3:V21)</f>
        <v>4.6649157894736843</v>
      </c>
      <c r="W22" s="10">
        <f t="shared" si="11"/>
        <v>2.8245526315789475</v>
      </c>
      <c r="X22" s="10"/>
      <c r="Y22" s="10">
        <f t="shared" si="11"/>
        <v>8.1773684210526304E-2</v>
      </c>
      <c r="Z22" s="10">
        <f t="shared" si="11"/>
        <v>3.7394736842105258E-2</v>
      </c>
    </row>
    <row r="23" spans="1:27" x14ac:dyDescent="0.25">
      <c r="E23" s="10" t="s">
        <v>17</v>
      </c>
      <c r="F23" s="10">
        <f>TTEST(E3:E21,F3:F21,2,1)</f>
        <v>0.81156589955716241</v>
      </c>
      <c r="G23" s="10"/>
      <c r="H23" s="10"/>
      <c r="I23" s="17">
        <f t="shared" ref="I23" si="12">TTEST(H3:H21,I3:I21,2,1)</f>
        <v>2.8764546446768654E-5</v>
      </c>
      <c r="J23" s="10"/>
      <c r="K23" s="10"/>
      <c r="L23" s="10"/>
      <c r="S23" s="10" t="s">
        <v>17</v>
      </c>
      <c r="T23" s="17">
        <f>TTEST(S3:S21,T3:T21,2,1)</f>
        <v>2.9761276166853281E-2</v>
      </c>
      <c r="W23" s="17">
        <f>TTEST(V3:V21,W3:W21,2,1)</f>
        <v>2.0484811019261962E-7</v>
      </c>
    </row>
  </sheetData>
  <conditionalFormatting sqref="U7:U10 U12:U21">
    <cfRule type="cellIs" dxfId="7" priority="1" operator="lessThanOrEqual">
      <formula>#REF!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F23" sqref="F23"/>
    </sheetView>
  </sheetViews>
  <sheetFormatPr defaultRowHeight="15" x14ac:dyDescent="0.25"/>
  <cols>
    <col min="1" max="1" width="9.140625" style="16"/>
    <col min="2" max="2" width="13.140625" style="16" customWidth="1"/>
    <col min="3" max="3" width="12.85546875" style="16" customWidth="1"/>
    <col min="4" max="4" width="12.7109375" style="16" customWidth="1"/>
    <col min="5" max="5" width="9.140625" style="16"/>
    <col min="6" max="6" width="12.5703125" style="16" customWidth="1"/>
    <col min="7" max="7" width="11.7109375" style="16" customWidth="1"/>
    <col min="8" max="8" width="12.42578125" style="16" customWidth="1"/>
    <col min="9" max="9" width="12" style="16" customWidth="1"/>
    <col min="10" max="10" width="12.140625" style="16" customWidth="1"/>
    <col min="11" max="16384" width="9.140625" style="16"/>
  </cols>
  <sheetData>
    <row r="1" spans="1:7" x14ac:dyDescent="0.25">
      <c r="A1" s="10" t="s">
        <v>40</v>
      </c>
    </row>
    <row r="2" spans="1:7" x14ac:dyDescent="0.25">
      <c r="A2" s="10" t="s">
        <v>35</v>
      </c>
      <c r="B2" s="10" t="s">
        <v>27</v>
      </c>
      <c r="C2" s="10" t="s">
        <v>28</v>
      </c>
      <c r="E2" s="10" t="s">
        <v>34</v>
      </c>
      <c r="F2" s="10" t="s">
        <v>27</v>
      </c>
      <c r="G2" s="10" t="s">
        <v>28</v>
      </c>
    </row>
    <row r="3" spans="1:7" x14ac:dyDescent="0.25">
      <c r="A3" s="16">
        <v>312</v>
      </c>
      <c r="B3" s="16">
        <v>0.82857142857142896</v>
      </c>
      <c r="C3" s="16">
        <v>0.63636363636363602</v>
      </c>
      <c r="E3" s="16">
        <v>226</v>
      </c>
      <c r="F3" s="16">
        <v>0.57142857142857095</v>
      </c>
      <c r="G3" s="16">
        <v>0.25</v>
      </c>
    </row>
    <row r="4" spans="1:7" x14ac:dyDescent="0.25">
      <c r="A4" s="16">
        <v>22</v>
      </c>
      <c r="B4" s="16">
        <v>0.88732394366197198</v>
      </c>
      <c r="C4" s="16">
        <v>0.8</v>
      </c>
      <c r="E4" s="16">
        <v>207</v>
      </c>
      <c r="F4" s="16">
        <v>0.97058823529411797</v>
      </c>
      <c r="G4" s="16">
        <v>0.6</v>
      </c>
    </row>
    <row r="5" spans="1:7" x14ac:dyDescent="0.25">
      <c r="A5" s="16">
        <v>26</v>
      </c>
      <c r="B5" s="16">
        <v>0.91428571428571404</v>
      </c>
      <c r="C5" s="16">
        <v>0.73333333333333295</v>
      </c>
      <c r="E5" s="16">
        <v>208</v>
      </c>
      <c r="F5" s="16">
        <v>0.77142857142857202</v>
      </c>
      <c r="G5" s="16">
        <v>0.78571428571428603</v>
      </c>
    </row>
    <row r="6" spans="1:7" x14ac:dyDescent="0.25">
      <c r="A6" s="16">
        <v>32</v>
      </c>
      <c r="B6" s="16">
        <v>0.58064516129032295</v>
      </c>
      <c r="C6" s="16">
        <v>0</v>
      </c>
      <c r="E6" s="16">
        <v>210</v>
      </c>
      <c r="F6" s="16">
        <v>0.93333333333333302</v>
      </c>
      <c r="G6" s="16">
        <v>0.5</v>
      </c>
    </row>
    <row r="7" spans="1:7" x14ac:dyDescent="0.25">
      <c r="A7" s="16">
        <v>205</v>
      </c>
      <c r="B7" s="16">
        <v>0.16129032258064499</v>
      </c>
      <c r="C7" s="16">
        <v>0.16666666666666699</v>
      </c>
      <c r="E7" s="16">
        <v>212</v>
      </c>
      <c r="F7" s="16">
        <v>0.77419354838709697</v>
      </c>
      <c r="G7" s="16">
        <v>0.78571428571428603</v>
      </c>
    </row>
    <row r="8" spans="1:7" x14ac:dyDescent="0.25">
      <c r="A8" s="16">
        <v>206</v>
      </c>
      <c r="B8" s="16">
        <v>0.86956521739130399</v>
      </c>
      <c r="C8" s="16">
        <v>1</v>
      </c>
      <c r="E8" s="16">
        <v>215</v>
      </c>
      <c r="F8" s="16">
        <v>0.88461538461538503</v>
      </c>
      <c r="G8" s="16">
        <v>0.75</v>
      </c>
    </row>
    <row r="9" spans="1:7" x14ac:dyDescent="0.25">
      <c r="A9" s="16">
        <v>301</v>
      </c>
      <c r="B9" s="16">
        <v>0.80645161290322598</v>
      </c>
      <c r="C9" s="16">
        <v>0.58333333333333304</v>
      </c>
      <c r="E9" s="16">
        <v>217</v>
      </c>
      <c r="F9" s="16">
        <v>0.97560975609756095</v>
      </c>
      <c r="G9" s="16">
        <v>0.8</v>
      </c>
    </row>
    <row r="10" spans="1:7" x14ac:dyDescent="0.25">
      <c r="A10" s="16">
        <v>303</v>
      </c>
      <c r="B10" s="16">
        <v>0.91304347826086996</v>
      </c>
      <c r="C10" s="16">
        <v>0.95</v>
      </c>
      <c r="E10" s="16">
        <v>220</v>
      </c>
      <c r="F10" s="16">
        <v>0.476190476190476</v>
      </c>
      <c r="G10" s="16">
        <v>0.36363636363636398</v>
      </c>
    </row>
    <row r="11" spans="1:7" x14ac:dyDescent="0.25">
      <c r="A11" s="16">
        <v>304</v>
      </c>
      <c r="B11" s="16">
        <v>0.79310344827586199</v>
      </c>
      <c r="C11" s="16">
        <v>0.66666666666666696</v>
      </c>
      <c r="E11" s="16">
        <v>224</v>
      </c>
      <c r="F11" s="16">
        <v>0.81818181818181801</v>
      </c>
      <c r="G11" s="16">
        <v>0.875</v>
      </c>
    </row>
    <row r="12" spans="1:7" x14ac:dyDescent="0.25">
      <c r="A12" s="16">
        <v>305</v>
      </c>
      <c r="B12" s="16">
        <v>0.967741935483871</v>
      </c>
      <c r="C12" s="16">
        <v>0.5</v>
      </c>
      <c r="E12" s="16">
        <v>229</v>
      </c>
      <c r="F12" s="16">
        <v>0.952380952380952</v>
      </c>
      <c r="G12" s="16">
        <v>0.85714285714285698</v>
      </c>
    </row>
    <row r="13" spans="1:7" x14ac:dyDescent="0.25">
      <c r="A13" s="16">
        <v>306</v>
      </c>
      <c r="B13" s="16">
        <v>0.77777777777777801</v>
      </c>
      <c r="C13" s="16">
        <v>0.7</v>
      </c>
      <c r="E13" s="16">
        <v>230</v>
      </c>
      <c r="F13" s="16">
        <v>0.90909090909090895</v>
      </c>
      <c r="G13" s="16">
        <v>0.41666666666666702</v>
      </c>
    </row>
    <row r="14" spans="1:7" x14ac:dyDescent="0.25">
      <c r="A14" s="16">
        <v>307</v>
      </c>
      <c r="B14" s="16">
        <v>0.375</v>
      </c>
      <c r="C14" s="16">
        <v>0.38888888888888901</v>
      </c>
      <c r="E14" s="16">
        <v>232</v>
      </c>
      <c r="F14" s="16">
        <v>0.8</v>
      </c>
      <c r="G14" s="16">
        <v>0.8</v>
      </c>
    </row>
    <row r="15" spans="1:7" x14ac:dyDescent="0.25">
      <c r="A15" s="16">
        <v>308</v>
      </c>
      <c r="B15" s="16">
        <v>0.125</v>
      </c>
      <c r="C15" s="16">
        <v>0.133333333333333</v>
      </c>
      <c r="E15" s="16">
        <v>233</v>
      </c>
      <c r="F15" s="16">
        <v>0.15384615384615399</v>
      </c>
      <c r="G15" s="16">
        <v>0.14285714285714299</v>
      </c>
    </row>
    <row r="16" spans="1:7" x14ac:dyDescent="0.25">
      <c r="A16" s="16">
        <v>309</v>
      </c>
      <c r="B16" s="16">
        <v>0.1875</v>
      </c>
      <c r="C16" s="16">
        <v>7.1428571428571397E-2</v>
      </c>
      <c r="E16" s="16">
        <v>234</v>
      </c>
      <c r="F16" s="16">
        <v>0.9</v>
      </c>
      <c r="G16" s="16">
        <v>0.85714285714285698</v>
      </c>
    </row>
    <row r="17" spans="1:11" x14ac:dyDescent="0.25">
      <c r="A17" s="16">
        <v>310</v>
      </c>
      <c r="B17" s="16">
        <v>0.6</v>
      </c>
      <c r="C17" s="16">
        <v>0.28571428571428598</v>
      </c>
      <c r="E17" s="16">
        <v>236</v>
      </c>
      <c r="F17" s="16">
        <v>0.90625</v>
      </c>
      <c r="G17" s="16">
        <v>0.61538461538461497</v>
      </c>
    </row>
    <row r="18" spans="1:11" x14ac:dyDescent="0.25">
      <c r="A18" s="16">
        <v>311</v>
      </c>
      <c r="B18" s="16">
        <v>0.56666666666666698</v>
      </c>
      <c r="C18" s="16">
        <v>0.66666666666666696</v>
      </c>
      <c r="E18" s="16">
        <v>237</v>
      </c>
      <c r="F18" s="16">
        <v>0.52941176470588203</v>
      </c>
      <c r="G18" s="16">
        <v>0.45454545454545497</v>
      </c>
    </row>
    <row r="19" spans="1:11" x14ac:dyDescent="0.25">
      <c r="A19" s="16">
        <v>313</v>
      </c>
      <c r="B19" s="16">
        <v>0.46153846153846201</v>
      </c>
      <c r="C19" s="16">
        <v>0.1</v>
      </c>
      <c r="E19" s="16">
        <v>240</v>
      </c>
      <c r="F19" s="16">
        <v>0.38235294117647101</v>
      </c>
      <c r="G19" s="16">
        <v>0.18181818181818199</v>
      </c>
    </row>
    <row r="20" spans="1:11" x14ac:dyDescent="0.25">
      <c r="A20" s="16">
        <v>314</v>
      </c>
      <c r="B20" s="16">
        <v>9.0909090909090898E-2</v>
      </c>
      <c r="C20" s="16">
        <v>0.11764705882352899</v>
      </c>
      <c r="E20" s="16">
        <v>241</v>
      </c>
      <c r="F20" s="16">
        <v>0.73529411764705899</v>
      </c>
      <c r="G20" s="16">
        <v>0.90909090909090895</v>
      </c>
    </row>
    <row r="21" spans="1:11" x14ac:dyDescent="0.25">
      <c r="A21" s="16">
        <v>315</v>
      </c>
      <c r="B21" s="16">
        <v>0.86363636363636398</v>
      </c>
      <c r="C21" s="16">
        <v>0.33333333333333298</v>
      </c>
      <c r="E21" s="16">
        <v>242</v>
      </c>
      <c r="F21" s="16">
        <v>0.46666666666666701</v>
      </c>
      <c r="G21" s="16">
        <v>0.4</v>
      </c>
    </row>
    <row r="22" spans="1:11" x14ac:dyDescent="0.25">
      <c r="A22" s="10" t="s">
        <v>16</v>
      </c>
      <c r="B22" s="10">
        <f>AVERAGE(B3:B21)</f>
        <v>0.6194763485912409</v>
      </c>
      <c r="C22" s="10">
        <f>AVERAGE(C3:C21)</f>
        <v>0.46491451445011805</v>
      </c>
      <c r="D22" s="10"/>
      <c r="E22" s="10" t="s">
        <v>16</v>
      </c>
      <c r="F22" s="10">
        <f>AVERAGE(F3:F21)</f>
        <v>0.73215069476163297</v>
      </c>
      <c r="G22" s="10">
        <f>AVERAGE(G3:G21)</f>
        <v>0.59709019051124324</v>
      </c>
    </row>
    <row r="23" spans="1:11" x14ac:dyDescent="0.25">
      <c r="E23" s="10" t="s">
        <v>17</v>
      </c>
      <c r="F23" s="10">
        <f>TTEST(B3:B21,F3:F21,2,1)</f>
        <v>0.15331520402285168</v>
      </c>
      <c r="G23" s="10">
        <f>TTEST(C3:C21,G3:G21,2,1)</f>
        <v>0.15956936862784293</v>
      </c>
    </row>
    <row r="25" spans="1:11" x14ac:dyDescent="0.25">
      <c r="A25" s="16" t="s">
        <v>41</v>
      </c>
    </row>
    <row r="26" spans="1:11" x14ac:dyDescent="0.25">
      <c r="A26" s="10" t="s">
        <v>36</v>
      </c>
    </row>
    <row r="27" spans="1:11" x14ac:dyDescent="0.25">
      <c r="A27" s="10" t="s">
        <v>15</v>
      </c>
      <c r="B27" s="10" t="s">
        <v>37</v>
      </c>
      <c r="C27" s="10" t="s">
        <v>38</v>
      </c>
      <c r="D27" s="10" t="s">
        <v>39</v>
      </c>
      <c r="E27" s="10" t="s">
        <v>29</v>
      </c>
      <c r="F27" s="10"/>
      <c r="G27" s="10" t="s">
        <v>30</v>
      </c>
      <c r="H27" s="10" t="s">
        <v>37</v>
      </c>
      <c r="I27" s="10" t="s">
        <v>38</v>
      </c>
      <c r="J27" s="10" t="s">
        <v>39</v>
      </c>
      <c r="K27" s="10" t="s">
        <v>31</v>
      </c>
    </row>
    <row r="28" spans="1:11" x14ac:dyDescent="0.25">
      <c r="A28" s="16">
        <v>205</v>
      </c>
      <c r="B28" s="16">
        <v>0.05</v>
      </c>
      <c r="C28" s="16">
        <v>0.28571428571428598</v>
      </c>
      <c r="D28" s="16">
        <v>0</v>
      </c>
      <c r="E28" s="16">
        <v>0.498971193415638</v>
      </c>
      <c r="G28" s="16">
        <v>207</v>
      </c>
      <c r="H28" s="16">
        <v>0.75</v>
      </c>
      <c r="I28" s="16">
        <v>1</v>
      </c>
      <c r="J28" s="16">
        <v>0.91666666666666696</v>
      </c>
      <c r="K28" s="16">
        <v>6.2706270627062702E-2</v>
      </c>
    </row>
    <row r="29" spans="1:11" x14ac:dyDescent="0.25">
      <c r="A29" s="16">
        <v>206</v>
      </c>
      <c r="B29" s="16">
        <v>0.15</v>
      </c>
      <c r="C29" s="16">
        <v>1</v>
      </c>
      <c r="D29" s="16">
        <v>0.9</v>
      </c>
      <c r="E29" s="16">
        <v>0.102523659305994</v>
      </c>
      <c r="G29" s="16">
        <v>208</v>
      </c>
      <c r="H29" s="16">
        <v>0.55555555555555602</v>
      </c>
      <c r="I29" s="16">
        <v>0.77777777777777801</v>
      </c>
      <c r="J29" s="16">
        <v>0.76923076923076905</v>
      </c>
      <c r="K29" s="16">
        <v>6.0014461315979803E-2</v>
      </c>
    </row>
    <row r="30" spans="1:11" x14ac:dyDescent="0.25">
      <c r="A30" s="16">
        <v>301</v>
      </c>
      <c r="B30" s="16">
        <v>0.3</v>
      </c>
      <c r="C30" s="16">
        <v>0.90909090909090895</v>
      </c>
      <c r="D30" s="16">
        <v>0.66666666666666696</v>
      </c>
      <c r="E30" s="16">
        <v>5.3627760252365902E-2</v>
      </c>
      <c r="G30" s="16">
        <v>210</v>
      </c>
      <c r="H30" s="16">
        <v>0.6</v>
      </c>
      <c r="I30" s="16">
        <v>1</v>
      </c>
      <c r="J30" s="16">
        <v>0.83333333333333304</v>
      </c>
      <c r="K30" s="16">
        <v>0.165869218500797</v>
      </c>
    </row>
    <row r="31" spans="1:11" x14ac:dyDescent="0.25">
      <c r="A31" s="16">
        <v>303</v>
      </c>
      <c r="B31" s="16">
        <v>0.2</v>
      </c>
      <c r="C31" s="16">
        <v>1</v>
      </c>
      <c r="D31" s="16">
        <v>0.77777777777777801</v>
      </c>
      <c r="E31" s="16">
        <v>5.0098879367172097E-2</v>
      </c>
      <c r="G31" s="16">
        <v>212</v>
      </c>
      <c r="H31" s="16">
        <v>0.4</v>
      </c>
      <c r="I31" s="16">
        <v>0.77777777777777801</v>
      </c>
      <c r="J31" s="16">
        <v>0.75</v>
      </c>
      <c r="K31" s="16">
        <v>7.6830732292917203E-2</v>
      </c>
    </row>
    <row r="32" spans="1:11" x14ac:dyDescent="0.25">
      <c r="A32" s="16">
        <v>304</v>
      </c>
      <c r="B32" s="16">
        <v>0.25</v>
      </c>
      <c r="C32" s="16">
        <v>0.85714285714285698</v>
      </c>
      <c r="D32" s="16">
        <v>0.75</v>
      </c>
      <c r="E32" s="16">
        <v>0.10647181628392501</v>
      </c>
      <c r="G32" s="16">
        <v>215</v>
      </c>
      <c r="H32" s="16">
        <v>0.36363636363636398</v>
      </c>
      <c r="I32" s="16">
        <v>1</v>
      </c>
      <c r="J32" s="16">
        <v>1</v>
      </c>
      <c r="K32" s="16">
        <v>2.59909031838856E-2</v>
      </c>
    </row>
    <row r="33" spans="1:12" x14ac:dyDescent="0.25">
      <c r="A33" s="16">
        <v>305</v>
      </c>
      <c r="B33" s="16">
        <v>0.35</v>
      </c>
      <c r="C33" s="16">
        <v>1</v>
      </c>
      <c r="D33" s="16">
        <v>0.92307692307692302</v>
      </c>
      <c r="E33" s="16">
        <v>0.103174603174603</v>
      </c>
      <c r="G33" s="16">
        <v>217</v>
      </c>
      <c r="H33" s="16">
        <v>0.76923076923076905</v>
      </c>
      <c r="I33" s="16">
        <v>1</v>
      </c>
      <c r="J33" s="16">
        <v>0.9375</v>
      </c>
      <c r="K33" s="16">
        <v>2.5689819219790699E-2</v>
      </c>
    </row>
    <row r="34" spans="1:12" x14ac:dyDescent="0.25">
      <c r="A34" s="16">
        <v>306</v>
      </c>
      <c r="B34" s="16">
        <v>0.25</v>
      </c>
      <c r="C34" s="16">
        <v>0.57142857142857095</v>
      </c>
      <c r="D34" s="16">
        <v>0.90909090909090895</v>
      </c>
      <c r="E34" s="16">
        <v>9.8389982110912405E-2</v>
      </c>
      <c r="G34" s="16">
        <v>220</v>
      </c>
      <c r="H34" s="16">
        <v>7.69230769230769E-2</v>
      </c>
      <c r="I34" s="16">
        <v>0.6</v>
      </c>
      <c r="J34" s="16">
        <v>0.44444444444444398</v>
      </c>
      <c r="K34" s="16">
        <v>8.2568807339449601E-2</v>
      </c>
    </row>
    <row r="35" spans="1:12" x14ac:dyDescent="0.25">
      <c r="A35" s="16">
        <v>307</v>
      </c>
      <c r="B35" s="16">
        <v>0.1</v>
      </c>
      <c r="C35" s="16">
        <v>0.5</v>
      </c>
      <c r="D35" s="16">
        <v>0.35714285714285698</v>
      </c>
      <c r="E35" s="16">
        <v>8.0152671755725199E-2</v>
      </c>
      <c r="G35" s="16">
        <v>224</v>
      </c>
      <c r="H35" s="16">
        <v>0.30769230769230799</v>
      </c>
      <c r="I35" s="16">
        <v>0.88888888888888895</v>
      </c>
      <c r="J35" s="16">
        <v>0.83333333333333304</v>
      </c>
      <c r="K35" s="16">
        <v>2.8074115665356499E-2</v>
      </c>
    </row>
    <row r="36" spans="1:12" x14ac:dyDescent="0.25">
      <c r="A36" s="16">
        <v>308</v>
      </c>
      <c r="B36" s="16">
        <v>0.05</v>
      </c>
      <c r="C36" s="16">
        <v>0.33333333333333298</v>
      </c>
      <c r="D36" s="16">
        <v>0</v>
      </c>
      <c r="E36" s="16">
        <v>0.107142857142857</v>
      </c>
      <c r="G36" s="16">
        <v>226</v>
      </c>
      <c r="H36" s="16">
        <v>0.57142857142857095</v>
      </c>
      <c r="I36" s="16">
        <v>0.5</v>
      </c>
      <c r="J36" s="16">
        <v>0.45454545454545497</v>
      </c>
    </row>
    <row r="37" spans="1:12" x14ac:dyDescent="0.25">
      <c r="A37" s="16">
        <v>309</v>
      </c>
      <c r="B37" s="16">
        <v>0</v>
      </c>
      <c r="C37" s="16">
        <v>0</v>
      </c>
      <c r="D37" s="16">
        <v>0.28571428571428598</v>
      </c>
      <c r="E37" s="16">
        <v>3.7260825780463198E-2</v>
      </c>
      <c r="G37" s="16">
        <v>229</v>
      </c>
      <c r="H37" s="16">
        <v>0.230769230769231</v>
      </c>
      <c r="I37" s="16">
        <v>1</v>
      </c>
      <c r="J37" s="16">
        <v>0.88888888888888895</v>
      </c>
      <c r="K37" s="16">
        <v>2.5531914893616999E-2</v>
      </c>
    </row>
    <row r="38" spans="1:12" x14ac:dyDescent="0.25">
      <c r="A38" s="16">
        <v>310</v>
      </c>
      <c r="B38" s="16">
        <v>0.25</v>
      </c>
      <c r="C38" s="16">
        <v>0.85714285714285698</v>
      </c>
      <c r="D38" s="16">
        <v>0.27272727272727298</v>
      </c>
      <c r="E38" s="16">
        <v>7.6178960096735193E-2</v>
      </c>
      <c r="G38" s="16">
        <v>230</v>
      </c>
      <c r="H38" s="16">
        <v>0.61538461538461497</v>
      </c>
      <c r="I38" s="16">
        <v>1</v>
      </c>
      <c r="J38" s="16">
        <v>0.92857142857142905</v>
      </c>
      <c r="K38" s="16">
        <v>4.4852941176470602E-2</v>
      </c>
    </row>
    <row r="39" spans="1:12" x14ac:dyDescent="0.25">
      <c r="A39" s="16">
        <v>311</v>
      </c>
      <c r="B39" s="16">
        <v>0.15</v>
      </c>
      <c r="C39" s="16">
        <v>0.75</v>
      </c>
      <c r="D39" s="16">
        <v>0.5</v>
      </c>
      <c r="E39" s="16">
        <v>7.2568940493468806E-2</v>
      </c>
      <c r="G39" s="16">
        <v>232</v>
      </c>
      <c r="H39" s="16">
        <v>0.46153846153846201</v>
      </c>
      <c r="I39" s="16">
        <v>0.75</v>
      </c>
      <c r="J39" s="16">
        <v>0.66666666666666696</v>
      </c>
      <c r="K39" s="16">
        <v>4.31338028169014E-2</v>
      </c>
    </row>
    <row r="40" spans="1:12" x14ac:dyDescent="0.25">
      <c r="A40" s="16">
        <v>312</v>
      </c>
      <c r="B40" s="16">
        <v>0.7</v>
      </c>
      <c r="C40" s="16">
        <v>0.88888888888888895</v>
      </c>
      <c r="D40" s="16">
        <v>0.85714285714285698</v>
      </c>
      <c r="G40" s="16">
        <v>233</v>
      </c>
      <c r="H40" s="16">
        <v>7.69230769230769E-2</v>
      </c>
      <c r="I40" s="16">
        <v>0.375</v>
      </c>
      <c r="J40" s="16">
        <v>0</v>
      </c>
      <c r="K40" s="16">
        <v>0.10512483574244399</v>
      </c>
    </row>
    <row r="41" spans="1:12" x14ac:dyDescent="0.25">
      <c r="A41" s="16">
        <v>313</v>
      </c>
      <c r="B41" s="16">
        <v>0.55555555555555602</v>
      </c>
      <c r="C41" s="16">
        <v>0.36363636363636398</v>
      </c>
      <c r="D41" s="16">
        <v>0.46666666666666701</v>
      </c>
      <c r="E41" s="16">
        <v>0.108836206896552</v>
      </c>
      <c r="G41" s="16">
        <v>234</v>
      </c>
      <c r="H41" s="16">
        <v>0.64285714285714302</v>
      </c>
      <c r="I41" s="16">
        <v>0.75</v>
      </c>
      <c r="J41" s="16">
        <v>0.93333333333333302</v>
      </c>
      <c r="K41" s="16">
        <v>5.5269922879177397E-2</v>
      </c>
    </row>
    <row r="42" spans="1:12" x14ac:dyDescent="0.25">
      <c r="A42" s="16">
        <v>314</v>
      </c>
      <c r="B42" s="16">
        <v>0</v>
      </c>
      <c r="C42" s="16">
        <v>0.25</v>
      </c>
      <c r="D42" s="16">
        <v>0</v>
      </c>
      <c r="E42" s="16">
        <v>9.4474153297682703E-2</v>
      </c>
      <c r="G42" s="16">
        <v>236</v>
      </c>
      <c r="H42" s="16">
        <v>0.42857142857142899</v>
      </c>
      <c r="I42" s="16">
        <v>0.75</v>
      </c>
      <c r="J42" s="16">
        <v>1</v>
      </c>
      <c r="K42" s="16">
        <v>3.3948339483394797E-2</v>
      </c>
    </row>
    <row r="43" spans="1:12" x14ac:dyDescent="0.25">
      <c r="A43" s="16">
        <v>315</v>
      </c>
      <c r="B43" s="16">
        <v>0.22222222222222199</v>
      </c>
      <c r="C43" s="16">
        <v>1</v>
      </c>
      <c r="D43" s="16">
        <v>0.77777777777777801</v>
      </c>
      <c r="E43" s="16">
        <v>0.134564643799472</v>
      </c>
      <c r="G43" s="16">
        <v>237</v>
      </c>
      <c r="H43" s="16">
        <v>0.28571428571428598</v>
      </c>
      <c r="I43" s="16">
        <v>0.375</v>
      </c>
      <c r="J43" s="16">
        <v>0.5</v>
      </c>
      <c r="K43" s="16">
        <v>0.21891418563922899</v>
      </c>
    </row>
    <row r="44" spans="1:12" x14ac:dyDescent="0.25">
      <c r="A44" s="16">
        <v>22</v>
      </c>
      <c r="B44" s="16">
        <v>0.89473684210526305</v>
      </c>
      <c r="C44" s="16">
        <v>0.85714285714285698</v>
      </c>
      <c r="D44" s="16">
        <v>0.88</v>
      </c>
      <c r="E44" s="16">
        <v>4.2136945071482301E-2</v>
      </c>
      <c r="G44" s="16">
        <v>240</v>
      </c>
      <c r="H44" s="16">
        <v>0.14285714285714299</v>
      </c>
      <c r="I44" s="16">
        <v>0.6</v>
      </c>
      <c r="J44" s="16">
        <v>0.214285714285714</v>
      </c>
      <c r="K44" s="16">
        <v>4.6165884194053201E-2</v>
      </c>
    </row>
    <row r="45" spans="1:12" x14ac:dyDescent="0.25">
      <c r="A45" s="16">
        <v>26</v>
      </c>
      <c r="B45" s="16">
        <v>0.85</v>
      </c>
      <c r="C45" s="16">
        <v>0.86363636363636398</v>
      </c>
      <c r="D45" s="16">
        <v>0.96</v>
      </c>
      <c r="E45" s="16">
        <v>3.8309114927344803E-2</v>
      </c>
      <c r="G45" s="16">
        <v>241</v>
      </c>
      <c r="H45" s="16">
        <v>0.42857142857142899</v>
      </c>
      <c r="I45" s="16">
        <v>0.625</v>
      </c>
      <c r="J45" s="16">
        <v>0.76923076923076905</v>
      </c>
      <c r="K45" s="16">
        <v>7.4257425742574296E-2</v>
      </c>
    </row>
    <row r="46" spans="1:12" x14ac:dyDescent="0.25">
      <c r="A46" s="16">
        <v>28</v>
      </c>
      <c r="B46" s="16">
        <v>0.2</v>
      </c>
      <c r="C46" s="16">
        <v>0.77777777777777801</v>
      </c>
      <c r="D46" s="16">
        <v>0.38461538461538503</v>
      </c>
      <c r="E46" s="16">
        <v>6.2056737588652502E-2</v>
      </c>
      <c r="G46" s="16">
        <v>242</v>
      </c>
      <c r="H46" s="16">
        <v>0.28571428571428598</v>
      </c>
      <c r="I46" s="16">
        <v>0.5</v>
      </c>
      <c r="J46" s="16">
        <v>0.45454545454545497</v>
      </c>
      <c r="K46" s="16">
        <v>0.33890577507598801</v>
      </c>
    </row>
    <row r="47" spans="1:12" x14ac:dyDescent="0.25">
      <c r="A47" s="10" t="s">
        <v>16</v>
      </c>
      <c r="B47" s="10">
        <f t="shared" ref="B47:D47" si="0">AVERAGE(B28:B46)</f>
        <v>0.29065866420437059</v>
      </c>
      <c r="C47" s="10">
        <f t="shared" si="0"/>
        <v>0.68762816131237181</v>
      </c>
      <c r="D47" s="10">
        <f t="shared" si="0"/>
        <v>0.56149470412628322</v>
      </c>
      <c r="E47" s="10">
        <f>AVERAGE(E28:E46)</f>
        <v>0.10371888615339146</v>
      </c>
      <c r="F47" s="10"/>
      <c r="G47" s="10" t="s">
        <v>16</v>
      </c>
      <c r="H47" s="10">
        <f>AVERAGE(H28:H46)</f>
        <v>0.4207035654404076</v>
      </c>
      <c r="I47" s="10">
        <f>AVERAGE(I28:I46)</f>
        <v>0.75102339181286548</v>
      </c>
      <c r="J47" s="10">
        <f>AVERAGE(J28:J46)</f>
        <v>0.69971453984611875</v>
      </c>
      <c r="K47" s="10">
        <f>AVERAGE(K28:K46)</f>
        <v>8.4102741988282714E-2</v>
      </c>
    </row>
    <row r="48" spans="1:12" x14ac:dyDescent="0.25">
      <c r="A48" s="10" t="s">
        <v>32</v>
      </c>
      <c r="B48" s="10">
        <f>STDEV(B28:B46)/SQRT(19)</f>
        <v>6.1793657425295447E-2</v>
      </c>
      <c r="C48" s="10">
        <f t="shared" ref="C48:E48" si="1">STDEV(C28:C46)/SQRT(19)</f>
        <v>7.079634567096324E-2</v>
      </c>
      <c r="D48" s="10">
        <f t="shared" si="1"/>
        <v>7.7328436971772663E-2</v>
      </c>
      <c r="E48" s="10">
        <f t="shared" si="1"/>
        <v>2.3556037174846674E-2</v>
      </c>
      <c r="F48" s="10"/>
      <c r="G48" s="10" t="s">
        <v>32</v>
      </c>
      <c r="H48" s="10">
        <f>STDEV(H28:H46)/SQRT(19)</f>
        <v>4.8199957036905647E-2</v>
      </c>
      <c r="I48" s="10">
        <f>STDEV(I28:I46)/SQRT(19)</f>
        <v>5.0224304886281747E-2</v>
      </c>
      <c r="J48" s="10">
        <f>STDEV(J28:J46)/SQRT(19)</f>
        <v>6.457673352821057E-2</v>
      </c>
      <c r="K48" s="10">
        <f>STDEV(K28:K46)/SQRT(19)</f>
        <v>1.8685967763792763E-2</v>
      </c>
      <c r="L48" s="10"/>
    </row>
    <row r="49" spans="1:11" x14ac:dyDescent="0.25">
      <c r="A49" s="10"/>
      <c r="B49" s="10"/>
      <c r="C49" s="10"/>
      <c r="D49" s="10"/>
      <c r="E49" s="10"/>
      <c r="F49" s="10"/>
      <c r="G49" s="10" t="s">
        <v>17</v>
      </c>
      <c r="H49" s="10">
        <f>TTEST(B28:B46,H28:H46,2,1)</f>
        <v>0.15422733482847314</v>
      </c>
      <c r="I49" s="10">
        <f>TTEST(C28:C46,I28:I46,2,1)</f>
        <v>0.50818730739879203</v>
      </c>
      <c r="J49" s="10">
        <f>TTEST(D28:D46,J28:J46,2,1)</f>
        <v>0.24736181317123054</v>
      </c>
      <c r="K49" s="10">
        <f>TTEST(E28:E46,K28:K46,2,1)</f>
        <v>0.54754219401689896</v>
      </c>
    </row>
    <row r="50" spans="1:11" x14ac:dyDescent="0.25">
      <c r="A50" s="10" t="s">
        <v>33</v>
      </c>
    </row>
    <row r="51" spans="1:11" x14ac:dyDescent="0.25">
      <c r="A51" s="10" t="s">
        <v>15</v>
      </c>
      <c r="B51" s="10" t="s">
        <v>37</v>
      </c>
      <c r="C51" s="10" t="s">
        <v>38</v>
      </c>
      <c r="D51" s="10" t="s">
        <v>39</v>
      </c>
      <c r="E51" s="10"/>
      <c r="F51" s="10"/>
      <c r="G51" s="10" t="s">
        <v>30</v>
      </c>
      <c r="H51" s="10" t="s">
        <v>37</v>
      </c>
      <c r="I51" s="10" t="s">
        <v>38</v>
      </c>
      <c r="J51" s="10" t="s">
        <v>39</v>
      </c>
    </row>
    <row r="52" spans="1:11" x14ac:dyDescent="0.25">
      <c r="A52" s="16">
        <v>205</v>
      </c>
      <c r="B52" s="16">
        <v>0</v>
      </c>
      <c r="C52" s="16">
        <v>1</v>
      </c>
      <c r="D52" s="16">
        <v>0.4</v>
      </c>
      <c r="G52" s="16">
        <v>207</v>
      </c>
      <c r="H52" s="16">
        <v>0</v>
      </c>
      <c r="I52" s="16">
        <v>1</v>
      </c>
      <c r="J52" s="16">
        <v>0.6</v>
      </c>
    </row>
    <row r="53" spans="1:11" x14ac:dyDescent="0.25">
      <c r="A53" s="16">
        <v>206</v>
      </c>
      <c r="B53" s="16">
        <v>0</v>
      </c>
      <c r="C53" s="16">
        <v>1</v>
      </c>
      <c r="D53" s="16">
        <v>0.4</v>
      </c>
      <c r="G53" s="16">
        <v>208</v>
      </c>
      <c r="H53" s="16">
        <v>0.16666666666666699</v>
      </c>
      <c r="I53" s="16">
        <v>0.5</v>
      </c>
      <c r="J53" s="16">
        <v>0.83333333333333304</v>
      </c>
    </row>
    <row r="54" spans="1:11" x14ac:dyDescent="0.25">
      <c r="A54" s="16">
        <v>301</v>
      </c>
      <c r="B54" s="16">
        <v>0.16666666666666699</v>
      </c>
      <c r="C54" s="16">
        <v>0.66666666666666696</v>
      </c>
      <c r="D54" s="16">
        <v>0.66666666666666696</v>
      </c>
      <c r="G54" s="16">
        <v>210</v>
      </c>
      <c r="H54" s="16">
        <v>0</v>
      </c>
      <c r="I54" s="16">
        <v>0.5</v>
      </c>
      <c r="J54" s="16">
        <v>0.75</v>
      </c>
    </row>
    <row r="55" spans="1:11" x14ac:dyDescent="0.25">
      <c r="A55" s="16">
        <v>303</v>
      </c>
      <c r="B55" s="16">
        <v>0.42857142857142899</v>
      </c>
      <c r="C55" s="16">
        <v>0.8</v>
      </c>
      <c r="D55" s="16">
        <v>1</v>
      </c>
      <c r="G55" s="16">
        <v>212</v>
      </c>
      <c r="H55" s="16">
        <v>0</v>
      </c>
      <c r="I55" s="16">
        <v>0.33333333333333298</v>
      </c>
      <c r="J55" s="16">
        <v>1</v>
      </c>
    </row>
    <row r="56" spans="1:11" x14ac:dyDescent="0.25">
      <c r="A56" s="16">
        <v>304</v>
      </c>
      <c r="B56" s="16">
        <v>0.42857142857142899</v>
      </c>
      <c r="C56" s="16">
        <v>0.5</v>
      </c>
      <c r="D56" s="16">
        <v>0.55555555555555602</v>
      </c>
      <c r="G56" s="16">
        <v>215</v>
      </c>
      <c r="H56" s="16">
        <v>0</v>
      </c>
      <c r="I56" s="16">
        <v>0.33333333333333298</v>
      </c>
      <c r="J56" s="16">
        <v>0.8</v>
      </c>
    </row>
    <row r="57" spans="1:11" x14ac:dyDescent="0.25">
      <c r="A57" s="16">
        <v>305</v>
      </c>
      <c r="B57" s="16">
        <v>0</v>
      </c>
      <c r="C57" s="16">
        <v>0.5</v>
      </c>
      <c r="D57" s="16">
        <v>0.5</v>
      </c>
      <c r="G57" s="16">
        <v>217</v>
      </c>
      <c r="H57" s="16">
        <v>0</v>
      </c>
      <c r="I57" s="16">
        <v>1</v>
      </c>
      <c r="J57" s="16">
        <v>1</v>
      </c>
    </row>
    <row r="58" spans="1:11" x14ac:dyDescent="0.25">
      <c r="A58" s="16">
        <v>306</v>
      </c>
      <c r="B58" s="16">
        <v>0</v>
      </c>
      <c r="C58" s="16">
        <v>0.5</v>
      </c>
      <c r="D58" s="16">
        <v>0.5</v>
      </c>
      <c r="G58" s="16">
        <v>220</v>
      </c>
      <c r="H58" s="16">
        <v>0</v>
      </c>
      <c r="I58" s="16">
        <v>0.66666666666666696</v>
      </c>
      <c r="J58" s="16">
        <v>0.2</v>
      </c>
    </row>
    <row r="59" spans="1:11" x14ac:dyDescent="0.25">
      <c r="A59" s="16">
        <v>307</v>
      </c>
      <c r="B59" s="16">
        <v>0.28571428571428598</v>
      </c>
      <c r="C59" s="16">
        <v>0.4</v>
      </c>
      <c r="D59" s="16">
        <v>0.33333333333333298</v>
      </c>
      <c r="G59" s="16">
        <v>224</v>
      </c>
      <c r="H59" s="16">
        <v>0.16666666666666699</v>
      </c>
      <c r="I59" s="16">
        <v>1</v>
      </c>
      <c r="J59" s="16">
        <v>1</v>
      </c>
    </row>
    <row r="60" spans="1:11" x14ac:dyDescent="0.25">
      <c r="A60" s="16">
        <v>308</v>
      </c>
      <c r="B60" s="16">
        <v>0</v>
      </c>
      <c r="C60" s="16">
        <v>0.25</v>
      </c>
      <c r="D60" s="16">
        <v>0.14285714285714299</v>
      </c>
      <c r="G60" s="16">
        <v>226</v>
      </c>
      <c r="H60" s="16">
        <v>0</v>
      </c>
      <c r="I60" s="16">
        <v>0.66666666666666696</v>
      </c>
      <c r="J60" s="16">
        <v>0.16666666666666699</v>
      </c>
    </row>
    <row r="61" spans="1:11" x14ac:dyDescent="0.25">
      <c r="A61" s="16">
        <v>309</v>
      </c>
      <c r="B61" s="16">
        <v>0</v>
      </c>
      <c r="C61" s="16">
        <v>0.25</v>
      </c>
      <c r="D61" s="16">
        <v>0.16666666666666699</v>
      </c>
      <c r="G61" s="16">
        <v>229</v>
      </c>
      <c r="H61" s="16">
        <v>0.33333333333333298</v>
      </c>
      <c r="I61" s="16">
        <v>1</v>
      </c>
      <c r="J61" s="16">
        <v>1</v>
      </c>
    </row>
    <row r="62" spans="1:11" x14ac:dyDescent="0.25">
      <c r="A62" s="16">
        <v>310</v>
      </c>
      <c r="B62" s="16">
        <v>0.14285714285714299</v>
      </c>
      <c r="C62" s="16">
        <v>0.33333333333333298</v>
      </c>
      <c r="D62" s="16">
        <v>0.28571428571428598</v>
      </c>
      <c r="G62" s="16">
        <v>230</v>
      </c>
      <c r="H62" s="16">
        <v>0</v>
      </c>
      <c r="I62" s="16">
        <v>1</v>
      </c>
      <c r="J62" s="16">
        <v>0.83333333333333304</v>
      </c>
    </row>
    <row r="63" spans="1:11" x14ac:dyDescent="0.25">
      <c r="A63" s="16">
        <v>311</v>
      </c>
      <c r="B63" s="16">
        <v>0.14285714285714299</v>
      </c>
      <c r="C63" s="16">
        <v>0.75</v>
      </c>
      <c r="D63" s="16">
        <v>0.5</v>
      </c>
      <c r="G63" s="16">
        <v>232</v>
      </c>
      <c r="H63" s="16">
        <v>0.16666666666666699</v>
      </c>
      <c r="I63" s="16">
        <v>1</v>
      </c>
      <c r="J63" s="16">
        <v>1</v>
      </c>
    </row>
    <row r="64" spans="1:11" x14ac:dyDescent="0.25">
      <c r="A64" s="16">
        <v>312</v>
      </c>
      <c r="B64" s="16">
        <v>0.16666666666666699</v>
      </c>
      <c r="C64" s="16">
        <v>0.66666666666666696</v>
      </c>
      <c r="D64" s="16">
        <v>0.8</v>
      </c>
      <c r="G64" s="16">
        <v>233</v>
      </c>
      <c r="H64" s="16">
        <v>0</v>
      </c>
      <c r="I64" s="16">
        <v>0.2</v>
      </c>
      <c r="J64" s="16">
        <v>0.14285714285714299</v>
      </c>
    </row>
    <row r="65" spans="1:10" x14ac:dyDescent="0.25">
      <c r="A65" s="16">
        <v>313</v>
      </c>
      <c r="B65" s="16">
        <v>0</v>
      </c>
      <c r="C65" s="16">
        <v>0</v>
      </c>
      <c r="D65" s="16">
        <v>0.2</v>
      </c>
      <c r="G65" s="16">
        <v>234</v>
      </c>
      <c r="H65" s="16">
        <v>0.16666666666666699</v>
      </c>
      <c r="I65" s="16">
        <v>0.2</v>
      </c>
      <c r="J65" s="16">
        <v>1</v>
      </c>
    </row>
    <row r="66" spans="1:10" x14ac:dyDescent="0.25">
      <c r="A66" s="16">
        <v>314</v>
      </c>
      <c r="B66" s="16">
        <v>0</v>
      </c>
      <c r="C66" s="16">
        <v>0</v>
      </c>
      <c r="D66" s="16">
        <v>0.28571428571428598</v>
      </c>
      <c r="G66" s="16">
        <v>236</v>
      </c>
      <c r="H66" s="16">
        <v>0</v>
      </c>
      <c r="I66" s="16">
        <v>0.5</v>
      </c>
      <c r="J66" s="16">
        <v>0.83333333333333304</v>
      </c>
    </row>
    <row r="67" spans="1:10" x14ac:dyDescent="0.25">
      <c r="A67" s="16">
        <v>315</v>
      </c>
      <c r="B67" s="16">
        <v>0</v>
      </c>
      <c r="C67" s="16">
        <v>0.5</v>
      </c>
      <c r="D67" s="16">
        <v>0.5</v>
      </c>
      <c r="G67" s="16">
        <v>237</v>
      </c>
      <c r="H67" s="16">
        <v>0.16666666666666699</v>
      </c>
      <c r="I67" s="16">
        <v>0.5</v>
      </c>
      <c r="J67" s="16">
        <v>0.6</v>
      </c>
    </row>
    <row r="68" spans="1:10" x14ac:dyDescent="0.25">
      <c r="A68" s="16">
        <v>22</v>
      </c>
      <c r="B68" s="16">
        <v>0.16666666666666699</v>
      </c>
      <c r="C68" s="16">
        <v>1</v>
      </c>
      <c r="D68" s="16">
        <v>0.8</v>
      </c>
      <c r="G68" s="16">
        <v>240</v>
      </c>
      <c r="H68" s="16">
        <v>0</v>
      </c>
      <c r="I68" s="16">
        <v>0.2</v>
      </c>
      <c r="J68" s="16">
        <v>0.2</v>
      </c>
    </row>
    <row r="69" spans="1:10" x14ac:dyDescent="0.25">
      <c r="A69" s="16">
        <v>26</v>
      </c>
      <c r="B69" s="16">
        <v>0.33333333333333298</v>
      </c>
      <c r="C69" s="16">
        <v>1</v>
      </c>
      <c r="D69" s="16">
        <v>0.57142857142857095</v>
      </c>
      <c r="G69" s="16">
        <v>241</v>
      </c>
      <c r="H69" s="16">
        <v>0.16666666666666699</v>
      </c>
      <c r="I69" s="16">
        <v>1</v>
      </c>
      <c r="J69" s="16">
        <v>1</v>
      </c>
    </row>
    <row r="70" spans="1:10" x14ac:dyDescent="0.25">
      <c r="A70" s="16">
        <v>28</v>
      </c>
      <c r="B70" s="16">
        <v>0</v>
      </c>
      <c r="C70" s="16">
        <v>1</v>
      </c>
      <c r="D70" s="16">
        <v>0</v>
      </c>
      <c r="G70" s="16">
        <v>242</v>
      </c>
      <c r="H70" s="16">
        <v>0.16666666666666699</v>
      </c>
      <c r="I70" s="16">
        <v>0.66666666666666696</v>
      </c>
      <c r="J70" s="16">
        <v>0.42857142857142899</v>
      </c>
    </row>
    <row r="71" spans="1:10" x14ac:dyDescent="0.25">
      <c r="A71" s="10" t="s">
        <v>16</v>
      </c>
      <c r="B71" s="10">
        <f>AVERAGE(B52:B70)</f>
        <v>0.11904761904761917</v>
      </c>
      <c r="C71" s="10">
        <f>AVERAGE(C52:C70)</f>
        <v>0.58508771929824566</v>
      </c>
      <c r="D71" s="10">
        <f>AVERAGE(D52:D70)</f>
        <v>0.4530492898913952</v>
      </c>
      <c r="E71" s="10"/>
      <c r="F71" s="10"/>
      <c r="G71" s="10" t="s">
        <v>16</v>
      </c>
      <c r="H71" s="10">
        <f>AVERAGE(H52:H70)</f>
        <v>7.8947368421052724E-2</v>
      </c>
      <c r="I71" s="10">
        <f>AVERAGE(I52:I70)</f>
        <v>0.6456140350877192</v>
      </c>
      <c r="J71" s="10">
        <f>AVERAGE(J52:J70)</f>
        <v>0.70463659147869662</v>
      </c>
    </row>
    <row r="72" spans="1:10" x14ac:dyDescent="0.25">
      <c r="A72" s="10" t="s">
        <v>32</v>
      </c>
      <c r="B72" s="10">
        <f>STDEV(B52:B70)/SQRT(19)</f>
        <v>3.4833185863641439E-2</v>
      </c>
      <c r="C72" s="10">
        <f t="shared" ref="C72:D72" si="2">STDEV(C52:C70)/SQRT(19)</f>
        <v>7.6151489021032123E-2</v>
      </c>
      <c r="D72" s="10">
        <f t="shared" si="2"/>
        <v>5.7794753498400422E-2</v>
      </c>
      <c r="E72" s="10"/>
      <c r="F72" s="10"/>
      <c r="G72" s="10" t="s">
        <v>32</v>
      </c>
      <c r="H72" s="10">
        <f>STDEV(H52:H70)/SQRT(19)</f>
        <v>2.3391812865497096E-2</v>
      </c>
      <c r="I72" s="10">
        <f>STDEV(I52:I70)/SQRT(19)</f>
        <v>7.1655923140311661E-2</v>
      </c>
      <c r="J72" s="10">
        <f>STDEV(J52:J70)/SQRT(19)</f>
        <v>7.4220135443589977E-2</v>
      </c>
    </row>
    <row r="73" spans="1:10" x14ac:dyDescent="0.25">
      <c r="A73" s="10"/>
      <c r="B73" s="10"/>
      <c r="C73" s="10"/>
      <c r="D73" s="10"/>
      <c r="E73" s="10"/>
      <c r="F73" s="10"/>
      <c r="G73" s="10" t="s">
        <v>17</v>
      </c>
      <c r="H73" s="10">
        <f>TTEST(B52:B70,H52:H70,2,1)</f>
        <v>0.38885566650782677</v>
      </c>
      <c r="I73" s="10">
        <f>TTEST(C52:C70,I52:I70,2,1)</f>
        <v>0.56221326853125997</v>
      </c>
      <c r="J73" s="17">
        <f>TTEST(D52:D70,J52:J70,2,1)</f>
        <v>1.8533940639705607E-2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topLeftCell="A23" workbookViewId="0">
      <selection activeCell="A36" sqref="A36"/>
    </sheetView>
  </sheetViews>
  <sheetFormatPr defaultRowHeight="15" x14ac:dyDescent="0.25"/>
  <cols>
    <col min="6" max="6" width="10.28515625" customWidth="1"/>
  </cols>
  <sheetData>
    <row r="1" spans="1:23" x14ac:dyDescent="0.25">
      <c r="A1" s="16" t="s">
        <v>43</v>
      </c>
      <c r="B1" s="16"/>
      <c r="C1" s="16"/>
      <c r="D1" s="16"/>
      <c r="E1" s="16"/>
      <c r="F1" s="16"/>
      <c r="G1" s="16"/>
      <c r="H1" s="16"/>
      <c r="I1" s="16"/>
      <c r="J1" s="16"/>
    </row>
    <row r="2" spans="1:23" x14ac:dyDescent="0.25">
      <c r="A2" s="10" t="s">
        <v>44</v>
      </c>
      <c r="B2" s="10" t="s">
        <v>2</v>
      </c>
      <c r="C2" s="10" t="s">
        <v>3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  <c r="J2" s="10" t="s">
        <v>51</v>
      </c>
      <c r="N2" s="22" t="s">
        <v>15</v>
      </c>
      <c r="O2" s="10" t="s">
        <v>18</v>
      </c>
      <c r="P2" s="10" t="s">
        <v>21</v>
      </c>
      <c r="Q2" s="10" t="s">
        <v>4</v>
      </c>
      <c r="R2" s="10" t="s">
        <v>22</v>
      </c>
      <c r="S2" s="10" t="s">
        <v>23</v>
      </c>
      <c r="T2" s="10" t="s">
        <v>7</v>
      </c>
      <c r="U2" s="10" t="s">
        <v>24</v>
      </c>
      <c r="V2" s="10" t="s">
        <v>25</v>
      </c>
      <c r="W2" s="10" t="s">
        <v>26</v>
      </c>
    </row>
    <row r="3" spans="1:23" x14ac:dyDescent="0.25">
      <c r="A3">
        <v>202</v>
      </c>
      <c r="B3" s="16">
        <v>31</v>
      </c>
      <c r="C3" s="16">
        <v>42.5</v>
      </c>
      <c r="D3" s="20">
        <f t="shared" ref="D3:D28" si="0">B3-C3</f>
        <v>-11.5</v>
      </c>
      <c r="E3" s="16">
        <v>4.5</v>
      </c>
      <c r="F3" s="16">
        <v>2.8332999999999999</v>
      </c>
      <c r="G3" s="21">
        <f t="shared" ref="D3:G36" si="1">E3-F3</f>
        <v>1.6667000000000001</v>
      </c>
      <c r="H3" s="16">
        <v>0.15870000000000001</v>
      </c>
      <c r="I3" s="16">
        <v>5.8999999999999997E-2</v>
      </c>
      <c r="J3" s="21">
        <f t="shared" ref="G3:J36" si="2">H3-I3</f>
        <v>9.9700000000000011E-2</v>
      </c>
      <c r="N3" s="23">
        <v>22</v>
      </c>
      <c r="O3" s="15">
        <f>173.5/2</f>
        <v>86.75</v>
      </c>
      <c r="P3" s="15">
        <f>89.5/2</f>
        <v>44.75</v>
      </c>
      <c r="Q3" s="13">
        <f t="shared" ref="Q3:Q21" si="3">O3-P3</f>
        <v>42</v>
      </c>
      <c r="R3" s="15">
        <v>6.1666999999999996</v>
      </c>
      <c r="S3" s="15">
        <v>3.3332999999999999</v>
      </c>
      <c r="T3" s="13">
        <f t="shared" ref="T3:T5" si="4">R3-S3</f>
        <v>2.8333999999999997</v>
      </c>
      <c r="U3" s="15">
        <v>7.1999999999999995E-2</v>
      </c>
      <c r="V3" s="15">
        <v>1.38E-2</v>
      </c>
      <c r="W3" s="15">
        <f t="shared" ref="W3:W5" si="5">U3-V3</f>
        <v>5.8199999999999995E-2</v>
      </c>
    </row>
    <row r="4" spans="1:23" x14ac:dyDescent="0.25">
      <c r="A4">
        <v>203</v>
      </c>
      <c r="B4" s="16">
        <v>163.4</v>
      </c>
      <c r="C4" s="16">
        <v>17.8</v>
      </c>
      <c r="D4" s="21">
        <f t="shared" si="0"/>
        <v>145.6</v>
      </c>
      <c r="E4" s="16">
        <v>6.4</v>
      </c>
      <c r="F4" s="16">
        <v>1.8</v>
      </c>
      <c r="G4" s="21">
        <f t="shared" si="1"/>
        <v>4.6000000000000005</v>
      </c>
      <c r="H4" s="19" t="s">
        <v>52</v>
      </c>
      <c r="I4" s="16">
        <v>1.2200000000000001E-2</v>
      </c>
      <c r="J4" s="20" t="e">
        <f t="shared" si="2"/>
        <v>#VALUE!</v>
      </c>
      <c r="N4" s="23">
        <v>26</v>
      </c>
      <c r="O4" s="15">
        <f>92.5/2</f>
        <v>46.25</v>
      </c>
      <c r="P4" s="15">
        <f>44.3333/2</f>
        <v>22.166650000000001</v>
      </c>
      <c r="Q4" s="13">
        <f t="shared" si="3"/>
        <v>24.083349999999999</v>
      </c>
      <c r="R4" s="15">
        <v>5.6666999999999996</v>
      </c>
      <c r="S4" s="15">
        <v>2.1667000000000001</v>
      </c>
      <c r="T4" s="13">
        <f t="shared" si="4"/>
        <v>3.4999999999999996</v>
      </c>
      <c r="U4" s="15">
        <v>0.1305</v>
      </c>
      <c r="V4" s="15">
        <v>4.58E-2</v>
      </c>
      <c r="W4" s="15">
        <f t="shared" si="5"/>
        <v>8.4699999999999998E-2</v>
      </c>
    </row>
    <row r="5" spans="1:23" x14ac:dyDescent="0.25">
      <c r="A5">
        <v>207</v>
      </c>
      <c r="B5" s="16">
        <v>34</v>
      </c>
      <c r="C5" s="16">
        <v>19.833300000000001</v>
      </c>
      <c r="D5" s="21">
        <f t="shared" si="0"/>
        <v>14.166699999999999</v>
      </c>
      <c r="E5" s="16">
        <v>5.1666999999999996</v>
      </c>
      <c r="F5" s="16">
        <v>3.5</v>
      </c>
      <c r="G5" s="21">
        <f t="shared" si="1"/>
        <v>1.6666999999999996</v>
      </c>
      <c r="H5" s="16">
        <v>0.15479999999999999</v>
      </c>
      <c r="I5" s="16">
        <v>7.3700000000000002E-2</v>
      </c>
      <c r="J5" s="21">
        <f t="shared" si="2"/>
        <v>8.1099999999999992E-2</v>
      </c>
      <c r="N5" s="23">
        <v>32</v>
      </c>
      <c r="O5" s="15">
        <f>37/2</f>
        <v>18.5</v>
      </c>
      <c r="P5" s="15">
        <f>53.1667/2</f>
        <v>26.583349999999999</v>
      </c>
      <c r="Q5" s="14">
        <f t="shared" si="3"/>
        <v>-8.0833499999999994</v>
      </c>
      <c r="R5" s="15">
        <v>7</v>
      </c>
      <c r="S5" s="15">
        <v>2.5</v>
      </c>
      <c r="T5" s="13">
        <f t="shared" si="4"/>
        <v>4.5</v>
      </c>
      <c r="U5" s="15">
        <v>0.14019999999999999</v>
      </c>
      <c r="V5" s="15">
        <v>1.8599999999999998E-2</v>
      </c>
      <c r="W5" s="15">
        <f t="shared" si="5"/>
        <v>0.12159999999999999</v>
      </c>
    </row>
    <row r="6" spans="1:23" x14ac:dyDescent="0.25">
      <c r="A6">
        <v>208</v>
      </c>
      <c r="B6" s="16">
        <v>107.5</v>
      </c>
      <c r="C6" s="16">
        <v>94</v>
      </c>
      <c r="D6" s="21">
        <f t="shared" si="0"/>
        <v>13.5</v>
      </c>
      <c r="E6" s="16">
        <v>6</v>
      </c>
      <c r="F6" s="16">
        <v>2.5</v>
      </c>
      <c r="G6" s="21">
        <f t="shared" si="1"/>
        <v>3.5</v>
      </c>
      <c r="H6" s="16">
        <v>4.9599999999999998E-2</v>
      </c>
      <c r="I6" s="16">
        <v>2.63E-2</v>
      </c>
      <c r="J6" s="21">
        <f t="shared" si="2"/>
        <v>2.3299999999999998E-2</v>
      </c>
      <c r="N6" s="24">
        <v>205</v>
      </c>
      <c r="O6" s="16">
        <v>58.666699999999999</v>
      </c>
      <c r="P6" s="16">
        <v>64.666700000000006</v>
      </c>
      <c r="Q6" s="20">
        <f>O6-P6</f>
        <v>-6.0000000000000071</v>
      </c>
      <c r="R6" s="16">
        <v>4.6666999999999996</v>
      </c>
      <c r="S6" s="16">
        <v>3</v>
      </c>
      <c r="T6" s="21">
        <f>R6-S6</f>
        <v>1.6666999999999996</v>
      </c>
      <c r="U6" s="16">
        <v>8.8499999999999995E-2</v>
      </c>
      <c r="V6" s="16">
        <v>2.53E-2</v>
      </c>
      <c r="W6" s="16">
        <f>U6-V6</f>
        <v>6.3199999999999992E-2</v>
      </c>
    </row>
    <row r="7" spans="1:23" x14ac:dyDescent="0.25">
      <c r="A7">
        <v>209</v>
      </c>
      <c r="B7" s="16">
        <v>130.66669999999999</v>
      </c>
      <c r="C7" s="16">
        <v>113.33329999999999</v>
      </c>
      <c r="D7" s="21">
        <f t="shared" si="0"/>
        <v>17.333399999999997</v>
      </c>
      <c r="E7" s="16">
        <v>4.1666999999999996</v>
      </c>
      <c r="F7" s="16">
        <v>4.8333000000000004</v>
      </c>
      <c r="G7" s="20">
        <f t="shared" si="1"/>
        <v>-0.66660000000000075</v>
      </c>
      <c r="H7" s="16">
        <v>3.4099999999999998E-2</v>
      </c>
      <c r="I7" s="16">
        <v>2.3199999999999998E-2</v>
      </c>
      <c r="J7" s="21">
        <f t="shared" si="2"/>
        <v>1.09E-2</v>
      </c>
      <c r="N7" s="25">
        <v>206</v>
      </c>
      <c r="O7" s="16">
        <v>36.5</v>
      </c>
      <c r="P7" s="16">
        <v>29.833300000000001</v>
      </c>
      <c r="Q7" s="21">
        <f t="shared" si="3"/>
        <v>6.6666999999999987</v>
      </c>
      <c r="R7" s="16">
        <v>6.5</v>
      </c>
      <c r="S7" s="16">
        <v>2</v>
      </c>
      <c r="T7" s="21">
        <f>R7-S7</f>
        <v>4.5</v>
      </c>
      <c r="U7" s="16"/>
      <c r="V7" s="16"/>
      <c r="W7" s="16"/>
    </row>
    <row r="8" spans="1:23" x14ac:dyDescent="0.25">
      <c r="A8">
        <v>210</v>
      </c>
      <c r="B8" s="16">
        <v>40.833300000000001</v>
      </c>
      <c r="C8" s="16">
        <v>23.166699999999999</v>
      </c>
      <c r="D8" s="21">
        <f t="shared" si="0"/>
        <v>17.666600000000003</v>
      </c>
      <c r="E8" s="16">
        <v>4.5</v>
      </c>
      <c r="F8" s="16">
        <v>1.8332999999999999</v>
      </c>
      <c r="G8" s="21">
        <f t="shared" si="1"/>
        <v>2.6667000000000001</v>
      </c>
      <c r="H8" s="16">
        <v>0.12139999999999999</v>
      </c>
      <c r="I8" s="16">
        <v>4.6399999999999997E-2</v>
      </c>
      <c r="J8" s="21">
        <f t="shared" si="2"/>
        <v>7.4999999999999997E-2</v>
      </c>
      <c r="N8" s="25">
        <v>301</v>
      </c>
      <c r="O8" s="16">
        <v>71.5</v>
      </c>
      <c r="P8" s="16">
        <v>52.333300000000001</v>
      </c>
      <c r="Q8" s="21">
        <f t="shared" si="3"/>
        <v>19.166699999999999</v>
      </c>
      <c r="R8" s="16">
        <v>5.6666999999999996</v>
      </c>
      <c r="S8" s="16">
        <v>3.6667000000000001</v>
      </c>
      <c r="T8" s="21">
        <f t="shared" ref="T8:T21" si="6">R8-S8</f>
        <v>1.9999999999999996</v>
      </c>
      <c r="U8" s="16">
        <v>0.1042</v>
      </c>
      <c r="V8" s="16">
        <v>0.05</v>
      </c>
      <c r="W8" s="16">
        <f t="shared" ref="W8:W21" si="7">U8-V8</f>
        <v>5.4199999999999998E-2</v>
      </c>
    </row>
    <row r="9" spans="1:23" x14ac:dyDescent="0.25">
      <c r="A9">
        <v>211</v>
      </c>
      <c r="B9" s="16">
        <v>116.66670000000001</v>
      </c>
      <c r="C9" s="16">
        <v>20.166699999999999</v>
      </c>
      <c r="D9" s="21">
        <f t="shared" si="0"/>
        <v>96.5</v>
      </c>
      <c r="E9" s="16">
        <v>3.5</v>
      </c>
      <c r="F9" s="16">
        <v>3.5</v>
      </c>
      <c r="G9" s="21">
        <f t="shared" si="1"/>
        <v>0</v>
      </c>
      <c r="H9" s="16">
        <v>4.8099999999999997E-2</v>
      </c>
      <c r="I9" s="16">
        <v>2.8500000000000001E-2</v>
      </c>
      <c r="J9" s="21">
        <f t="shared" si="2"/>
        <v>1.9599999999999996E-2</v>
      </c>
      <c r="N9" s="25">
        <v>303</v>
      </c>
      <c r="O9" s="16">
        <v>129.66669999999999</v>
      </c>
      <c r="P9" s="16">
        <v>131.83330000000001</v>
      </c>
      <c r="Q9" s="20">
        <f t="shared" si="3"/>
        <v>-2.1666000000000167</v>
      </c>
      <c r="R9" s="16">
        <v>4.5</v>
      </c>
      <c r="S9" s="16">
        <v>3.5</v>
      </c>
      <c r="T9" s="21">
        <f t="shared" si="6"/>
        <v>1</v>
      </c>
      <c r="U9" s="16">
        <v>3.4500000000000003E-2</v>
      </c>
      <c r="V9" s="16">
        <v>1.6400000000000001E-2</v>
      </c>
      <c r="W9" s="16">
        <f t="shared" si="7"/>
        <v>1.8100000000000002E-2</v>
      </c>
    </row>
    <row r="10" spans="1:23" x14ac:dyDescent="0.25">
      <c r="A10">
        <v>212</v>
      </c>
      <c r="B10" s="16">
        <v>48.166699999999999</v>
      </c>
      <c r="C10" s="16">
        <v>49</v>
      </c>
      <c r="D10" s="20">
        <f t="shared" si="0"/>
        <v>-0.83330000000000126</v>
      </c>
      <c r="E10" s="16">
        <v>4.5</v>
      </c>
      <c r="F10" s="16">
        <v>2.5</v>
      </c>
      <c r="G10" s="21">
        <f t="shared" si="1"/>
        <v>2</v>
      </c>
      <c r="H10" s="16">
        <v>0.10979999999999999</v>
      </c>
      <c r="I10" s="16">
        <v>5.6899999999999999E-2</v>
      </c>
      <c r="J10" s="21">
        <f t="shared" si="2"/>
        <v>5.2899999999999996E-2</v>
      </c>
      <c r="N10" s="25">
        <v>304</v>
      </c>
      <c r="O10" s="16">
        <v>33.833300000000001</v>
      </c>
      <c r="P10" s="16">
        <v>43.666699999999999</v>
      </c>
      <c r="Q10" s="20">
        <f t="shared" si="3"/>
        <v>-9.8333999999999975</v>
      </c>
      <c r="R10" s="16">
        <v>4.6666999999999996</v>
      </c>
      <c r="S10" s="16">
        <v>3.5</v>
      </c>
      <c r="T10" s="21">
        <f t="shared" si="6"/>
        <v>1.1666999999999996</v>
      </c>
      <c r="U10" s="16">
        <v>0.15329999999999999</v>
      </c>
      <c r="V10" s="16">
        <v>7.7399999999999997E-2</v>
      </c>
      <c r="W10" s="16">
        <f t="shared" si="7"/>
        <v>7.5899999999999995E-2</v>
      </c>
    </row>
    <row r="11" spans="1:23" x14ac:dyDescent="0.25">
      <c r="A11">
        <v>213</v>
      </c>
      <c r="B11" s="16">
        <v>26.166699999999999</v>
      </c>
      <c r="C11" s="16">
        <v>25.5</v>
      </c>
      <c r="D11" s="21">
        <f t="shared" si="0"/>
        <v>0.66669999999999874</v>
      </c>
      <c r="E11" s="16">
        <v>4.6666999999999996</v>
      </c>
      <c r="F11" s="16">
        <v>3.3332999999999999</v>
      </c>
      <c r="G11" s="21">
        <f t="shared" si="1"/>
        <v>1.3333999999999997</v>
      </c>
      <c r="H11" s="16">
        <v>0.15720000000000001</v>
      </c>
      <c r="I11" s="16">
        <v>0.1174</v>
      </c>
      <c r="J11" s="21">
        <f t="shared" si="2"/>
        <v>3.9800000000000002E-2</v>
      </c>
      <c r="N11" s="25">
        <v>305</v>
      </c>
      <c r="O11" s="16">
        <v>32.200000000000003</v>
      </c>
      <c r="P11" s="16">
        <v>9</v>
      </c>
      <c r="Q11" s="21">
        <f t="shared" si="3"/>
        <v>23.200000000000003</v>
      </c>
      <c r="R11" s="16">
        <v>3.8</v>
      </c>
      <c r="S11" s="16">
        <v>3.8</v>
      </c>
      <c r="T11" s="20">
        <f t="shared" si="6"/>
        <v>0</v>
      </c>
      <c r="U11" s="16">
        <v>0.17419999999999999</v>
      </c>
      <c r="V11" s="16">
        <v>3.3329999999999999E-2</v>
      </c>
      <c r="W11" s="16">
        <f t="shared" si="7"/>
        <v>0.14087</v>
      </c>
    </row>
    <row r="12" spans="1:23" x14ac:dyDescent="0.25">
      <c r="A12">
        <v>214</v>
      </c>
      <c r="B12" s="16">
        <v>49.833300000000001</v>
      </c>
      <c r="C12" s="16">
        <v>52.333300000000001</v>
      </c>
      <c r="D12" s="20">
        <f t="shared" si="0"/>
        <v>-2.5</v>
      </c>
      <c r="E12" s="16">
        <v>4.8333000000000004</v>
      </c>
      <c r="F12" s="16">
        <v>3.1667000000000001</v>
      </c>
      <c r="G12" s="21">
        <f t="shared" si="1"/>
        <v>1.6666000000000003</v>
      </c>
      <c r="H12" s="16">
        <v>9.5699999999999993E-2</v>
      </c>
      <c r="I12" s="16">
        <v>3.2399999999999998E-2</v>
      </c>
      <c r="J12" s="21">
        <f t="shared" si="2"/>
        <v>6.3299999999999995E-2</v>
      </c>
      <c r="N12" s="25">
        <v>306</v>
      </c>
      <c r="O12" s="16">
        <v>47</v>
      </c>
      <c r="P12" s="16">
        <v>48.666699999999999</v>
      </c>
      <c r="Q12" s="20">
        <f t="shared" si="3"/>
        <v>-1.6666999999999987</v>
      </c>
      <c r="R12" s="16">
        <v>4.6666999999999996</v>
      </c>
      <c r="S12" s="16">
        <v>2.6667000000000001</v>
      </c>
      <c r="T12" s="21">
        <f t="shared" si="6"/>
        <v>1.9999999999999996</v>
      </c>
      <c r="U12" s="16">
        <v>9.7699999999999995E-2</v>
      </c>
      <c r="V12" s="16">
        <v>2.93E-2</v>
      </c>
      <c r="W12" s="16">
        <f t="shared" si="7"/>
        <v>6.8399999999999989E-2</v>
      </c>
    </row>
    <row r="13" spans="1:23" x14ac:dyDescent="0.25">
      <c r="A13">
        <v>215</v>
      </c>
      <c r="B13" s="16">
        <v>113.5</v>
      </c>
      <c r="C13" s="16">
        <v>100.5</v>
      </c>
      <c r="D13" s="21">
        <f t="shared" si="0"/>
        <v>13</v>
      </c>
      <c r="E13" s="16">
        <v>4.3</v>
      </c>
      <c r="F13" s="16">
        <v>3.5</v>
      </c>
      <c r="G13" s="21">
        <f t="shared" si="1"/>
        <v>0.79999999999999982</v>
      </c>
      <c r="H13" s="16">
        <v>3.7699999999999997E-2</v>
      </c>
      <c r="I13" s="16">
        <v>1.9800000000000002E-2</v>
      </c>
      <c r="J13" s="21">
        <f t="shared" si="2"/>
        <v>1.7899999999999996E-2</v>
      </c>
      <c r="N13" s="25">
        <v>307</v>
      </c>
      <c r="O13" s="16">
        <v>62.333300000000001</v>
      </c>
      <c r="P13" s="16">
        <v>72.333299999999994</v>
      </c>
      <c r="Q13" s="20">
        <f t="shared" si="3"/>
        <v>-9.9999999999999929</v>
      </c>
      <c r="R13" s="16">
        <v>5.1666999999999996</v>
      </c>
      <c r="S13" s="16">
        <v>3.5</v>
      </c>
      <c r="T13" s="21">
        <f t="shared" si="6"/>
        <v>1.6666999999999996</v>
      </c>
      <c r="U13" s="16">
        <v>0.1002</v>
      </c>
      <c r="V13" s="16">
        <v>4.4699999999999997E-2</v>
      </c>
      <c r="W13" s="16">
        <f t="shared" si="7"/>
        <v>5.5500000000000001E-2</v>
      </c>
    </row>
    <row r="14" spans="1:23" x14ac:dyDescent="0.25">
      <c r="A14">
        <v>216</v>
      </c>
      <c r="B14" s="16">
        <v>91.166700000000006</v>
      </c>
      <c r="C14" s="16">
        <v>74.5</v>
      </c>
      <c r="D14" s="21">
        <f t="shared" si="0"/>
        <v>16.666700000000006</v>
      </c>
      <c r="E14" s="16">
        <v>5.5</v>
      </c>
      <c r="F14" s="16">
        <v>2.3332999999999999</v>
      </c>
      <c r="G14" s="21">
        <f t="shared" si="1"/>
        <v>3.1667000000000001</v>
      </c>
      <c r="H14" s="16">
        <v>7.5600000000000001E-2</v>
      </c>
      <c r="I14" s="16">
        <v>4.24E-2</v>
      </c>
      <c r="J14" s="21">
        <f t="shared" si="2"/>
        <v>3.32E-2</v>
      </c>
      <c r="N14" s="25">
        <v>308</v>
      </c>
      <c r="O14" s="16">
        <v>65.333299999999994</v>
      </c>
      <c r="P14" s="16">
        <v>82.666700000000006</v>
      </c>
      <c r="Q14" s="20">
        <f t="shared" si="3"/>
        <v>-17.333400000000012</v>
      </c>
      <c r="R14" s="16">
        <v>6.1666999999999996</v>
      </c>
      <c r="S14" s="16">
        <v>4.5</v>
      </c>
      <c r="T14" s="21">
        <f t="shared" si="6"/>
        <v>1.6666999999999996</v>
      </c>
      <c r="U14" s="16">
        <v>6.2600000000000003E-2</v>
      </c>
      <c r="V14" s="16">
        <v>2.8000000000000001E-2</v>
      </c>
      <c r="W14" s="16">
        <f t="shared" si="7"/>
        <v>3.4600000000000006E-2</v>
      </c>
    </row>
    <row r="15" spans="1:23" x14ac:dyDescent="0.25">
      <c r="A15">
        <v>217</v>
      </c>
      <c r="B15" s="16">
        <v>79.166700000000006</v>
      </c>
      <c r="C15" s="16">
        <v>61.666699999999999</v>
      </c>
      <c r="D15" s="21">
        <f t="shared" si="0"/>
        <v>17.500000000000007</v>
      </c>
      <c r="E15" s="16">
        <v>3.1667000000000001</v>
      </c>
      <c r="F15" s="16">
        <v>2.8332999999999999</v>
      </c>
      <c r="G15" s="21">
        <f t="shared" si="1"/>
        <v>0.33340000000000014</v>
      </c>
      <c r="H15" s="16">
        <v>8.4699999999999998E-2</v>
      </c>
      <c r="I15" s="16">
        <v>4.8099999999999997E-2</v>
      </c>
      <c r="J15" s="21">
        <f t="shared" si="2"/>
        <v>3.6600000000000001E-2</v>
      </c>
      <c r="N15" s="24">
        <v>309</v>
      </c>
      <c r="O15" s="16">
        <v>29.5</v>
      </c>
      <c r="P15" s="16">
        <v>100.5</v>
      </c>
      <c r="Q15" s="20">
        <f t="shared" si="3"/>
        <v>-71</v>
      </c>
      <c r="R15" s="16">
        <v>6.1666999999999996</v>
      </c>
      <c r="S15" s="16">
        <v>2.1667000000000001</v>
      </c>
      <c r="T15" s="21">
        <f t="shared" si="6"/>
        <v>3.9999999999999996</v>
      </c>
      <c r="U15" s="16">
        <v>0.11020000000000001</v>
      </c>
      <c r="V15" s="16">
        <v>0.02</v>
      </c>
      <c r="W15" s="16">
        <f t="shared" si="7"/>
        <v>9.0200000000000002E-2</v>
      </c>
    </row>
    <row r="16" spans="1:23" x14ac:dyDescent="0.25">
      <c r="A16">
        <v>218</v>
      </c>
      <c r="B16" s="16">
        <v>36.833300000000001</v>
      </c>
      <c r="C16" s="16">
        <v>34.166699999999999</v>
      </c>
      <c r="D16" s="21">
        <f t="shared" si="0"/>
        <v>2.6666000000000025</v>
      </c>
      <c r="E16" s="16">
        <v>5.6666999999999996</v>
      </c>
      <c r="F16" s="16">
        <v>2.6667000000000001</v>
      </c>
      <c r="G16" s="21">
        <f t="shared" si="1"/>
        <v>2.9999999999999996</v>
      </c>
      <c r="H16" s="16">
        <v>0.14349999999999999</v>
      </c>
      <c r="I16" s="16">
        <v>5.6099999999999997E-2</v>
      </c>
      <c r="J16" s="21">
        <f t="shared" si="2"/>
        <v>8.7399999999999992E-2</v>
      </c>
      <c r="N16" s="25">
        <v>310</v>
      </c>
      <c r="O16" s="16">
        <v>70.5</v>
      </c>
      <c r="P16" s="16">
        <v>59.5</v>
      </c>
      <c r="Q16" s="21">
        <f t="shared" si="3"/>
        <v>11</v>
      </c>
      <c r="R16" s="16">
        <v>4.5</v>
      </c>
      <c r="S16" s="16">
        <v>3.5</v>
      </c>
      <c r="T16" s="21">
        <f t="shared" si="6"/>
        <v>1</v>
      </c>
      <c r="U16" s="16">
        <v>6.1100000000000002E-2</v>
      </c>
      <c r="V16" s="16">
        <v>2.98E-2</v>
      </c>
      <c r="W16" s="16">
        <f t="shared" si="7"/>
        <v>3.1300000000000001E-2</v>
      </c>
    </row>
    <row r="17" spans="1:23" x14ac:dyDescent="0.25">
      <c r="A17">
        <v>219</v>
      </c>
      <c r="B17" s="16">
        <v>76.333299999999994</v>
      </c>
      <c r="C17" s="16">
        <v>83.666700000000006</v>
      </c>
      <c r="D17" s="21">
        <f t="shared" si="0"/>
        <v>-7.3334000000000117</v>
      </c>
      <c r="E17" s="16">
        <v>6.3333000000000004</v>
      </c>
      <c r="F17" s="16">
        <v>4.5</v>
      </c>
      <c r="G17" s="21">
        <f t="shared" si="1"/>
        <v>1.8333000000000004</v>
      </c>
      <c r="H17" s="16">
        <v>6.3399999999999998E-2</v>
      </c>
      <c r="I17" s="16">
        <v>3.3000000000000002E-2</v>
      </c>
      <c r="J17" s="21">
        <f t="shared" si="2"/>
        <v>3.0399999999999996E-2</v>
      </c>
      <c r="N17" s="25">
        <v>311</v>
      </c>
      <c r="O17" s="16">
        <v>128.4</v>
      </c>
      <c r="P17" s="16">
        <v>114.4</v>
      </c>
      <c r="Q17" s="21">
        <f t="shared" si="3"/>
        <v>14</v>
      </c>
      <c r="R17" s="16">
        <v>5.2</v>
      </c>
      <c r="S17" s="16">
        <v>1.8</v>
      </c>
      <c r="T17" s="21">
        <f t="shared" si="6"/>
        <v>3.4000000000000004</v>
      </c>
      <c r="U17" s="16"/>
      <c r="V17" s="16"/>
      <c r="W17" s="16">
        <f t="shared" si="7"/>
        <v>0</v>
      </c>
    </row>
    <row r="18" spans="1:23" x14ac:dyDescent="0.25">
      <c r="A18">
        <v>220</v>
      </c>
      <c r="B18" s="16">
        <v>26.666699999999999</v>
      </c>
      <c r="C18" s="16">
        <v>38.166699999999999</v>
      </c>
      <c r="D18" s="21">
        <f t="shared" si="0"/>
        <v>-11.5</v>
      </c>
      <c r="E18" s="16">
        <v>5.1666999999999996</v>
      </c>
      <c r="F18" s="16">
        <v>3</v>
      </c>
      <c r="G18" s="21">
        <f t="shared" si="1"/>
        <v>2.1666999999999996</v>
      </c>
      <c r="H18" s="16">
        <v>0.13339999999999999</v>
      </c>
      <c r="I18" s="16">
        <v>4.2500000000000003E-2</v>
      </c>
      <c r="J18" s="21">
        <f t="shared" si="2"/>
        <v>9.0899999999999981E-2</v>
      </c>
      <c r="N18" s="25">
        <v>312</v>
      </c>
      <c r="O18" s="16">
        <v>126.66670000000001</v>
      </c>
      <c r="P18" s="16">
        <v>133.33330000000001</v>
      </c>
      <c r="Q18" s="20">
        <f t="shared" si="3"/>
        <v>-6.6666000000000025</v>
      </c>
      <c r="R18" s="16">
        <v>3.8332999999999999</v>
      </c>
      <c r="S18" s="16">
        <v>4.3333000000000004</v>
      </c>
      <c r="T18" s="20">
        <f t="shared" si="6"/>
        <v>-0.50000000000000044</v>
      </c>
      <c r="U18" s="16">
        <v>3.1600000000000003E-2</v>
      </c>
      <c r="V18" s="16">
        <v>2.29E-2</v>
      </c>
      <c r="W18" s="16">
        <f t="shared" si="7"/>
        <v>8.7000000000000029E-3</v>
      </c>
    </row>
    <row r="19" spans="1:23" x14ac:dyDescent="0.25">
      <c r="A19">
        <v>221</v>
      </c>
      <c r="B19" s="16">
        <v>55.5</v>
      </c>
      <c r="C19" s="16">
        <v>58</v>
      </c>
      <c r="D19" s="21">
        <f t="shared" si="0"/>
        <v>-2.5</v>
      </c>
      <c r="E19" s="16">
        <v>4.8333000000000004</v>
      </c>
      <c r="F19" s="16">
        <v>3.1667000000000001</v>
      </c>
      <c r="G19" s="21">
        <f t="shared" si="1"/>
        <v>1.6666000000000003</v>
      </c>
      <c r="H19" s="16">
        <v>9.64E-2</v>
      </c>
      <c r="I19" s="16">
        <v>4.4499999999999998E-2</v>
      </c>
      <c r="J19" s="21">
        <f t="shared" si="2"/>
        <v>5.1900000000000002E-2</v>
      </c>
      <c r="N19" s="25">
        <v>313</v>
      </c>
      <c r="O19" s="16">
        <v>181.83330000000001</v>
      </c>
      <c r="P19" s="16">
        <v>140.83330000000001</v>
      </c>
      <c r="Q19" s="21">
        <f t="shared" si="3"/>
        <v>41</v>
      </c>
      <c r="R19" s="16">
        <v>5</v>
      </c>
      <c r="S19" s="16">
        <v>4.3333000000000004</v>
      </c>
      <c r="T19" s="21">
        <f t="shared" si="6"/>
        <v>0.66669999999999963</v>
      </c>
      <c r="U19" s="16">
        <v>3.5700000000000003E-2</v>
      </c>
      <c r="V19" s="16">
        <v>9.1000000000000004E-3</v>
      </c>
      <c r="W19" s="16">
        <f t="shared" si="7"/>
        <v>2.6600000000000002E-2</v>
      </c>
    </row>
    <row r="20" spans="1:23" x14ac:dyDescent="0.25">
      <c r="A20">
        <v>222</v>
      </c>
      <c r="B20" s="16">
        <v>57.166699999999999</v>
      </c>
      <c r="C20" s="16">
        <v>54</v>
      </c>
      <c r="D20" s="21">
        <f t="shared" si="0"/>
        <v>3.1666999999999987</v>
      </c>
      <c r="E20" s="16">
        <v>4.8333000000000004</v>
      </c>
      <c r="F20" s="16">
        <v>2.1667000000000001</v>
      </c>
      <c r="G20" s="21">
        <f t="shared" si="1"/>
        <v>2.6666000000000003</v>
      </c>
      <c r="H20" s="16">
        <v>8.6199999999999999E-2</v>
      </c>
      <c r="I20" s="16">
        <v>3.2000000000000001E-2</v>
      </c>
      <c r="J20" s="21">
        <f t="shared" si="2"/>
        <v>5.4199999999999998E-2</v>
      </c>
      <c r="N20" s="25">
        <v>314</v>
      </c>
      <c r="O20" s="16">
        <v>35.5</v>
      </c>
      <c r="P20" s="16">
        <v>56.666699999999999</v>
      </c>
      <c r="Q20" s="20">
        <f t="shared" si="3"/>
        <v>-21.166699999999999</v>
      </c>
      <c r="R20" s="16">
        <v>3.6667000000000001</v>
      </c>
      <c r="S20" s="16">
        <v>3.6667000000000001</v>
      </c>
      <c r="T20" s="20">
        <f t="shared" si="6"/>
        <v>0</v>
      </c>
      <c r="U20" s="16">
        <v>0.1085</v>
      </c>
      <c r="V20" s="16">
        <v>5.62E-2</v>
      </c>
      <c r="W20" s="16">
        <f t="shared" si="7"/>
        <v>5.2299999999999999E-2</v>
      </c>
    </row>
    <row r="21" spans="1:23" x14ac:dyDescent="0.25">
      <c r="A21">
        <v>223</v>
      </c>
      <c r="B21" s="16">
        <v>64.666700000000006</v>
      </c>
      <c r="C21" s="16">
        <v>55.333300000000001</v>
      </c>
      <c r="D21" s="21">
        <f t="shared" si="0"/>
        <v>9.3334000000000046</v>
      </c>
      <c r="E21" s="16">
        <v>6.1666999999999996</v>
      </c>
      <c r="F21" s="16">
        <v>2.3332999999999999</v>
      </c>
      <c r="G21" s="21">
        <f t="shared" si="1"/>
        <v>3.8333999999999997</v>
      </c>
      <c r="H21" s="16">
        <v>0.10059999999999999</v>
      </c>
      <c r="I21" s="16">
        <v>4.99E-2</v>
      </c>
      <c r="J21" s="21">
        <f t="shared" si="2"/>
        <v>5.0699999999999995E-2</v>
      </c>
      <c r="N21" s="25">
        <v>315</v>
      </c>
      <c r="O21" s="16">
        <v>29.166699999999999</v>
      </c>
      <c r="P21" s="16">
        <v>29.833300000000001</v>
      </c>
      <c r="Q21" s="20">
        <f t="shared" si="3"/>
        <v>-0.66660000000000252</v>
      </c>
      <c r="R21" s="16">
        <v>5.1666999999999996</v>
      </c>
      <c r="S21" s="16">
        <v>3.8332999999999999</v>
      </c>
      <c r="T21" s="21">
        <f t="shared" si="6"/>
        <v>1.3333999999999997</v>
      </c>
      <c r="U21" s="16">
        <v>0.1041</v>
      </c>
      <c r="V21" s="16">
        <v>7.3899999999999993E-2</v>
      </c>
      <c r="W21" s="16">
        <f t="shared" si="7"/>
        <v>3.0200000000000005E-2</v>
      </c>
    </row>
    <row r="22" spans="1:23" x14ac:dyDescent="0.25">
      <c r="A22">
        <v>224</v>
      </c>
      <c r="B22" s="16">
        <v>140.16669999999999</v>
      </c>
      <c r="C22" s="16">
        <v>127.5</v>
      </c>
      <c r="D22" s="21">
        <f t="shared" si="0"/>
        <v>12.666699999999992</v>
      </c>
      <c r="E22" s="16">
        <v>5.8333000000000004</v>
      </c>
      <c r="F22" s="16">
        <v>2.5</v>
      </c>
      <c r="G22" s="21">
        <f t="shared" si="1"/>
        <v>3.3333000000000004</v>
      </c>
      <c r="H22" s="16">
        <v>3.8699999999999998E-2</v>
      </c>
      <c r="I22" s="16">
        <v>1.7999999999999999E-2</v>
      </c>
      <c r="J22" s="21">
        <f t="shared" si="2"/>
        <v>2.07E-2</v>
      </c>
      <c r="N22" s="16"/>
      <c r="O22" s="10">
        <f>AVERAGE(O3:O21)</f>
        <v>67.900000000000006</v>
      </c>
      <c r="P22" s="10">
        <f>AVERAGE(P3:P21)</f>
        <v>66.503505263157891</v>
      </c>
      <c r="Q22" s="10"/>
      <c r="R22" s="10">
        <f t="shared" ref="R22:V22" si="8">AVERAGE(R3:R21)</f>
        <v>5.1666842105263155</v>
      </c>
      <c r="S22" s="10">
        <f t="shared" si="8"/>
        <v>3.2508789473684208</v>
      </c>
      <c r="T22" s="10"/>
      <c r="U22" s="10">
        <f t="shared" si="8"/>
        <v>9.4652941176470606E-2</v>
      </c>
      <c r="V22" s="10">
        <f t="shared" si="8"/>
        <v>3.4972352941176468E-2</v>
      </c>
      <c r="W22" s="16"/>
    </row>
    <row r="23" spans="1:23" x14ac:dyDescent="0.25">
      <c r="A23">
        <v>225</v>
      </c>
      <c r="B23" s="16">
        <v>45.666699999999999</v>
      </c>
      <c r="C23" s="16">
        <v>103.5</v>
      </c>
      <c r="D23" s="21">
        <f t="shared" si="0"/>
        <v>-57.833300000000001</v>
      </c>
      <c r="E23" s="16">
        <v>5.3333000000000004</v>
      </c>
      <c r="F23" s="16">
        <v>2.8332999999999999</v>
      </c>
      <c r="G23" s="21">
        <f t="shared" si="1"/>
        <v>2.5000000000000004</v>
      </c>
      <c r="H23" s="16">
        <v>8.2900000000000001E-2</v>
      </c>
      <c r="I23" s="16">
        <v>3.1099999999999999E-2</v>
      </c>
      <c r="J23" s="21">
        <f t="shared" si="2"/>
        <v>5.1799999999999999E-2</v>
      </c>
      <c r="N23" s="16"/>
      <c r="O23" s="10" t="s">
        <v>17</v>
      </c>
      <c r="P23" s="10">
        <f>TTEST(O3:O21,P3:P21,2,1)</f>
        <v>0.81156589955716241</v>
      </c>
      <c r="Q23" s="10"/>
      <c r="R23" s="10"/>
      <c r="S23" s="17">
        <f t="shared" ref="S23" si="9">TTEST(R3:R21,S3:S21,2,1)</f>
        <v>2.8764546446768654E-5</v>
      </c>
      <c r="T23" s="10"/>
      <c r="U23" s="10"/>
      <c r="V23" s="10"/>
      <c r="W23" s="16"/>
    </row>
    <row r="24" spans="1:23" x14ac:dyDescent="0.25">
      <c r="A24">
        <v>226</v>
      </c>
      <c r="B24" s="16">
        <v>50.166699999999999</v>
      </c>
      <c r="C24" s="16">
        <v>49</v>
      </c>
      <c r="D24" s="21">
        <f t="shared" si="0"/>
        <v>1.1666999999999987</v>
      </c>
      <c r="E24" s="16">
        <v>3</v>
      </c>
      <c r="F24" s="16">
        <v>2.3332999999999999</v>
      </c>
      <c r="G24" s="21">
        <f t="shared" si="1"/>
        <v>0.66670000000000007</v>
      </c>
      <c r="H24" s="16">
        <v>0.1037</v>
      </c>
      <c r="I24" s="16">
        <v>4.4499999999999998E-2</v>
      </c>
      <c r="J24" s="21">
        <f t="shared" si="2"/>
        <v>5.9200000000000003E-2</v>
      </c>
    </row>
    <row r="25" spans="1:23" x14ac:dyDescent="0.25">
      <c r="A25">
        <v>227</v>
      </c>
      <c r="B25" s="16">
        <v>87</v>
      </c>
      <c r="C25" s="16">
        <v>86.333299999999994</v>
      </c>
      <c r="D25" s="21">
        <f t="shared" si="0"/>
        <v>0.66670000000000584</v>
      </c>
      <c r="E25" s="16">
        <v>5.1666999999999996</v>
      </c>
      <c r="F25" s="16">
        <v>3.8332999999999999</v>
      </c>
      <c r="G25" s="21">
        <f t="shared" si="1"/>
        <v>1.3333999999999997</v>
      </c>
      <c r="H25" s="16">
        <v>4.87E-2</v>
      </c>
      <c r="I25" s="16">
        <v>3.4700000000000002E-2</v>
      </c>
      <c r="J25" s="21">
        <f t="shared" si="2"/>
        <v>1.3999999999999999E-2</v>
      </c>
    </row>
    <row r="26" spans="1:23" x14ac:dyDescent="0.25">
      <c r="A26">
        <v>228</v>
      </c>
      <c r="B26" s="16">
        <v>39.333300000000001</v>
      </c>
      <c r="C26" s="16">
        <v>35.5</v>
      </c>
      <c r="D26" s="21">
        <f t="shared" si="0"/>
        <v>3.8333000000000013</v>
      </c>
      <c r="E26" s="16">
        <v>5.1666999999999996</v>
      </c>
      <c r="F26" s="16">
        <v>3.1667000000000001</v>
      </c>
      <c r="G26" s="21">
        <f t="shared" si="1"/>
        <v>1.9999999999999996</v>
      </c>
      <c r="H26" s="16">
        <v>0.1285</v>
      </c>
      <c r="I26" s="16">
        <v>7.6300000000000007E-2</v>
      </c>
      <c r="J26" s="21">
        <f t="shared" si="2"/>
        <v>5.2199999999999996E-2</v>
      </c>
    </row>
    <row r="27" spans="1:23" x14ac:dyDescent="0.25">
      <c r="A27">
        <v>229</v>
      </c>
      <c r="B27" s="16">
        <v>105.5</v>
      </c>
      <c r="C27" s="16">
        <v>94.333299999999994</v>
      </c>
      <c r="D27" s="21">
        <f t="shared" si="0"/>
        <v>11.166700000000006</v>
      </c>
      <c r="E27" s="16">
        <v>4</v>
      </c>
      <c r="F27" s="16">
        <v>4.1666999999999996</v>
      </c>
      <c r="G27" s="20">
        <f t="shared" si="1"/>
        <v>-0.16669999999999963</v>
      </c>
      <c r="H27" s="16">
        <v>3.2800000000000003E-2</v>
      </c>
      <c r="I27" s="16">
        <v>2.23E-2</v>
      </c>
      <c r="J27" s="21">
        <f t="shared" si="2"/>
        <v>1.0500000000000002E-2</v>
      </c>
    </row>
    <row r="28" spans="1:23" x14ac:dyDescent="0.25">
      <c r="A28">
        <v>230</v>
      </c>
      <c r="B28" s="16">
        <v>99.666700000000006</v>
      </c>
      <c r="C28" s="16">
        <v>37</v>
      </c>
      <c r="D28" s="21">
        <f t="shared" si="0"/>
        <v>62.666700000000006</v>
      </c>
      <c r="E28" s="16">
        <v>5.6666999999999996</v>
      </c>
      <c r="F28" s="16">
        <v>2.8332999999999999</v>
      </c>
      <c r="G28" s="21">
        <f t="shared" si="1"/>
        <v>2.8333999999999997</v>
      </c>
      <c r="H28" s="16">
        <v>7.2499999999999995E-2</v>
      </c>
      <c r="I28" s="16">
        <v>5.2999999999999999E-2</v>
      </c>
      <c r="J28" s="21">
        <f t="shared" si="2"/>
        <v>1.9499999999999997E-2</v>
      </c>
    </row>
    <row r="29" spans="1:23" x14ac:dyDescent="0.25">
      <c r="A29" s="19">
        <v>231</v>
      </c>
      <c r="B29" s="16">
        <v>32.5</v>
      </c>
      <c r="C29" s="16">
        <v>36.5</v>
      </c>
      <c r="D29" s="21">
        <f t="shared" ref="D29" si="10">B29-C29</f>
        <v>-4</v>
      </c>
      <c r="E29" s="16">
        <v>5</v>
      </c>
      <c r="F29" s="16">
        <v>3.3332999999999999</v>
      </c>
      <c r="G29" s="21">
        <f t="shared" ref="G29" si="11">E29-F29</f>
        <v>1.6667000000000001</v>
      </c>
      <c r="H29" s="16">
        <v>0.1497</v>
      </c>
      <c r="I29" s="16">
        <v>6.0499999999999998E-2</v>
      </c>
      <c r="J29" s="21">
        <f t="shared" ref="J29" si="12">H29-I29</f>
        <v>8.9200000000000002E-2</v>
      </c>
    </row>
    <row r="30" spans="1:23" x14ac:dyDescent="0.25">
      <c r="A30" s="16">
        <v>232</v>
      </c>
      <c r="B30" s="16">
        <v>95.333299999999994</v>
      </c>
      <c r="C30" s="16">
        <v>105.66670000000001</v>
      </c>
      <c r="D30" s="20">
        <f>B30-C30</f>
        <v>-10.333400000000012</v>
      </c>
      <c r="E30" s="16">
        <v>3.3332999999999999</v>
      </c>
      <c r="F30" s="16">
        <v>1.8332999999999999</v>
      </c>
      <c r="G30" s="21">
        <f>E30-F30</f>
        <v>1.5</v>
      </c>
      <c r="H30" s="16">
        <v>5.2999999999999999E-2</v>
      </c>
      <c r="I30" s="16">
        <v>2.18E-2</v>
      </c>
      <c r="J30" s="21">
        <f t="shared" ref="J30:J37" si="13">H30-I30</f>
        <v>3.1199999999999999E-2</v>
      </c>
    </row>
    <row r="31" spans="1:23" x14ac:dyDescent="0.25">
      <c r="A31" s="16">
        <v>233</v>
      </c>
      <c r="B31" s="16">
        <v>63.166699999999999</v>
      </c>
      <c r="C31" s="16">
        <v>65.333299999999994</v>
      </c>
      <c r="D31" s="20">
        <f>B31-C31</f>
        <v>-2.1665999999999954</v>
      </c>
      <c r="E31" s="16">
        <v>4.5</v>
      </c>
      <c r="F31" s="16">
        <v>3.1667000000000001</v>
      </c>
      <c r="G31" s="21">
        <f>E31-F31</f>
        <v>1.3332999999999999</v>
      </c>
      <c r="H31" s="16">
        <v>7.2499999999999995E-2</v>
      </c>
      <c r="I31" s="16">
        <v>3.2199999999999999E-2</v>
      </c>
      <c r="J31" s="21">
        <f t="shared" si="13"/>
        <v>4.0299999999999996E-2</v>
      </c>
    </row>
    <row r="32" spans="1:23" x14ac:dyDescent="0.25">
      <c r="A32" s="16">
        <v>234</v>
      </c>
      <c r="B32" s="16">
        <v>80.166700000000006</v>
      </c>
      <c r="C32" s="16">
        <v>58</v>
      </c>
      <c r="D32" s="21">
        <f>B32-C32</f>
        <v>22.166700000000006</v>
      </c>
      <c r="E32" s="16">
        <v>5.1666999999999996</v>
      </c>
      <c r="F32" s="16">
        <v>2.6667000000000001</v>
      </c>
      <c r="G32" s="21">
        <f>E32-F32</f>
        <v>2.4999999999999996</v>
      </c>
      <c r="H32" s="16">
        <v>8.1699999999999995E-2</v>
      </c>
      <c r="I32" s="16">
        <v>3.2899999999999999E-2</v>
      </c>
      <c r="J32" s="21">
        <f t="shared" si="13"/>
        <v>4.8799999999999996E-2</v>
      </c>
    </row>
    <row r="33" spans="1:10" x14ac:dyDescent="0.25">
      <c r="A33" s="19">
        <v>235</v>
      </c>
      <c r="B33" s="16">
        <v>78.666700000000006</v>
      </c>
      <c r="C33" s="16">
        <v>62.333300000000001</v>
      </c>
      <c r="D33" s="21">
        <f t="shared" ref="D33" si="14">B33-C33</f>
        <v>16.333400000000005</v>
      </c>
      <c r="E33" s="16">
        <v>5.1666999999999996</v>
      </c>
      <c r="F33" s="16">
        <v>2.6667000000000001</v>
      </c>
      <c r="G33" s="21">
        <f t="shared" ref="G33" si="15">E33-F33</f>
        <v>2.4999999999999996</v>
      </c>
      <c r="H33" s="16">
        <v>0.1067</v>
      </c>
      <c r="I33" s="16">
        <v>2.4400000000000002E-2</v>
      </c>
      <c r="J33" s="21">
        <f t="shared" si="13"/>
        <v>8.2299999999999998E-2</v>
      </c>
    </row>
    <row r="34" spans="1:10" x14ac:dyDescent="0.25">
      <c r="A34" s="16">
        <v>236</v>
      </c>
      <c r="B34" s="16">
        <v>128.16669999999999</v>
      </c>
      <c r="C34" s="16">
        <v>110.5</v>
      </c>
      <c r="D34" s="21">
        <f>B34-C34</f>
        <v>17.666699999999992</v>
      </c>
      <c r="E34" s="16">
        <v>3.5</v>
      </c>
      <c r="F34" s="16">
        <v>1.8332999999999999</v>
      </c>
      <c r="G34" s="21">
        <f>E34-F34</f>
        <v>1.6667000000000001</v>
      </c>
      <c r="H34" s="16">
        <v>4.24E-2</v>
      </c>
      <c r="I34" s="16">
        <v>1.55E-2</v>
      </c>
      <c r="J34" s="21">
        <f>H34-I34</f>
        <v>2.69E-2</v>
      </c>
    </row>
    <row r="35" spans="1:10" x14ac:dyDescent="0.25">
      <c r="A35" s="16">
        <v>237</v>
      </c>
      <c r="B35" s="16">
        <v>50.166699999999999</v>
      </c>
      <c r="C35" s="16">
        <v>44.5</v>
      </c>
      <c r="D35" s="21">
        <f>B35-C35</f>
        <v>5.6666999999999987</v>
      </c>
      <c r="E35" s="16">
        <v>5.5</v>
      </c>
      <c r="F35" s="16">
        <v>3.3332999999999999</v>
      </c>
      <c r="G35" s="21">
        <f>E35-F35</f>
        <v>2.1667000000000001</v>
      </c>
      <c r="H35" s="16">
        <v>0.1239</v>
      </c>
      <c r="I35" s="16">
        <v>3.09E-2</v>
      </c>
      <c r="J35" s="21">
        <f>H35-I35</f>
        <v>9.2999999999999999E-2</v>
      </c>
    </row>
    <row r="36" spans="1:10" x14ac:dyDescent="0.25">
      <c r="A36" s="16">
        <v>240</v>
      </c>
      <c r="B36" s="16">
        <v>98.5</v>
      </c>
      <c r="C36" s="16">
        <v>122.66670000000001</v>
      </c>
      <c r="D36" s="20">
        <f>B36-C36</f>
        <v>-24.166700000000006</v>
      </c>
      <c r="E36" s="16">
        <v>4.5</v>
      </c>
      <c r="F36" s="16">
        <v>3.3332999999999999</v>
      </c>
      <c r="G36" s="21">
        <f>E36-F36</f>
        <v>1.1667000000000001</v>
      </c>
      <c r="H36" s="16">
        <v>5.3199999999999997E-2</v>
      </c>
      <c r="I36" s="16">
        <v>3.4200000000000001E-2</v>
      </c>
      <c r="J36" s="21">
        <f>H36-I36</f>
        <v>1.8999999999999996E-2</v>
      </c>
    </row>
    <row r="37" spans="1:10" x14ac:dyDescent="0.25">
      <c r="A37" s="16">
        <v>241</v>
      </c>
      <c r="B37" s="16">
        <v>55.666699999999999</v>
      </c>
      <c r="C37" s="16">
        <v>47.333300000000001</v>
      </c>
      <c r="D37" s="21">
        <f>B37-C37</f>
        <v>8.3333999999999975</v>
      </c>
      <c r="E37" s="16">
        <v>5.5</v>
      </c>
      <c r="F37" s="16">
        <v>3.1667000000000001</v>
      </c>
      <c r="G37" s="21">
        <f>E37-F37</f>
        <v>2.3332999999999999</v>
      </c>
      <c r="H37" s="16">
        <v>0.1084</v>
      </c>
      <c r="I37" s="16">
        <v>3.6600000000000001E-2</v>
      </c>
      <c r="J37" s="21">
        <f>H37-I37</f>
        <v>7.1800000000000003E-2</v>
      </c>
    </row>
    <row r="38" spans="1:10" x14ac:dyDescent="0.25">
      <c r="A38" s="16">
        <v>242</v>
      </c>
      <c r="B38" s="16">
        <v>60</v>
      </c>
      <c r="C38" s="16">
        <v>47.666699999999999</v>
      </c>
      <c r="D38" s="21">
        <f>B38-C38</f>
        <v>12.333300000000001</v>
      </c>
      <c r="E38" s="16">
        <v>5.3333000000000004</v>
      </c>
      <c r="F38" s="16">
        <v>2.8332999999999999</v>
      </c>
      <c r="G38" s="21">
        <f>E38-F38</f>
        <v>2.5000000000000004</v>
      </c>
      <c r="H38" s="16">
        <v>7.9500000000000001E-2</v>
      </c>
      <c r="I38" s="16">
        <v>5.4899999999999997E-2</v>
      </c>
      <c r="J38" s="21">
        <f>H38-I38</f>
        <v>2.4600000000000004E-2</v>
      </c>
    </row>
    <row r="39" spans="1:10" x14ac:dyDescent="0.25">
      <c r="A39" s="10" t="s">
        <v>16</v>
      </c>
      <c r="B39" s="10">
        <f>AVERAGE(B3:B38)</f>
        <v>73.862975000000034</v>
      </c>
      <c r="C39" s="10">
        <f>AVERAGE(C3:C38)</f>
        <v>62.536111111111119</v>
      </c>
      <c r="D39" s="10"/>
      <c r="E39" s="10">
        <f>AVERAGE(E3:E38)</f>
        <v>4.8851888888888881</v>
      </c>
      <c r="F39" s="10">
        <f>AVERAGE(F3:F38)</f>
        <v>2.9481416666666664</v>
      </c>
      <c r="G39" s="10"/>
      <c r="H39" s="10">
        <f>AVERAGE(H3:H38)</f>
        <v>8.9419999999999986E-2</v>
      </c>
      <c r="I39" s="10">
        <f>AVERAGE(I3:I38)</f>
        <v>4.0780555555555549E-2</v>
      </c>
      <c r="J39" s="10"/>
    </row>
    <row r="40" spans="1:10" x14ac:dyDescent="0.25">
      <c r="A40" s="10" t="s">
        <v>17</v>
      </c>
      <c r="B40" s="10"/>
      <c r="C40" s="17">
        <f>TTEST(B3:B38,C3:C38,2,1)</f>
        <v>4.5785296046533648E-2</v>
      </c>
      <c r="D40" s="10"/>
      <c r="E40" s="10"/>
      <c r="F40" s="17">
        <f>TTEST(E3:E38,F3:F38,2,1)</f>
        <v>3.1772212404884852E-12</v>
      </c>
      <c r="G40" s="10"/>
      <c r="H40" s="10"/>
      <c r="I40" s="10"/>
      <c r="J40" s="10"/>
    </row>
  </sheetData>
  <conditionalFormatting sqref="H11:I11 D13:D23 D25:D28">
    <cfRule type="cellIs" dxfId="6" priority="7" operator="lessThanOrEqual">
      <formula>$K$2</formula>
    </cfRule>
  </conditionalFormatting>
  <conditionalFormatting sqref="J11">
    <cfRule type="cellIs" dxfId="5" priority="6" operator="lessThanOrEqual">
      <formula>$K$2</formula>
    </cfRule>
  </conditionalFormatting>
  <conditionalFormatting sqref="G11">
    <cfRule type="cellIs" dxfId="4" priority="5" operator="lessThanOrEqual">
      <formula>$K$2</formula>
    </cfRule>
  </conditionalFormatting>
  <conditionalFormatting sqref="D11:F11">
    <cfRule type="cellIs" dxfId="3" priority="4" operator="lessThanOrEqual">
      <formula>$K$2</formula>
    </cfRule>
  </conditionalFormatting>
  <conditionalFormatting sqref="D30:D32 D34:D38">
    <cfRule type="cellIs" dxfId="2" priority="3" operator="lessThanOrEqual">
      <formula>#REF!</formula>
    </cfRule>
  </conditionalFormatting>
  <conditionalFormatting sqref="D29">
    <cfRule type="cellIs" dxfId="1" priority="2" operator="lessThanOrEqual">
      <formula>$K$2</formula>
    </cfRule>
  </conditionalFormatting>
  <conditionalFormatting sqref="D33">
    <cfRule type="cellIs" dxfId="0" priority="1" operator="lessThanOrEqual">
      <formula>$K$2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switches</vt:lpstr>
      <vt:lpstr>all subjects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2018-02-15T03:03:13Z</dcterms:created>
  <dcterms:modified xsi:type="dcterms:W3CDTF">2018-02-19T00:29:46Z</dcterms:modified>
</cp:coreProperties>
</file>