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z/Desktop/535/lab4/"/>
    </mc:Choice>
  </mc:AlternateContent>
  <xr:revisionPtr revIDLastSave="0" documentId="13_ncr:1_{DA7C8B33-462B-0641-B249-40EBF215B460}" xr6:coauthVersionLast="47" xr6:coauthVersionMax="47" xr10:uidLastSave="{00000000-0000-0000-0000-000000000000}"/>
  <bookViews>
    <workbookView xWindow="0" yWindow="760" windowWidth="27040" windowHeight="18980" tabRatio="50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3" i="1" l="1"/>
  <c r="C63" i="1"/>
  <c r="D63" i="1" s="1"/>
  <c r="A63" i="1"/>
  <c r="F62" i="1"/>
  <c r="C62" i="1"/>
  <c r="D62" i="1" s="1"/>
  <c r="A62" i="1"/>
  <c r="F61" i="1"/>
  <c r="D61" i="1"/>
  <c r="C61" i="1"/>
  <c r="A61" i="1"/>
  <c r="F60" i="1"/>
  <c r="C60" i="1"/>
  <c r="A60" i="1"/>
  <c r="F59" i="1"/>
  <c r="C59" i="1"/>
  <c r="D59" i="1" s="1"/>
  <c r="A59" i="1"/>
  <c r="F58" i="1"/>
  <c r="C58" i="1"/>
  <c r="D58" i="1" s="1"/>
  <c r="A58" i="1"/>
  <c r="F57" i="1"/>
  <c r="C57" i="1"/>
  <c r="D57" i="1" s="1"/>
  <c r="A57" i="1"/>
  <c r="F56" i="1"/>
  <c r="C56" i="1"/>
  <c r="D56" i="1" s="1"/>
  <c r="A56" i="1"/>
  <c r="F55" i="1"/>
  <c r="C55" i="1"/>
  <c r="D55" i="1" s="1"/>
  <c r="A55" i="1"/>
  <c r="F54" i="1"/>
  <c r="C54" i="1"/>
  <c r="D54" i="1" s="1"/>
  <c r="A54" i="1"/>
  <c r="F53" i="1"/>
  <c r="C53" i="1"/>
  <c r="D53" i="1" s="1"/>
  <c r="A53" i="1"/>
  <c r="F52" i="1"/>
  <c r="C52" i="1"/>
  <c r="D52" i="1" s="1"/>
  <c r="A52" i="1"/>
  <c r="F51" i="1"/>
  <c r="D51" i="1"/>
  <c r="C51" i="1"/>
  <c r="A51" i="1"/>
  <c r="F50" i="1"/>
  <c r="C50" i="1"/>
  <c r="A50" i="1"/>
  <c r="F49" i="1"/>
  <c r="C49" i="1"/>
  <c r="D49" i="1" s="1"/>
  <c r="A49" i="1"/>
  <c r="F48" i="1"/>
  <c r="C48" i="1"/>
  <c r="D48" i="1" s="1"/>
  <c r="A48" i="1"/>
  <c r="F47" i="1"/>
  <c r="D47" i="1"/>
  <c r="C47" i="1"/>
  <c r="A47" i="1"/>
  <c r="F46" i="1"/>
  <c r="C46" i="1"/>
  <c r="D46" i="1" s="1"/>
  <c r="A46" i="1"/>
  <c r="F45" i="1"/>
  <c r="C45" i="1"/>
  <c r="D45" i="1" s="1"/>
  <c r="A45" i="1"/>
  <c r="F44" i="1"/>
  <c r="C44" i="1"/>
  <c r="D44" i="1" s="1"/>
  <c r="A44" i="1"/>
  <c r="F43" i="1"/>
  <c r="C43" i="1"/>
  <c r="D43" i="1" s="1"/>
  <c r="A43" i="1"/>
  <c r="F42" i="1"/>
  <c r="C42" i="1"/>
  <c r="D42" i="1" s="1"/>
  <c r="A42" i="1"/>
  <c r="F41" i="1"/>
  <c r="D41" i="1"/>
  <c r="C41" i="1"/>
  <c r="A41" i="1"/>
  <c r="F40" i="1"/>
  <c r="C40" i="1"/>
  <c r="D40" i="1" s="1"/>
  <c r="A40" i="1"/>
  <c r="F39" i="1"/>
  <c r="C39" i="1"/>
  <c r="D39" i="1" s="1"/>
  <c r="A39" i="1"/>
  <c r="F38" i="1"/>
  <c r="C38" i="1"/>
  <c r="D38" i="1" s="1"/>
  <c r="A38" i="1"/>
  <c r="F37" i="1"/>
  <c r="D37" i="1"/>
  <c r="C37" i="1"/>
  <c r="A37" i="1"/>
  <c r="F36" i="1"/>
  <c r="C36" i="1"/>
  <c r="D36" i="1" s="1"/>
  <c r="A36" i="1"/>
  <c r="F35" i="1"/>
  <c r="C35" i="1"/>
  <c r="D35" i="1" s="1"/>
  <c r="A35" i="1"/>
  <c r="F34" i="1"/>
  <c r="C34" i="1"/>
  <c r="D34" i="1" s="1"/>
  <c r="A34" i="1"/>
  <c r="F33" i="1"/>
  <c r="C33" i="1"/>
  <c r="D33" i="1" s="1"/>
  <c r="A33" i="1"/>
  <c r="F32" i="1"/>
  <c r="C32" i="1"/>
  <c r="D32" i="1" s="1"/>
  <c r="A32" i="1"/>
  <c r="F31" i="1"/>
  <c r="D31" i="1"/>
  <c r="C31" i="1"/>
  <c r="A31" i="1"/>
  <c r="F30" i="1"/>
  <c r="C30" i="1"/>
  <c r="D30" i="1" s="1"/>
  <c r="A30" i="1"/>
  <c r="F29" i="1"/>
  <c r="C29" i="1"/>
  <c r="D29" i="1" s="1"/>
  <c r="A29" i="1"/>
  <c r="F28" i="1"/>
  <c r="C28" i="1"/>
  <c r="D28" i="1" s="1"/>
  <c r="A28" i="1"/>
  <c r="F27" i="1"/>
  <c r="D27" i="1"/>
  <c r="C27" i="1"/>
  <c r="A27" i="1"/>
  <c r="F26" i="1"/>
  <c r="C26" i="1"/>
  <c r="D26" i="1" s="1"/>
  <c r="A26" i="1"/>
  <c r="F25" i="1"/>
  <c r="C25" i="1"/>
  <c r="D25" i="1" s="1"/>
  <c r="A25" i="1"/>
  <c r="F24" i="1"/>
  <c r="C24" i="1"/>
  <c r="D24" i="1" s="1"/>
  <c r="A24" i="1"/>
  <c r="F23" i="1"/>
  <c r="C23" i="1"/>
  <c r="D23" i="1" s="1"/>
  <c r="A23" i="1"/>
  <c r="F22" i="1"/>
  <c r="C22" i="1"/>
  <c r="D22" i="1" s="1"/>
  <c r="A22" i="1"/>
  <c r="F21" i="1"/>
  <c r="C21" i="1"/>
  <c r="D21" i="1" s="1"/>
  <c r="A21" i="1"/>
  <c r="F20" i="1"/>
  <c r="C20" i="1"/>
  <c r="D20" i="1" s="1"/>
  <c r="A20" i="1"/>
  <c r="F19" i="1"/>
  <c r="C19" i="1"/>
  <c r="D19" i="1" s="1"/>
  <c r="A19" i="1"/>
  <c r="F18" i="1"/>
  <c r="C18" i="1"/>
  <c r="D18" i="1" s="1"/>
  <c r="A18" i="1"/>
  <c r="F17" i="1"/>
  <c r="C17" i="1"/>
  <c r="D17" i="1" s="1"/>
  <c r="A17" i="1"/>
  <c r="F16" i="1"/>
  <c r="C16" i="1"/>
  <c r="D16" i="1" s="1"/>
  <c r="A16" i="1"/>
  <c r="F15" i="1"/>
  <c r="C15" i="1"/>
  <c r="D15" i="1" s="1"/>
  <c r="A15" i="1"/>
  <c r="F14" i="1"/>
  <c r="C14" i="1"/>
  <c r="A14" i="1"/>
  <c r="K13" i="1"/>
  <c r="F13" i="1"/>
  <c r="D13" i="1"/>
  <c r="C13" i="1"/>
  <c r="A13" i="1"/>
  <c r="F12" i="1"/>
  <c r="C12" i="1"/>
  <c r="D12" i="1" s="1"/>
  <c r="A12" i="1"/>
  <c r="F11" i="1"/>
  <c r="C11" i="1"/>
  <c r="D11" i="1" s="1"/>
  <c r="A11" i="1"/>
  <c r="F10" i="1"/>
  <c r="C10" i="1"/>
  <c r="A10" i="1"/>
  <c r="F9" i="1"/>
  <c r="D9" i="1"/>
  <c r="C9" i="1"/>
  <c r="A9" i="1"/>
  <c r="F8" i="1"/>
  <c r="C8" i="1"/>
  <c r="D8" i="1" s="1"/>
  <c r="A8" i="1"/>
  <c r="F7" i="1"/>
  <c r="C7" i="1"/>
  <c r="D7" i="1" s="1"/>
  <c r="A7" i="1"/>
  <c r="F6" i="1"/>
  <c r="C6" i="1"/>
  <c r="A6" i="1"/>
  <c r="K5" i="1"/>
  <c r="D14" i="1" s="1"/>
  <c r="F5" i="1"/>
  <c r="D5" i="1"/>
  <c r="C5" i="1"/>
  <c r="A5" i="1"/>
  <c r="K4" i="1"/>
  <c r="F4" i="1"/>
  <c r="C4" i="1"/>
  <c r="D4" i="1" s="1"/>
  <c r="A4" i="1"/>
  <c r="D50" i="1" l="1"/>
  <c r="D60" i="1"/>
  <c r="D6" i="1"/>
  <c r="D10" i="1"/>
  <c r="K7" i="1" l="1"/>
  <c r="E10" i="1"/>
  <c r="K22" i="1"/>
  <c r="H10" i="1" l="1"/>
  <c r="G10" i="1"/>
  <c r="E9" i="1"/>
  <c r="E7" i="1"/>
  <c r="E14" i="1"/>
  <c r="E20" i="1"/>
  <c r="E25" i="1"/>
  <c r="E5" i="1"/>
  <c r="E13" i="1"/>
  <c r="E43" i="1"/>
  <c r="E39" i="1"/>
  <c r="E22" i="1"/>
  <c r="E17" i="1"/>
  <c r="E26" i="1"/>
  <c r="E59" i="1"/>
  <c r="E8" i="1"/>
  <c r="E44" i="1"/>
  <c r="E55" i="1"/>
  <c r="E19" i="1"/>
  <c r="E54" i="1"/>
  <c r="E56" i="1"/>
  <c r="E30" i="1"/>
  <c r="E47" i="1"/>
  <c r="E27" i="1"/>
  <c r="E35" i="1"/>
  <c r="E48" i="1"/>
  <c r="E28" i="1"/>
  <c r="E24" i="1"/>
  <c r="E63" i="1"/>
  <c r="E52" i="1"/>
  <c r="E38" i="1"/>
  <c r="E36" i="1"/>
  <c r="E31" i="1"/>
  <c r="E46" i="1"/>
  <c r="E32" i="1"/>
  <c r="E40" i="1"/>
  <c r="E41" i="1"/>
  <c r="E58" i="1"/>
  <c r="E53" i="1"/>
  <c r="E21" i="1"/>
  <c r="E23" i="1"/>
  <c r="E12" i="1"/>
  <c r="E57" i="1"/>
  <c r="E11" i="1"/>
  <c r="E16" i="1"/>
  <c r="E62" i="1"/>
  <c r="E51" i="1"/>
  <c r="E37" i="1"/>
  <c r="E33" i="1"/>
  <c r="E29" i="1"/>
  <c r="E18" i="1"/>
  <c r="E42" i="1"/>
  <c r="E15" i="1"/>
  <c r="E49" i="1"/>
  <c r="E45" i="1"/>
  <c r="E34" i="1"/>
  <c r="E61" i="1"/>
  <c r="E4" i="1"/>
  <c r="E50" i="1"/>
  <c r="E60" i="1"/>
  <c r="E6" i="1"/>
  <c r="H50" i="1" l="1"/>
  <c r="G50" i="1"/>
  <c r="H33" i="1"/>
  <c r="G33" i="1"/>
  <c r="H53" i="1"/>
  <c r="G53" i="1"/>
  <c r="H63" i="1"/>
  <c r="G63" i="1"/>
  <c r="G19" i="1"/>
  <c r="H19" i="1"/>
  <c r="G13" i="1"/>
  <c r="H13" i="1"/>
  <c r="G4" i="1"/>
  <c r="H4" i="1"/>
  <c r="H37" i="1"/>
  <c r="G37" i="1"/>
  <c r="H58" i="1"/>
  <c r="G58" i="1"/>
  <c r="H24" i="1"/>
  <c r="G24" i="1"/>
  <c r="H55" i="1"/>
  <c r="G55" i="1"/>
  <c r="G5" i="1"/>
  <c r="H5" i="1"/>
  <c r="H61" i="1"/>
  <c r="G61" i="1"/>
  <c r="H51" i="1"/>
  <c r="G51" i="1"/>
  <c r="H41" i="1"/>
  <c r="G41" i="1"/>
  <c r="H28" i="1"/>
  <c r="G28" i="1"/>
  <c r="H44" i="1"/>
  <c r="G44" i="1"/>
  <c r="H25" i="1"/>
  <c r="G25" i="1"/>
  <c r="H49" i="1"/>
  <c r="G49" i="1"/>
  <c r="G11" i="1"/>
  <c r="H11" i="1"/>
  <c r="G46" i="1"/>
  <c r="H46" i="1"/>
  <c r="H27" i="1"/>
  <c r="G27" i="1"/>
  <c r="G26" i="1"/>
  <c r="H26" i="1"/>
  <c r="H7" i="1"/>
  <c r="G7" i="1"/>
  <c r="H15" i="1"/>
  <c r="G15" i="1"/>
  <c r="H57" i="1"/>
  <c r="G57" i="1"/>
  <c r="H31" i="1"/>
  <c r="G31" i="1"/>
  <c r="H47" i="1"/>
  <c r="G47" i="1"/>
  <c r="H17" i="1"/>
  <c r="G17" i="1"/>
  <c r="H34" i="1"/>
  <c r="G34" i="1"/>
  <c r="H62" i="1"/>
  <c r="G62" i="1"/>
  <c r="H40" i="1"/>
  <c r="G40" i="1"/>
  <c r="H48" i="1"/>
  <c r="G48" i="1"/>
  <c r="H8" i="1"/>
  <c r="G8" i="1"/>
  <c r="H20" i="1"/>
  <c r="G20" i="1"/>
  <c r="H45" i="1"/>
  <c r="G45" i="1"/>
  <c r="H35" i="1"/>
  <c r="G35" i="1"/>
  <c r="H59" i="1"/>
  <c r="G59" i="1"/>
  <c r="H30" i="1"/>
  <c r="G30" i="1"/>
  <c r="H12" i="1"/>
  <c r="G12" i="1"/>
  <c r="H9" i="1"/>
  <c r="G9" i="1"/>
  <c r="G6" i="1"/>
  <c r="H6" i="1"/>
  <c r="G18" i="1"/>
  <c r="H18" i="1"/>
  <c r="H23" i="1"/>
  <c r="G23" i="1"/>
  <c r="G38" i="1"/>
  <c r="H38" i="1"/>
  <c r="G56" i="1"/>
  <c r="H56" i="1"/>
  <c r="H39" i="1"/>
  <c r="G39" i="1"/>
  <c r="H16" i="1"/>
  <c r="G16" i="1"/>
  <c r="G32" i="1"/>
  <c r="H32" i="1"/>
  <c r="G14" i="1"/>
  <c r="H14" i="1"/>
  <c r="G42" i="1"/>
  <c r="H42" i="1"/>
  <c r="G36" i="1"/>
  <c r="H36" i="1"/>
  <c r="H22" i="1"/>
  <c r="G22" i="1"/>
  <c r="H60" i="1"/>
  <c r="G60" i="1"/>
  <c r="H29" i="1"/>
  <c r="G29" i="1"/>
  <c r="G21" i="1"/>
  <c r="H21" i="1"/>
  <c r="G52" i="1"/>
  <c r="H52" i="1"/>
  <c r="H54" i="1"/>
  <c r="G54" i="1"/>
  <c r="H43" i="1"/>
  <c r="G43" i="1"/>
  <c r="K10" i="1" l="1"/>
  <c r="K9" i="1"/>
  <c r="K12" i="1" s="1"/>
  <c r="K14" i="1" s="1"/>
  <c r="K15" i="1" s="1"/>
</calcChain>
</file>

<file path=xl/sharedStrings.xml><?xml version="1.0" encoding="utf-8"?>
<sst xmlns="http://schemas.openxmlformats.org/spreadsheetml/2006/main" count="23" uniqueCount="22">
  <si>
    <t xml:space="preserve">coupon </t>
  </si>
  <si>
    <t>price</t>
  </si>
  <si>
    <t>Year</t>
  </si>
  <si>
    <t>period</t>
  </si>
  <si>
    <t>CF_t</t>
  </si>
  <si>
    <t>Discounted CF_t</t>
  </si>
  <si>
    <t>w_t</t>
  </si>
  <si>
    <t>t</t>
  </si>
  <si>
    <t>Duration</t>
  </si>
  <si>
    <t>Convexity</t>
  </si>
  <si>
    <t xml:space="preserve">y(2) </t>
  </si>
  <si>
    <t xml:space="preserve">y(2)/2  </t>
  </si>
  <si>
    <t>discount factor</t>
  </si>
  <si>
    <t xml:space="preserve">Price </t>
  </si>
  <si>
    <t>Macaulay Duration</t>
  </si>
  <si>
    <t>Modified Duration</t>
  </si>
  <si>
    <t>dy</t>
  </si>
  <si>
    <t>P1</t>
  </si>
  <si>
    <t>Delta P</t>
  </si>
  <si>
    <t>Note that the change should be exactly the same using the pricing function</t>
  </si>
  <si>
    <t>Since c = y, then P = 100</t>
  </si>
  <si>
    <t>If the yield were to increase, the price would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</si>
</sst>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4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6" fontId="0" fillId="0" borderId="0" xfId="0" applyNumberFormat="1" applyFont="1" applyAlignment="1">
      <alignment wrapText="1"/>
    </xf>
    <xf numFmtId="176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2" fillId="2" borderId="0" xfId="0" applyFont="1" applyFill="1"/>
    <xf numFmtId="176" fontId="2" fillId="2" borderId="0" xfId="0" applyNumberFormat="1" applyFont="1" applyFill="1"/>
    <xf numFmtId="176" fontId="2" fillId="0" borderId="0" xfId="0" applyNumberFormat="1" applyFont="1"/>
    <xf numFmtId="176" fontId="2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9EC3BB8-9274-8645-ADE9-5F119FFFB66F}">
  <we:reference id="fe56a26b-fb5a-4969-ac60-5b6477c845c0" version="1.0.0.0" store="EXCatalog" storeType="EXCatalog"/>
  <we:alternateReferences>
    <we:reference id="WA200002468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_xldudf_INTERPXY</we:customFunctionIds>
        <we:customFunctionIds>_xldudf_DERIVXY</we:customFunctionIds>
        <we:customFunctionIds>_xldudf_QUADXY</we:customFunctionIds>
        <we:customFunctionIds>_xldudf_INTERPXYZ</we:customFunctionIds>
        <we:customFunctionIds>_xldudf_GRIDXYZ</we:customFunctionIds>
        <we:customFunctionIds>_xldudf_QUADF</we:customFunctionIds>
        <we:customFunctionIds>_xldudf_DERIVF</we:customFunctionIds>
        <we:customFunctionIds>_xldudf_NLSOLVE</we:customFunctionIds>
        <we:customFunctionIds>_xldudf_IVSOLVE</we:customFunctionIds>
        <we:customFunctionIds>_xldudf_ARRAYVAL</we:customFunctionIds>
        <we:customFunctionIds>_xldudf_DYNVAL</we:customFunctionIds>
        <we:customFunctionIds>_xldudf_BVSOLVE</we:customFunctionIds>
        <we:customFunctionIds>_xldudf_PDSOLVE</we:customFunctionIds>
        <we:customFunctionIds>_xldudf_PDASOLVE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="130" zoomScaleNormal="130" workbookViewId="0">
      <selection activeCell="D13" sqref="D13"/>
    </sheetView>
  </sheetViews>
  <sheetFormatPr baseColWidth="10" defaultColWidth="8.83203125" defaultRowHeight="13"/>
  <cols>
    <col min="1" max="3" width="11.6640625" customWidth="1"/>
    <col min="4" max="4" width="14.5" customWidth="1"/>
    <col min="5" max="6" width="11.6640625" customWidth="1"/>
    <col min="7" max="7" width="18" customWidth="1"/>
    <col min="8" max="8" width="12" customWidth="1"/>
    <col min="9" max="9" width="11.5"/>
    <col min="10" max="10" width="17.83203125" customWidth="1"/>
    <col min="11" max="11" width="12.6640625" style="1" customWidth="1"/>
    <col min="12" max="1025" width="11.5"/>
  </cols>
  <sheetData>
    <row r="1" spans="1:12">
      <c r="J1" t="s">
        <v>0</v>
      </c>
      <c r="K1" s="2">
        <v>1.88</v>
      </c>
    </row>
    <row r="2" spans="1:12">
      <c r="J2" t="s">
        <v>1</v>
      </c>
      <c r="K2" s="3"/>
      <c r="L2" s="4"/>
    </row>
    <row r="3" spans="1:12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t="s">
        <v>7</v>
      </c>
      <c r="G3" t="s">
        <v>8</v>
      </c>
      <c r="H3" t="s">
        <v>9</v>
      </c>
      <c r="J3" t="s">
        <v>10</v>
      </c>
      <c r="K3" s="2">
        <v>2.37</v>
      </c>
    </row>
    <row r="4" spans="1:12">
      <c r="A4">
        <f t="shared" ref="A4:A35" si="0">_xlfn.CEILING.MATH(B4/2)</f>
        <v>1</v>
      </c>
      <c r="B4">
        <v>1</v>
      </c>
      <c r="C4">
        <f t="shared" ref="C4:C35" si="1">$K$1/2</f>
        <v>0.94</v>
      </c>
      <c r="D4">
        <f t="shared" ref="D4:D35" si="2">C4*($K$5^B4)</f>
        <v>0.9289914513020705</v>
      </c>
      <c r="E4">
        <f t="shared" ref="E4:E35" si="3">D4/$K$7</f>
        <v>1.0377234679507871E-2</v>
      </c>
      <c r="F4">
        <f t="shared" ref="F4:F35" si="4">B4/2</f>
        <v>0.5</v>
      </c>
      <c r="G4">
        <f t="shared" ref="G4:G35" si="5">E4*F4</f>
        <v>5.1886173397539355E-3</v>
      </c>
      <c r="H4">
        <f t="shared" ref="H4:H35" si="6">E4*F4*(F4+1)*$K$5^2</f>
        <v>7.6016983101982417E-3</v>
      </c>
      <c r="J4" t="s">
        <v>11</v>
      </c>
      <c r="K4" s="1">
        <f>K3/2</f>
        <v>1.1850000000000001</v>
      </c>
    </row>
    <row r="5" spans="1:12">
      <c r="A5">
        <f t="shared" si="0"/>
        <v>1</v>
      </c>
      <c r="B5">
        <v>2</v>
      </c>
      <c r="C5">
        <f t="shared" si="1"/>
        <v>0.94</v>
      </c>
      <c r="D5">
        <f t="shared" si="2"/>
        <v>0.91811182616205023</v>
      </c>
      <c r="E5">
        <f t="shared" si="3"/>
        <v>1.025570458023212E-2</v>
      </c>
      <c r="F5">
        <f t="shared" si="4"/>
        <v>1</v>
      </c>
      <c r="G5">
        <f t="shared" si="5"/>
        <v>1.025570458023212E-2</v>
      </c>
      <c r="H5">
        <f t="shared" si="6"/>
        <v>2.0033795022841309E-2</v>
      </c>
      <c r="J5" t="s">
        <v>12</v>
      </c>
      <c r="K5" s="1">
        <f>1/(1+K4/100)</f>
        <v>0.98828877798092607</v>
      </c>
    </row>
    <row r="6" spans="1:12">
      <c r="A6">
        <f t="shared" si="0"/>
        <v>2</v>
      </c>
      <c r="B6">
        <v>3</v>
      </c>
      <c r="C6">
        <f t="shared" si="1"/>
        <v>0.94</v>
      </c>
      <c r="D6">
        <f t="shared" si="2"/>
        <v>0.90735961472752913</v>
      </c>
      <c r="E6">
        <f t="shared" si="3"/>
        <v>1.0135597746930991E-2</v>
      </c>
      <c r="F6">
        <f t="shared" si="4"/>
        <v>1.5</v>
      </c>
      <c r="G6">
        <f t="shared" si="5"/>
        <v>1.5203396620396485E-2</v>
      </c>
      <c r="H6">
        <f t="shared" si="6"/>
        <v>3.7123452752707876E-2</v>
      </c>
    </row>
    <row r="7" spans="1:12">
      <c r="A7">
        <f t="shared" si="0"/>
        <v>2</v>
      </c>
      <c r="B7">
        <v>4</v>
      </c>
      <c r="C7">
        <f t="shared" si="1"/>
        <v>0.94</v>
      </c>
      <c r="D7">
        <f t="shared" si="2"/>
        <v>0.89673332482831369</v>
      </c>
      <c r="E7">
        <f t="shared" si="3"/>
        <v>1.0016897511420656E-2</v>
      </c>
      <c r="F7">
        <f t="shared" si="4"/>
        <v>2</v>
      </c>
      <c r="G7">
        <f t="shared" si="5"/>
        <v>2.0033795022841312E-2</v>
      </c>
      <c r="H7">
        <f t="shared" si="6"/>
        <v>5.8701906808650096E-2</v>
      </c>
      <c r="J7" s="6" t="s">
        <v>13</v>
      </c>
      <c r="K7" s="7">
        <f>SUM(D:D)</f>
        <v>89.522062475523285</v>
      </c>
    </row>
    <row r="8" spans="1:12">
      <c r="A8">
        <f t="shared" si="0"/>
        <v>3</v>
      </c>
      <c r="B8">
        <v>5</v>
      </c>
      <c r="C8">
        <f t="shared" si="1"/>
        <v>0.94</v>
      </c>
      <c r="D8">
        <f t="shared" si="2"/>
        <v>0.88623148176934696</v>
      </c>
      <c r="E8">
        <f t="shared" si="3"/>
        <v>9.8995874007220992E-3</v>
      </c>
      <c r="F8">
        <f t="shared" si="4"/>
        <v>2.5</v>
      </c>
      <c r="G8">
        <f t="shared" si="5"/>
        <v>2.4748968501805246E-2</v>
      </c>
      <c r="H8">
        <f t="shared" si="6"/>
        <v>8.4604385461561876E-2</v>
      </c>
    </row>
    <row r="9" spans="1:12">
      <c r="A9">
        <f t="shared" si="0"/>
        <v>3</v>
      </c>
      <c r="B9">
        <v>6</v>
      </c>
      <c r="C9">
        <f t="shared" si="1"/>
        <v>0.94</v>
      </c>
      <c r="D9">
        <f t="shared" si="2"/>
        <v>0.87585262812605325</v>
      </c>
      <c r="E9">
        <f t="shared" si="3"/>
        <v>9.7836511347750166E-3</v>
      </c>
      <c r="F9">
        <f t="shared" si="4"/>
        <v>3</v>
      </c>
      <c r="G9">
        <f t="shared" si="5"/>
        <v>2.9350953404325052E-2</v>
      </c>
      <c r="H9">
        <f t="shared" si="6"/>
        <v>0.11467003161549838</v>
      </c>
      <c r="J9" s="6" t="s">
        <v>14</v>
      </c>
      <c r="K9" s="7">
        <f>SUM(G:G)</f>
        <v>22.589549932169078</v>
      </c>
    </row>
    <row r="10" spans="1:12">
      <c r="A10">
        <f t="shared" si="0"/>
        <v>4</v>
      </c>
      <c r="B10">
        <v>7</v>
      </c>
      <c r="C10">
        <f t="shared" si="1"/>
        <v>0.94</v>
      </c>
      <c r="D10">
        <f t="shared" si="2"/>
        <v>0.86559532354207969</v>
      </c>
      <c r="E10">
        <f t="shared" si="3"/>
        <v>9.6690726241785013E-3</v>
      </c>
      <c r="F10">
        <f t="shared" si="4"/>
        <v>3.5</v>
      </c>
      <c r="G10">
        <f t="shared" si="5"/>
        <v>3.3841754184624755E-2</v>
      </c>
      <c r="H10">
        <f t="shared" si="6"/>
        <v>0.14874182585891349</v>
      </c>
      <c r="J10" s="6" t="s">
        <v>9</v>
      </c>
      <c r="K10" s="7">
        <f>SUM(H:H)</f>
        <v>618.35359245529116</v>
      </c>
    </row>
    <row r="11" spans="1:12">
      <c r="A11">
        <f t="shared" si="0"/>
        <v>4</v>
      </c>
      <c r="B11">
        <v>8</v>
      </c>
      <c r="C11">
        <f t="shared" si="1"/>
        <v>0.94</v>
      </c>
      <c r="D11">
        <f t="shared" si="2"/>
        <v>0.85545814452940638</v>
      </c>
      <c r="E11">
        <f t="shared" si="3"/>
        <v>9.5558359679581983E-3</v>
      </c>
      <c r="F11">
        <f t="shared" si="4"/>
        <v>4</v>
      </c>
      <c r="G11">
        <f t="shared" si="5"/>
        <v>3.8223343871832793E-2</v>
      </c>
      <c r="H11">
        <f t="shared" si="6"/>
        <v>0.18666651087334266</v>
      </c>
    </row>
    <row r="12" spans="1:12">
      <c r="A12">
        <f t="shared" si="0"/>
        <v>5</v>
      </c>
      <c r="B12">
        <v>9</v>
      </c>
      <c r="C12">
        <f t="shared" si="1"/>
        <v>0.94</v>
      </c>
      <c r="D12">
        <f t="shared" si="2"/>
        <v>0.84543968427079741</v>
      </c>
      <c r="E12">
        <f t="shared" si="3"/>
        <v>9.4439254513595874E-3</v>
      </c>
      <c r="F12">
        <f t="shared" si="4"/>
        <v>4.5</v>
      </c>
      <c r="G12">
        <f t="shared" si="5"/>
        <v>4.249766453111814E-2</v>
      </c>
      <c r="H12">
        <f t="shared" si="6"/>
        <v>0.22829451717721158</v>
      </c>
      <c r="J12" t="s">
        <v>15</v>
      </c>
      <c r="K12" s="1">
        <f>K9*K5</f>
        <v>22.324998697602489</v>
      </c>
    </row>
    <row r="13" spans="1:12">
      <c r="A13">
        <f t="shared" si="0"/>
        <v>5</v>
      </c>
      <c r="B13">
        <v>10</v>
      </c>
      <c r="C13">
        <f t="shared" si="1"/>
        <v>0.94</v>
      </c>
      <c r="D13">
        <f t="shared" si="2"/>
        <v>0.83553855242456643</v>
      </c>
      <c r="E13">
        <f t="shared" si="3"/>
        <v>9.3333255436671338E-3</v>
      </c>
      <c r="F13">
        <f t="shared" si="4"/>
        <v>5</v>
      </c>
      <c r="G13">
        <f t="shared" si="5"/>
        <v>4.6666627718335671E-2</v>
      </c>
      <c r="H13">
        <f t="shared" si="6"/>
        <v>0.27347989018280244</v>
      </c>
      <c r="J13" t="s">
        <v>16</v>
      </c>
      <c r="K13" s="1">
        <f>25/(100^2)</f>
        <v>2.5000000000000001E-3</v>
      </c>
    </row>
    <row r="14" spans="1:12">
      <c r="A14">
        <f t="shared" si="0"/>
        <v>6</v>
      </c>
      <c r="B14">
        <v>11</v>
      </c>
      <c r="C14">
        <f t="shared" si="1"/>
        <v>0.94</v>
      </c>
      <c r="D14">
        <f t="shared" si="2"/>
        <v>0.82575337493162659</v>
      </c>
      <c r="E14">
        <f t="shared" si="3"/>
        <v>9.2240208960489532E-3</v>
      </c>
      <c r="F14">
        <f t="shared" si="4"/>
        <v>5.5</v>
      </c>
      <c r="G14">
        <f t="shared" si="5"/>
        <v>5.0732114928269241E-2</v>
      </c>
      <c r="H14">
        <f t="shared" si="6"/>
        <v>0.32208021854475094</v>
      </c>
      <c r="J14" t="s">
        <v>17</v>
      </c>
      <c r="K14" s="8">
        <f>K7*(1 - K13*K12 + 0.5*K10*(K13^2))</f>
        <v>84.698601058015626</v>
      </c>
    </row>
    <row r="15" spans="1:12">
      <c r="A15">
        <f t="shared" si="0"/>
        <v>6</v>
      </c>
      <c r="B15">
        <v>12</v>
      </c>
      <c r="C15">
        <f t="shared" si="1"/>
        <v>0.94</v>
      </c>
      <c r="D15">
        <f t="shared" si="2"/>
        <v>0.81608279382480287</v>
      </c>
      <c r="E15">
        <f t="shared" si="3"/>
        <v>9.1159963394267483E-3</v>
      </c>
      <c r="F15">
        <f t="shared" si="4"/>
        <v>6</v>
      </c>
      <c r="G15">
        <f t="shared" si="5"/>
        <v>5.469597803656049E-2</v>
      </c>
      <c r="H15">
        <f t="shared" si="6"/>
        <v>0.37395656377878894</v>
      </c>
      <c r="J15" s="6" t="s">
        <v>18</v>
      </c>
      <c r="K15" s="7">
        <f>K14-K7</f>
        <v>-4.8234614175076587</v>
      </c>
    </row>
    <row r="16" spans="1:12">
      <c r="A16">
        <f t="shared" si="0"/>
        <v>7</v>
      </c>
      <c r="B16">
        <v>13</v>
      </c>
      <c r="C16">
        <f t="shared" si="1"/>
        <v>0.94</v>
      </c>
      <c r="D16">
        <f t="shared" si="2"/>
        <v>0.80652546704037442</v>
      </c>
      <c r="E16">
        <f t="shared" si="3"/>
        <v>9.009236882370656E-3</v>
      </c>
      <c r="F16">
        <f t="shared" si="4"/>
        <v>6.5</v>
      </c>
      <c r="G16">
        <f t="shared" si="5"/>
        <v>5.8560039735409262E-2</v>
      </c>
      <c r="H16">
        <f t="shared" si="6"/>
        <v>0.42897339112977789</v>
      </c>
    </row>
    <row r="17" spans="1:11">
      <c r="A17">
        <f t="shared" si="0"/>
        <v>7</v>
      </c>
      <c r="B17">
        <v>14</v>
      </c>
      <c r="C17">
        <f t="shared" si="1"/>
        <v>0.94</v>
      </c>
      <c r="D17">
        <f t="shared" si="2"/>
        <v>0.79708006823182742</v>
      </c>
      <c r="E17">
        <f t="shared" si="3"/>
        <v>8.9037277090187848E-3</v>
      </c>
      <c r="F17">
        <f t="shared" si="4"/>
        <v>7</v>
      </c>
      <c r="G17">
        <f t="shared" si="5"/>
        <v>6.232609396313149E-2</v>
      </c>
      <c r="H17">
        <f t="shared" si="6"/>
        <v>0.48699850166841013</v>
      </c>
    </row>
    <row r="18" spans="1:11">
      <c r="A18">
        <f t="shared" si="0"/>
        <v>8</v>
      </c>
      <c r="B18">
        <v>15</v>
      </c>
      <c r="C18">
        <f t="shared" si="1"/>
        <v>0.94</v>
      </c>
      <c r="D18">
        <f t="shared" si="2"/>
        <v>0.7877452865857858</v>
      </c>
      <c r="E18">
        <f t="shared" si="3"/>
        <v>8.7994541770210835E-3</v>
      </c>
      <c r="F18">
        <f t="shared" si="4"/>
        <v>7.5</v>
      </c>
      <c r="G18">
        <f t="shared" si="5"/>
        <v>6.599590632765813E-2</v>
      </c>
      <c r="H18">
        <f t="shared" si="6"/>
        <v>0.54790296559627594</v>
      </c>
    </row>
    <row r="19" spans="1:11">
      <c r="A19">
        <f t="shared" si="0"/>
        <v>8</v>
      </c>
      <c r="B19">
        <v>16</v>
      </c>
      <c r="C19">
        <f t="shared" si="1"/>
        <v>0.94</v>
      </c>
      <c r="D19">
        <f t="shared" si="2"/>
        <v>0.77851982664010078</v>
      </c>
      <c r="E19">
        <f t="shared" si="3"/>
        <v>8.6964018155073243E-3</v>
      </c>
      <c r="F19">
        <f t="shared" si="4"/>
        <v>8</v>
      </c>
      <c r="G19">
        <f t="shared" si="5"/>
        <v>6.9571214524058594E-2</v>
      </c>
      <c r="H19">
        <f t="shared" si="6"/>
        <v>0.6115610567393156</v>
      </c>
      <c r="J19" t="s">
        <v>19</v>
      </c>
    </row>
    <row r="20" spans="1:11">
      <c r="A20">
        <f t="shared" si="0"/>
        <v>9</v>
      </c>
      <c r="B20">
        <v>17</v>
      </c>
      <c r="C20">
        <f t="shared" si="1"/>
        <v>0.94</v>
      </c>
      <c r="D20">
        <f t="shared" si="2"/>
        <v>0.76940240810406757</v>
      </c>
      <c r="E20">
        <f t="shared" si="3"/>
        <v>8.5945563230788394E-3</v>
      </c>
      <c r="F20">
        <f t="shared" si="4"/>
        <v>8.5</v>
      </c>
      <c r="G20">
        <f t="shared" si="5"/>
        <v>7.3053728746170138E-2</v>
      </c>
      <c r="H20">
        <f t="shared" si="6"/>
        <v>0.67785018820998577</v>
      </c>
      <c r="J20" t="s">
        <v>20</v>
      </c>
    </row>
    <row r="21" spans="1:11">
      <c r="A21">
        <f t="shared" si="0"/>
        <v>9</v>
      </c>
      <c r="B21">
        <v>18</v>
      </c>
      <c r="C21">
        <f t="shared" si="1"/>
        <v>0.94</v>
      </c>
      <c r="D21">
        <f t="shared" si="2"/>
        <v>0.76039176568075084</v>
      </c>
      <c r="E21">
        <f t="shared" si="3"/>
        <v>8.4939035658238293E-3</v>
      </c>
      <c r="F21">
        <f t="shared" si="4"/>
        <v>9</v>
      </c>
      <c r="G21">
        <f t="shared" si="5"/>
        <v>7.6445132092414464E-2</v>
      </c>
      <c r="H21">
        <f t="shared" si="6"/>
        <v>0.74665084921878511</v>
      </c>
      <c r="J21" t="s">
        <v>21</v>
      </c>
    </row>
    <row r="22" spans="1:11">
      <c r="A22">
        <f t="shared" si="0"/>
        <v>10</v>
      </c>
      <c r="B22">
        <v>19</v>
      </c>
      <c r="C22">
        <f t="shared" si="1"/>
        <v>0.94</v>
      </c>
      <c r="D22">
        <f t="shared" si="2"/>
        <v>0.75148664889138783</v>
      </c>
      <c r="E22">
        <f t="shared" si="3"/>
        <v>8.394429575355862E-3</v>
      </c>
      <c r="F22">
        <f t="shared" si="4"/>
        <v>9.5</v>
      </c>
      <c r="G22">
        <f t="shared" si="5"/>
        <v>7.9747080965880693E-2</v>
      </c>
      <c r="H22">
        <f t="shared" si="6"/>
        <v>0.81784654301607962</v>
      </c>
      <c r="K22" s="9">
        <f>SUM(D:D)</f>
        <v>89.522062475523285</v>
      </c>
    </row>
    <row r="23" spans="1:11">
      <c r="A23">
        <f t="shared" si="0"/>
        <v>10</v>
      </c>
      <c r="B23">
        <v>20</v>
      </c>
      <c r="C23">
        <f t="shared" si="1"/>
        <v>0.94</v>
      </c>
      <c r="D23">
        <f t="shared" si="2"/>
        <v>0.74268582190185106</v>
      </c>
      <c r="E23">
        <f t="shared" si="3"/>
        <v>8.2961205468753893E-3</v>
      </c>
      <c r="F23">
        <f t="shared" si="4"/>
        <v>10</v>
      </c>
      <c r="G23">
        <f t="shared" si="5"/>
        <v>8.2961205468753893E-2</v>
      </c>
      <c r="H23">
        <f t="shared" si="6"/>
        <v>0.89132372594547848</v>
      </c>
    </row>
    <row r="24" spans="1:11">
      <c r="A24">
        <f t="shared" si="0"/>
        <v>11</v>
      </c>
      <c r="B24">
        <v>21</v>
      </c>
      <c r="C24">
        <f t="shared" si="1"/>
        <v>0.94</v>
      </c>
      <c r="D24">
        <f t="shared" si="2"/>
        <v>0.73398806335114009</v>
      </c>
      <c r="E24">
        <f t="shared" si="3"/>
        <v>8.1989628372539317E-3</v>
      </c>
      <c r="F24">
        <f t="shared" si="4"/>
        <v>10.5</v>
      </c>
      <c r="G24">
        <f t="shared" si="5"/>
        <v>8.6089109791166282E-2</v>
      </c>
      <c r="H24">
        <f t="shared" si="6"/>
        <v>0.96697174759029636</v>
      </c>
    </row>
    <row r="25" spans="1:11">
      <c r="A25">
        <f t="shared" si="0"/>
        <v>11</v>
      </c>
      <c r="B25">
        <v>22</v>
      </c>
      <c r="C25">
        <f t="shared" si="1"/>
        <v>0.94</v>
      </c>
      <c r="D25">
        <f t="shared" si="2"/>
        <v>0.72539216618188485</v>
      </c>
      <c r="E25">
        <f t="shared" si="3"/>
        <v>8.1029429631407149E-3</v>
      </c>
      <c r="F25">
        <f t="shared" si="4"/>
        <v>11</v>
      </c>
      <c r="G25">
        <f t="shared" si="5"/>
        <v>8.9132372594547871E-2</v>
      </c>
      <c r="H25">
        <f t="shared" si="6"/>
        <v>1.0446827919949357</v>
      </c>
    </row>
    <row r="26" spans="1:11">
      <c r="A26">
        <f t="shared" si="0"/>
        <v>12</v>
      </c>
      <c r="B26">
        <v>23</v>
      </c>
      <c r="C26">
        <f t="shared" si="1"/>
        <v>0.94</v>
      </c>
      <c r="D26">
        <f t="shared" si="2"/>
        <v>0.71689693747283179</v>
      </c>
      <c r="E26">
        <f t="shared" si="3"/>
        <v>8.0080475990914803E-3</v>
      </c>
      <c r="F26">
        <f t="shared" si="4"/>
        <v>11.5</v>
      </c>
      <c r="G26">
        <f t="shared" si="5"/>
        <v>9.2092547389552026E-2</v>
      </c>
      <c r="H26">
        <f t="shared" si="6"/>
        <v>1.124351819943308</v>
      </c>
    </row>
    <row r="27" spans="1:11">
      <c r="A27">
        <f t="shared" si="0"/>
        <v>12</v>
      </c>
      <c r="B27">
        <v>24</v>
      </c>
      <c r="C27">
        <f t="shared" si="1"/>
        <v>0.94</v>
      </c>
      <c r="D27">
        <f t="shared" si="2"/>
        <v>0.70850119827329328</v>
      </c>
      <c r="E27">
        <f t="shared" si="3"/>
        <v>7.9142635757192079E-3</v>
      </c>
      <c r="F27">
        <f t="shared" si="4"/>
        <v>12</v>
      </c>
      <c r="G27">
        <f t="shared" si="5"/>
        <v>9.4971162908630502E-2</v>
      </c>
      <c r="H27">
        <f t="shared" si="6"/>
        <v>1.2058765122766939</v>
      </c>
    </row>
    <row r="28" spans="1:11">
      <c r="A28">
        <f t="shared" si="0"/>
        <v>13</v>
      </c>
      <c r="B28">
        <v>25</v>
      </c>
      <c r="C28">
        <f t="shared" si="1"/>
        <v>0.94</v>
      </c>
      <c r="D28">
        <f t="shared" si="2"/>
        <v>0.70020378343953493</v>
      </c>
      <c r="E28">
        <f t="shared" si="3"/>
        <v>7.8215778778664927E-3</v>
      </c>
      <c r="F28">
        <f t="shared" si="4"/>
        <v>12.5</v>
      </c>
      <c r="G28">
        <f t="shared" si="5"/>
        <v>9.7769723473331155E-2</v>
      </c>
      <c r="H28">
        <f t="shared" si="6"/>
        <v>1.2891572142337158</v>
      </c>
    </row>
    <row r="29" spans="1:11">
      <c r="A29">
        <f t="shared" si="0"/>
        <v>13</v>
      </c>
      <c r="B29">
        <v>26</v>
      </c>
      <c r="C29">
        <f t="shared" si="1"/>
        <v>0.94</v>
      </c>
      <c r="D29">
        <f t="shared" si="2"/>
        <v>0.69200354147307896</v>
      </c>
      <c r="E29">
        <f t="shared" si="3"/>
        <v>7.7299776427993206E-3</v>
      </c>
      <c r="F29">
        <f t="shared" si="4"/>
        <v>13</v>
      </c>
      <c r="G29">
        <f t="shared" si="5"/>
        <v>0.10048970935639116</v>
      </c>
      <c r="H29">
        <f t="shared" si="6"/>
        <v>1.3740968807953826</v>
      </c>
    </row>
    <row r="30" spans="1:11">
      <c r="A30">
        <f t="shared" si="0"/>
        <v>14</v>
      </c>
      <c r="B30">
        <v>27</v>
      </c>
      <c r="C30">
        <f t="shared" si="1"/>
        <v>0.94</v>
      </c>
      <c r="D30">
        <f t="shared" si="2"/>
        <v>0.68389933436090222</v>
      </c>
      <c r="E30">
        <f t="shared" si="3"/>
        <v>7.6394501584220184E-3</v>
      </c>
      <c r="F30">
        <f t="shared" si="4"/>
        <v>13.5</v>
      </c>
      <c r="G30">
        <f t="shared" si="5"/>
        <v>0.10313257713869725</v>
      </c>
      <c r="H30">
        <f t="shared" si="6"/>
        <v>1.460601023018419</v>
      </c>
    </row>
    <row r="31" spans="1:11">
      <c r="A31">
        <f t="shared" si="0"/>
        <v>14</v>
      </c>
      <c r="B31">
        <v>28</v>
      </c>
      <c r="C31">
        <f t="shared" si="1"/>
        <v>0.94</v>
      </c>
      <c r="D31">
        <f t="shared" si="2"/>
        <v>0.67589003741750486</v>
      </c>
      <c r="E31">
        <f t="shared" si="3"/>
        <v>7.5499828615130894E-3</v>
      </c>
      <c r="F31">
        <f t="shared" si="4"/>
        <v>14</v>
      </c>
      <c r="G31">
        <f t="shared" si="5"/>
        <v>0.10569976006118326</v>
      </c>
      <c r="H31">
        <f t="shared" si="6"/>
        <v>1.5485776553403752</v>
      </c>
    </row>
    <row r="32" spans="1:11">
      <c r="A32">
        <f t="shared" si="0"/>
        <v>15</v>
      </c>
      <c r="B32">
        <v>29</v>
      </c>
      <c r="C32">
        <f t="shared" si="1"/>
        <v>0.94</v>
      </c>
      <c r="D32">
        <f t="shared" si="2"/>
        <v>0.66797453912882843</v>
      </c>
      <c r="E32">
        <f t="shared" si="3"/>
        <v>7.4615633359817087E-3</v>
      </c>
      <c r="F32">
        <f t="shared" si="4"/>
        <v>14.5</v>
      </c>
      <c r="G32">
        <f t="shared" si="5"/>
        <v>0.10819266837173477</v>
      </c>
      <c r="H32">
        <f t="shared" si="6"/>
        <v>1.6379372438402522</v>
      </c>
    </row>
    <row r="33" spans="1:8">
      <c r="A33">
        <f t="shared" si="0"/>
        <v>15</v>
      </c>
      <c r="B33">
        <v>30</v>
      </c>
      <c r="C33">
        <f t="shared" si="1"/>
        <v>0.94</v>
      </c>
      <c r="D33">
        <f t="shared" si="2"/>
        <v>0.66015174099800211</v>
      </c>
      <c r="E33">
        <f t="shared" si="3"/>
        <v>7.3741793111446446E-3</v>
      </c>
      <c r="F33">
        <f t="shared" si="4"/>
        <v>15</v>
      </c>
      <c r="G33">
        <f t="shared" si="5"/>
        <v>0.11061268966716967</v>
      </c>
      <c r="H33">
        <f t="shared" si="6"/>
        <v>1.7285926554386604</v>
      </c>
    </row>
    <row r="34" spans="1:8">
      <c r="A34">
        <f t="shared" si="0"/>
        <v>16</v>
      </c>
      <c r="B34">
        <v>31</v>
      </c>
      <c r="C34">
        <f t="shared" si="1"/>
        <v>0.94</v>
      </c>
      <c r="D34">
        <f t="shared" si="2"/>
        <v>0.65242055739289628</v>
      </c>
      <c r="E34">
        <f t="shared" si="3"/>
        <v>7.2878186600233673E-3</v>
      </c>
      <c r="F34">
        <f t="shared" si="4"/>
        <v>15.5</v>
      </c>
      <c r="G34">
        <f t="shared" si="5"/>
        <v>0.11296118923036219</v>
      </c>
      <c r="H34">
        <f t="shared" si="6"/>
        <v>1.8204591080217645</v>
      </c>
    </row>
    <row r="35" spans="1:8">
      <c r="A35">
        <f t="shared" si="0"/>
        <v>16</v>
      </c>
      <c r="B35">
        <v>32</v>
      </c>
      <c r="C35">
        <f t="shared" si="1"/>
        <v>0.94</v>
      </c>
      <c r="D35">
        <f t="shared" si="2"/>
        <v>0.6447799153954602</v>
      </c>
      <c r="E35">
        <f t="shared" si="3"/>
        <v>7.202469397661085E-3</v>
      </c>
      <c r="F35">
        <f t="shared" si="4"/>
        <v>16</v>
      </c>
      <c r="G35">
        <f t="shared" si="5"/>
        <v>0.11523951036257736</v>
      </c>
      <c r="H35">
        <f t="shared" si="6"/>
        <v>1.9134541214735203</v>
      </c>
    </row>
    <row r="36" spans="1:8">
      <c r="A36">
        <f t="shared" ref="A36:A67" si="7">_xlfn.CEILING.MATH(B36/2)</f>
        <v>17</v>
      </c>
      <c r="B36">
        <v>33</v>
      </c>
      <c r="C36">
        <f t="shared" ref="C36:C62" si="8">$K$1/2</f>
        <v>0.94</v>
      </c>
      <c r="D36">
        <f t="shared" ref="D36:D67" si="9">C36*($K$5^B36)</f>
        <v>0.63722875465282414</v>
      </c>
      <c r="E36">
        <f t="shared" ref="E36:E67" si="10">D36/$K$7</f>
        <v>7.1181196794594887E-3</v>
      </c>
      <c r="F36">
        <f t="shared" ref="F36:F63" si="11">B36/2</f>
        <v>16.5</v>
      </c>
      <c r="G36">
        <f t="shared" ref="G36:G67" si="12">E36*F36</f>
        <v>0.11744897471108157</v>
      </c>
      <c r="H36">
        <f t="shared" ref="H36:H63" si="13">E36*F36*(F36+1)*$K$5^2</f>
        <v>2.0074974696009598</v>
      </c>
    </row>
    <row r="37" spans="1:8">
      <c r="A37">
        <f t="shared" si="7"/>
        <v>17</v>
      </c>
      <c r="B37">
        <v>34</v>
      </c>
      <c r="C37">
        <f t="shared" si="8"/>
        <v>0.94</v>
      </c>
      <c r="D37">
        <f t="shared" si="9"/>
        <v>0.62976602723014707</v>
      </c>
      <c r="E37">
        <f t="shared" si="10"/>
        <v>7.0347577995350007E-3</v>
      </c>
      <c r="F37">
        <f t="shared" si="11"/>
        <v>17</v>
      </c>
      <c r="G37">
        <f t="shared" si="12"/>
        <v>0.11959088259209501</v>
      </c>
      <c r="H37">
        <f t="shared" si="13"/>
        <v>2.1025111329375261</v>
      </c>
    </row>
    <row r="38" spans="1:8">
      <c r="A38">
        <f t="shared" si="7"/>
        <v>18</v>
      </c>
      <c r="B38">
        <v>35</v>
      </c>
      <c r="C38">
        <f t="shared" si="8"/>
        <v>0.94</v>
      </c>
      <c r="D38">
        <f t="shared" si="9"/>
        <v>0.62239069746518472</v>
      </c>
      <c r="E38">
        <f t="shared" si="10"/>
        <v>6.9523721890942351E-3</v>
      </c>
      <c r="F38">
        <f t="shared" si="11"/>
        <v>17.5</v>
      </c>
      <c r="G38">
        <f t="shared" si="12"/>
        <v>0.12166651330914911</v>
      </c>
      <c r="H38">
        <f t="shared" si="13"/>
        <v>2.1984192524096779</v>
      </c>
    </row>
    <row r="39" spans="1:8">
      <c r="A39">
        <f t="shared" si="7"/>
        <v>18</v>
      </c>
      <c r="B39">
        <v>36</v>
      </c>
      <c r="C39">
        <f t="shared" si="8"/>
        <v>0.94</v>
      </c>
      <c r="D39">
        <f t="shared" si="9"/>
        <v>0.61510174182456367</v>
      </c>
      <c r="E39">
        <f t="shared" si="10"/>
        <v>6.870951414828518E-3</v>
      </c>
      <c r="F39">
        <f t="shared" si="11"/>
        <v>18</v>
      </c>
      <c r="G39">
        <f t="shared" si="12"/>
        <v>0.12367712546691333</v>
      </c>
      <c r="H39">
        <f t="shared" si="13"/>
        <v>2.2951480838522507</v>
      </c>
    </row>
    <row r="40" spans="1:8">
      <c r="A40">
        <f t="shared" si="7"/>
        <v>19</v>
      </c>
      <c r="B40">
        <v>37</v>
      </c>
      <c r="C40">
        <f t="shared" si="8"/>
        <v>0.94</v>
      </c>
      <c r="D40">
        <f t="shared" si="9"/>
        <v>0.60789814876173709</v>
      </c>
      <c r="E40">
        <f t="shared" si="10"/>
        <v>6.7904841773271905E-3</v>
      </c>
      <c r="F40">
        <f t="shared" si="11"/>
        <v>18.5</v>
      </c>
      <c r="G40">
        <f t="shared" si="12"/>
        <v>0.12562395728055303</v>
      </c>
      <c r="H40">
        <f t="shared" si="13"/>
        <v>2.3926259533582583</v>
      </c>
    </row>
    <row r="41" spans="1:8">
      <c r="A41">
        <f t="shared" si="7"/>
        <v>19</v>
      </c>
      <c r="B41">
        <v>38</v>
      </c>
      <c r="C41">
        <f t="shared" si="8"/>
        <v>0.94</v>
      </c>
      <c r="D41">
        <f t="shared" si="9"/>
        <v>0.60077891857660437</v>
      </c>
      <c r="E41">
        <f t="shared" si="10"/>
        <v>6.7109593095095038E-3</v>
      </c>
      <c r="F41">
        <f t="shared" si="11"/>
        <v>19</v>
      </c>
      <c r="G41">
        <f t="shared" si="12"/>
        <v>0.12750822688068059</v>
      </c>
      <c r="H41">
        <f t="shared" si="13"/>
        <v>2.4907832134490784</v>
      </c>
    </row>
    <row r="42" spans="1:8">
      <c r="A42">
        <f t="shared" si="7"/>
        <v>20</v>
      </c>
      <c r="B42">
        <v>39</v>
      </c>
      <c r="C42">
        <f t="shared" si="8"/>
        <v>0.94</v>
      </c>
      <c r="D42">
        <f t="shared" si="9"/>
        <v>0.59374306327677462</v>
      </c>
      <c r="E42">
        <f t="shared" si="10"/>
        <v>6.6323657750748666E-3</v>
      </c>
      <c r="F42">
        <f t="shared" si="11"/>
        <v>19.5</v>
      </c>
      <c r="G42">
        <f t="shared" si="12"/>
        <v>0.1293311326139599</v>
      </c>
      <c r="H42">
        <f t="shared" si="13"/>
        <v>2.5895522000511542</v>
      </c>
    </row>
    <row r="43" spans="1:8">
      <c r="A43">
        <f t="shared" si="7"/>
        <v>20</v>
      </c>
      <c r="B43">
        <v>40</v>
      </c>
      <c r="C43">
        <f t="shared" si="8"/>
        <v>0.94</v>
      </c>
      <c r="D43">
        <f t="shared" si="9"/>
        <v>0.5867896064404553</v>
      </c>
      <c r="E43">
        <f t="shared" si="10"/>
        <v>6.5546926669712577E-3</v>
      </c>
      <c r="F43">
        <f t="shared" si="11"/>
        <v>20</v>
      </c>
      <c r="G43">
        <f t="shared" si="12"/>
        <v>0.13109385333942516</v>
      </c>
      <c r="H43">
        <f t="shared" si="13"/>
        <v>2.6888671902656087</v>
      </c>
    </row>
    <row r="44" spans="1:8">
      <c r="A44">
        <f t="shared" si="7"/>
        <v>21</v>
      </c>
      <c r="B44">
        <v>41</v>
      </c>
      <c r="C44">
        <f t="shared" si="8"/>
        <v>0.94</v>
      </c>
      <c r="D44">
        <f t="shared" si="9"/>
        <v>0.5799175830809461</v>
      </c>
      <c r="E44">
        <f t="shared" si="10"/>
        <v>6.4779292058815613E-3</v>
      </c>
      <c r="F44">
        <f t="shared" si="11"/>
        <v>20.5</v>
      </c>
      <c r="G44">
        <f t="shared" si="12"/>
        <v>0.13279754872057201</v>
      </c>
      <c r="H44">
        <f t="shared" si="13"/>
        <v>2.7886643609173367</v>
      </c>
    </row>
    <row r="45" spans="1:8">
      <c r="A45">
        <f t="shared" si="7"/>
        <v>21</v>
      </c>
      <c r="B45">
        <v>42</v>
      </c>
      <c r="C45">
        <f t="shared" si="8"/>
        <v>0.94</v>
      </c>
      <c r="D45">
        <f t="shared" si="9"/>
        <v>0.57312603951272045</v>
      </c>
      <c r="E45">
        <f t="shared" si="10"/>
        <v>6.4020647387276405E-3</v>
      </c>
      <c r="F45">
        <f t="shared" si="11"/>
        <v>21</v>
      </c>
      <c r="G45">
        <f t="shared" si="12"/>
        <v>0.13444335951328046</v>
      </c>
      <c r="H45">
        <f t="shared" si="13"/>
        <v>2.8888817478704012</v>
      </c>
    </row>
    <row r="46" spans="1:8">
      <c r="A46">
        <f t="shared" si="7"/>
        <v>22</v>
      </c>
      <c r="B46">
        <v>43</v>
      </c>
      <c r="C46">
        <f t="shared" si="8"/>
        <v>0.94</v>
      </c>
      <c r="D46">
        <f t="shared" si="9"/>
        <v>0.56641403321907435</v>
      </c>
      <c r="E46">
        <f t="shared" si="10"/>
        <v>6.327088737191915E-3</v>
      </c>
      <c r="F46">
        <f t="shared" si="11"/>
        <v>21.5</v>
      </c>
      <c r="G46">
        <f t="shared" si="12"/>
        <v>0.13603240784962617</v>
      </c>
      <c r="H46">
        <f t="shared" si="13"/>
        <v>2.9894592060967287</v>
      </c>
    </row>
    <row r="47" spans="1:8">
      <c r="A47">
        <f t="shared" si="7"/>
        <v>22</v>
      </c>
      <c r="B47">
        <v>44</v>
      </c>
      <c r="C47">
        <f t="shared" si="8"/>
        <v>0.94</v>
      </c>
      <c r="D47">
        <f t="shared" si="9"/>
        <v>0.55978063272132683</v>
      </c>
      <c r="E47">
        <f t="shared" si="10"/>
        <v>6.2529907962562805E-3</v>
      </c>
      <c r="F47">
        <f t="shared" si="11"/>
        <v>22</v>
      </c>
      <c r="G47">
        <f t="shared" si="12"/>
        <v>0.13756579751763817</v>
      </c>
      <c r="H47">
        <f t="shared" si="13"/>
        <v>3.090338370485346</v>
      </c>
    </row>
    <row r="48" spans="1:8">
      <c r="A48">
        <f t="shared" si="7"/>
        <v>23</v>
      </c>
      <c r="B48">
        <v>45</v>
      </c>
      <c r="C48">
        <f t="shared" si="8"/>
        <v>0.94</v>
      </c>
      <c r="D48">
        <f t="shared" si="9"/>
        <v>0.5532249174495496</v>
      </c>
      <c r="E48">
        <f t="shared" si="10"/>
        <v>6.1797606327580962E-3</v>
      </c>
      <c r="F48">
        <f t="shared" si="11"/>
        <v>22.5</v>
      </c>
      <c r="G48">
        <f t="shared" si="12"/>
        <v>0.13904461423705716</v>
      </c>
      <c r="H48">
        <f t="shared" si="13"/>
        <v>3.1914626173795595</v>
      </c>
    </row>
    <row r="49" spans="1:8">
      <c r="A49">
        <f t="shared" si="7"/>
        <v>23</v>
      </c>
      <c r="B49">
        <v>46</v>
      </c>
      <c r="C49">
        <f t="shared" si="8"/>
        <v>0.94</v>
      </c>
      <c r="D49">
        <f t="shared" si="9"/>
        <v>0.54674597761481414</v>
      </c>
      <c r="E49">
        <f t="shared" si="10"/>
        <v>6.1073880839631342E-3</v>
      </c>
      <c r="F49">
        <f t="shared" si="11"/>
        <v>23</v>
      </c>
      <c r="G49">
        <f t="shared" si="12"/>
        <v>0.1404699259311521</v>
      </c>
      <c r="H49">
        <f t="shared" si="13"/>
        <v>3.2927770268297358</v>
      </c>
    </row>
    <row r="50" spans="1:8">
      <c r="A50">
        <f t="shared" si="7"/>
        <v>24</v>
      </c>
      <c r="B50">
        <v>47</v>
      </c>
      <c r="C50">
        <f t="shared" si="8"/>
        <v>0.94</v>
      </c>
      <c r="D50">
        <f t="shared" si="9"/>
        <v>0.54034291408293134</v>
      </c>
      <c r="E50">
        <f t="shared" si="10"/>
        <v>6.0358631061551947E-3</v>
      </c>
      <c r="F50">
        <f t="shared" si="11"/>
        <v>23.5</v>
      </c>
      <c r="G50">
        <f t="shared" si="12"/>
        <v>0.14184278299464709</v>
      </c>
      <c r="H50">
        <f t="shared" si="13"/>
        <v>3.3942283455494788</v>
      </c>
    </row>
    <row r="51" spans="1:8">
      <c r="A51">
        <f t="shared" si="7"/>
        <v>24</v>
      </c>
      <c r="B51">
        <v>48</v>
      </c>
      <c r="C51">
        <f t="shared" si="8"/>
        <v>0.94</v>
      </c>
      <c r="D51">
        <f t="shared" si="9"/>
        <v>0.534014838249673</v>
      </c>
      <c r="E51">
        <f t="shared" si="10"/>
        <v>5.9651757732422763E-3</v>
      </c>
      <c r="F51">
        <f t="shared" si="11"/>
        <v>24</v>
      </c>
      <c r="G51">
        <f t="shared" si="12"/>
        <v>0.14316421855781464</v>
      </c>
      <c r="H51">
        <f t="shared" si="13"/>
        <v>3.4957649505632471</v>
      </c>
    </row>
    <row r="52" spans="1:8">
      <c r="A52">
        <f t="shared" si="7"/>
        <v>25</v>
      </c>
      <c r="B52">
        <v>49</v>
      </c>
      <c r="C52">
        <f t="shared" si="8"/>
        <v>0.94</v>
      </c>
      <c r="D52">
        <f t="shared" si="9"/>
        <v>0.52776087191745114</v>
      </c>
      <c r="E52">
        <f t="shared" si="10"/>
        <v>5.8953162753790341E-3</v>
      </c>
      <c r="F52">
        <f t="shared" si="11"/>
        <v>24.5</v>
      </c>
      <c r="G52">
        <f t="shared" si="12"/>
        <v>0.14443524874678634</v>
      </c>
      <c r="H52">
        <f t="shared" si="13"/>
        <v>3.597336813533607</v>
      </c>
    </row>
    <row r="53" spans="1:8">
      <c r="A53">
        <f t="shared" si="7"/>
        <v>25</v>
      </c>
      <c r="B53">
        <v>50</v>
      </c>
      <c r="C53">
        <f t="shared" si="8"/>
        <v>0.94</v>
      </c>
      <c r="D53">
        <f t="shared" si="9"/>
        <v>0.52158014717344581</v>
      </c>
      <c r="E53">
        <f t="shared" si="10"/>
        <v>5.8262749176054103E-3</v>
      </c>
      <c r="F53">
        <f t="shared" si="11"/>
        <v>25</v>
      </c>
      <c r="G53">
        <f t="shared" si="12"/>
        <v>0.14565687294013527</v>
      </c>
      <c r="H53">
        <f t="shared" si="13"/>
        <v>3.6988954657565469</v>
      </c>
    </row>
    <row r="54" spans="1:8">
      <c r="A54">
        <f t="shared" si="7"/>
        <v>26</v>
      </c>
      <c r="B54">
        <v>51</v>
      </c>
      <c r="C54">
        <f t="shared" si="8"/>
        <v>0.94</v>
      </c>
      <c r="D54">
        <f t="shared" si="9"/>
        <v>0.51547180626915645</v>
      </c>
      <c r="E54">
        <f t="shared" si="10"/>
        <v>5.758042118501173E-3</v>
      </c>
      <c r="F54">
        <f t="shared" si="11"/>
        <v>25.5</v>
      </c>
      <c r="G54">
        <f t="shared" si="12"/>
        <v>0.14683007402177992</v>
      </c>
      <c r="H54">
        <f t="shared" si="13"/>
        <v>3.8003939638134066</v>
      </c>
    </row>
    <row r="55" spans="1:8">
      <c r="A55">
        <f t="shared" si="7"/>
        <v>26</v>
      </c>
      <c r="B55">
        <v>52</v>
      </c>
      <c r="C55">
        <f t="shared" si="8"/>
        <v>0.94</v>
      </c>
      <c r="D55">
        <f t="shared" si="9"/>
        <v>0.50943500150136534</v>
      </c>
      <c r="E55">
        <f t="shared" si="10"/>
        <v>5.6906084088562273E-3</v>
      </c>
      <c r="F55">
        <f t="shared" si="11"/>
        <v>26</v>
      </c>
      <c r="G55">
        <f t="shared" si="12"/>
        <v>0.14795581863026191</v>
      </c>
      <c r="H55">
        <f t="shared" si="13"/>
        <v>3.9017868558682269</v>
      </c>
    </row>
    <row r="56" spans="1:8">
      <c r="A56">
        <f t="shared" si="7"/>
        <v>27</v>
      </c>
      <c r="B56">
        <v>53</v>
      </c>
      <c r="C56">
        <f t="shared" si="8"/>
        <v>0.94</v>
      </c>
      <c r="D56">
        <f t="shared" si="9"/>
        <v>0.50346889509449544</v>
      </c>
      <c r="E56">
        <f t="shared" si="10"/>
        <v>5.6239644303565017E-3</v>
      </c>
      <c r="F56">
        <f t="shared" si="11"/>
        <v>26.5</v>
      </c>
      <c r="G56">
        <f t="shared" si="12"/>
        <v>0.14903505740444731</v>
      </c>
      <c r="H56">
        <f t="shared" si="13"/>
        <v>4.0030301485994526</v>
      </c>
    </row>
    <row r="57" spans="1:8">
      <c r="A57">
        <f t="shared" si="7"/>
        <v>27</v>
      </c>
      <c r="B57">
        <v>54</v>
      </c>
      <c r="C57">
        <f t="shared" si="8"/>
        <v>0.94</v>
      </c>
      <c r="D57">
        <f t="shared" si="9"/>
        <v>0.49757265908434611</v>
      </c>
      <c r="E57">
        <f t="shared" si="10"/>
        <v>5.5581009342852237E-3</v>
      </c>
      <c r="F57">
        <f t="shared" si="11"/>
        <v>27</v>
      </c>
      <c r="G57">
        <f t="shared" si="12"/>
        <v>0.15006872522570103</v>
      </c>
      <c r="H57">
        <f t="shared" si="13"/>
        <v>4.1040812747551287</v>
      </c>
    </row>
    <row r="58" spans="1:8">
      <c r="A58">
        <f t="shared" si="7"/>
        <v>28</v>
      </c>
      <c r="B58">
        <v>55</v>
      </c>
      <c r="C58">
        <f t="shared" si="8"/>
        <v>0.94</v>
      </c>
      <c r="D58">
        <f t="shared" si="9"/>
        <v>0.49174547520318829</v>
      </c>
      <c r="E58">
        <f t="shared" si="10"/>
        <v>5.4930087802393859E-3</v>
      </c>
      <c r="F58">
        <f t="shared" si="11"/>
        <v>27.5</v>
      </c>
      <c r="G58">
        <f t="shared" si="12"/>
        <v>0.1510577414565831</v>
      </c>
      <c r="H58">
        <f t="shared" si="13"/>
        <v>4.2048990613208765</v>
      </c>
    </row>
    <row r="59" spans="1:8">
      <c r="A59">
        <f t="shared" si="7"/>
        <v>28</v>
      </c>
      <c r="B59">
        <v>56</v>
      </c>
      <c r="C59">
        <f t="shared" si="8"/>
        <v>0.94</v>
      </c>
      <c r="D59">
        <f t="shared" si="9"/>
        <v>0.48598653476620879</v>
      </c>
      <c r="E59">
        <f t="shared" si="10"/>
        <v>5.4286789348612806E-3</v>
      </c>
      <c r="F59">
        <f t="shared" si="11"/>
        <v>28</v>
      </c>
      <c r="G59">
        <f t="shared" si="12"/>
        <v>0.15200301017611587</v>
      </c>
      <c r="H59">
        <f t="shared" si="13"/>
        <v>4.3054436982901603</v>
      </c>
    </row>
    <row r="60" spans="1:8">
      <c r="A60">
        <f t="shared" si="7"/>
        <v>29</v>
      </c>
      <c r="B60">
        <v>57</v>
      </c>
      <c r="C60">
        <f t="shared" si="8"/>
        <v>0.94</v>
      </c>
      <c r="D60">
        <f t="shared" si="9"/>
        <v>0.4802950385592813</v>
      </c>
      <c r="E60">
        <f t="shared" si="10"/>
        <v>5.3651024705848507E-3</v>
      </c>
      <c r="F60">
        <f t="shared" si="11"/>
        <v>28.5</v>
      </c>
      <c r="G60">
        <f t="shared" si="12"/>
        <v>0.15290542041166824</v>
      </c>
      <c r="H60">
        <f t="shared" si="13"/>
        <v>4.4056767080264541</v>
      </c>
    </row>
    <row r="61" spans="1:8">
      <c r="A61">
        <f t="shared" si="7"/>
        <v>29</v>
      </c>
      <c r="B61">
        <v>58</v>
      </c>
      <c r="C61">
        <f t="shared" si="8"/>
        <v>0.94</v>
      </c>
      <c r="D61">
        <f t="shared" si="9"/>
        <v>0.47467019672805394</v>
      </c>
      <c r="E61">
        <f t="shared" si="10"/>
        <v>5.3022705643967494E-3</v>
      </c>
      <c r="F61">
        <f t="shared" si="11"/>
        <v>29</v>
      </c>
      <c r="G61">
        <f t="shared" si="12"/>
        <v>0.15376584636750573</v>
      </c>
      <c r="H61">
        <f t="shared" si="13"/>
        <v>4.5055609152071474</v>
      </c>
    </row>
    <row r="62" spans="1:8">
      <c r="A62">
        <f t="shared" si="7"/>
        <v>30</v>
      </c>
      <c r="B62">
        <v>59</v>
      </c>
      <c r="C62">
        <f t="shared" si="8"/>
        <v>0.94</v>
      </c>
      <c r="D62">
        <f t="shared" si="9"/>
        <v>0.46911122866833416</v>
      </c>
      <c r="E62">
        <f t="shared" si="10"/>
        <v>5.2401744966118985E-3</v>
      </c>
      <c r="F62">
        <f t="shared" si="11"/>
        <v>29.5</v>
      </c>
      <c r="G62">
        <f t="shared" si="12"/>
        <v>0.15458514765005102</v>
      </c>
      <c r="H62">
        <f t="shared" si="13"/>
        <v>4.605060417339164</v>
      </c>
    </row>
    <row r="63" spans="1:8">
      <c r="A63">
        <f t="shared" si="7"/>
        <v>30</v>
      </c>
      <c r="B63">
        <v>60</v>
      </c>
      <c r="C63">
        <f>$K$1/2 + 100</f>
        <v>100.94</v>
      </c>
      <c r="D63">
        <f t="shared" si="9"/>
        <v>49.784613417998479</v>
      </c>
      <c r="E63">
        <f t="shared" si="10"/>
        <v>0.55611557689044933</v>
      </c>
      <c r="F63">
        <f t="shared" si="11"/>
        <v>30</v>
      </c>
      <c r="G63">
        <f t="shared" si="12"/>
        <v>16.683467306713482</v>
      </c>
      <c r="H63">
        <f t="shared" si="13"/>
        <v>505.14462521928601</v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created xsi:type="dcterms:W3CDTF">2018-09-24T14:43:41Z</dcterms:created>
  <dcterms:modified xsi:type="dcterms:W3CDTF">2022-10-14T19:09:59Z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