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法院系统/"/>
    </mc:Choice>
  </mc:AlternateContent>
  <bookViews>
    <workbookView xWindow="1120" yWindow="760" windowWidth="25680" windowHeight="15340"/>
  </bookViews>
  <sheets>
    <sheet name="报价函" sheetId="1" r:id="rId1"/>
    <sheet name="各省单位数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D3" i="1"/>
  <c r="H3" i="1"/>
  <c r="E3" i="1"/>
  <c r="H4" i="1"/>
  <c r="F3" i="1"/>
  <c r="H5" i="1"/>
  <c r="H6" i="1"/>
  <c r="D7" i="1"/>
  <c r="E7" i="1"/>
  <c r="F7" i="1"/>
  <c r="H7" i="1"/>
  <c r="D10" i="1"/>
  <c r="E10" i="1"/>
  <c r="F10" i="1"/>
  <c r="H10" i="1"/>
  <c r="D13" i="1"/>
  <c r="E13" i="1"/>
  <c r="F13" i="1"/>
  <c r="H13" i="1"/>
  <c r="H17" i="1"/>
  <c r="H19" i="1"/>
  <c r="H20" i="1"/>
  <c r="H22" i="1"/>
  <c r="H23" i="1"/>
  <c r="F17" i="1"/>
  <c r="E17" i="1"/>
  <c r="D17" i="1"/>
  <c r="C17" i="1"/>
</calcChain>
</file>

<file path=xl/sharedStrings.xml><?xml version="1.0" encoding="utf-8"?>
<sst xmlns="http://schemas.openxmlformats.org/spreadsheetml/2006/main" count="55" uniqueCount="54">
  <si>
    <t>司法行政综合管理系统核心商务方案及报价确认函</t>
    <phoneticPr fontId="4" type="noConversion"/>
  </si>
  <si>
    <t>项目分期</t>
    <phoneticPr fontId="4" type="noConversion"/>
  </si>
  <si>
    <t>名称</t>
  </si>
  <si>
    <t>软件价格
(赠送)</t>
    <phoneticPr fontId="6" type="noConversion"/>
  </si>
  <si>
    <t>金额（省本级）</t>
    <phoneticPr fontId="4" type="noConversion"/>
  </si>
  <si>
    <t>全省推广（中院）</t>
    <phoneticPr fontId="6" type="noConversion"/>
  </si>
  <si>
    <t>全省推广（基层法院）</t>
    <phoneticPr fontId="6" type="noConversion"/>
  </si>
  <si>
    <t>测算结果</t>
    <phoneticPr fontId="6" type="noConversion"/>
  </si>
  <si>
    <t>一期（资金）</t>
    <phoneticPr fontId="4" type="noConversion"/>
  </si>
  <si>
    <t>一、基础平台</t>
    <phoneticPr fontId="6" type="noConversion"/>
  </si>
  <si>
    <t>二、预算管理</t>
    <phoneticPr fontId="6" type="noConversion"/>
  </si>
  <si>
    <t>三、财务管理</t>
    <phoneticPr fontId="6" type="noConversion"/>
  </si>
  <si>
    <t>四、会计核算</t>
    <phoneticPr fontId="6" type="noConversion"/>
  </si>
  <si>
    <t>一期小计</t>
    <phoneticPr fontId="6" type="noConversion"/>
  </si>
  <si>
    <t>二期（物资）</t>
    <phoneticPr fontId="6" type="noConversion"/>
  </si>
  <si>
    <t>五、物资管理</t>
    <phoneticPr fontId="6" type="noConversion"/>
  </si>
  <si>
    <t>二期小计</t>
    <phoneticPr fontId="4" type="noConversion"/>
  </si>
  <si>
    <t>六、固定资产管理</t>
    <phoneticPr fontId="6" type="noConversion"/>
  </si>
  <si>
    <t>七、采购管理</t>
    <phoneticPr fontId="6" type="noConversion"/>
  </si>
  <si>
    <t>三期（物资）</t>
    <phoneticPr fontId="4" type="noConversion"/>
  </si>
  <si>
    <t>八、装备管理</t>
    <phoneticPr fontId="6" type="noConversion"/>
  </si>
  <si>
    <t>三期小计</t>
    <phoneticPr fontId="4" type="noConversion"/>
  </si>
  <si>
    <t>九、车辆管理</t>
    <phoneticPr fontId="6" type="noConversion"/>
  </si>
  <si>
    <t>十、决算管理</t>
    <phoneticPr fontId="6" type="noConversion"/>
  </si>
  <si>
    <t>四期（业务）</t>
    <phoneticPr fontId="6" type="noConversion"/>
  </si>
  <si>
    <t>十一、案款管理</t>
    <phoneticPr fontId="6" type="noConversion"/>
  </si>
  <si>
    <t>四期小计</t>
    <phoneticPr fontId="4" type="noConversion"/>
  </si>
  <si>
    <t>十二、诉讼费管理</t>
    <phoneticPr fontId="6" type="noConversion"/>
  </si>
  <si>
    <t>十三、APP移动客户端</t>
    <phoneticPr fontId="6" type="noConversion"/>
  </si>
  <si>
    <t>十四、两庭建设</t>
    <phoneticPr fontId="4" type="noConversion"/>
  </si>
  <si>
    <t>合计：</t>
    <phoneticPr fontId="4" type="noConversion"/>
  </si>
  <si>
    <t>接口对接</t>
    <phoneticPr fontId="4" type="noConversion"/>
  </si>
  <si>
    <t>内容</t>
    <phoneticPr fontId="4" type="noConversion"/>
  </si>
  <si>
    <t>单价</t>
    <phoneticPr fontId="4" type="noConversion"/>
  </si>
  <si>
    <t>备注</t>
    <phoneticPr fontId="4" type="noConversion"/>
  </si>
  <si>
    <t>数量</t>
    <phoneticPr fontId="4" type="noConversion"/>
  </si>
  <si>
    <t>六大银行（中，工，建，交，农，邮）</t>
    <phoneticPr fontId="4" type="noConversion"/>
  </si>
  <si>
    <t>其它银行及金融机构</t>
    <phoneticPr fontId="4" type="noConversion"/>
  </si>
  <si>
    <t xml:space="preserve">其它软件系统 </t>
    <phoneticPr fontId="4" type="noConversion"/>
  </si>
  <si>
    <t>根据工作量评估后报价</t>
    <phoneticPr fontId="4" type="noConversion"/>
  </si>
  <si>
    <t>小计：</t>
    <phoneticPr fontId="4" type="noConversion"/>
  </si>
  <si>
    <t>总计</t>
    <phoneticPr fontId="4" type="noConversion"/>
  </si>
  <si>
    <r>
      <rPr>
        <b/>
        <sz val="11"/>
        <color theme="1"/>
        <rFont val="黑体"/>
        <family val="3"/>
        <charset val="134"/>
      </rPr>
      <t>说明：</t>
    </r>
    <r>
      <rPr>
        <sz val="11"/>
        <color theme="1"/>
        <rFont val="黑体"/>
        <family val="3"/>
        <charset val="134"/>
      </rPr>
      <t xml:space="preserve">
一：省本级对外统一报价88万，中院报价6万一单位，基层法院报价3.6一单位  此报价包含程序初始化，实施部署，培训（不含培训组织服务），运维费用（首年不向客户承诺驻场），不含二次开发
二：所有项目向客户推荐分期部署应用，共分为四期，每一期由省本级先部署应用，上线试用1个月后，要求全省推广应用，此阶段可跟客户商定一期项目的二次开发内容，在一期项目运行稳定后再启动二期项目。
三：程序初始化，实施部署包含以下内容
   组织机构、字典数据、差旅标准配置、导入配置等一系列基础数据功能
   仅增加预算明细表新科目辅助项、其他不做修改
   增加报销单据数据项和打印样式；新增特殊费用报销（如会议申请及报销）
   会计核算账套配置
</t>
    </r>
    <phoneticPr fontId="4" type="noConversion"/>
  </si>
  <si>
    <t>省份</t>
    <phoneticPr fontId="4" type="noConversion"/>
  </si>
  <si>
    <t>省级数量</t>
    <phoneticPr fontId="4" type="noConversion"/>
  </si>
  <si>
    <t>市级数量</t>
    <phoneticPr fontId="4" type="noConversion"/>
  </si>
  <si>
    <t>基层数量</t>
    <phoneticPr fontId="4" type="noConversion"/>
  </si>
  <si>
    <t>江苏</t>
    <phoneticPr fontId="4" type="noConversion"/>
  </si>
  <si>
    <t>云南</t>
    <phoneticPr fontId="4" type="noConversion"/>
  </si>
  <si>
    <t>吉林</t>
    <phoneticPr fontId="4" type="noConversion"/>
  </si>
  <si>
    <t>四川</t>
    <phoneticPr fontId="4" type="noConversion"/>
  </si>
  <si>
    <t>宁夏</t>
    <phoneticPr fontId="4" type="noConversion"/>
  </si>
  <si>
    <t>山东</t>
    <phoneticPr fontId="4" type="noConversion"/>
  </si>
  <si>
    <t>湖南</t>
    <rPh sb="0" eb="1">
      <t>hu'nan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</si>
</sst>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* #,##0_ ;_ * \-#,##0_ ;_ * &quot;-&quot;??_ ;_ @_ "/>
  </numFmts>
  <fonts count="19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14"/>
      <name val="黑体"/>
      <family val="3"/>
      <charset val="134"/>
    </font>
    <font>
      <sz val="9"/>
      <name val="DengXian"/>
      <family val="2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8"/>
      <color theme="1"/>
      <name val="DengXian"/>
      <family val="3"/>
      <charset val="134"/>
      <scheme val="minor"/>
    </font>
    <font>
      <sz val="18"/>
      <color theme="1"/>
      <name val="DengXian"/>
      <family val="3"/>
      <charset val="134"/>
      <scheme val="minor"/>
    </font>
    <font>
      <sz val="18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1" xfId="2" applyFont="1" applyFill="1" applyBorder="1" applyAlignment="1" applyProtection="1">
      <alignment horizontal="center" vertical="center" wrapText="1"/>
    </xf>
    <xf numFmtId="0" fontId="7" fillId="3" borderId="1" xfId="2" applyFont="1" applyFill="1" applyBorder="1" applyAlignment="1" applyProtection="1">
      <alignment vertical="center"/>
    </xf>
    <xf numFmtId="177" fontId="8" fillId="3" borderId="1" xfId="3" applyNumberFormat="1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38" fontId="10" fillId="0" borderId="1" xfId="1" applyNumberFormat="1" applyFont="1" applyFill="1" applyBorder="1" applyAlignment="1" applyProtection="1">
      <alignment horizontal="center" vertical="center"/>
    </xf>
    <xf numFmtId="0" fontId="5" fillId="4" borderId="1" xfId="2" applyFont="1" applyFill="1" applyBorder="1" applyAlignment="1" applyProtection="1">
      <alignment vertical="center"/>
    </xf>
    <xf numFmtId="177" fontId="9" fillId="4" borderId="1" xfId="3" applyNumberFormat="1" applyFont="1" applyFill="1" applyBorder="1" applyAlignment="1" applyProtection="1">
      <alignment horizontal="center" vertical="center"/>
    </xf>
    <xf numFmtId="0" fontId="5" fillId="5" borderId="1" xfId="2" applyFont="1" applyFill="1" applyBorder="1" applyAlignment="1" applyProtection="1">
      <alignment vertical="center"/>
    </xf>
    <xf numFmtId="177" fontId="9" fillId="5" borderId="1" xfId="3" applyNumberFormat="1" applyFont="1" applyFill="1" applyBorder="1" applyAlignment="1" applyProtection="1">
      <alignment horizontal="center" vertical="center"/>
    </xf>
    <xf numFmtId="0" fontId="5" fillId="6" borderId="1" xfId="2" applyFont="1" applyFill="1" applyBorder="1" applyAlignment="1" applyProtection="1">
      <alignment vertical="center"/>
    </xf>
    <xf numFmtId="177" fontId="9" fillId="6" borderId="1" xfId="3" applyNumberFormat="1" applyFont="1" applyFill="1" applyBorder="1" applyAlignment="1" applyProtection="1">
      <alignment horizontal="center" vertical="center"/>
    </xf>
    <xf numFmtId="0" fontId="11" fillId="0" borderId="2" xfId="2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/>
    </xf>
    <xf numFmtId="38" fontId="12" fillId="0" borderId="2" xfId="1" applyNumberFormat="1" applyFont="1" applyFill="1" applyBorder="1" applyAlignment="1" applyProtection="1">
      <alignment horizontal="center" vertical="center"/>
    </xf>
    <xf numFmtId="38" fontId="12" fillId="7" borderId="2" xfId="1" applyNumberFormat="1" applyFont="1" applyFill="1" applyBorder="1" applyAlignment="1" applyProtection="1">
      <alignment horizontal="center" vertical="center"/>
    </xf>
    <xf numFmtId="38" fontId="12" fillId="0" borderId="2" xfId="1" applyNumberFormat="1" applyFont="1" applyFill="1" applyBorder="1" applyAlignment="1" applyProtection="1">
      <alignment horizontal="right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38" fontId="12" fillId="8" borderId="1" xfId="1" applyNumberFormat="1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vertical="center"/>
    </xf>
    <xf numFmtId="38" fontId="12" fillId="0" borderId="1" xfId="1" applyNumberFormat="1" applyFont="1" applyFill="1" applyBorder="1" applyAlignment="1" applyProtection="1">
      <alignment horizontal="center" vertical="center"/>
    </xf>
    <xf numFmtId="0" fontId="5" fillId="2" borderId="1" xfId="2" applyFont="1" applyFill="1" applyBorder="1" applyAlignment="1" applyProtection="1">
      <alignment horizontal="center" vertical="center" wrapText="1"/>
      <protection locked="0"/>
    </xf>
    <xf numFmtId="38" fontId="8" fillId="8" borderId="1" xfId="1" applyNumberFormat="1" applyFont="1" applyFill="1" applyBorder="1" applyAlignment="1" applyProtection="1">
      <alignment vertical="center"/>
      <protection locked="0"/>
    </xf>
    <xf numFmtId="38" fontId="8" fillId="8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38" fontId="9" fillId="0" borderId="2" xfId="1" applyNumberFormat="1" applyFont="1" applyFill="1" applyBorder="1" applyAlignment="1" applyProtection="1">
      <alignment horizontal="center" vertical="center"/>
    </xf>
    <xf numFmtId="38" fontId="9" fillId="0" borderId="3" xfId="1" applyNumberFormat="1" applyFont="1" applyFill="1" applyBorder="1" applyAlignment="1" applyProtection="1">
      <alignment horizontal="center" vertical="center"/>
    </xf>
    <xf numFmtId="38" fontId="9" fillId="0" borderId="4" xfId="1" applyNumberFormat="1" applyFont="1" applyFill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11" fillId="0" borderId="5" xfId="2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 applyProtection="1">
      <alignment horizontal="center" vertical="center"/>
    </xf>
    <xf numFmtId="0" fontId="11" fillId="0" borderId="7" xfId="2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top" wrapText="1"/>
    </xf>
    <xf numFmtId="0" fontId="7" fillId="8" borderId="1" xfId="2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38" fontId="8" fillId="8" borderId="1" xfId="1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left" vertical="center"/>
    </xf>
    <xf numFmtId="0" fontId="13" fillId="8" borderId="5" xfId="0" applyFont="1" applyFill="1" applyBorder="1" applyAlignment="1" applyProtection="1">
      <alignment horizontal="left" vertical="center"/>
    </xf>
    <xf numFmtId="0" fontId="13" fillId="8" borderId="6" xfId="0" applyFont="1" applyFill="1" applyBorder="1" applyAlignment="1" applyProtection="1">
      <alignment horizontal="left" vertical="center"/>
    </xf>
    <xf numFmtId="0" fontId="13" fillId="8" borderId="7" xfId="0" applyFont="1" applyFill="1" applyBorder="1" applyAlignment="1" applyProtection="1">
      <alignment horizontal="left" vertical="center"/>
    </xf>
    <xf numFmtId="38" fontId="10" fillId="0" borderId="2" xfId="1" applyNumberFormat="1" applyFont="1" applyFill="1" applyBorder="1" applyAlignment="1" applyProtection="1">
      <alignment horizontal="center" vertical="center"/>
    </xf>
    <xf numFmtId="38" fontId="10" fillId="0" borderId="3" xfId="1" applyNumberFormat="1" applyFont="1" applyFill="1" applyBorder="1" applyAlignment="1" applyProtection="1">
      <alignment horizontal="center" vertical="center"/>
    </xf>
    <xf numFmtId="38" fontId="10" fillId="0" borderId="4" xfId="1" applyNumberFormat="1" applyFont="1" applyFill="1" applyBorder="1" applyAlignment="1" applyProtection="1">
      <alignment horizontal="center" vertical="center"/>
    </xf>
    <xf numFmtId="38" fontId="3" fillId="0" borderId="1" xfId="1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38" fontId="9" fillId="0" borderId="1" xfId="1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18" fillId="0" borderId="3" xfId="0" applyFont="1" applyFill="1" applyBorder="1">
      <alignment vertical="center"/>
    </xf>
  </cellXfs>
  <cellStyles count="4">
    <cellStyle name="常规" xfId="0" builtinId="0"/>
    <cellStyle name="常规_Sheet1" xfId="2"/>
    <cellStyle name="千位分隔_Sheet1" xfId="1"/>
    <cellStyle name="千位分隔_Sheet1_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20" zoomScaleNormal="120" zoomScalePageLayoutView="120" workbookViewId="0">
      <selection activeCell="G2" sqref="G2"/>
    </sheetView>
  </sheetViews>
  <sheetFormatPr baseColWidth="10" defaultColWidth="8.83203125" defaultRowHeight="15" x14ac:dyDescent="0.2"/>
  <cols>
    <col min="1" max="1" width="15.5" customWidth="1"/>
    <col min="2" max="2" width="21.33203125" customWidth="1"/>
    <col min="3" max="3" width="12.33203125" customWidth="1"/>
    <col min="4" max="4" width="9.6640625" customWidth="1"/>
    <col min="7" max="7" width="12.1640625" customWidth="1"/>
    <col min="8" max="8" width="11.6640625" customWidth="1"/>
  </cols>
  <sheetData>
    <row r="1" spans="1:8" ht="17" x14ac:dyDescent="0.2">
      <c r="A1" s="47" t="s">
        <v>0</v>
      </c>
      <c r="B1" s="47"/>
      <c r="C1" s="47"/>
      <c r="D1" s="47"/>
      <c r="E1" s="47"/>
      <c r="F1" s="47"/>
      <c r="G1" s="47"/>
      <c r="H1" s="47"/>
    </row>
    <row r="2" spans="1:8" ht="4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2" t="s">
        <v>53</v>
      </c>
      <c r="H2" s="2" t="s">
        <v>7</v>
      </c>
    </row>
    <row r="3" spans="1:8" x14ac:dyDescent="0.2">
      <c r="A3" s="48" t="s">
        <v>8</v>
      </c>
      <c r="B3" s="3" t="s">
        <v>9</v>
      </c>
      <c r="C3" s="4">
        <v>350000</v>
      </c>
      <c r="D3" s="50">
        <f>880000*0.64</f>
        <v>563200</v>
      </c>
      <c r="E3" s="50">
        <f>60000*0.4</f>
        <v>24000</v>
      </c>
      <c r="F3" s="27">
        <f>36000*0.4</f>
        <v>14400</v>
      </c>
      <c r="G3" s="5">
        <f>VLOOKUP($G$2,各省单位数!A:D,2,FALSE)</f>
        <v>1</v>
      </c>
      <c r="H3" s="5">
        <f>D3*G3</f>
        <v>563200</v>
      </c>
    </row>
    <row r="4" spans="1:8" x14ac:dyDescent="0.2">
      <c r="A4" s="49"/>
      <c r="B4" s="3" t="s">
        <v>10</v>
      </c>
      <c r="C4" s="4">
        <v>200000</v>
      </c>
      <c r="D4" s="50"/>
      <c r="E4" s="50"/>
      <c r="F4" s="28"/>
      <c r="G4" s="5">
        <f>VLOOKUP($G$2,各省单位数!A:D,3,FALSE)</f>
        <v>14</v>
      </c>
      <c r="H4" s="5">
        <f>E3*G4</f>
        <v>336000</v>
      </c>
    </row>
    <row r="5" spans="1:8" x14ac:dyDescent="0.2">
      <c r="A5" s="49"/>
      <c r="B5" s="3" t="s">
        <v>11</v>
      </c>
      <c r="C5" s="4">
        <v>300000</v>
      </c>
      <c r="D5" s="50"/>
      <c r="E5" s="50"/>
      <c r="F5" s="28"/>
      <c r="G5" s="5">
        <f>VLOOKUP($G$2,各省单位数!A:D,4,FALSE)</f>
        <v>122</v>
      </c>
      <c r="H5" s="5">
        <f>F3*G5</f>
        <v>1756800</v>
      </c>
    </row>
    <row r="6" spans="1:8" x14ac:dyDescent="0.2">
      <c r="A6" s="49"/>
      <c r="B6" s="3" t="s">
        <v>12</v>
      </c>
      <c r="C6" s="4">
        <v>200000</v>
      </c>
      <c r="D6" s="50"/>
      <c r="E6" s="50"/>
      <c r="F6" s="29"/>
      <c r="G6" s="6" t="s">
        <v>13</v>
      </c>
      <c r="H6" s="5">
        <f>H3+H4+H5</f>
        <v>2656000</v>
      </c>
    </row>
    <row r="7" spans="1:8" x14ac:dyDescent="0.2">
      <c r="A7" s="52" t="s">
        <v>14</v>
      </c>
      <c r="B7" s="7" t="s">
        <v>15</v>
      </c>
      <c r="C7" s="8">
        <v>100000</v>
      </c>
      <c r="D7" s="27">
        <f>880000*0.12</f>
        <v>105600</v>
      </c>
      <c r="E7" s="27">
        <f>60000*0.2</f>
        <v>12000</v>
      </c>
      <c r="F7" s="27">
        <f>36000*0.2</f>
        <v>7200</v>
      </c>
      <c r="G7" s="44" t="s">
        <v>16</v>
      </c>
      <c r="H7" s="27">
        <f>D7*G3+E7*G4+F7*G5</f>
        <v>1152000</v>
      </c>
    </row>
    <row r="8" spans="1:8" x14ac:dyDescent="0.2">
      <c r="A8" s="52"/>
      <c r="B8" s="7" t="s">
        <v>17</v>
      </c>
      <c r="C8" s="8">
        <v>200000</v>
      </c>
      <c r="D8" s="28"/>
      <c r="E8" s="28"/>
      <c r="F8" s="28"/>
      <c r="G8" s="45"/>
      <c r="H8" s="28"/>
    </row>
    <row r="9" spans="1:8" x14ac:dyDescent="0.2">
      <c r="A9" s="52"/>
      <c r="B9" s="7" t="s">
        <v>18</v>
      </c>
      <c r="C9" s="8">
        <v>100000</v>
      </c>
      <c r="D9" s="29"/>
      <c r="E9" s="29"/>
      <c r="F9" s="29"/>
      <c r="G9" s="46"/>
      <c r="H9" s="29"/>
    </row>
    <row r="10" spans="1:8" x14ac:dyDescent="0.2">
      <c r="A10" s="51" t="s">
        <v>19</v>
      </c>
      <c r="B10" s="9" t="s">
        <v>20</v>
      </c>
      <c r="C10" s="10">
        <v>100000</v>
      </c>
      <c r="D10" s="27">
        <f t="shared" ref="D10" si="0">880000*0.12</f>
        <v>105600</v>
      </c>
      <c r="E10" s="27">
        <f>60000*0.2</f>
        <v>12000</v>
      </c>
      <c r="F10" s="27">
        <f>36000*0.2</f>
        <v>7200</v>
      </c>
      <c r="G10" s="44" t="s">
        <v>21</v>
      </c>
      <c r="H10" s="27">
        <f>D10*G3+E10*G4+F10*G5</f>
        <v>1152000</v>
      </c>
    </row>
    <row r="11" spans="1:8" x14ac:dyDescent="0.2">
      <c r="A11" s="51"/>
      <c r="B11" s="9" t="s">
        <v>22</v>
      </c>
      <c r="C11" s="10">
        <v>100000</v>
      </c>
      <c r="D11" s="28"/>
      <c r="E11" s="28"/>
      <c r="F11" s="28"/>
      <c r="G11" s="45"/>
      <c r="H11" s="28"/>
    </row>
    <row r="12" spans="1:8" x14ac:dyDescent="0.2">
      <c r="A12" s="51"/>
      <c r="B12" s="9" t="s">
        <v>23</v>
      </c>
      <c r="C12" s="10">
        <v>100000</v>
      </c>
      <c r="D12" s="29"/>
      <c r="E12" s="29"/>
      <c r="F12" s="29"/>
      <c r="G12" s="46"/>
      <c r="H12" s="29"/>
    </row>
    <row r="13" spans="1:8" x14ac:dyDescent="0.2">
      <c r="A13" s="30" t="s">
        <v>24</v>
      </c>
      <c r="B13" s="11" t="s">
        <v>25</v>
      </c>
      <c r="C13" s="12">
        <v>200000</v>
      </c>
      <c r="D13" s="27">
        <f t="shared" ref="D13" si="1">880000*0.12</f>
        <v>105600</v>
      </c>
      <c r="E13" s="27">
        <f>60000*0.2</f>
        <v>12000</v>
      </c>
      <c r="F13" s="27">
        <f>36000*0.2</f>
        <v>7200</v>
      </c>
      <c r="G13" s="44" t="s">
        <v>26</v>
      </c>
      <c r="H13" s="27">
        <f>D13*G3+E13*G4+F13*G5</f>
        <v>1152000</v>
      </c>
    </row>
    <row r="14" spans="1:8" x14ac:dyDescent="0.2">
      <c r="A14" s="31"/>
      <c r="B14" s="11" t="s">
        <v>27</v>
      </c>
      <c r="C14" s="12">
        <v>200000</v>
      </c>
      <c r="D14" s="28"/>
      <c r="E14" s="28"/>
      <c r="F14" s="28"/>
      <c r="G14" s="45"/>
      <c r="H14" s="28"/>
    </row>
    <row r="15" spans="1:8" x14ac:dyDescent="0.2">
      <c r="A15" s="31"/>
      <c r="B15" s="11" t="s">
        <v>28</v>
      </c>
      <c r="C15" s="12">
        <v>100000</v>
      </c>
      <c r="D15" s="28"/>
      <c r="E15" s="28"/>
      <c r="F15" s="28"/>
      <c r="G15" s="45"/>
      <c r="H15" s="28"/>
    </row>
    <row r="16" spans="1:8" x14ac:dyDescent="0.2">
      <c r="A16" s="32"/>
      <c r="B16" s="11" t="s">
        <v>29</v>
      </c>
      <c r="C16" s="12">
        <v>200000</v>
      </c>
      <c r="D16" s="29"/>
      <c r="E16" s="29"/>
      <c r="F16" s="29"/>
      <c r="G16" s="46"/>
      <c r="H16" s="29"/>
    </row>
    <row r="17" spans="1:8" s="1" customFormat="1" x14ac:dyDescent="0.2">
      <c r="A17" s="13" t="s">
        <v>30</v>
      </c>
      <c r="B17" s="14"/>
      <c r="C17" s="15">
        <f>SUM(C3:C16)</f>
        <v>2450000</v>
      </c>
      <c r="D17" s="16">
        <f>SUM(D3:D15)</f>
        <v>880000</v>
      </c>
      <c r="E17" s="17">
        <f>SUM(E3:E15)</f>
        <v>60000</v>
      </c>
      <c r="F17" s="17">
        <f>SUM(F3:F15)</f>
        <v>36000</v>
      </c>
      <c r="G17" s="17"/>
      <c r="H17" s="15">
        <f>SUM(H6:H15)</f>
        <v>6112000</v>
      </c>
    </row>
    <row r="18" spans="1:8" s="1" customFormat="1" x14ac:dyDescent="0.2">
      <c r="A18" s="37" t="s">
        <v>31</v>
      </c>
      <c r="B18" s="38" t="s">
        <v>32</v>
      </c>
      <c r="C18" s="38"/>
      <c r="D18" s="18" t="s">
        <v>33</v>
      </c>
      <c r="E18" s="39" t="s">
        <v>34</v>
      </c>
      <c r="F18" s="39"/>
      <c r="G18" s="18" t="s">
        <v>35</v>
      </c>
      <c r="H18" s="19"/>
    </row>
    <row r="19" spans="1:8" s="1" customFormat="1" x14ac:dyDescent="0.2">
      <c r="A19" s="37"/>
      <c r="B19" s="38" t="s">
        <v>36</v>
      </c>
      <c r="C19" s="38"/>
      <c r="D19" s="20">
        <v>50000</v>
      </c>
      <c r="E19" s="39"/>
      <c r="F19" s="39"/>
      <c r="G19" s="23">
        <v>1</v>
      </c>
      <c r="H19" s="18">
        <f>D19*G19</f>
        <v>50000</v>
      </c>
    </row>
    <row r="20" spans="1:8" s="1" customFormat="1" x14ac:dyDescent="0.2">
      <c r="A20" s="37"/>
      <c r="B20" s="40" t="s">
        <v>37</v>
      </c>
      <c r="C20" s="40"/>
      <c r="D20" s="20">
        <v>100000</v>
      </c>
      <c r="E20" s="39"/>
      <c r="F20" s="39"/>
      <c r="G20" s="23">
        <v>1</v>
      </c>
      <c r="H20" s="18">
        <f>D20*G20</f>
        <v>100000</v>
      </c>
    </row>
    <row r="21" spans="1:8" s="1" customFormat="1" x14ac:dyDescent="0.2">
      <c r="A21" s="37"/>
      <c r="B21" s="40" t="s">
        <v>38</v>
      </c>
      <c r="C21" s="40"/>
      <c r="D21" s="39" t="s">
        <v>39</v>
      </c>
      <c r="E21" s="39"/>
      <c r="F21" s="39"/>
      <c r="G21" s="39"/>
      <c r="H21" s="24">
        <v>200</v>
      </c>
    </row>
    <row r="22" spans="1:8" s="1" customFormat="1" x14ac:dyDescent="0.2">
      <c r="A22" s="37"/>
      <c r="B22" s="41" t="s">
        <v>40</v>
      </c>
      <c r="C22" s="42"/>
      <c r="D22" s="42"/>
      <c r="E22" s="42"/>
      <c r="F22" s="42"/>
      <c r="G22" s="43"/>
      <c r="H22" s="18">
        <f>H19+H20+H21</f>
        <v>150200</v>
      </c>
    </row>
    <row r="23" spans="1:8" s="1" customFormat="1" x14ac:dyDescent="0.2">
      <c r="A23" s="33" t="s">
        <v>41</v>
      </c>
      <c r="B23" s="34"/>
      <c r="C23" s="34"/>
      <c r="D23" s="34"/>
      <c r="E23" s="34"/>
      <c r="F23" s="34"/>
      <c r="G23" s="35"/>
      <c r="H23" s="21">
        <f>H17+H22</f>
        <v>6262200</v>
      </c>
    </row>
    <row r="24" spans="1:8" x14ac:dyDescent="0.2">
      <c r="A24" s="36" t="s">
        <v>42</v>
      </c>
      <c r="B24" s="36"/>
      <c r="C24" s="36"/>
      <c r="D24" s="36"/>
      <c r="E24" s="36"/>
      <c r="F24" s="36"/>
      <c r="G24" s="36"/>
      <c r="H24" s="36"/>
    </row>
    <row r="25" spans="1:8" x14ac:dyDescent="0.2">
      <c r="A25" s="36"/>
      <c r="B25" s="36"/>
      <c r="C25" s="36"/>
      <c r="D25" s="36"/>
      <c r="E25" s="36"/>
      <c r="F25" s="36"/>
      <c r="G25" s="36"/>
      <c r="H25" s="36"/>
    </row>
    <row r="26" spans="1:8" x14ac:dyDescent="0.2">
      <c r="A26" s="36"/>
      <c r="B26" s="36"/>
      <c r="C26" s="36"/>
      <c r="D26" s="36"/>
      <c r="E26" s="36"/>
      <c r="F26" s="36"/>
      <c r="G26" s="36"/>
      <c r="H26" s="36"/>
    </row>
    <row r="27" spans="1:8" x14ac:dyDescent="0.2">
      <c r="A27" s="36"/>
      <c r="B27" s="36"/>
      <c r="C27" s="36"/>
      <c r="D27" s="36"/>
      <c r="E27" s="36"/>
      <c r="F27" s="36"/>
      <c r="G27" s="36"/>
      <c r="H27" s="36"/>
    </row>
    <row r="28" spans="1:8" x14ac:dyDescent="0.2">
      <c r="A28" s="36"/>
      <c r="B28" s="36"/>
      <c r="C28" s="36"/>
      <c r="D28" s="36"/>
      <c r="E28" s="36"/>
      <c r="F28" s="36"/>
      <c r="G28" s="36"/>
      <c r="H28" s="36"/>
    </row>
    <row r="29" spans="1:8" x14ac:dyDescent="0.2">
      <c r="A29" s="36"/>
      <c r="B29" s="36"/>
      <c r="C29" s="36"/>
      <c r="D29" s="36"/>
      <c r="E29" s="36"/>
      <c r="F29" s="36"/>
      <c r="G29" s="36"/>
      <c r="H29" s="36"/>
    </row>
    <row r="30" spans="1:8" x14ac:dyDescent="0.2">
      <c r="A30" s="36"/>
      <c r="B30" s="36"/>
      <c r="C30" s="36"/>
      <c r="D30" s="36"/>
      <c r="E30" s="36"/>
      <c r="F30" s="36"/>
      <c r="G30" s="36"/>
      <c r="H30" s="36"/>
    </row>
    <row r="31" spans="1:8" x14ac:dyDescent="0.2">
      <c r="A31" s="36"/>
      <c r="B31" s="36"/>
      <c r="C31" s="36"/>
      <c r="D31" s="36"/>
      <c r="E31" s="36"/>
      <c r="F31" s="36"/>
      <c r="G31" s="36"/>
      <c r="H31" s="36"/>
    </row>
    <row r="32" spans="1:8" x14ac:dyDescent="0.2">
      <c r="A32" s="36"/>
      <c r="B32" s="36"/>
      <c r="C32" s="36"/>
      <c r="D32" s="36"/>
      <c r="E32" s="36"/>
      <c r="F32" s="36"/>
      <c r="G32" s="36"/>
      <c r="H32" s="36"/>
    </row>
    <row r="33" spans="1:8" x14ac:dyDescent="0.2">
      <c r="A33" s="36"/>
      <c r="B33" s="36"/>
      <c r="C33" s="36"/>
      <c r="D33" s="36"/>
      <c r="E33" s="36"/>
      <c r="F33" s="36"/>
      <c r="G33" s="36"/>
      <c r="H33" s="36"/>
    </row>
    <row r="34" spans="1:8" x14ac:dyDescent="0.2">
      <c r="A34" s="36"/>
      <c r="B34" s="36"/>
      <c r="C34" s="36"/>
      <c r="D34" s="36"/>
      <c r="E34" s="36"/>
      <c r="F34" s="36"/>
      <c r="G34" s="36"/>
      <c r="H34" s="36"/>
    </row>
    <row r="35" spans="1:8" x14ac:dyDescent="0.2">
      <c r="A35" s="36"/>
      <c r="B35" s="36"/>
      <c r="C35" s="36"/>
      <c r="D35" s="36"/>
      <c r="E35" s="36"/>
      <c r="F35" s="36"/>
      <c r="G35" s="36"/>
      <c r="H35" s="36"/>
    </row>
  </sheetData>
  <sheetProtection password="E80B" sheet="1" objects="1" scenarios="1" selectLockedCells="1"/>
  <mergeCells count="35">
    <mergeCell ref="H7:H9"/>
    <mergeCell ref="A10:A12"/>
    <mergeCell ref="D10:D12"/>
    <mergeCell ref="E10:E12"/>
    <mergeCell ref="F10:F12"/>
    <mergeCell ref="G10:G12"/>
    <mergeCell ref="H10:H12"/>
    <mergeCell ref="A7:A9"/>
    <mergeCell ref="D7:D9"/>
    <mergeCell ref="A1:H1"/>
    <mergeCell ref="A3:A6"/>
    <mergeCell ref="D3:D6"/>
    <mergeCell ref="E3:E6"/>
    <mergeCell ref="F3:F6"/>
    <mergeCell ref="E7:E9"/>
    <mergeCell ref="F7:F9"/>
    <mergeCell ref="G7:G9"/>
    <mergeCell ref="F13:F16"/>
    <mergeCell ref="G13:G16"/>
    <mergeCell ref="E13:E16"/>
    <mergeCell ref="H13:H16"/>
    <mergeCell ref="A13:A16"/>
    <mergeCell ref="A23:G23"/>
    <mergeCell ref="A24:H35"/>
    <mergeCell ref="A18:A22"/>
    <mergeCell ref="B18:C18"/>
    <mergeCell ref="E18:F18"/>
    <mergeCell ref="B19:C19"/>
    <mergeCell ref="E19:F19"/>
    <mergeCell ref="B20:C20"/>
    <mergeCell ref="E20:F20"/>
    <mergeCell ref="B21:C21"/>
    <mergeCell ref="D21:G21"/>
    <mergeCell ref="B22:G22"/>
    <mergeCell ref="D13:D16"/>
  </mergeCells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imeMode="off" allowBlank="1" showInputMessage="1" showErrorMessage="1">
          <x14:formula1>
            <xm:f>各省单位数!$A$2:$A$98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7.83203125" bestFit="1" customWidth="1"/>
    <col min="2" max="4" width="13.83203125" bestFit="1" customWidth="1"/>
  </cols>
  <sheetData>
    <row r="1" spans="1:4" ht="23" x14ac:dyDescent="0.2">
      <c r="A1" s="25" t="s">
        <v>43</v>
      </c>
      <c r="B1" s="25" t="s">
        <v>44</v>
      </c>
      <c r="C1" s="25" t="s">
        <v>45</v>
      </c>
      <c r="D1" s="25" t="s">
        <v>46</v>
      </c>
    </row>
    <row r="2" spans="1:4" ht="23" x14ac:dyDescent="0.2">
      <c r="A2" s="26" t="s">
        <v>47</v>
      </c>
      <c r="B2" s="26">
        <v>1</v>
      </c>
      <c r="C2" s="26">
        <v>13</v>
      </c>
      <c r="D2" s="26">
        <v>107</v>
      </c>
    </row>
    <row r="3" spans="1:4" ht="23" x14ac:dyDescent="0.2">
      <c r="A3" s="26" t="s">
        <v>48</v>
      </c>
      <c r="B3" s="26">
        <v>1</v>
      </c>
      <c r="C3" s="26">
        <v>17</v>
      </c>
      <c r="D3" s="26">
        <v>131</v>
      </c>
    </row>
    <row r="4" spans="1:4" ht="23" x14ac:dyDescent="0.2">
      <c r="A4" s="26" t="s">
        <v>49</v>
      </c>
      <c r="B4" s="26">
        <v>1</v>
      </c>
      <c r="C4" s="26">
        <v>12</v>
      </c>
      <c r="D4" s="26">
        <v>80</v>
      </c>
    </row>
    <row r="5" spans="1:4" ht="23" x14ac:dyDescent="0.2">
      <c r="A5" s="26" t="s">
        <v>50</v>
      </c>
      <c r="B5" s="26">
        <v>1</v>
      </c>
      <c r="C5" s="26">
        <v>22</v>
      </c>
      <c r="D5" s="26">
        <v>188</v>
      </c>
    </row>
    <row r="6" spans="1:4" ht="23" x14ac:dyDescent="0.2">
      <c r="A6" s="26" t="s">
        <v>51</v>
      </c>
      <c r="B6" s="26">
        <v>1</v>
      </c>
      <c r="C6" s="26">
        <v>5</v>
      </c>
      <c r="D6" s="26">
        <v>23</v>
      </c>
    </row>
    <row r="7" spans="1:4" ht="23" x14ac:dyDescent="0.2">
      <c r="A7" s="26" t="s">
        <v>52</v>
      </c>
      <c r="B7" s="26">
        <v>1</v>
      </c>
      <c r="C7" s="26">
        <v>21</v>
      </c>
      <c r="D7" s="26">
        <v>142</v>
      </c>
    </row>
    <row r="8" spans="1:4" ht="24" x14ac:dyDescent="0.2">
      <c r="A8" s="53" t="s">
        <v>53</v>
      </c>
      <c r="B8" s="53">
        <v>1</v>
      </c>
      <c r="C8" s="53">
        <v>14</v>
      </c>
      <c r="D8" s="53">
        <v>122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报价函</vt:lpstr>
      <vt:lpstr>各省单位数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dcterms:created xsi:type="dcterms:W3CDTF">2017-10-10T10:20:15Z</dcterms:created>
  <dcterms:modified xsi:type="dcterms:W3CDTF">2017-10-25T04:23:32Z</dcterms:modified>
</cp:coreProperties>
</file>