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65" windowWidth="19440" windowHeight="11760"/>
  </bookViews>
  <sheets>
    <sheet name="报价函" sheetId="1" r:id="rId1"/>
    <sheet name="Sheet2" sheetId="2" r:id="rId2"/>
    <sheet name="Sheet3" sheetId="3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I4" i="1"/>
  <c r="I5" i="1"/>
  <c r="I6" i="1"/>
  <c r="I3" i="1"/>
  <c r="D10" i="1" l="1"/>
  <c r="D14" i="1"/>
  <c r="F14" i="1"/>
  <c r="E14" i="1"/>
  <c r="D3" i="1"/>
  <c r="E10" i="1"/>
  <c r="F10" i="1"/>
  <c r="F3" i="1"/>
  <c r="H14" i="1"/>
  <c r="H10" i="1"/>
  <c r="H17" i="1"/>
  <c r="C17" i="1"/>
  <c r="H3" i="1"/>
  <c r="E3" i="1"/>
  <c r="H4" i="1"/>
  <c r="H5" i="1"/>
  <c r="H6" i="1"/>
  <c r="D7" i="1"/>
  <c r="E7" i="1"/>
  <c r="F7" i="1"/>
  <c r="H7" i="1"/>
  <c r="H19" i="1"/>
  <c r="H20" i="1"/>
  <c r="H22" i="1"/>
  <c r="H23" i="1"/>
  <c r="F17" i="1"/>
  <c r="E17" i="1"/>
  <c r="D17" i="1"/>
</calcChain>
</file>

<file path=xl/sharedStrings.xml><?xml version="1.0" encoding="utf-8"?>
<sst xmlns="http://schemas.openxmlformats.org/spreadsheetml/2006/main" count="48" uniqueCount="48">
  <si>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</si>
  <si>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</si>
  <si>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</si>
  <si>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</si>
  <si>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</si>
  <si>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全省推广（基层法院）</t>
    <phoneticPr fontId="6" type="noConversion"/>
  </si>
  <si>
    <t>测算单位数</t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</si>
  <si>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</si>
  <si>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</si>
  <si>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</si>
  <si>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</si>
  <si>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</si>
  <si>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</si>
  <si>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</si>
  <si>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</si>
  <si>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</si>
  <si>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</si>
  <si>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</si>
  <si>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</si>
  <si>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</si>
  <si>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</si>
  <si>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</si>
  <si>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四期（业务）</t>
    <phoneticPr fontId="6" type="noConversion"/>
  </si>
  <si>
    <t>四期小计</t>
    <phoneticPr fontId="4" type="noConversion"/>
  </si>
  <si>
    <t>十三、APP移动客户端</t>
    <phoneticPr fontId="6" type="noConversion"/>
  </si>
  <si>
    <t>合计：</t>
    <phoneticPr fontId="4" type="noConversion"/>
  </si>
  <si>
    <t>接口对接</t>
    <phoneticPr fontId="4" type="noConversion"/>
  </si>
  <si>
    <t>内容</t>
    <phoneticPr fontId="4" type="noConversion"/>
  </si>
  <si>
    <t>单价</t>
    <phoneticPr fontId="4" type="noConversion"/>
  </si>
  <si>
    <t>备注</t>
    <phoneticPr fontId="4" type="noConversion"/>
  </si>
  <si>
    <t>数量</t>
    <phoneticPr fontId="4" type="noConversion"/>
  </si>
  <si>
    <t>六大银行（中，工，建，交，农，邮）</t>
    <phoneticPr fontId="4" type="noConversion"/>
  </si>
  <si>
    <t>其它银行及金融机构</t>
    <phoneticPr fontId="4" type="noConversion"/>
  </si>
  <si>
    <t xml:space="preserve">其它软件系统 </t>
    <phoneticPr fontId="4" type="noConversion"/>
  </si>
  <si>
    <t>根据工作量评估后报价</t>
    <phoneticPr fontId="4" type="noConversion"/>
  </si>
  <si>
    <t>小计：</t>
    <phoneticPr fontId="4" type="noConversion"/>
  </si>
  <si>
    <t>总计</t>
    <phoneticPr fontId="4" type="noConversion"/>
  </si>
  <si>
    <t>十、案款管理</t>
    <phoneticPr fontId="6" type="noConversion"/>
  </si>
  <si>
    <t>十一、诉讼费管理</t>
    <rPh sb="1" eb="2">
      <t>yi</t>
    </rPh>
    <phoneticPr fontId="6" type="noConversion"/>
  </si>
  <si>
    <t>十二、决算管理</t>
    <rPh sb="1" eb="2">
      <t>er</t>
    </rPh>
    <phoneticPr fontId="6" type="noConversion"/>
  </si>
  <si>
    <t>系统二次开发</t>
    <rPh sb="0" eb="1">
      <t>x't</t>
    </rPh>
    <rPh sb="2" eb="3">
      <t>er'ci</t>
    </rPh>
    <rPh sb="4" eb="5">
      <t>kai'fa</t>
    </rPh>
    <phoneticPr fontId="4" type="noConversion"/>
  </si>
  <si>
    <t>系统全模块</t>
    <rPh sb="0" eb="1">
      <t>x't</t>
    </rPh>
    <rPh sb="2" eb="3">
      <t>quan</t>
    </rPh>
    <rPh sb="3" eb="4">
      <t>mo'k</t>
    </rPh>
    <phoneticPr fontId="4" type="noConversion"/>
  </si>
  <si>
    <t>137家</t>
    <rPh sb="3" eb="4">
      <t>jia</t>
    </rPh>
    <phoneticPr fontId="4" type="noConversion"/>
  </si>
  <si>
    <t>合计</t>
    <rPh sb="0" eb="1">
      <t>he'ji</t>
    </rPh>
    <phoneticPr fontId="6" type="noConversion"/>
  </si>
  <si>
    <t>湖南省司法行政综合管理系统二次开发、实施部署、培训、运维报价确认函（137家）</t>
    <rPh sb="0" eb="1">
      <t>hu'nan</t>
    </rPh>
    <rPh sb="2" eb="3">
      <t>sheng</t>
    </rPh>
    <rPh sb="13" eb="14">
      <t>er'ci</t>
    </rPh>
    <rPh sb="15" eb="16">
      <t>kai'fa</t>
    </rPh>
    <rPh sb="18" eb="19">
      <t>s's</t>
    </rPh>
    <rPh sb="20" eb="21">
      <t>bu's</t>
    </rPh>
    <rPh sb="23" eb="24">
      <t>pei'x</t>
    </rPh>
    <rPh sb="26" eb="27">
      <t>yun'wei</t>
    </rPh>
    <rPh sb="37" eb="38">
      <t>jia</t>
    </rPh>
    <phoneticPr fontId="4" type="noConversion"/>
  </si>
  <si>
    <t>比例</t>
    <phoneticPr fontId="4" type="noConversion"/>
  </si>
  <si>
    <t>金额</t>
    <phoneticPr fontId="4" type="noConversion"/>
  </si>
  <si>
    <t>凑整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</si>
</sst>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DengXian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center"/>
    </xf>
    <xf numFmtId="176" fontId="8" fillId="3" borderId="1" xfId="3" applyNumberFormat="1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38" fontId="10" fillId="0" borderId="1" xfId="1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vertical="center"/>
    </xf>
    <xf numFmtId="176" fontId="9" fillId="4" borderId="1" xfId="3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/>
    </xf>
    <xf numFmtId="176" fontId="9" fillId="5" borderId="1" xfId="3" applyNumberFormat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176" fontId="9" fillId="6" borderId="1" xfId="3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8" fontId="12" fillId="0" borderId="2" xfId="1" applyNumberFormat="1" applyFont="1" applyFill="1" applyBorder="1" applyAlignment="1">
      <alignment horizontal="center" vertical="center"/>
    </xf>
    <xf numFmtId="38" fontId="12" fillId="7" borderId="2" xfId="1" applyNumberFormat="1" applyFont="1" applyFill="1" applyBorder="1" applyAlignment="1">
      <alignment horizontal="center" vertical="center"/>
    </xf>
    <xf numFmtId="38" fontId="12" fillId="0" borderId="2" xfId="1" applyNumberFormat="1" applyFont="1" applyFill="1" applyBorder="1" applyAlignment="1">
      <alignment horizontal="right" vertical="center"/>
    </xf>
    <xf numFmtId="0" fontId="1" fillId="0" borderId="0" xfId="0" applyFont="1">
      <alignment vertical="center"/>
    </xf>
    <xf numFmtId="38" fontId="8" fillId="8" borderId="1" xfId="1" applyNumberFormat="1" applyFont="1" applyFill="1" applyBorder="1" applyAlignment="1">
      <alignment horizontal="center" vertical="center"/>
    </xf>
    <xf numFmtId="38" fontId="12" fillId="8" borderId="1" xfId="1" applyNumberFormat="1" applyFont="1" applyFill="1" applyBorder="1" applyAlignment="1">
      <alignment horizontal="center" vertical="center"/>
    </xf>
    <xf numFmtId="38" fontId="8" fillId="8" borderId="1" xfId="1" applyNumberFormat="1" applyFont="1" applyFill="1" applyBorder="1" applyAlignment="1">
      <alignment vertical="center"/>
    </xf>
    <xf numFmtId="38" fontId="12" fillId="0" borderId="1" xfId="1" applyNumberFormat="1" applyFont="1" applyFill="1" applyBorder="1" applyAlignment="1">
      <alignment horizontal="center" vertical="center"/>
    </xf>
    <xf numFmtId="38" fontId="9" fillId="0" borderId="3" xfId="1" applyNumberFormat="1" applyFont="1" applyFill="1" applyBorder="1" applyAlignment="1">
      <alignment horizontal="center" vertical="center"/>
    </xf>
    <xf numFmtId="38" fontId="10" fillId="0" borderId="3" xfId="1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5" fillId="9" borderId="2" xfId="2" applyFont="1" applyFill="1" applyBorder="1" applyAlignment="1">
      <alignment vertical="center"/>
    </xf>
    <xf numFmtId="176" fontId="9" fillId="9" borderId="2" xfId="3" applyNumberFormat="1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7" fillId="8" borderId="1" xfId="2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8" fontId="8" fillId="8" borderId="1" xfId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38" fontId="9" fillId="0" borderId="2" xfId="1" applyNumberFormat="1" applyFont="1" applyFill="1" applyBorder="1" applyAlignment="1">
      <alignment horizontal="center" vertical="center"/>
    </xf>
    <xf numFmtId="38" fontId="9" fillId="0" borderId="3" xfId="1" applyNumberFormat="1" applyFont="1" applyFill="1" applyBorder="1" applyAlignment="1">
      <alignment horizontal="center" vertical="center"/>
    </xf>
    <xf numFmtId="38" fontId="10" fillId="0" borderId="2" xfId="1" applyNumberFormat="1" applyFont="1" applyFill="1" applyBorder="1" applyAlignment="1">
      <alignment horizontal="center" vertical="center"/>
    </xf>
    <xf numFmtId="38" fontId="10" fillId="0" borderId="3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8" fontId="3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38" fontId="9" fillId="0" borderId="4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8" fontId="10" fillId="0" borderId="4" xfId="1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</cellXfs>
  <cellStyles count="4">
    <cellStyle name="常规" xfId="0" builtinId="0"/>
    <cellStyle name="常规_Sheet1" xfId="2"/>
    <cellStyle name="千位分隔_Sheet1" xfId="1"/>
    <cellStyle name="千位分隔_Sheet1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I9" sqref="I9"/>
    </sheetView>
  </sheetViews>
  <sheetFormatPr defaultColWidth="8.875" defaultRowHeight="13.5"/>
  <cols>
    <col min="1" max="1" width="15.5" customWidth="1"/>
    <col min="2" max="2" width="21.375" customWidth="1"/>
    <col min="3" max="3" width="12.375" customWidth="1"/>
    <col min="4" max="4" width="9.625" customWidth="1"/>
    <col min="6" max="6" width="12.625" customWidth="1"/>
    <col min="7" max="7" width="12.125" customWidth="1"/>
    <col min="8" max="8" width="11.625" customWidth="1"/>
  </cols>
  <sheetData>
    <row r="1" spans="1:11" ht="18.75">
      <c r="A1" s="44" t="s">
        <v>44</v>
      </c>
      <c r="B1" s="44"/>
      <c r="C1" s="44"/>
      <c r="D1" s="44"/>
      <c r="E1" s="44"/>
      <c r="F1" s="44"/>
      <c r="G1" s="44"/>
      <c r="H1" s="44"/>
    </row>
    <row r="2" spans="1:11" ht="51.9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43</v>
      </c>
      <c r="I2" s="52" t="s">
        <v>45</v>
      </c>
      <c r="J2" s="52" t="s">
        <v>46</v>
      </c>
      <c r="K2" s="52" t="s">
        <v>47</v>
      </c>
    </row>
    <row r="3" spans="1:11" ht="14.25">
      <c r="A3" s="45" t="s">
        <v>7</v>
      </c>
      <c r="B3" s="2" t="s">
        <v>8</v>
      </c>
      <c r="C3" s="3">
        <v>350000</v>
      </c>
      <c r="D3" s="47">
        <f>880000*0.64</f>
        <v>563200</v>
      </c>
      <c r="E3" s="47">
        <f>60000*0.4</f>
        <v>24000</v>
      </c>
      <c r="F3" s="38">
        <f>36000*0.4</f>
        <v>14400</v>
      </c>
      <c r="G3" s="4">
        <v>1</v>
      </c>
      <c r="H3" s="4">
        <f>D3*G3</f>
        <v>563200</v>
      </c>
      <c r="I3">
        <f>C3/SUM(C$3:C$6)</f>
        <v>0.33333333333333331</v>
      </c>
      <c r="J3">
        <f>I3*H$6</f>
        <v>885333.33333333326</v>
      </c>
      <c r="K3">
        <v>880000</v>
      </c>
    </row>
    <row r="4" spans="1:11" ht="14.25">
      <c r="A4" s="46"/>
      <c r="B4" s="2" t="s">
        <v>9</v>
      </c>
      <c r="C4" s="3">
        <v>200000</v>
      </c>
      <c r="D4" s="47"/>
      <c r="E4" s="47"/>
      <c r="F4" s="39"/>
      <c r="G4" s="4">
        <v>14</v>
      </c>
      <c r="H4" s="4">
        <f>E3*G4</f>
        <v>336000</v>
      </c>
      <c r="I4">
        <f t="shared" ref="I4:I6" si="0">C4/SUM(C$3:C$6)</f>
        <v>0.19047619047619047</v>
      </c>
      <c r="J4">
        <f t="shared" ref="J4:J6" si="1">I4*H$6</f>
        <v>505904.76190476189</v>
      </c>
      <c r="K4">
        <v>500000</v>
      </c>
    </row>
    <row r="5" spans="1:11" ht="14.25">
      <c r="A5" s="46"/>
      <c r="B5" s="2" t="s">
        <v>10</v>
      </c>
      <c r="C5" s="3">
        <v>300000</v>
      </c>
      <c r="D5" s="47"/>
      <c r="E5" s="47"/>
      <c r="F5" s="39"/>
      <c r="G5" s="4">
        <v>122</v>
      </c>
      <c r="H5" s="4">
        <f>F3*G5</f>
        <v>1756800</v>
      </c>
      <c r="I5">
        <f t="shared" si="0"/>
        <v>0.2857142857142857</v>
      </c>
      <c r="J5">
        <f t="shared" si="1"/>
        <v>758857.14285714284</v>
      </c>
      <c r="K5">
        <v>776000</v>
      </c>
    </row>
    <row r="6" spans="1:11" ht="14.25">
      <c r="A6" s="46"/>
      <c r="B6" s="2" t="s">
        <v>11</v>
      </c>
      <c r="C6" s="3">
        <v>200000</v>
      </c>
      <c r="D6" s="47"/>
      <c r="E6" s="47"/>
      <c r="F6" s="48"/>
      <c r="G6" s="5" t="s">
        <v>12</v>
      </c>
      <c r="H6" s="4">
        <f>H3+H4+H5</f>
        <v>2656000</v>
      </c>
      <c r="I6">
        <f t="shared" si="0"/>
        <v>0.19047619047619047</v>
      </c>
      <c r="J6">
        <f t="shared" si="1"/>
        <v>505904.76190476189</v>
      </c>
      <c r="K6">
        <v>500000</v>
      </c>
    </row>
    <row r="7" spans="1:11" ht="14.25">
      <c r="A7" s="50" t="s">
        <v>13</v>
      </c>
      <c r="B7" s="6" t="s">
        <v>14</v>
      </c>
      <c r="C7" s="7">
        <v>100000</v>
      </c>
      <c r="D7" s="38">
        <f>880000*0.12</f>
        <v>105600</v>
      </c>
      <c r="E7" s="38">
        <f>60000*0.2</f>
        <v>12000</v>
      </c>
      <c r="F7" s="38">
        <f>36000*0.2</f>
        <v>7200</v>
      </c>
      <c r="G7" s="40" t="s">
        <v>15</v>
      </c>
      <c r="H7" s="38">
        <f>D7*G3+E7*G4+F7*G5</f>
        <v>1152000</v>
      </c>
    </row>
    <row r="8" spans="1:11" ht="14.25">
      <c r="A8" s="50"/>
      <c r="B8" s="6" t="s">
        <v>16</v>
      </c>
      <c r="C8" s="7">
        <v>200000</v>
      </c>
      <c r="D8" s="39"/>
      <c r="E8" s="39"/>
      <c r="F8" s="39"/>
      <c r="G8" s="41"/>
      <c r="H8" s="39"/>
    </row>
    <row r="9" spans="1:11" ht="14.25">
      <c r="A9" s="50"/>
      <c r="B9" s="6" t="s">
        <v>17</v>
      </c>
      <c r="C9" s="7">
        <v>100000</v>
      </c>
      <c r="D9" s="48"/>
      <c r="E9" s="48"/>
      <c r="F9" s="48"/>
      <c r="G9" s="51"/>
      <c r="H9" s="48"/>
    </row>
    <row r="10" spans="1:11" ht="14.25">
      <c r="A10" s="49" t="s">
        <v>18</v>
      </c>
      <c r="B10" s="8" t="s">
        <v>19</v>
      </c>
      <c r="C10" s="9">
        <v>100000</v>
      </c>
      <c r="D10" s="38">
        <f>880000*0.18</f>
        <v>158400</v>
      </c>
      <c r="E10" s="38">
        <f>60000*0.3</f>
        <v>18000</v>
      </c>
      <c r="F10" s="38">
        <f>36000*0.3</f>
        <v>10800</v>
      </c>
      <c r="G10" s="40" t="s">
        <v>20</v>
      </c>
      <c r="H10" s="38">
        <f>D10*G3+E10*G4+F10*G5</f>
        <v>1728000</v>
      </c>
    </row>
    <row r="11" spans="1:11" ht="14.25">
      <c r="A11" s="49"/>
      <c r="B11" s="8" t="s">
        <v>21</v>
      </c>
      <c r="C11" s="9">
        <v>100000</v>
      </c>
      <c r="D11" s="39"/>
      <c r="E11" s="39"/>
      <c r="F11" s="39"/>
      <c r="G11" s="41"/>
      <c r="H11" s="39"/>
    </row>
    <row r="12" spans="1:11" ht="14.25">
      <c r="A12" s="49"/>
      <c r="B12" s="8" t="s">
        <v>37</v>
      </c>
      <c r="C12" s="9">
        <v>200000</v>
      </c>
      <c r="D12" s="39"/>
      <c r="E12" s="39"/>
      <c r="F12" s="39"/>
      <c r="G12" s="41"/>
      <c r="H12" s="39"/>
    </row>
    <row r="13" spans="1:11" ht="14.25">
      <c r="A13" s="49"/>
      <c r="B13" s="8" t="s">
        <v>38</v>
      </c>
      <c r="C13" s="9">
        <v>200000</v>
      </c>
      <c r="D13" s="39"/>
      <c r="E13" s="39"/>
      <c r="F13" s="39"/>
      <c r="G13" s="41"/>
      <c r="H13" s="39"/>
    </row>
    <row r="14" spans="1:11" ht="14.25">
      <c r="A14" s="42" t="s">
        <v>22</v>
      </c>
      <c r="B14" s="10" t="s">
        <v>39</v>
      </c>
      <c r="C14" s="11">
        <v>100000</v>
      </c>
      <c r="D14" s="38">
        <f>880000*0.06</f>
        <v>52800</v>
      </c>
      <c r="E14" s="38">
        <f>60000*0.1</f>
        <v>6000</v>
      </c>
      <c r="F14" s="38">
        <f>36000*0.1</f>
        <v>3600</v>
      </c>
      <c r="G14" s="40" t="s">
        <v>23</v>
      </c>
      <c r="H14" s="38">
        <f>D14*G3+E14*G4+F14*G5</f>
        <v>576000</v>
      </c>
    </row>
    <row r="15" spans="1:11" ht="14.25">
      <c r="A15" s="43"/>
      <c r="B15" s="10" t="s">
        <v>24</v>
      </c>
      <c r="C15" s="11">
        <v>100000</v>
      </c>
      <c r="D15" s="39"/>
      <c r="E15" s="39"/>
      <c r="F15" s="39"/>
      <c r="G15" s="41"/>
      <c r="H15" s="39"/>
    </row>
    <row r="16" spans="1:11" ht="14.25">
      <c r="A16" s="24" t="s">
        <v>40</v>
      </c>
      <c r="B16" s="25" t="s">
        <v>41</v>
      </c>
      <c r="C16" s="26">
        <v>0</v>
      </c>
      <c r="D16" s="22"/>
      <c r="E16" s="22"/>
      <c r="F16" s="22"/>
      <c r="G16" s="23" t="s">
        <v>42</v>
      </c>
      <c r="H16" s="22">
        <v>760000</v>
      </c>
    </row>
    <row r="17" spans="1:8" s="17" customFormat="1" ht="14.25">
      <c r="A17" s="12" t="s">
        <v>25</v>
      </c>
      <c r="B17" s="13"/>
      <c r="C17" s="14">
        <f>SUM(C3:C16)</f>
        <v>2250000</v>
      </c>
      <c r="D17" s="15">
        <f>SUM(D3:D15)</f>
        <v>880000</v>
      </c>
      <c r="E17" s="16">
        <f>SUM(E3:E15)</f>
        <v>60000</v>
      </c>
      <c r="F17" s="16">
        <f>SUM(F3:F15)</f>
        <v>36000</v>
      </c>
      <c r="G17" s="16"/>
      <c r="H17" s="14">
        <f>H16+H14+H10+H7+H6</f>
        <v>6872000</v>
      </c>
    </row>
    <row r="18" spans="1:8" s="17" customFormat="1">
      <c r="A18" s="31" t="s">
        <v>26</v>
      </c>
      <c r="B18" s="32" t="s">
        <v>27</v>
      </c>
      <c r="C18" s="32"/>
      <c r="D18" s="18" t="s">
        <v>28</v>
      </c>
      <c r="E18" s="33" t="s">
        <v>29</v>
      </c>
      <c r="F18" s="33"/>
      <c r="G18" s="18" t="s">
        <v>30</v>
      </c>
      <c r="H18" s="19"/>
    </row>
    <row r="19" spans="1:8" s="17" customFormat="1">
      <c r="A19" s="31"/>
      <c r="B19" s="32" t="s">
        <v>31</v>
      </c>
      <c r="C19" s="32"/>
      <c r="D19" s="20">
        <v>50000</v>
      </c>
      <c r="E19" s="33"/>
      <c r="F19" s="33"/>
      <c r="G19" s="20"/>
      <c r="H19" s="18">
        <f>D19*G19</f>
        <v>0</v>
      </c>
    </row>
    <row r="20" spans="1:8" s="17" customFormat="1">
      <c r="A20" s="31"/>
      <c r="B20" s="34" t="s">
        <v>32</v>
      </c>
      <c r="C20" s="34"/>
      <c r="D20" s="20">
        <v>100000</v>
      </c>
      <c r="E20" s="33"/>
      <c r="F20" s="33"/>
      <c r="G20" s="20"/>
      <c r="H20" s="18">
        <f>D20*G20</f>
        <v>0</v>
      </c>
    </row>
    <row r="21" spans="1:8" s="17" customFormat="1">
      <c r="A21" s="31"/>
      <c r="B21" s="34" t="s">
        <v>33</v>
      </c>
      <c r="C21" s="34"/>
      <c r="D21" s="33" t="s">
        <v>34</v>
      </c>
      <c r="E21" s="33"/>
      <c r="F21" s="33"/>
      <c r="G21" s="33"/>
      <c r="H21" s="18"/>
    </row>
    <row r="22" spans="1:8" s="17" customFormat="1">
      <c r="A22" s="31"/>
      <c r="B22" s="35" t="s">
        <v>35</v>
      </c>
      <c r="C22" s="36"/>
      <c r="D22" s="36"/>
      <c r="E22" s="36"/>
      <c r="F22" s="36"/>
      <c r="G22" s="37"/>
      <c r="H22" s="18">
        <f>H19+H20+H21</f>
        <v>0</v>
      </c>
    </row>
    <row r="23" spans="1:8" s="17" customFormat="1" ht="14.25">
      <c r="A23" s="27" t="s">
        <v>36</v>
      </c>
      <c r="B23" s="28"/>
      <c r="C23" s="28"/>
      <c r="D23" s="28"/>
      <c r="E23" s="28"/>
      <c r="F23" s="28"/>
      <c r="G23" s="29"/>
      <c r="H23" s="21">
        <f>H17+H22</f>
        <v>6872000</v>
      </c>
    </row>
    <row r="24" spans="1:8">
      <c r="A24" s="30"/>
      <c r="B24" s="30"/>
      <c r="C24" s="30"/>
      <c r="D24" s="30"/>
      <c r="E24" s="30"/>
      <c r="F24" s="30"/>
      <c r="G24" s="30"/>
      <c r="H24" s="30"/>
    </row>
    <row r="25" spans="1:8">
      <c r="A25" s="30"/>
      <c r="B25" s="30"/>
      <c r="C25" s="30"/>
      <c r="D25" s="30"/>
      <c r="E25" s="30"/>
      <c r="F25" s="30"/>
      <c r="G25" s="30"/>
      <c r="H25" s="30"/>
    </row>
    <row r="26" spans="1:8">
      <c r="A26" s="30"/>
      <c r="B26" s="30"/>
      <c r="C26" s="30"/>
      <c r="D26" s="30"/>
      <c r="E26" s="30"/>
      <c r="F26" s="30"/>
      <c r="G26" s="30"/>
      <c r="H26" s="30"/>
    </row>
    <row r="27" spans="1:8">
      <c r="A27" s="30"/>
      <c r="B27" s="30"/>
      <c r="C27" s="30"/>
      <c r="D27" s="30"/>
      <c r="E27" s="30"/>
      <c r="F27" s="30"/>
      <c r="G27" s="30"/>
      <c r="H27" s="30"/>
    </row>
    <row r="28" spans="1:8">
      <c r="A28" s="30"/>
      <c r="B28" s="30"/>
      <c r="C28" s="30"/>
      <c r="D28" s="30"/>
      <c r="E28" s="30"/>
      <c r="F28" s="30"/>
      <c r="G28" s="30"/>
      <c r="H28" s="30"/>
    </row>
    <row r="29" spans="1:8">
      <c r="A29" s="30"/>
      <c r="B29" s="30"/>
      <c r="C29" s="30"/>
      <c r="D29" s="30"/>
      <c r="E29" s="30"/>
      <c r="F29" s="30"/>
      <c r="G29" s="30"/>
      <c r="H29" s="30"/>
    </row>
    <row r="30" spans="1:8">
      <c r="A30" s="30"/>
      <c r="B30" s="30"/>
      <c r="C30" s="30"/>
      <c r="D30" s="30"/>
      <c r="E30" s="30"/>
      <c r="F30" s="30"/>
      <c r="G30" s="30"/>
      <c r="H30" s="30"/>
    </row>
    <row r="31" spans="1:8">
      <c r="A31" s="30"/>
      <c r="B31" s="30"/>
      <c r="C31" s="30"/>
      <c r="D31" s="30"/>
      <c r="E31" s="30"/>
      <c r="F31" s="30"/>
      <c r="G31" s="30"/>
      <c r="H31" s="30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8">
      <c r="A33" s="30"/>
      <c r="B33" s="30"/>
      <c r="C33" s="30"/>
      <c r="D33" s="30"/>
      <c r="E33" s="30"/>
      <c r="F33" s="30"/>
      <c r="G33" s="30"/>
      <c r="H33" s="30"/>
    </row>
    <row r="34" spans="1:8">
      <c r="A34" s="30"/>
      <c r="B34" s="30"/>
      <c r="C34" s="30"/>
      <c r="D34" s="30"/>
      <c r="E34" s="30"/>
      <c r="F34" s="30"/>
      <c r="G34" s="30"/>
      <c r="H34" s="30"/>
    </row>
    <row r="35" spans="1:8">
      <c r="A35" s="30"/>
      <c r="B35" s="30"/>
      <c r="C35" s="30"/>
      <c r="D35" s="30"/>
      <c r="E35" s="30"/>
      <c r="F35" s="30"/>
      <c r="G35" s="30"/>
      <c r="H35" s="30"/>
    </row>
  </sheetData>
  <mergeCells count="35">
    <mergeCell ref="H7:H9"/>
    <mergeCell ref="A10:A13"/>
    <mergeCell ref="D10:D13"/>
    <mergeCell ref="E10:E13"/>
    <mergeCell ref="F10:F13"/>
    <mergeCell ref="G10:G13"/>
    <mergeCell ref="H10:H13"/>
    <mergeCell ref="A7:A9"/>
    <mergeCell ref="D7:D9"/>
    <mergeCell ref="E7:E9"/>
    <mergeCell ref="F7:F9"/>
    <mergeCell ref="G7:G9"/>
    <mergeCell ref="A1:H1"/>
    <mergeCell ref="A3:A6"/>
    <mergeCell ref="D3:D6"/>
    <mergeCell ref="E3:E6"/>
    <mergeCell ref="F3:F6"/>
    <mergeCell ref="F14:F15"/>
    <mergeCell ref="G14:G15"/>
    <mergeCell ref="E14:E15"/>
    <mergeCell ref="H14:H15"/>
    <mergeCell ref="A14:A15"/>
    <mergeCell ref="D14:D15"/>
    <mergeCell ref="A23:G23"/>
    <mergeCell ref="A24:H35"/>
    <mergeCell ref="A18:A22"/>
    <mergeCell ref="B18:C18"/>
    <mergeCell ref="E18:F18"/>
    <mergeCell ref="B19:C19"/>
    <mergeCell ref="E19:F19"/>
    <mergeCell ref="B20:C20"/>
    <mergeCell ref="E20:F20"/>
    <mergeCell ref="B21:C21"/>
    <mergeCell ref="D21:G21"/>
    <mergeCell ref="B22:G2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4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报价函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dreamsummit</cp:lastModifiedBy>
  <dcterms:created xsi:type="dcterms:W3CDTF">2017-10-10T10:20:15Z</dcterms:created>
  <dcterms:modified xsi:type="dcterms:W3CDTF">2017-10-25T05:59:27Z</dcterms:modified>
</cp:coreProperties>
</file>