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3880" yWindow="-120" windowWidth="24240" windowHeight="13740"/>
  </bookViews>
  <sheets>
    <sheet name="迎宾大道" sheetId="2" r:id="rId1"/>
    <sheet name="曹新路" sheetId="3" r:id="rId2"/>
    <sheet name="春晖工业大道" sheetId="1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J6" i="1"/>
  <c r="K21" i="3"/>
  <c r="K16" i="3"/>
  <c r="K11" i="3"/>
  <c r="K6" i="3"/>
  <c r="K21" i="2"/>
  <c r="K16" i="2"/>
  <c r="K11" i="2"/>
  <c r="K6" i="2"/>
  <c r="I21" i="3"/>
  <c r="I20" i="3" s="1"/>
  <c r="J20" i="3" s="1"/>
  <c r="I19" i="3"/>
  <c r="J19" i="3" s="1"/>
  <c r="J18" i="3"/>
  <c r="I18" i="3"/>
  <c r="I16" i="3"/>
  <c r="I13" i="3" s="1"/>
  <c r="J13" i="3" s="1"/>
  <c r="I15" i="3"/>
  <c r="J15" i="3" s="1"/>
  <c r="I14" i="3"/>
  <c r="J14" i="3" s="1"/>
  <c r="I11" i="3"/>
  <c r="I10" i="3"/>
  <c r="J10" i="3" s="1"/>
  <c r="I9" i="3"/>
  <c r="J9" i="3" s="1"/>
  <c r="I8" i="3"/>
  <c r="J8" i="3" s="1"/>
  <c r="I6" i="3"/>
  <c r="I4" i="3" s="1"/>
  <c r="J4" i="3" s="1"/>
  <c r="I5" i="3"/>
  <c r="J5" i="3" s="1"/>
  <c r="H3" i="3"/>
  <c r="H4" i="3"/>
  <c r="H5" i="3"/>
  <c r="H8" i="3"/>
  <c r="H9" i="3"/>
  <c r="H10" i="3"/>
  <c r="H13" i="3"/>
  <c r="H14" i="3"/>
  <c r="H15" i="3"/>
  <c r="H18" i="3"/>
  <c r="H19" i="3"/>
  <c r="H20" i="3"/>
  <c r="J19" i="2"/>
  <c r="J20" i="2"/>
  <c r="J18" i="2"/>
  <c r="I19" i="2"/>
  <c r="I20" i="2"/>
  <c r="I18" i="2"/>
  <c r="J14" i="2"/>
  <c r="J15" i="2"/>
  <c r="J13" i="2"/>
  <c r="I14" i="2"/>
  <c r="I15" i="2"/>
  <c r="I13" i="2"/>
  <c r="J9" i="2"/>
  <c r="J10" i="2"/>
  <c r="J8" i="2"/>
  <c r="I9" i="2"/>
  <c r="I10" i="2"/>
  <c r="I8" i="2"/>
  <c r="J4" i="2"/>
  <c r="J5" i="2"/>
  <c r="J3" i="2"/>
  <c r="I4" i="2"/>
  <c r="I5" i="2"/>
  <c r="I3" i="2"/>
  <c r="I3" i="3" l="1"/>
  <c r="J3" i="3" s="1"/>
  <c r="U21" i="2" l="1"/>
  <c r="U16" i="2"/>
  <c r="U11" i="2"/>
  <c r="U6" i="2"/>
  <c r="I21" i="2"/>
  <c r="I16" i="2"/>
  <c r="I11" i="2"/>
  <c r="I6" i="2"/>
  <c r="U10" i="1" l="1"/>
  <c r="U20" i="1" l="1"/>
  <c r="H20" i="1"/>
  <c r="U19" i="1"/>
  <c r="H19" i="1"/>
  <c r="U18" i="1"/>
  <c r="H18" i="1"/>
  <c r="U15" i="1"/>
  <c r="H15" i="1"/>
  <c r="U14" i="1"/>
  <c r="H14" i="1"/>
  <c r="U13" i="1"/>
  <c r="V16" i="1" s="1"/>
  <c r="H13" i="1"/>
  <c r="H10" i="1"/>
  <c r="U9" i="1"/>
  <c r="H9" i="1"/>
  <c r="U8" i="1"/>
  <c r="V11" i="1" s="1"/>
  <c r="H8" i="1"/>
  <c r="U5" i="1"/>
  <c r="H5" i="1"/>
  <c r="U4" i="1"/>
  <c r="H4" i="1"/>
  <c r="U3" i="1"/>
  <c r="H3" i="1"/>
  <c r="U20" i="3"/>
  <c r="U19" i="3"/>
  <c r="U18" i="3"/>
  <c r="U15" i="3"/>
  <c r="U14" i="3"/>
  <c r="U13" i="3"/>
  <c r="U10" i="3"/>
  <c r="U9" i="3"/>
  <c r="U8" i="3"/>
  <c r="V11" i="3" s="1"/>
  <c r="U5" i="3"/>
  <c r="U4" i="3"/>
  <c r="U3" i="3"/>
  <c r="T13" i="2"/>
  <c r="T15" i="2"/>
  <c r="T14" i="2"/>
  <c r="T20" i="2"/>
  <c r="T19" i="2"/>
  <c r="T18" i="2"/>
  <c r="T10" i="2"/>
  <c r="T9" i="2"/>
  <c r="T8" i="2"/>
  <c r="T5" i="2"/>
  <c r="T4" i="2"/>
  <c r="T3" i="2"/>
  <c r="S1" i="2"/>
  <c r="H18" i="2"/>
  <c r="H19" i="2"/>
  <c r="H10" i="2"/>
  <c r="H20" i="2"/>
  <c r="H15" i="2"/>
  <c r="H14" i="2"/>
  <c r="H13" i="2"/>
  <c r="H9" i="2"/>
  <c r="H8" i="2"/>
  <c r="H5" i="2"/>
  <c r="H4" i="2"/>
  <c r="H3" i="2"/>
  <c r="I16" i="1" l="1"/>
  <c r="I15" i="1" s="1"/>
  <c r="J15" i="1" s="1"/>
  <c r="I13" i="1"/>
  <c r="J13" i="1" s="1"/>
  <c r="I14" i="1"/>
  <c r="J14" i="1" s="1"/>
  <c r="I21" i="1"/>
  <c r="I20" i="1" s="1"/>
  <c r="J20" i="1" s="1"/>
  <c r="I18" i="1"/>
  <c r="J18" i="1" s="1"/>
  <c r="I11" i="1"/>
  <c r="I10" i="1" s="1"/>
  <c r="J10" i="1" s="1"/>
  <c r="I6" i="1"/>
  <c r="I4" i="1" s="1"/>
  <c r="J4" i="1" s="1"/>
  <c r="I19" i="1"/>
  <c r="J19" i="1" s="1"/>
  <c r="I5" i="1"/>
  <c r="J5" i="1" s="1"/>
  <c r="I9" i="1"/>
  <c r="J9" i="1" s="1"/>
  <c r="K6" i="1" s="1"/>
  <c r="V6" i="1"/>
  <c r="V21" i="1"/>
  <c r="V6" i="3"/>
  <c r="V16" i="3"/>
  <c r="V21" i="3"/>
  <c r="G1" i="2"/>
  <c r="K11" i="1" l="1"/>
  <c r="I8" i="1"/>
  <c r="J8" i="1" s="1"/>
  <c r="K16" i="1" s="1"/>
  <c r="I3" i="1"/>
  <c r="J3" i="1" s="1"/>
  <c r="K21" i="1" s="1"/>
</calcChain>
</file>

<file path=xl/sharedStrings.xml><?xml version="1.0" encoding="utf-8"?>
<sst xmlns="http://schemas.openxmlformats.org/spreadsheetml/2006/main" count="224" uniqueCount="23">
  <si>
    <t>小客</t>
    <phoneticPr fontId="1" type="noConversion"/>
  </si>
  <si>
    <t>大客</t>
    <phoneticPr fontId="1" type="noConversion"/>
  </si>
  <si>
    <t>小货</t>
    <phoneticPr fontId="1" type="noConversion"/>
  </si>
  <si>
    <t>大货</t>
    <phoneticPr fontId="1" type="noConversion"/>
  </si>
  <si>
    <t>左</t>
    <phoneticPr fontId="1" type="noConversion"/>
  </si>
  <si>
    <t>直</t>
    <phoneticPr fontId="1" type="noConversion"/>
  </si>
  <si>
    <t>右</t>
    <phoneticPr fontId="1" type="noConversion"/>
  </si>
  <si>
    <t>南进口</t>
    <phoneticPr fontId="1" type="noConversion"/>
  </si>
  <si>
    <t>统计时间</t>
    <phoneticPr fontId="1" type="noConversion"/>
  </si>
  <si>
    <t>北进口</t>
    <phoneticPr fontId="1" type="noConversion"/>
  </si>
  <si>
    <t>东进口</t>
    <phoneticPr fontId="1" type="noConversion"/>
  </si>
  <si>
    <t>西进口</t>
    <phoneticPr fontId="1" type="noConversion"/>
  </si>
  <si>
    <t xml:space="preserve"> </t>
    <phoneticPr fontId="1" type="noConversion"/>
  </si>
  <si>
    <t>17:30~17:40</t>
    <phoneticPr fontId="1" type="noConversion"/>
  </si>
  <si>
    <t>2020.06.17</t>
    <phoneticPr fontId="1" type="noConversion"/>
  </si>
  <si>
    <t>8:00~8:10</t>
    <phoneticPr fontId="1" type="noConversion"/>
  </si>
  <si>
    <t>8:00~8:10</t>
    <phoneticPr fontId="1" type="noConversion"/>
  </si>
  <si>
    <t>2020.06.17</t>
    <phoneticPr fontId="1" type="noConversion"/>
  </si>
  <si>
    <t>17:30~17:40</t>
    <phoneticPr fontId="1" type="noConversion"/>
  </si>
  <si>
    <t>转向比例</t>
    <phoneticPr fontId="1" type="noConversion"/>
  </si>
  <si>
    <t>预测交通量</t>
    <phoneticPr fontId="1" type="noConversion"/>
  </si>
  <si>
    <t>出口道</t>
    <phoneticPr fontId="1" type="noConversion"/>
  </si>
  <si>
    <t>注意：由于transcad中明显的预测错误（远期小于现状），因此在预测基础上乘以比例1.5，大于现状即可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</si>
</sst>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H27" sqref="H27"/>
    </sheetView>
  </sheetViews>
  <sheetFormatPr defaultRowHeight="14.25" x14ac:dyDescent="0.2"/>
  <cols>
    <col min="2" max="2" width="11.625" bestFit="1" customWidth="1"/>
    <col min="3" max="3" width="13" bestFit="1" customWidth="1"/>
    <col min="10" max="10" width="11" style="12" bestFit="1" customWidth="1"/>
    <col min="11" max="11" width="11" style="12" customWidth="1"/>
    <col min="12" max="12" width="11" style="3" customWidth="1"/>
    <col min="14" max="14" width="11.625" bestFit="1" customWidth="1"/>
  </cols>
  <sheetData>
    <row r="1" spans="1:21" x14ac:dyDescent="0.2">
      <c r="A1" t="s">
        <v>8</v>
      </c>
      <c r="B1" t="s">
        <v>13</v>
      </c>
      <c r="C1" t="s">
        <v>14</v>
      </c>
      <c r="G1">
        <f>60/5</f>
        <v>12</v>
      </c>
      <c r="I1" s="5" t="s">
        <v>19</v>
      </c>
      <c r="J1" s="9" t="s">
        <v>20</v>
      </c>
      <c r="K1" s="9" t="s">
        <v>21</v>
      </c>
      <c r="M1" t="s">
        <v>8</v>
      </c>
      <c r="N1" t="s">
        <v>15</v>
      </c>
      <c r="O1" t="s">
        <v>14</v>
      </c>
      <c r="S1">
        <f>60/5</f>
        <v>12</v>
      </c>
    </row>
    <row r="2" spans="1:21" x14ac:dyDescent="0.2">
      <c r="C2" t="s">
        <v>0</v>
      </c>
      <c r="D2" t="s">
        <v>1</v>
      </c>
      <c r="E2" t="s">
        <v>2</v>
      </c>
      <c r="F2" t="s">
        <v>3</v>
      </c>
      <c r="I2" s="5"/>
      <c r="J2" s="9"/>
      <c r="K2" s="9"/>
      <c r="O2" t="s">
        <v>0</v>
      </c>
      <c r="P2" t="s">
        <v>1</v>
      </c>
      <c r="Q2" t="s">
        <v>2</v>
      </c>
      <c r="R2" t="s">
        <v>3</v>
      </c>
    </row>
    <row r="3" spans="1:21" x14ac:dyDescent="0.2">
      <c r="B3" t="s">
        <v>4</v>
      </c>
      <c r="C3">
        <v>11</v>
      </c>
      <c r="D3">
        <v>0</v>
      </c>
      <c r="E3">
        <v>2</v>
      </c>
      <c r="F3">
        <v>0</v>
      </c>
      <c r="H3">
        <f>(C3+D3*2+E3+F3*2)*6</f>
        <v>78</v>
      </c>
      <c r="I3" s="5">
        <f>H3/I$6</f>
        <v>0.10655737704918032</v>
      </c>
      <c r="J3" s="9">
        <f>J$6*I3</f>
        <v>197.5573770491803</v>
      </c>
      <c r="K3" s="9"/>
      <c r="L3" s="4"/>
      <c r="N3" t="s">
        <v>4</v>
      </c>
      <c r="O3">
        <v>9</v>
      </c>
      <c r="P3">
        <v>0</v>
      </c>
      <c r="Q3">
        <v>1</v>
      </c>
      <c r="R3">
        <v>0</v>
      </c>
      <c r="T3">
        <f>(O3+P3*2+Q3+R3*2)*6</f>
        <v>60</v>
      </c>
    </row>
    <row r="4" spans="1:21" x14ac:dyDescent="0.2">
      <c r="A4" t="s">
        <v>7</v>
      </c>
      <c r="B4" t="s">
        <v>5</v>
      </c>
      <c r="C4">
        <v>75</v>
      </c>
      <c r="D4">
        <v>3</v>
      </c>
      <c r="E4">
        <v>1</v>
      </c>
      <c r="F4">
        <v>2</v>
      </c>
      <c r="H4">
        <f>(C4+D4*2+E4+F4*2)*6</f>
        <v>516</v>
      </c>
      <c r="I4" s="5">
        <f t="shared" ref="I4:I5" si="0">H4/I$6</f>
        <v>0.70491803278688525</v>
      </c>
      <c r="J4" s="9">
        <f t="shared" ref="J4:J5" si="1">J$6*I4</f>
        <v>1306.9180327868853</v>
      </c>
      <c r="K4" s="9"/>
      <c r="L4" s="4"/>
      <c r="M4" t="s">
        <v>7</v>
      </c>
      <c r="N4" t="s">
        <v>5</v>
      </c>
      <c r="O4">
        <v>186</v>
      </c>
      <c r="P4">
        <v>21</v>
      </c>
      <c r="Q4">
        <v>10</v>
      </c>
      <c r="R4">
        <v>0</v>
      </c>
      <c r="T4">
        <f>(O4+P4*2+Q4+R4*2)*6</f>
        <v>1428</v>
      </c>
    </row>
    <row r="5" spans="1:21" x14ac:dyDescent="0.2">
      <c r="B5" t="s">
        <v>6</v>
      </c>
      <c r="C5">
        <v>23</v>
      </c>
      <c r="D5">
        <v>0</v>
      </c>
      <c r="E5">
        <v>0</v>
      </c>
      <c r="F5">
        <v>0</v>
      </c>
      <c r="H5">
        <f>(C5+D5*2+E5+F5*2)*6</f>
        <v>138</v>
      </c>
      <c r="I5" s="5">
        <f t="shared" si="0"/>
        <v>0.18852459016393441</v>
      </c>
      <c r="J5" s="9">
        <f t="shared" si="1"/>
        <v>349.52459016393442</v>
      </c>
      <c r="K5" s="9"/>
      <c r="L5" s="4"/>
      <c r="N5" t="s">
        <v>6</v>
      </c>
      <c r="O5">
        <v>20</v>
      </c>
      <c r="P5">
        <v>0</v>
      </c>
      <c r="Q5">
        <v>0</v>
      </c>
      <c r="R5">
        <v>0</v>
      </c>
      <c r="T5">
        <f>(O5+P5*2+Q5+R5*2)*6</f>
        <v>120</v>
      </c>
    </row>
    <row r="6" spans="1:21" x14ac:dyDescent="0.2">
      <c r="I6" s="5">
        <f>SUM(H3:H5)</f>
        <v>732</v>
      </c>
      <c r="J6" s="10">
        <v>1854</v>
      </c>
      <c r="K6" s="9">
        <f>J9+J20+J13</f>
        <v>2399.6407461586687</v>
      </c>
      <c r="U6">
        <f>SUM(T3:T5)</f>
        <v>1608</v>
      </c>
    </row>
    <row r="7" spans="1:21" x14ac:dyDescent="0.2">
      <c r="C7" t="s">
        <v>0</v>
      </c>
      <c r="D7" t="s">
        <v>1</v>
      </c>
      <c r="E7" t="s">
        <v>2</v>
      </c>
      <c r="F7" t="s">
        <v>3</v>
      </c>
      <c r="I7" s="5"/>
      <c r="J7" s="9"/>
      <c r="K7" s="9"/>
      <c r="O7" t="s">
        <v>0</v>
      </c>
      <c r="P7" t="s">
        <v>1</v>
      </c>
      <c r="Q7" t="s">
        <v>2</v>
      </c>
      <c r="R7" t="s">
        <v>3</v>
      </c>
    </row>
    <row r="8" spans="1:21" x14ac:dyDescent="0.2">
      <c r="B8" t="s">
        <v>4</v>
      </c>
      <c r="C8">
        <v>111</v>
      </c>
      <c r="D8">
        <v>3</v>
      </c>
      <c r="E8">
        <v>7</v>
      </c>
      <c r="F8">
        <v>11</v>
      </c>
      <c r="H8">
        <f>(C8+D8*2+E8+F8*2)*6</f>
        <v>876</v>
      </c>
      <c r="I8" s="5">
        <f>H8/I$11</f>
        <v>0.41242937853107342</v>
      </c>
      <c r="J8" s="9">
        <f>J$11*I8</f>
        <v>1191.0960451977401</v>
      </c>
      <c r="K8" s="9"/>
      <c r="L8" s="4"/>
      <c r="N8" t="s">
        <v>4</v>
      </c>
      <c r="O8">
        <v>59</v>
      </c>
      <c r="P8">
        <v>0</v>
      </c>
      <c r="Q8">
        <v>12</v>
      </c>
      <c r="R8">
        <v>20</v>
      </c>
      <c r="T8">
        <f>(O8+P8*2+Q8+R8*2)*6</f>
        <v>666</v>
      </c>
    </row>
    <row r="9" spans="1:21" x14ac:dyDescent="0.2">
      <c r="A9" t="s">
        <v>9</v>
      </c>
      <c r="B9" t="s">
        <v>5</v>
      </c>
      <c r="C9">
        <v>138</v>
      </c>
      <c r="D9">
        <v>11</v>
      </c>
      <c r="E9">
        <v>2</v>
      </c>
      <c r="F9">
        <v>0</v>
      </c>
      <c r="H9">
        <f>(C9+D9*2+E9+F9*2)*6</f>
        <v>972</v>
      </c>
      <c r="I9" s="5">
        <f t="shared" ref="I9:I10" si="2">H9/I$11</f>
        <v>0.4576271186440678</v>
      </c>
      <c r="J9" s="9">
        <f t="shared" ref="J9:J10" si="3">J$11*I9</f>
        <v>1321.6271186440679</v>
      </c>
      <c r="K9" s="9"/>
      <c r="L9" s="4"/>
      <c r="M9" t="s">
        <v>9</v>
      </c>
      <c r="N9" t="s">
        <v>5</v>
      </c>
      <c r="O9">
        <v>68</v>
      </c>
      <c r="P9">
        <v>7</v>
      </c>
      <c r="Q9">
        <v>0</v>
      </c>
      <c r="R9">
        <v>0</v>
      </c>
      <c r="T9">
        <f>(O9+P9*2+Q9+R9*2)*6</f>
        <v>492</v>
      </c>
    </row>
    <row r="10" spans="1:21" x14ac:dyDescent="0.2">
      <c r="B10" t="s">
        <v>6</v>
      </c>
      <c r="C10">
        <v>44</v>
      </c>
      <c r="D10">
        <v>1</v>
      </c>
      <c r="E10">
        <v>0</v>
      </c>
      <c r="F10">
        <v>0</v>
      </c>
      <c r="H10">
        <f>(C10+D10*2+E10+F10*2)*6</f>
        <v>276</v>
      </c>
      <c r="I10" s="5">
        <f t="shared" si="2"/>
        <v>0.12994350282485875</v>
      </c>
      <c r="J10" s="9">
        <f t="shared" si="3"/>
        <v>375.27683615819205</v>
      </c>
      <c r="K10" s="9"/>
      <c r="L10" s="4"/>
      <c r="N10" t="s">
        <v>6</v>
      </c>
      <c r="O10">
        <v>20</v>
      </c>
      <c r="P10">
        <v>0</v>
      </c>
      <c r="Q10">
        <v>20</v>
      </c>
      <c r="R10">
        <v>0</v>
      </c>
      <c r="T10">
        <f>(O10+P10*2+Q10+R10*2)*6</f>
        <v>240</v>
      </c>
    </row>
    <row r="11" spans="1:21" x14ac:dyDescent="0.2">
      <c r="I11" s="5">
        <f>SUM(H8:H10)</f>
        <v>2124</v>
      </c>
      <c r="J11" s="10">
        <v>2888</v>
      </c>
      <c r="K11" s="9">
        <f>J4+J15+J18</f>
        <v>2851.6056814998424</v>
      </c>
      <c r="U11">
        <f>SUM(T8:T10)</f>
        <v>1398</v>
      </c>
    </row>
    <row r="12" spans="1:21" x14ac:dyDescent="0.2">
      <c r="C12" t="s">
        <v>0</v>
      </c>
      <c r="D12" t="s">
        <v>1</v>
      </c>
      <c r="E12" t="s">
        <v>2</v>
      </c>
      <c r="F12" t="s">
        <v>3</v>
      </c>
      <c r="I12" s="5"/>
      <c r="J12" s="9"/>
      <c r="K12" s="9"/>
      <c r="O12" t="s">
        <v>0</v>
      </c>
      <c r="P12" t="s">
        <v>1</v>
      </c>
      <c r="Q12" t="s">
        <v>2</v>
      </c>
      <c r="R12" t="s">
        <v>3</v>
      </c>
    </row>
    <row r="13" spans="1:21" x14ac:dyDescent="0.2">
      <c r="B13" t="s">
        <v>4</v>
      </c>
      <c r="C13">
        <v>42</v>
      </c>
      <c r="D13">
        <v>0</v>
      </c>
      <c r="E13">
        <v>0</v>
      </c>
      <c r="F13">
        <v>0</v>
      </c>
      <c r="H13">
        <f>(C13+D13*2+E13+F13*2)*6</f>
        <v>252</v>
      </c>
      <c r="I13" s="5">
        <f>H13/I$16</f>
        <v>0.15217391304347827</v>
      </c>
      <c r="J13" s="9">
        <f>I13*J$16</f>
        <v>584.04347826086962</v>
      </c>
      <c r="K13" s="9"/>
      <c r="L13" s="4"/>
      <c r="N13" t="s">
        <v>4</v>
      </c>
      <c r="O13">
        <v>11</v>
      </c>
      <c r="T13">
        <f>(O13+P13*2+Q13+R13*2)*12</f>
        <v>132</v>
      </c>
    </row>
    <row r="14" spans="1:21" x14ac:dyDescent="0.2">
      <c r="A14" t="s">
        <v>10</v>
      </c>
      <c r="B14" t="s">
        <v>5</v>
      </c>
      <c r="C14">
        <v>148</v>
      </c>
      <c r="D14">
        <v>1</v>
      </c>
      <c r="E14">
        <v>2</v>
      </c>
      <c r="F14">
        <v>1</v>
      </c>
      <c r="H14">
        <f>(C14+D14*2+E14+F14*2)*6</f>
        <v>924</v>
      </c>
      <c r="I14" s="5">
        <f t="shared" ref="I14:I15" si="4">H14/I$16</f>
        <v>0.55797101449275366</v>
      </c>
      <c r="J14" s="9">
        <f t="shared" ref="J14:J15" si="5">I14*J$16</f>
        <v>2141.4927536231885</v>
      </c>
      <c r="K14" s="9"/>
      <c r="L14" s="4"/>
      <c r="M14" t="s">
        <v>10</v>
      </c>
      <c r="N14" t="s">
        <v>5</v>
      </c>
      <c r="O14">
        <v>66</v>
      </c>
      <c r="P14">
        <v>2</v>
      </c>
      <c r="Q14">
        <v>0</v>
      </c>
      <c r="R14">
        <v>0</v>
      </c>
      <c r="T14">
        <f>(O14+P14*2+Q14+R14*2)*12</f>
        <v>840</v>
      </c>
    </row>
    <row r="15" spans="1:21" x14ac:dyDescent="0.2">
      <c r="B15" t="s">
        <v>6</v>
      </c>
      <c r="C15">
        <v>49</v>
      </c>
      <c r="D15">
        <v>0</v>
      </c>
      <c r="E15">
        <v>3</v>
      </c>
      <c r="F15">
        <v>14</v>
      </c>
      <c r="H15">
        <f>(C15+D15*2+E15+F15*2)*6</f>
        <v>480</v>
      </c>
      <c r="I15" s="5">
        <f t="shared" si="4"/>
        <v>0.28985507246376813</v>
      </c>
      <c r="J15" s="9">
        <f t="shared" si="5"/>
        <v>1112.463768115942</v>
      </c>
      <c r="K15" s="9"/>
      <c r="L15" s="4"/>
      <c r="N15" t="s">
        <v>6</v>
      </c>
      <c r="O15">
        <v>92</v>
      </c>
      <c r="P15">
        <v>0</v>
      </c>
      <c r="Q15">
        <v>13</v>
      </c>
      <c r="R15">
        <v>21</v>
      </c>
      <c r="T15">
        <f>(O15+P15*2+Q15+R15*2)*6</f>
        <v>882</v>
      </c>
    </row>
    <row r="16" spans="1:21" x14ac:dyDescent="0.2">
      <c r="I16" s="5">
        <f>SUM(H13:H15)</f>
        <v>1656</v>
      </c>
      <c r="J16" s="10">
        <v>3838</v>
      </c>
      <c r="K16" s="9">
        <f>J19+J5+J8</f>
        <v>4751.4266055109283</v>
      </c>
      <c r="U16">
        <f>SUM(T13:T15)</f>
        <v>1854</v>
      </c>
    </row>
    <row r="17" spans="1:21" x14ac:dyDescent="0.2">
      <c r="C17" t="s">
        <v>0</v>
      </c>
      <c r="D17" t="s">
        <v>1</v>
      </c>
      <c r="E17" t="s">
        <v>2</v>
      </c>
      <c r="F17" t="s">
        <v>3</v>
      </c>
      <c r="I17" s="5"/>
      <c r="J17" s="9"/>
      <c r="K17" s="9"/>
      <c r="O17" t="s">
        <v>0</v>
      </c>
      <c r="P17" t="s">
        <v>1</v>
      </c>
      <c r="Q17" t="s">
        <v>2</v>
      </c>
      <c r="R17" t="s">
        <v>3</v>
      </c>
    </row>
    <row r="18" spans="1:21" x14ac:dyDescent="0.2">
      <c r="B18" t="s">
        <v>4</v>
      </c>
      <c r="C18">
        <v>13</v>
      </c>
      <c r="D18">
        <v>0</v>
      </c>
      <c r="E18">
        <v>1</v>
      </c>
      <c r="F18">
        <v>0</v>
      </c>
      <c r="H18">
        <f t="shared" ref="H18:H19" si="6">(C18+D18*2+E18+F18*2)*6</f>
        <v>84</v>
      </c>
      <c r="I18" s="5">
        <f>H18/I$21</f>
        <v>0.1044776119402985</v>
      </c>
      <c r="J18" s="9">
        <f>I18*$J$21</f>
        <v>432.2238805970149</v>
      </c>
      <c r="K18" s="9"/>
      <c r="L18" s="4"/>
      <c r="N18" t="s">
        <v>4</v>
      </c>
      <c r="O18">
        <v>35</v>
      </c>
      <c r="P18">
        <v>0</v>
      </c>
      <c r="Q18">
        <v>0</v>
      </c>
      <c r="R18">
        <v>2</v>
      </c>
      <c r="T18">
        <f t="shared" ref="T18:T19" si="7">(O18+P18*2+Q18+R18*2)*6</f>
        <v>234</v>
      </c>
    </row>
    <row r="19" spans="1:21" x14ac:dyDescent="0.2">
      <c r="A19" t="s">
        <v>11</v>
      </c>
      <c r="B19" t="s">
        <v>5</v>
      </c>
      <c r="C19">
        <v>101</v>
      </c>
      <c r="D19">
        <v>1</v>
      </c>
      <c r="E19">
        <v>1</v>
      </c>
      <c r="F19">
        <v>0</v>
      </c>
      <c r="H19">
        <f t="shared" si="6"/>
        <v>624</v>
      </c>
      <c r="I19" s="5">
        <f t="shared" ref="I19:I20" si="8">H19/I$21</f>
        <v>0.77611940298507465</v>
      </c>
      <c r="J19" s="9">
        <f t="shared" ref="J19:J20" si="9">I19*$J$21</f>
        <v>3210.8059701492539</v>
      </c>
      <c r="K19" s="9"/>
      <c r="L19" s="4"/>
      <c r="M19" t="s">
        <v>11</v>
      </c>
      <c r="N19" t="s">
        <v>5</v>
      </c>
      <c r="O19">
        <v>97</v>
      </c>
      <c r="P19">
        <v>0</v>
      </c>
      <c r="Q19">
        <v>5</v>
      </c>
      <c r="R19">
        <v>0</v>
      </c>
      <c r="T19">
        <f t="shared" si="7"/>
        <v>612</v>
      </c>
    </row>
    <row r="20" spans="1:21" x14ac:dyDescent="0.2">
      <c r="B20" t="s">
        <v>6</v>
      </c>
      <c r="C20">
        <v>16</v>
      </c>
      <c r="D20">
        <v>0</v>
      </c>
      <c r="E20">
        <v>0</v>
      </c>
      <c r="F20">
        <v>0</v>
      </c>
      <c r="H20">
        <f>(C20+D20*2+E20+F20*2)*6</f>
        <v>96</v>
      </c>
      <c r="I20" s="5">
        <f t="shared" si="8"/>
        <v>0.11940298507462686</v>
      </c>
      <c r="J20" s="9">
        <f t="shared" si="9"/>
        <v>493.97014925373134</v>
      </c>
      <c r="K20" s="9"/>
      <c r="L20" s="4"/>
      <c r="N20" t="s">
        <v>6</v>
      </c>
      <c r="O20">
        <v>16</v>
      </c>
      <c r="P20">
        <v>0</v>
      </c>
      <c r="Q20">
        <v>0</v>
      </c>
      <c r="R20">
        <v>0</v>
      </c>
      <c r="T20">
        <f>(O20+P20*2+Q20+R20*2)*6</f>
        <v>96</v>
      </c>
    </row>
    <row r="21" spans="1:21" x14ac:dyDescent="0.2">
      <c r="I21" s="5">
        <f>SUM(H18:H20)</f>
        <v>804</v>
      </c>
      <c r="J21" s="10">
        <v>4137</v>
      </c>
      <c r="K21" s="9">
        <f>J14+J10+J3</f>
        <v>2714.3269668305607</v>
      </c>
      <c r="U21">
        <f>SUM(T18:T20)</f>
        <v>942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D32" sqref="D32"/>
    </sheetView>
  </sheetViews>
  <sheetFormatPr defaultRowHeight="14.25" x14ac:dyDescent="0.2"/>
  <cols>
    <col min="10" max="10" width="11" bestFit="1" customWidth="1"/>
    <col min="11" max="11" width="9" style="3"/>
    <col min="12" max="12" width="9" style="7"/>
    <col min="14" max="14" width="11.625" bestFit="1" customWidth="1"/>
  </cols>
  <sheetData>
    <row r="1" spans="1:22" x14ac:dyDescent="0.2">
      <c r="A1" t="s">
        <v>8</v>
      </c>
      <c r="B1" t="s">
        <v>16</v>
      </c>
      <c r="C1" t="s">
        <v>17</v>
      </c>
      <c r="I1" s="5" t="s">
        <v>19</v>
      </c>
      <c r="J1" s="5" t="s">
        <v>20</v>
      </c>
      <c r="K1" s="5" t="s">
        <v>21</v>
      </c>
      <c r="M1" t="s">
        <v>8</v>
      </c>
      <c r="N1" t="s">
        <v>18</v>
      </c>
      <c r="O1" t="s">
        <v>17</v>
      </c>
    </row>
    <row r="2" spans="1:22" x14ac:dyDescent="0.2">
      <c r="C2" t="s">
        <v>0</v>
      </c>
      <c r="D2" t="s">
        <v>1</v>
      </c>
      <c r="E2" t="s">
        <v>2</v>
      </c>
      <c r="F2" t="s">
        <v>3</v>
      </c>
      <c r="I2" s="5"/>
      <c r="J2" s="5"/>
      <c r="K2" s="5"/>
      <c r="O2" t="s">
        <v>0</v>
      </c>
      <c r="P2" t="s">
        <v>1</v>
      </c>
      <c r="Q2" t="s">
        <v>2</v>
      </c>
      <c r="R2" t="s">
        <v>3</v>
      </c>
    </row>
    <row r="3" spans="1:22" x14ac:dyDescent="0.2">
      <c r="B3" t="s">
        <v>4</v>
      </c>
      <c r="C3">
        <v>1</v>
      </c>
      <c r="D3">
        <v>0</v>
      </c>
      <c r="E3">
        <v>0</v>
      </c>
      <c r="F3">
        <v>0</v>
      </c>
      <c r="H3" s="1">
        <f>(C3*1+D3*2+E3+F3*2)*6</f>
        <v>6</v>
      </c>
      <c r="I3" s="5">
        <f>H3/I$6</f>
        <v>2.0833333333333332E-2</v>
      </c>
      <c r="J3" s="6">
        <f>J$6*I3</f>
        <v>29.958333333333332</v>
      </c>
      <c r="K3" s="6"/>
      <c r="L3" s="8"/>
      <c r="N3" t="s">
        <v>4</v>
      </c>
      <c r="O3">
        <v>4</v>
      </c>
      <c r="P3">
        <v>0</v>
      </c>
      <c r="Q3">
        <v>0</v>
      </c>
      <c r="R3">
        <v>0</v>
      </c>
      <c r="U3" s="1">
        <f>(O3*1+P3*2+Q3+R3*2)*6</f>
        <v>24</v>
      </c>
    </row>
    <row r="4" spans="1:22" x14ac:dyDescent="0.2">
      <c r="A4" t="s">
        <v>7</v>
      </c>
      <c r="B4" t="s">
        <v>5</v>
      </c>
      <c r="C4">
        <v>33</v>
      </c>
      <c r="D4">
        <v>1</v>
      </c>
      <c r="E4">
        <v>1</v>
      </c>
      <c r="F4">
        <v>2</v>
      </c>
      <c r="H4" s="1">
        <f>(C4*1+D4*2+E4+F4*2)*6</f>
        <v>240</v>
      </c>
      <c r="I4" s="5">
        <f t="shared" ref="I4:I5" si="0">H4/I$6</f>
        <v>0.83333333333333337</v>
      </c>
      <c r="J4" s="6">
        <f t="shared" ref="J4:J5" si="1">J$6*I4</f>
        <v>1198.3333333333335</v>
      </c>
      <c r="K4" s="6"/>
      <c r="L4" s="8"/>
      <c r="M4" t="s">
        <v>7</v>
      </c>
      <c r="N4" t="s">
        <v>5</v>
      </c>
      <c r="O4">
        <v>41</v>
      </c>
      <c r="P4">
        <v>1</v>
      </c>
      <c r="Q4">
        <v>1</v>
      </c>
      <c r="R4">
        <v>1</v>
      </c>
      <c r="U4" s="1">
        <f t="shared" ref="U4:U5" si="2">(O4*1+P4*2+Q4+R4*2)*6</f>
        <v>276</v>
      </c>
    </row>
    <row r="5" spans="1:22" x14ac:dyDescent="0.2">
      <c r="B5" t="s">
        <v>6</v>
      </c>
      <c r="C5">
        <v>3</v>
      </c>
      <c r="D5">
        <v>1</v>
      </c>
      <c r="E5">
        <v>0</v>
      </c>
      <c r="F5">
        <v>1</v>
      </c>
      <c r="H5" s="1">
        <f>(C5*1+D5*2+E5+F5*2)*6</f>
        <v>42</v>
      </c>
      <c r="I5" s="5">
        <f t="shared" si="0"/>
        <v>0.14583333333333334</v>
      </c>
      <c r="J5" s="6">
        <f t="shared" si="1"/>
        <v>209.70833333333334</v>
      </c>
      <c r="K5" s="6"/>
      <c r="L5" s="8"/>
      <c r="N5" t="s">
        <v>6</v>
      </c>
      <c r="O5">
        <v>11</v>
      </c>
      <c r="P5">
        <v>2</v>
      </c>
      <c r="Q5">
        <v>0</v>
      </c>
      <c r="R5">
        <v>1</v>
      </c>
      <c r="U5" s="1">
        <f t="shared" si="2"/>
        <v>102</v>
      </c>
    </row>
    <row r="6" spans="1:22" x14ac:dyDescent="0.2">
      <c r="I6" s="5">
        <f>SUM(H3:H5)</f>
        <v>288</v>
      </c>
      <c r="J6" s="2">
        <v>1438</v>
      </c>
      <c r="K6" s="6">
        <f>J9+J20+J13</f>
        <v>1003.5912937083032</v>
      </c>
      <c r="L6" s="8"/>
      <c r="V6" s="1">
        <f>SUM(U3:U5)</f>
        <v>402</v>
      </c>
    </row>
    <row r="7" spans="1:22" x14ac:dyDescent="0.2">
      <c r="C7" t="s">
        <v>0</v>
      </c>
      <c r="D7" t="s">
        <v>1</v>
      </c>
      <c r="E7" t="s">
        <v>2</v>
      </c>
      <c r="F7" t="s">
        <v>3</v>
      </c>
      <c r="H7" s="1"/>
      <c r="I7" s="5"/>
      <c r="J7" s="5"/>
      <c r="K7" s="5"/>
      <c r="O7" t="s">
        <v>0</v>
      </c>
      <c r="P7" t="s">
        <v>1</v>
      </c>
      <c r="Q7" t="s">
        <v>2</v>
      </c>
      <c r="R7" t="s">
        <v>3</v>
      </c>
      <c r="U7" s="1"/>
    </row>
    <row r="8" spans="1:22" x14ac:dyDescent="0.2">
      <c r="B8" t="s">
        <v>4</v>
      </c>
      <c r="C8">
        <v>122</v>
      </c>
      <c r="D8">
        <v>0</v>
      </c>
      <c r="E8">
        <v>18</v>
      </c>
      <c r="F8">
        <v>30</v>
      </c>
      <c r="H8" s="1">
        <f>(C8*1+D8*2+E8+F8*2)*6</f>
        <v>1200</v>
      </c>
      <c r="I8" s="5">
        <f>H8/I$11</f>
        <v>0.76335877862595425</v>
      </c>
      <c r="J8" s="6">
        <f>J$11*I8</f>
        <v>3115.2671755725191</v>
      </c>
      <c r="K8" s="6"/>
      <c r="L8" s="8"/>
      <c r="N8" t="s">
        <v>4</v>
      </c>
      <c r="O8">
        <v>170</v>
      </c>
      <c r="P8">
        <v>1</v>
      </c>
      <c r="Q8">
        <v>5</v>
      </c>
      <c r="R8">
        <v>16</v>
      </c>
      <c r="U8" s="1">
        <f>(O8*1+P8*2+Q8+R8*2)*6</f>
        <v>1254</v>
      </c>
    </row>
    <row r="9" spans="1:22" x14ac:dyDescent="0.2">
      <c r="A9" t="s">
        <v>9</v>
      </c>
      <c r="B9" t="s">
        <v>5</v>
      </c>
      <c r="C9">
        <v>31</v>
      </c>
      <c r="D9">
        <v>0</v>
      </c>
      <c r="E9">
        <v>0</v>
      </c>
      <c r="F9">
        <v>0</v>
      </c>
      <c r="H9" s="1">
        <f>(C9*1+D9*2+E9+F9*2)*6</f>
        <v>186</v>
      </c>
      <c r="I9" s="5">
        <f t="shared" ref="I9:I10" si="3">H9/I$11</f>
        <v>0.1183206106870229</v>
      </c>
      <c r="J9" s="6">
        <f t="shared" ref="J9:J10" si="4">J$11*I9</f>
        <v>482.86641221374049</v>
      </c>
      <c r="K9" s="6"/>
      <c r="L9" s="8"/>
      <c r="M9" t="s">
        <v>9</v>
      </c>
      <c r="N9" t="s">
        <v>5</v>
      </c>
      <c r="O9">
        <v>23</v>
      </c>
      <c r="P9">
        <v>0</v>
      </c>
      <c r="Q9">
        <v>1</v>
      </c>
      <c r="R9">
        <v>1</v>
      </c>
      <c r="U9" s="1">
        <f t="shared" ref="U9:U10" si="5">(O9*1+P9*2+Q9+R9*2)*6</f>
        <v>156</v>
      </c>
    </row>
    <row r="10" spans="1:22" x14ac:dyDescent="0.2">
      <c r="B10" t="s">
        <v>6</v>
      </c>
      <c r="C10">
        <v>23</v>
      </c>
      <c r="D10">
        <v>0</v>
      </c>
      <c r="E10">
        <v>0</v>
      </c>
      <c r="F10">
        <v>4</v>
      </c>
      <c r="H10" s="1">
        <f>(C10*1+D10*2+E10+F10*2)*6</f>
        <v>186</v>
      </c>
      <c r="I10" s="5">
        <f t="shared" si="3"/>
        <v>0.1183206106870229</v>
      </c>
      <c r="J10" s="6">
        <f t="shared" si="4"/>
        <v>482.86641221374049</v>
      </c>
      <c r="K10" s="6"/>
      <c r="L10" s="8"/>
      <c r="N10" t="s">
        <v>6</v>
      </c>
      <c r="O10">
        <v>20</v>
      </c>
      <c r="P10">
        <v>0</v>
      </c>
      <c r="Q10">
        <v>0</v>
      </c>
      <c r="R10">
        <v>1</v>
      </c>
      <c r="U10" s="1">
        <f t="shared" si="5"/>
        <v>132</v>
      </c>
    </row>
    <row r="11" spans="1:22" x14ac:dyDescent="0.2">
      <c r="H11" s="1"/>
      <c r="I11" s="5">
        <f>SUM(H8:H10)</f>
        <v>1572</v>
      </c>
      <c r="J11" s="2">
        <v>4081</v>
      </c>
      <c r="K11" s="6">
        <f>J4+J15+J18</f>
        <v>5946.0607243548038</v>
      </c>
      <c r="L11" s="8"/>
      <c r="U11" s="1"/>
      <c r="V11" s="1">
        <f>SUM(U8:U10)</f>
        <v>1542</v>
      </c>
    </row>
    <row r="12" spans="1:22" x14ac:dyDescent="0.2">
      <c r="C12" t="s">
        <v>0</v>
      </c>
      <c r="D12" t="s">
        <v>1</v>
      </c>
      <c r="E12" t="s">
        <v>2</v>
      </c>
      <c r="F12" t="s">
        <v>3</v>
      </c>
      <c r="H12" s="1"/>
      <c r="I12" s="5"/>
      <c r="J12" s="5"/>
      <c r="K12" s="5"/>
      <c r="O12" t="s">
        <v>0</v>
      </c>
      <c r="P12" t="s">
        <v>1</v>
      </c>
      <c r="Q12" t="s">
        <v>2</v>
      </c>
      <c r="R12" t="s">
        <v>3</v>
      </c>
      <c r="U12" s="1"/>
    </row>
    <row r="13" spans="1:22" x14ac:dyDescent="0.2">
      <c r="B13" t="s">
        <v>4</v>
      </c>
      <c r="C13">
        <v>14</v>
      </c>
      <c r="D13">
        <v>2</v>
      </c>
      <c r="E13">
        <v>1</v>
      </c>
      <c r="F13">
        <v>0</v>
      </c>
      <c r="H13" s="1">
        <f>(C13*1+D13*2+E13+F13*2)*6</f>
        <v>114</v>
      </c>
      <c r="I13" s="5">
        <f>H13/I$16</f>
        <v>9.3596059113300489E-2</v>
      </c>
      <c r="J13" s="6">
        <f>I13*J$16</f>
        <v>338.6305418719212</v>
      </c>
      <c r="K13" s="6"/>
      <c r="L13" s="8"/>
      <c r="N13" t="s">
        <v>4</v>
      </c>
      <c r="O13">
        <v>8</v>
      </c>
      <c r="P13">
        <v>0</v>
      </c>
      <c r="Q13">
        <v>1</v>
      </c>
      <c r="R13">
        <v>1</v>
      </c>
      <c r="U13" s="1">
        <f>(O13*1+P13*2+Q13+R13*2)*6</f>
        <v>66</v>
      </c>
    </row>
    <row r="14" spans="1:22" x14ac:dyDescent="0.2">
      <c r="A14" t="s">
        <v>10</v>
      </c>
      <c r="B14" t="s">
        <v>5</v>
      </c>
      <c r="C14">
        <v>24</v>
      </c>
      <c r="D14">
        <v>1</v>
      </c>
      <c r="E14">
        <v>2</v>
      </c>
      <c r="F14">
        <v>1</v>
      </c>
      <c r="H14" s="1">
        <f>(C14*1+D14*2+E14+F14*2)*6</f>
        <v>180</v>
      </c>
      <c r="I14" s="5">
        <f t="shared" ref="I14:I15" si="6">H14/I$16</f>
        <v>0.14778325123152711</v>
      </c>
      <c r="J14" s="6">
        <f t="shared" ref="J14:J15" si="7">I14*J$16</f>
        <v>534.67980295566508</v>
      </c>
      <c r="K14" s="6"/>
      <c r="L14" s="8"/>
      <c r="M14" t="s">
        <v>10</v>
      </c>
      <c r="N14" t="s">
        <v>5</v>
      </c>
      <c r="O14">
        <v>10</v>
      </c>
      <c r="P14">
        <v>0</v>
      </c>
      <c r="Q14">
        <v>2</v>
      </c>
      <c r="R14">
        <v>1</v>
      </c>
      <c r="U14" s="1">
        <f t="shared" ref="U14:U15" si="8">(O14*1+P14*2+Q14+R14*2)*6</f>
        <v>84</v>
      </c>
    </row>
    <row r="15" spans="1:22" x14ac:dyDescent="0.2">
      <c r="B15" t="s">
        <v>6</v>
      </c>
      <c r="C15">
        <v>120</v>
      </c>
      <c r="D15">
        <v>0</v>
      </c>
      <c r="E15">
        <v>8</v>
      </c>
      <c r="F15">
        <v>13</v>
      </c>
      <c r="H15" s="1">
        <f>(C15*1+D15*2+E15+F15*2)*6</f>
        <v>924</v>
      </c>
      <c r="I15" s="5">
        <f t="shared" si="6"/>
        <v>0.75862068965517238</v>
      </c>
      <c r="J15" s="6">
        <f t="shared" si="7"/>
        <v>2744.6896551724135</v>
      </c>
      <c r="K15" s="6"/>
      <c r="L15" s="8"/>
      <c r="N15" t="s">
        <v>6</v>
      </c>
      <c r="O15">
        <v>67</v>
      </c>
      <c r="P15">
        <v>0</v>
      </c>
      <c r="Q15">
        <v>0</v>
      </c>
      <c r="R15">
        <v>6</v>
      </c>
      <c r="U15" s="1">
        <f t="shared" si="8"/>
        <v>474</v>
      </c>
    </row>
    <row r="16" spans="1:22" x14ac:dyDescent="0.2">
      <c r="C16" t="s">
        <v>12</v>
      </c>
      <c r="H16" s="1"/>
      <c r="I16" s="5">
        <f>SUM(H13:H15)</f>
        <v>1218</v>
      </c>
      <c r="J16" s="2">
        <v>3618</v>
      </c>
      <c r="K16" s="6">
        <f>J19+J5+J8</f>
        <v>4356.8434334341546</v>
      </c>
      <c r="L16" s="8"/>
      <c r="O16" t="s">
        <v>12</v>
      </c>
      <c r="U16" s="1"/>
      <c r="V16" s="1">
        <f>SUM(U13:U15)</f>
        <v>624</v>
      </c>
    </row>
    <row r="17" spans="1:22" x14ac:dyDescent="0.2">
      <c r="C17" t="s">
        <v>0</v>
      </c>
      <c r="D17" t="s">
        <v>1</v>
      </c>
      <c r="E17" t="s">
        <v>2</v>
      </c>
      <c r="F17" t="s">
        <v>3</v>
      </c>
      <c r="H17" s="1"/>
      <c r="I17" s="5"/>
      <c r="J17" s="5"/>
      <c r="K17" s="5"/>
      <c r="O17" t="s">
        <v>0</v>
      </c>
      <c r="P17" t="s">
        <v>1</v>
      </c>
      <c r="Q17" t="s">
        <v>2</v>
      </c>
      <c r="R17" t="s">
        <v>3</v>
      </c>
      <c r="U17" s="1"/>
    </row>
    <row r="18" spans="1:22" x14ac:dyDescent="0.2">
      <c r="B18" t="s">
        <v>4</v>
      </c>
      <c r="C18">
        <v>26</v>
      </c>
      <c r="D18">
        <v>0</v>
      </c>
      <c r="E18">
        <v>1</v>
      </c>
      <c r="F18">
        <v>3</v>
      </c>
      <c r="H18" s="1">
        <f>(C18*1+D18*2+E18+F18*2)*6</f>
        <v>198</v>
      </c>
      <c r="I18" s="5">
        <f>H18/I$21</f>
        <v>0.62264150943396224</v>
      </c>
      <c r="J18" s="6">
        <f>I18*$J$21</f>
        <v>2003.0377358490566</v>
      </c>
      <c r="K18" s="6"/>
      <c r="L18" s="8"/>
      <c r="N18" t="s">
        <v>4</v>
      </c>
      <c r="O18">
        <v>28</v>
      </c>
      <c r="P18">
        <v>0</v>
      </c>
      <c r="Q18">
        <v>0</v>
      </c>
      <c r="R18">
        <v>1</v>
      </c>
      <c r="U18" s="1">
        <f>(O18*1+P18*2+Q18+R18*2)*6</f>
        <v>180</v>
      </c>
    </row>
    <row r="19" spans="1:22" x14ac:dyDescent="0.2">
      <c r="A19" t="s">
        <v>11</v>
      </c>
      <c r="B19" t="s">
        <v>5</v>
      </c>
      <c r="C19">
        <v>15</v>
      </c>
      <c r="D19">
        <v>0</v>
      </c>
      <c r="E19">
        <v>2</v>
      </c>
      <c r="F19">
        <v>0</v>
      </c>
      <c r="H19" s="1">
        <f>(C19*1+D19*2+E19+F19*2)*6</f>
        <v>102</v>
      </c>
      <c r="I19" s="5">
        <f t="shared" ref="I19:I20" si="9">H19/I$21</f>
        <v>0.32075471698113206</v>
      </c>
      <c r="J19" s="6">
        <f t="shared" ref="J19:J20" si="10">I19*$J$21</f>
        <v>1031.8679245283017</v>
      </c>
      <c r="K19" s="6"/>
      <c r="L19" s="8"/>
      <c r="M19" t="s">
        <v>11</v>
      </c>
      <c r="N19" t="s">
        <v>5</v>
      </c>
      <c r="O19">
        <v>20</v>
      </c>
      <c r="P19">
        <v>1</v>
      </c>
      <c r="Q19">
        <v>3</v>
      </c>
      <c r="R19">
        <v>1</v>
      </c>
      <c r="U19" s="1">
        <f t="shared" ref="U19:U20" si="11">(O19*1+P19*2+Q19+R19*2)*6</f>
        <v>162</v>
      </c>
    </row>
    <row r="20" spans="1:22" x14ac:dyDescent="0.2">
      <c r="B20" t="s">
        <v>6</v>
      </c>
      <c r="C20">
        <v>1</v>
      </c>
      <c r="D20">
        <v>0</v>
      </c>
      <c r="E20">
        <v>0</v>
      </c>
      <c r="F20">
        <v>1</v>
      </c>
      <c r="H20" s="1">
        <f>(C20*1+D20*2+E20+F20*2)*6</f>
        <v>18</v>
      </c>
      <c r="I20" s="5">
        <f t="shared" si="9"/>
        <v>5.6603773584905662E-2</v>
      </c>
      <c r="J20" s="6">
        <f t="shared" si="10"/>
        <v>182.09433962264151</v>
      </c>
      <c r="K20" s="6"/>
      <c r="L20" s="8"/>
      <c r="N20" t="s">
        <v>6</v>
      </c>
      <c r="O20">
        <v>5</v>
      </c>
      <c r="P20">
        <v>0</v>
      </c>
      <c r="Q20">
        <v>0</v>
      </c>
      <c r="R20">
        <v>1</v>
      </c>
      <c r="U20" s="1">
        <f t="shared" si="11"/>
        <v>42</v>
      </c>
    </row>
    <row r="21" spans="1:22" x14ac:dyDescent="0.2">
      <c r="I21" s="5">
        <f>SUM(H18:H20)</f>
        <v>318</v>
      </c>
      <c r="J21" s="2">
        <v>3217</v>
      </c>
      <c r="K21" s="6">
        <f>J14+J10+J3</f>
        <v>1047.5045485027388</v>
      </c>
      <c r="L21" s="8"/>
      <c r="V21" s="1">
        <f>SUM(U18:U20)</f>
        <v>384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N29" sqref="N29"/>
    </sheetView>
  </sheetViews>
  <sheetFormatPr defaultRowHeight="14.25" x14ac:dyDescent="0.2"/>
  <cols>
    <col min="10" max="11" width="9" style="11"/>
    <col min="14" max="14" width="11.625" bestFit="1" customWidth="1"/>
  </cols>
  <sheetData>
    <row r="1" spans="1:22" x14ac:dyDescent="0.2">
      <c r="A1" t="s">
        <v>8</v>
      </c>
      <c r="B1" t="s">
        <v>16</v>
      </c>
      <c r="C1" t="s">
        <v>17</v>
      </c>
      <c r="I1" s="5" t="s">
        <v>19</v>
      </c>
      <c r="J1" s="9" t="s">
        <v>20</v>
      </c>
      <c r="K1" s="9" t="s">
        <v>21</v>
      </c>
      <c r="M1" t="s">
        <v>8</v>
      </c>
      <c r="N1" t="s">
        <v>18</v>
      </c>
      <c r="O1" t="s">
        <v>17</v>
      </c>
    </row>
    <row r="2" spans="1:22" x14ac:dyDescent="0.2">
      <c r="C2" t="s">
        <v>0</v>
      </c>
      <c r="D2" t="s">
        <v>1</v>
      </c>
      <c r="E2" t="s">
        <v>2</v>
      </c>
      <c r="F2" t="s">
        <v>3</v>
      </c>
      <c r="I2" s="5"/>
      <c r="J2" s="9"/>
      <c r="K2" s="9"/>
      <c r="O2" t="s">
        <v>0</v>
      </c>
      <c r="P2" t="s">
        <v>1</v>
      </c>
      <c r="Q2" t="s">
        <v>2</v>
      </c>
      <c r="R2" t="s">
        <v>3</v>
      </c>
    </row>
    <row r="3" spans="1:22" x14ac:dyDescent="0.2">
      <c r="B3" t="s">
        <v>4</v>
      </c>
      <c r="C3">
        <v>40</v>
      </c>
      <c r="D3">
        <v>0</v>
      </c>
      <c r="E3">
        <v>3</v>
      </c>
      <c r="F3">
        <v>8</v>
      </c>
      <c r="H3" s="1">
        <f>(C3*1+D3*2+E3+F3*2)*6</f>
        <v>354</v>
      </c>
      <c r="I3" s="5">
        <f>H3/I$6</f>
        <v>0.20344827586206896</v>
      </c>
      <c r="J3" s="9">
        <f>J$6*I3</f>
        <v>422.35862068965514</v>
      </c>
      <c r="K3" s="9"/>
      <c r="N3" t="s">
        <v>4</v>
      </c>
      <c r="O3">
        <v>54</v>
      </c>
      <c r="P3">
        <v>0</v>
      </c>
      <c r="Q3">
        <v>1</v>
      </c>
      <c r="R3">
        <v>5</v>
      </c>
      <c r="U3" s="1">
        <f>(O3*1+P3*2+Q3+R3*2)*6</f>
        <v>390</v>
      </c>
    </row>
    <row r="4" spans="1:22" x14ac:dyDescent="0.2">
      <c r="A4" t="s">
        <v>7</v>
      </c>
      <c r="B4" t="s">
        <v>5</v>
      </c>
      <c r="C4">
        <v>59</v>
      </c>
      <c r="D4">
        <v>5</v>
      </c>
      <c r="E4">
        <v>2</v>
      </c>
      <c r="F4">
        <v>16</v>
      </c>
      <c r="H4" s="1">
        <f>(C4*1+D4*2+E4+F4*2)*6</f>
        <v>618</v>
      </c>
      <c r="I4" s="5">
        <f t="shared" ref="I4:I5" si="0">H4/I$6</f>
        <v>0.35517241379310344</v>
      </c>
      <c r="J4" s="9">
        <f t="shared" ref="J4:J5" si="1">J$6*I4</f>
        <v>737.33793103448272</v>
      </c>
      <c r="K4" s="9"/>
      <c r="M4" t="s">
        <v>7</v>
      </c>
      <c r="N4" t="s">
        <v>5</v>
      </c>
      <c r="O4">
        <v>120</v>
      </c>
      <c r="P4">
        <v>10</v>
      </c>
      <c r="Q4">
        <v>1</v>
      </c>
      <c r="R4">
        <v>10</v>
      </c>
      <c r="U4" s="1">
        <f t="shared" ref="U4:U5" si="2">(O4*1+P4*2+Q4+R4*2)*6</f>
        <v>966</v>
      </c>
    </row>
    <row r="5" spans="1:22" x14ac:dyDescent="0.2">
      <c r="B5" t="s">
        <v>6</v>
      </c>
      <c r="C5">
        <v>53</v>
      </c>
      <c r="D5">
        <v>0</v>
      </c>
      <c r="E5">
        <v>15</v>
      </c>
      <c r="F5">
        <v>30</v>
      </c>
      <c r="H5" s="1">
        <f>(C5*1+D5*2+E5+F5*2)*6</f>
        <v>768</v>
      </c>
      <c r="I5" s="5">
        <f t="shared" si="0"/>
        <v>0.44137931034482758</v>
      </c>
      <c r="J5" s="9">
        <f t="shared" si="1"/>
        <v>916.30344827586202</v>
      </c>
      <c r="K5" s="9"/>
      <c r="N5" t="s">
        <v>6</v>
      </c>
      <c r="O5">
        <v>74</v>
      </c>
      <c r="P5">
        <v>5</v>
      </c>
      <c r="Q5">
        <v>5</v>
      </c>
      <c r="R5">
        <v>18</v>
      </c>
      <c r="U5" s="1">
        <f t="shared" si="2"/>
        <v>750</v>
      </c>
    </row>
    <row r="6" spans="1:22" x14ac:dyDescent="0.2">
      <c r="I6" s="5">
        <f>SUM(H3:H5)</f>
        <v>1740</v>
      </c>
      <c r="J6" s="10">
        <f>1384*1.5</f>
        <v>2076</v>
      </c>
      <c r="K6" s="9">
        <f>J9+J20+J13</f>
        <v>3707.331386086033</v>
      </c>
      <c r="V6" s="1">
        <f>SUM(U3:U5)</f>
        <v>2106</v>
      </c>
    </row>
    <row r="7" spans="1:22" x14ac:dyDescent="0.2">
      <c r="C7" t="s">
        <v>0</v>
      </c>
      <c r="D7" t="s">
        <v>1</v>
      </c>
      <c r="E7" t="s">
        <v>2</v>
      </c>
      <c r="F7" t="s">
        <v>3</v>
      </c>
      <c r="H7" s="1"/>
      <c r="I7" s="5"/>
      <c r="J7" s="9"/>
      <c r="K7" s="9"/>
      <c r="O7" t="s">
        <v>0</v>
      </c>
      <c r="P7" t="s">
        <v>1</v>
      </c>
      <c r="Q7" t="s">
        <v>2</v>
      </c>
      <c r="R7" t="s">
        <v>3</v>
      </c>
      <c r="U7" s="1"/>
    </row>
    <row r="8" spans="1:22" x14ac:dyDescent="0.2">
      <c r="B8" t="s">
        <v>4</v>
      </c>
      <c r="C8">
        <v>34</v>
      </c>
      <c r="D8">
        <v>2</v>
      </c>
      <c r="E8">
        <v>2</v>
      </c>
      <c r="F8">
        <v>5</v>
      </c>
      <c r="H8" s="1">
        <f>(C8*1+D8*2+E8+F8*2)*6</f>
        <v>300</v>
      </c>
      <c r="I8" s="5">
        <f>H8/I$11</f>
        <v>0.18587360594795538</v>
      </c>
      <c r="J8" s="9">
        <f>J$11*I8</f>
        <v>372.49070631970255</v>
      </c>
      <c r="K8" s="9"/>
      <c r="N8" t="s">
        <v>4</v>
      </c>
      <c r="O8">
        <v>64</v>
      </c>
      <c r="P8">
        <v>3</v>
      </c>
      <c r="Q8">
        <v>1</v>
      </c>
      <c r="R8">
        <v>1</v>
      </c>
      <c r="U8" s="1">
        <f>(O8*1+P8*2+Q8+R8*2)*6</f>
        <v>438</v>
      </c>
    </row>
    <row r="9" spans="1:22" x14ac:dyDescent="0.2">
      <c r="A9" t="s">
        <v>9</v>
      </c>
      <c r="B9" t="s">
        <v>5</v>
      </c>
      <c r="C9">
        <v>124</v>
      </c>
      <c r="D9">
        <v>20</v>
      </c>
      <c r="E9">
        <v>3</v>
      </c>
      <c r="F9">
        <v>5</v>
      </c>
      <c r="H9" s="1">
        <f>(C9*1+D9*2+E9+F9*2)*6</f>
        <v>1062</v>
      </c>
      <c r="I9" s="5">
        <f t="shared" ref="I9:I10" si="3">H9/I$11</f>
        <v>0.65799256505576209</v>
      </c>
      <c r="J9" s="9">
        <f t="shared" ref="J9:J10" si="4">J$11*I9</f>
        <v>1318.6171003717473</v>
      </c>
      <c r="K9" s="9"/>
      <c r="M9" t="s">
        <v>9</v>
      </c>
      <c r="N9" t="s">
        <v>5</v>
      </c>
      <c r="O9">
        <v>57</v>
      </c>
      <c r="P9">
        <v>8</v>
      </c>
      <c r="Q9">
        <v>5</v>
      </c>
      <c r="R9">
        <v>8</v>
      </c>
      <c r="U9" s="1">
        <f t="shared" ref="U9:U10" si="5">(O9*1+P9*2+Q9+R9*2)*6</f>
        <v>564</v>
      </c>
    </row>
    <row r="10" spans="1:22" x14ac:dyDescent="0.2">
      <c r="B10" t="s">
        <v>6</v>
      </c>
      <c r="C10">
        <v>40</v>
      </c>
      <c r="D10">
        <v>1</v>
      </c>
      <c r="E10">
        <v>0</v>
      </c>
      <c r="F10">
        <v>0</v>
      </c>
      <c r="H10" s="1">
        <f>(C10*1+D10*2+E10+F10*2)*6</f>
        <v>252</v>
      </c>
      <c r="I10" s="5">
        <f t="shared" si="3"/>
        <v>0.15613382899628253</v>
      </c>
      <c r="J10" s="9">
        <f t="shared" si="4"/>
        <v>312.89219330855019</v>
      </c>
      <c r="K10" s="9"/>
      <c r="N10" t="s">
        <v>6</v>
      </c>
      <c r="O10">
        <v>20</v>
      </c>
      <c r="P10">
        <v>0</v>
      </c>
      <c r="Q10">
        <v>1</v>
      </c>
      <c r="R10">
        <v>0</v>
      </c>
      <c r="U10" s="1">
        <f t="shared" si="5"/>
        <v>126</v>
      </c>
    </row>
    <row r="11" spans="1:22" x14ac:dyDescent="0.2">
      <c r="H11" s="1"/>
      <c r="I11" s="5">
        <f>SUM(H8:H10)</f>
        <v>1614</v>
      </c>
      <c r="J11" s="10">
        <f>1336*1.5</f>
        <v>2004</v>
      </c>
      <c r="K11" s="9">
        <f>J4+J15+J18</f>
        <v>3946.6583943549458</v>
      </c>
      <c r="U11" s="1"/>
      <c r="V11" s="1">
        <f>SUM(U8:U10)</f>
        <v>1128</v>
      </c>
    </row>
    <row r="12" spans="1:22" x14ac:dyDescent="0.2">
      <c r="C12" t="s">
        <v>0</v>
      </c>
      <c r="D12" t="s">
        <v>1</v>
      </c>
      <c r="E12" t="s">
        <v>2</v>
      </c>
      <c r="F12" t="s">
        <v>3</v>
      </c>
      <c r="H12" s="1"/>
      <c r="I12" s="5"/>
      <c r="J12" s="9"/>
      <c r="K12" s="9"/>
      <c r="O12" t="s">
        <v>0</v>
      </c>
      <c r="P12" t="s">
        <v>1</v>
      </c>
      <c r="Q12" t="s">
        <v>2</v>
      </c>
      <c r="R12" t="s">
        <v>3</v>
      </c>
      <c r="U12" s="1"/>
    </row>
    <row r="13" spans="1:22" x14ac:dyDescent="0.2">
      <c r="B13" t="s">
        <v>4</v>
      </c>
      <c r="C13">
        <v>72</v>
      </c>
      <c r="D13">
        <v>0</v>
      </c>
      <c r="E13">
        <v>8</v>
      </c>
      <c r="F13">
        <v>10</v>
      </c>
      <c r="H13" s="1">
        <f>(C13*1+D13*2+E13+F13*2)*6</f>
        <v>600</v>
      </c>
      <c r="I13" s="5">
        <f>H13/I$16</f>
        <v>0.22321428571428573</v>
      </c>
      <c r="J13" s="9">
        <f>I13*J$16</f>
        <v>1135.7142857142858</v>
      </c>
      <c r="K13" s="9"/>
      <c r="N13" t="s">
        <v>4</v>
      </c>
      <c r="O13">
        <v>71</v>
      </c>
      <c r="P13">
        <v>2</v>
      </c>
      <c r="Q13">
        <v>10</v>
      </c>
      <c r="R13">
        <v>20</v>
      </c>
      <c r="U13" s="1">
        <f>(O13*1+P13*2+Q13+R13*2)*6</f>
        <v>750</v>
      </c>
    </row>
    <row r="14" spans="1:22" x14ac:dyDescent="0.2">
      <c r="A14" t="s">
        <v>10</v>
      </c>
      <c r="B14" t="s">
        <v>5</v>
      </c>
      <c r="C14">
        <v>113</v>
      </c>
      <c r="D14">
        <v>5</v>
      </c>
      <c r="E14">
        <v>1</v>
      </c>
      <c r="F14">
        <v>5</v>
      </c>
      <c r="H14" s="1">
        <f>(C14*1+D14*2+E14+F14*2)*6</f>
        <v>804</v>
      </c>
      <c r="I14" s="5">
        <f t="shared" ref="I14:I15" si="6">H14/I$16</f>
        <v>0.29910714285714285</v>
      </c>
      <c r="J14" s="9">
        <f t="shared" ref="J14:J15" si="7">I14*J$16</f>
        <v>1521.8571428571429</v>
      </c>
      <c r="K14" s="9"/>
      <c r="M14" t="s">
        <v>10</v>
      </c>
      <c r="N14" t="s">
        <v>5</v>
      </c>
      <c r="O14">
        <v>54</v>
      </c>
      <c r="P14">
        <v>8</v>
      </c>
      <c r="Q14">
        <v>5</v>
      </c>
      <c r="R14">
        <v>8</v>
      </c>
      <c r="U14" s="1">
        <f t="shared" ref="U14:U15" si="8">(O14*1+P14*2+Q14+R14*2)*6</f>
        <v>546</v>
      </c>
    </row>
    <row r="15" spans="1:22" x14ac:dyDescent="0.2">
      <c r="B15" t="s">
        <v>6</v>
      </c>
      <c r="C15">
        <v>150</v>
      </c>
      <c r="D15">
        <v>2</v>
      </c>
      <c r="E15">
        <v>10</v>
      </c>
      <c r="F15">
        <v>25</v>
      </c>
      <c r="H15" s="1">
        <f>(C15*1+D15*2+E15+F15*2)*6</f>
        <v>1284</v>
      </c>
      <c r="I15" s="5">
        <f t="shared" si="6"/>
        <v>0.47767857142857145</v>
      </c>
      <c r="J15" s="9">
        <f t="shared" si="7"/>
        <v>2430.4285714285716</v>
      </c>
      <c r="K15" s="9"/>
      <c r="N15" t="s">
        <v>6</v>
      </c>
      <c r="O15">
        <v>78</v>
      </c>
      <c r="P15">
        <v>1</v>
      </c>
      <c r="Q15">
        <v>6</v>
      </c>
      <c r="R15">
        <v>7</v>
      </c>
      <c r="U15" s="1">
        <f t="shared" si="8"/>
        <v>600</v>
      </c>
    </row>
    <row r="16" spans="1:22" x14ac:dyDescent="0.2">
      <c r="C16" t="s">
        <v>12</v>
      </c>
      <c r="H16" s="1"/>
      <c r="I16" s="5">
        <f>SUM(H13:H15)</f>
        <v>2688</v>
      </c>
      <c r="J16" s="10">
        <v>5088</v>
      </c>
      <c r="K16" s="9">
        <f>J19+J5+J8</f>
        <v>3015.9022627036725</v>
      </c>
      <c r="O16" t="s">
        <v>12</v>
      </c>
      <c r="U16" s="1"/>
      <c r="V16" s="1">
        <f>SUM(U13:U15)</f>
        <v>1896</v>
      </c>
    </row>
    <row r="17" spans="1:22" x14ac:dyDescent="0.2">
      <c r="C17" t="s">
        <v>0</v>
      </c>
      <c r="D17" t="s">
        <v>1</v>
      </c>
      <c r="E17" t="s">
        <v>2</v>
      </c>
      <c r="F17" t="s">
        <v>3</v>
      </c>
      <c r="H17" s="1"/>
      <c r="I17" s="5"/>
      <c r="J17" s="9"/>
      <c r="K17" s="9"/>
      <c r="O17" t="s">
        <v>0</v>
      </c>
      <c r="P17" t="s">
        <v>1</v>
      </c>
      <c r="Q17" t="s">
        <v>2</v>
      </c>
      <c r="R17" t="s">
        <v>3</v>
      </c>
      <c r="U17" s="1"/>
    </row>
    <row r="18" spans="1:22" x14ac:dyDescent="0.2">
      <c r="B18" t="s">
        <v>4</v>
      </c>
      <c r="C18">
        <v>40</v>
      </c>
      <c r="D18">
        <v>2</v>
      </c>
      <c r="E18">
        <v>0</v>
      </c>
      <c r="F18">
        <v>1</v>
      </c>
      <c r="H18" s="1">
        <f>(C18*1+D18*2+E18+F18*2)*6</f>
        <v>276</v>
      </c>
      <c r="I18" s="5">
        <f>H18/I$21</f>
        <v>0.2072072072072072</v>
      </c>
      <c r="J18" s="9">
        <f>I18*$J$21</f>
        <v>778.89189189189187</v>
      </c>
      <c r="K18" s="9"/>
      <c r="N18" t="s">
        <v>4</v>
      </c>
      <c r="O18">
        <v>26</v>
      </c>
      <c r="P18">
        <v>2</v>
      </c>
      <c r="Q18">
        <v>3</v>
      </c>
      <c r="R18">
        <v>1</v>
      </c>
      <c r="U18" s="1">
        <f>(O18*1+P18*2+Q18+R18*2)*6</f>
        <v>210</v>
      </c>
    </row>
    <row r="19" spans="1:22" x14ac:dyDescent="0.2">
      <c r="A19" t="s">
        <v>11</v>
      </c>
      <c r="B19" t="s">
        <v>5</v>
      </c>
      <c r="C19">
        <v>60</v>
      </c>
      <c r="D19">
        <v>1</v>
      </c>
      <c r="E19">
        <v>10</v>
      </c>
      <c r="F19">
        <v>15</v>
      </c>
      <c r="H19" s="1">
        <f>(C19*1+D19*2+E19+F19*2)*6</f>
        <v>612</v>
      </c>
      <c r="I19" s="5">
        <f t="shared" ref="I19:I20" si="9">H19/I$21</f>
        <v>0.45945945945945948</v>
      </c>
      <c r="J19" s="9">
        <f t="shared" ref="J19:J20" si="10">I19*$J$21</f>
        <v>1727.1081081081081</v>
      </c>
      <c r="K19" s="9"/>
      <c r="M19" t="s">
        <v>11</v>
      </c>
      <c r="N19" t="s">
        <v>5</v>
      </c>
      <c r="O19">
        <v>91</v>
      </c>
      <c r="P19">
        <v>8</v>
      </c>
      <c r="Q19">
        <v>6</v>
      </c>
      <c r="R19">
        <v>8</v>
      </c>
      <c r="U19" s="1">
        <f t="shared" ref="U19:U20" si="11">(O19*1+P19*2+Q19+R19*2)*6</f>
        <v>774</v>
      </c>
    </row>
    <row r="20" spans="1:22" x14ac:dyDescent="0.2">
      <c r="B20" t="s">
        <v>6</v>
      </c>
      <c r="C20">
        <v>51</v>
      </c>
      <c r="D20">
        <v>0</v>
      </c>
      <c r="E20">
        <v>7</v>
      </c>
      <c r="F20">
        <v>8</v>
      </c>
      <c r="H20" s="1">
        <f>(C20*1+D20*2+E20+F20*2)*6</f>
        <v>444</v>
      </c>
      <c r="I20" s="5">
        <f t="shared" si="9"/>
        <v>0.33333333333333331</v>
      </c>
      <c r="J20" s="9">
        <f t="shared" si="10"/>
        <v>1253</v>
      </c>
      <c r="K20" s="9"/>
      <c r="N20" t="s">
        <v>6</v>
      </c>
      <c r="O20">
        <v>69</v>
      </c>
      <c r="P20">
        <v>1</v>
      </c>
      <c r="Q20">
        <v>1</v>
      </c>
      <c r="R20">
        <v>12</v>
      </c>
      <c r="U20" s="1">
        <f t="shared" si="11"/>
        <v>576</v>
      </c>
    </row>
    <row r="21" spans="1:22" x14ac:dyDescent="0.2">
      <c r="I21" s="5">
        <f>SUM(H18:H20)</f>
        <v>1332</v>
      </c>
      <c r="J21" s="10">
        <v>3759</v>
      </c>
      <c r="K21" s="9">
        <f>J14+J10+J3</f>
        <v>2257.1079568553482</v>
      </c>
      <c r="V21" s="1">
        <f>SUM(U18:U20)</f>
        <v>1560</v>
      </c>
    </row>
    <row r="23" spans="1:22" x14ac:dyDescent="0.2">
      <c r="J23" s="1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迎宾大道</vt:lpstr>
      <vt:lpstr>曹新路</vt:lpstr>
      <vt:lpstr>春晖工业大道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2019-04-29T03:16:45Z</dcterms:created>
  <dcterms:modified xsi:type="dcterms:W3CDTF">2020-07-27T06:35:32Z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1c969953</vt:lpwstr>
  </property>
</Properties>
</file>