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2476" windowHeight="8616" activeTab="5"/>
  </bookViews>
  <sheets>
    <sheet name="PRODUITS FINANCIERS" sheetId="1" r:id="rId1"/>
    <sheet name="Secteur" sheetId="9" r:id="rId2"/>
    <sheet name="Filtre" sheetId="6" r:id="rId3"/>
    <sheet name="Histogramme" sheetId="10" r:id="rId4"/>
    <sheet name="sous-totale" sheetId="5" r:id="rId5"/>
    <sheet name="FORMS" sheetId="2" r:id="rId6"/>
    <sheet name="CANVA" sheetId="4" r:id="rId7"/>
  </sheets>
  <definedNames>
    <definedName name="_xlnm._FilterDatabase" localSheetId="2" hidden="1">Filtre!$G$2:$G$9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0" i="5"/>
  <c r="D7" i="5"/>
  <c r="D5" i="5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4" i="1"/>
  <c r="I5" i="1"/>
  <c r="I6" i="1"/>
  <c r="I7" i="1"/>
  <c r="I8" i="1"/>
  <c r="I9" i="1"/>
  <c r="I3" i="1"/>
  <c r="I4" i="5"/>
  <c r="I6" i="5"/>
  <c r="I8" i="5"/>
  <c r="I9" i="5"/>
  <c r="I11" i="5"/>
  <c r="I12" i="5"/>
  <c r="I3" i="5"/>
  <c r="H12" i="5"/>
  <c r="H4" i="5"/>
  <c r="H9" i="5"/>
  <c r="H11" i="5"/>
  <c r="H6" i="5"/>
  <c r="H3" i="5"/>
  <c r="H8" i="5"/>
  <c r="D10" i="1"/>
  <c r="D11" i="1"/>
  <c r="D13" i="1"/>
  <c r="D12" i="1"/>
  <c r="H4" i="1"/>
  <c r="H6" i="1"/>
  <c r="H7" i="1"/>
  <c r="H8" i="1"/>
  <c r="H3" i="1"/>
  <c r="H5" i="1"/>
  <c r="H9" i="1"/>
  <c r="D14" i="5" l="1"/>
</calcChain>
</file>

<file path=xl/sharedStrings.xml><?xml version="1.0" encoding="utf-8"?>
<sst xmlns="http://schemas.openxmlformats.org/spreadsheetml/2006/main" count="202" uniqueCount="131">
  <si>
    <t>Numéro client</t>
  </si>
  <si>
    <t>Nom</t>
  </si>
  <si>
    <t>Type de produit</t>
  </si>
  <si>
    <t>Montant investi (€)</t>
  </si>
  <si>
    <t>Taux d’intérêt (%)</t>
  </si>
  <si>
    <t>Date de souscription</t>
  </si>
  <si>
    <t>Statut</t>
  </si>
  <si>
    <t>Intérêt annuel (€)</t>
  </si>
  <si>
    <t>Rendement élevé ?</t>
  </si>
  <si>
    <t>Dupont</t>
  </si>
  <si>
    <t>Durand</t>
  </si>
  <si>
    <t>Lefevre</t>
  </si>
  <si>
    <t>Moreau</t>
  </si>
  <si>
    <t>Petit</t>
  </si>
  <si>
    <t>Garcia</t>
  </si>
  <si>
    <t>Bernard</t>
  </si>
  <si>
    <t>Livret A</t>
  </si>
  <si>
    <t>Assurance-vie</t>
  </si>
  <si>
    <t>Compte à terme</t>
  </si>
  <si>
    <t>PEL</t>
  </si>
  <si>
    <t>Actif</t>
  </si>
  <si>
    <t>Inactif</t>
  </si>
  <si>
    <t>Montant moyen</t>
  </si>
  <si>
    <t>Montant total</t>
  </si>
  <si>
    <t>Montant min</t>
  </si>
  <si>
    <t>Montant max</t>
  </si>
  <si>
    <t>Nombre de clients actifs</t>
  </si>
  <si>
    <t>🧾 Partie 1 : Mise en forme du tableau de données</t>
  </si>
  <si>
    <t xml:space="preserve">Encadrer le tableau </t>
  </si>
  <si>
    <t>Ajouter un titre "Suivi des produits financiers - Agence Bordeaux"</t>
  </si>
  <si>
    <t>📊 Partie 2 : Calculs simples et statistiques</t>
  </si>
  <si>
    <t>1. Calcul de l’intérêt annuel potentiel</t>
  </si>
  <si>
    <t>Intérêt annuel (€) = Montant investi × Taux / 100</t>
  </si>
  <si>
    <t>2. Calculs statistiques à afficher en bas du tableau :</t>
  </si>
  <si>
    <t>Montant investi moyen</t>
  </si>
  <si>
    <t>Montant investi total</t>
  </si>
  <si>
    <t>Montant investi minimum et maximum</t>
  </si>
  <si>
    <t>🔁 Partie 3 : Fonctions SI et SOUS.TOTAL</t>
  </si>
  <si>
    <r>
      <t xml:space="preserve">2. Calculez le total du montant investi en utilisant la fonction </t>
    </r>
    <r>
      <rPr>
        <b/>
        <sz val="10"/>
        <color theme="1"/>
        <rFont val="Arial Unicode MS"/>
        <family val="2"/>
      </rPr>
      <t>SOUS.TOTAL</t>
    </r>
  </si>
  <si>
    <t>Utiliser la fonction si , si le taux d’intérêt est &gt; 1,5 %, afficher "Oui", sinon "Non".</t>
  </si>
  <si>
    <t>Calculer le montant total investi en fonction des types de produit</t>
  </si>
  <si>
    <t>🔍 Partie 4 : Tri et filtres</t>
  </si>
  <si>
    <r>
      <t xml:space="preserve">Triez les clients par </t>
    </r>
    <r>
      <rPr>
        <b/>
        <sz val="11"/>
        <color theme="1"/>
        <rFont val="Calibri"/>
        <family val="2"/>
        <scheme val="minor"/>
      </rPr>
      <t>montant investi d'une manière décroissante</t>
    </r>
    <r>
      <rPr>
        <sz val="11"/>
        <color theme="1"/>
        <rFont val="Calibri"/>
        <family val="2"/>
        <scheme val="minor"/>
      </rPr>
      <t>.</t>
    </r>
  </si>
  <si>
    <t>Filtrer les produits actifs ( A deplacer sur une nouvelle feuille)</t>
  </si>
  <si>
    <t>📈 Partie 5 : Représentations graphiques</t>
  </si>
  <si>
    <t>Graphique 2 : Comparaison des montants investis</t>
  </si>
  <si>
    <r>
      <t xml:space="preserve">Créez un </t>
    </r>
    <r>
      <rPr>
        <b/>
        <sz val="11"/>
        <color theme="1"/>
        <rFont val="Calibri"/>
        <family val="2"/>
        <scheme val="minor"/>
      </rPr>
      <t>graphique en colonnes</t>
    </r>
    <r>
      <rPr>
        <sz val="11"/>
        <color theme="1"/>
        <rFont val="Calibri"/>
        <family val="2"/>
        <scheme val="minor"/>
      </rPr>
      <t xml:space="preserve"> montrant </t>
    </r>
    <r>
      <rPr>
        <b/>
        <sz val="11"/>
        <color theme="1"/>
        <rFont val="Calibri"/>
        <family val="2"/>
        <scheme val="minor"/>
      </rPr>
      <t>le montant investi par client</t>
    </r>
    <r>
      <rPr>
        <sz val="11"/>
        <color theme="1"/>
        <rFont val="Calibri"/>
        <family val="2"/>
        <scheme val="minor"/>
      </rPr>
      <t>, avec leur nom en abscisse.</t>
    </r>
  </si>
  <si>
    <t xml:space="preserve">Graphique 1 : Répartition des produits par montant investi </t>
  </si>
  <si>
    <r>
      <t xml:space="preserve">Utilisez un </t>
    </r>
    <r>
      <rPr>
        <b/>
        <sz val="11"/>
        <color theme="1"/>
        <rFont val="Calibri"/>
        <family val="2"/>
        <scheme val="minor"/>
      </rPr>
      <t>graphique en secteurs</t>
    </r>
    <r>
      <rPr>
        <sz val="11"/>
        <color theme="1"/>
        <rFont val="Calibri"/>
        <family val="2"/>
        <scheme val="minor"/>
      </rPr>
      <t xml:space="preserve"> pour représenter la </t>
    </r>
    <r>
      <rPr>
        <b/>
        <sz val="11"/>
        <color theme="1"/>
        <rFont val="Calibri"/>
        <family val="2"/>
        <scheme val="minor"/>
      </rPr>
      <t xml:space="preserve">répartition des types de produits financiers selon le monant investi </t>
    </r>
    <r>
      <rPr>
        <sz val="11"/>
        <color theme="1"/>
        <rFont val="Calibri"/>
        <family val="2"/>
        <scheme val="minor"/>
      </rPr>
      <t>.</t>
    </r>
  </si>
  <si>
    <t>🔒 Partie 6 : Sécurité</t>
  </si>
  <si>
    <t xml:space="preserve">Securiser la feuille , la structure et le classeur </t>
  </si>
  <si>
    <t>1. Dans la colonne "Rendement élevé ?"</t>
  </si>
  <si>
    <t>📝 Titre du formulaire :</t>
  </si>
  <si>
    <t>Étude de cas – Suivi des produits financiers (Agence bancaire)</t>
  </si>
  <si>
    <t>📋 Sections et questions proposées</t>
  </si>
  <si>
    <t>Section 1 – Informations générales</t>
  </si>
  <si>
    <r>
      <t>1. Nom et prénom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(réponse courte)</t>
    </r>
  </si>
  <si>
    <r>
      <t>2. Classe / Groupe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(liste déroulante ou réponse courte)</t>
    </r>
  </si>
  <si>
    <t>Section 2 – Questions sur le tableau Excel</t>
  </si>
  <si>
    <t>3. Quel est le montant total investi par les clients actifs ?</t>
  </si>
  <si>
    <t>4. Quel client a investi le plus ?</t>
  </si>
  <si>
    <t>(Question à choix multiple basée sur les données du tableau)</t>
  </si>
  <si>
    <t>5. Combien de clients ont un taux supérieur à 1,5 % ?</t>
  </si>
  <si>
    <t>(Réponse numérique)</t>
  </si>
  <si>
    <t>6. Quel type de produit a été le plus souscrit ?</t>
  </si>
  <si>
    <t>(Choix multiple ou menu déroulant – pour tester l’interprétation d’un graphique)</t>
  </si>
  <si>
    <t>Section 3 – Logique de fonctions Excel</t>
  </si>
  <si>
    <t>7. Quelle formule permet de calculer l’intérêt annuel ?</t>
  </si>
  <si>
    <t>(Question à choix multiples avec plusieurs formules, une seule correcte)</t>
  </si>
  <si>
    <t>Exemple de bonne réponse :</t>
  </si>
  <si>
    <t>8. Quelle formule permet de compter le nombre de clients actifs ?</t>
  </si>
  <si>
    <t>(Choix multiples)</t>
  </si>
  <si>
    <r>
      <t>=NB.SI(G2:G100;"Actif")</t>
    </r>
    <r>
      <rPr>
        <sz val="11"/>
        <color theme="1"/>
        <rFont val="Calibri"/>
        <family val="2"/>
        <scheme val="minor"/>
      </rPr>
      <t xml:space="preserve"> ✅</t>
    </r>
  </si>
  <si>
    <t>9. À quoi sert la fonction SOUS.TOTAL dans ce cas d’étude ?</t>
  </si>
  <si>
    <t>(Question à réponse courte ou menu déroulant)</t>
  </si>
  <si>
    <t>Exemple de bonne réponse attendue :</t>
  </si>
  <si>
    <t>À recalculer automatiquement les totaux après un filtre.</t>
  </si>
  <si>
    <t>Section 4 – Graphiques et visualisation</t>
  </si>
  <si>
    <t>10. Quel graphique est le plus adapté pour comparer les montants investis par client ?</t>
  </si>
  <si>
    <t>(Choix multiple : Histogramme, Secteurs, Nuage de points, Courbe)</t>
  </si>
  <si>
    <t>✅ Histogramme / Colonnes</t>
  </si>
  <si>
    <t>Section 5 – Auto-évaluation</t>
  </si>
  <si>
    <r>
      <t>12. Avez-vous rencontré des difficultés lors des manipulations Excel 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(Oui / Non)</t>
    </r>
  </si>
  <si>
    <r>
      <t>13. Si oui, lesquelles ?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(Paragraphe)</t>
    </r>
  </si>
  <si>
    <r>
      <t>14. Notez votre niveau de confiance sur Excel (1 à 5)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(Échelle linéaire)</t>
    </r>
  </si>
  <si>
    <t>D2*E2/100</t>
  </si>
  <si>
    <t>NB(G2:G86)</t>
  </si>
  <si>
    <t>SOMME(G2:G82)</t>
  </si>
  <si>
    <t>🎨 Objectif pédagogique :</t>
  </si>
  <si>
    <r>
      <t xml:space="preserve">Créer des supports de communication professionnelle pour une </t>
    </r>
    <r>
      <rPr>
        <b/>
        <sz val="11"/>
        <color theme="1"/>
        <rFont val="Calibri"/>
        <family val="2"/>
        <scheme val="minor"/>
      </rPr>
      <t>agence bancaire</t>
    </r>
    <r>
      <rPr>
        <sz val="11"/>
        <color theme="1"/>
        <rFont val="Calibri"/>
        <family val="2"/>
        <scheme val="minor"/>
      </rPr>
      <t xml:space="preserve"> :</t>
    </r>
  </si>
  <si>
    <t>Présenter les résultats mensuels à un client ou à un supérieur.</t>
  </si>
  <si>
    <t>Valoriser les produits financiers proposés par l'agence.</t>
  </si>
  <si>
    <t>📌 Activité 1 : Création d’une infographie de présentation</t>
  </si>
  <si>
    <t>🎯 Consigne :</t>
  </si>
  <si>
    <r>
      <t xml:space="preserve">Créer une </t>
    </r>
    <r>
      <rPr>
        <b/>
        <sz val="11"/>
        <color theme="1"/>
        <rFont val="Calibri"/>
        <family val="2"/>
        <scheme val="minor"/>
      </rPr>
      <t>infographie professionnelle</t>
    </r>
    <r>
      <rPr>
        <sz val="11"/>
        <color theme="1"/>
        <rFont val="Calibri"/>
        <family val="2"/>
        <scheme val="minor"/>
      </rPr>
      <t xml:space="preserve"> intitulée :</t>
    </r>
  </si>
  <si>
    <t>« Résultats mensuels des placements – Agence Bordeaux »</t>
  </si>
  <si>
    <t>📑 Contenu à intégrer :</t>
  </si>
  <si>
    <r>
      <t>1. Logo de l'agence</t>
    </r>
    <r>
      <rPr>
        <sz val="11"/>
        <color theme="1"/>
        <rFont val="Calibri"/>
        <family val="2"/>
        <scheme val="minor"/>
      </rPr>
      <t xml:space="preserve"> (ou logo fictif à insérer via Canva)</t>
    </r>
  </si>
  <si>
    <r>
      <t>3. Graphique à barres</t>
    </r>
    <r>
      <rPr>
        <sz val="11"/>
        <color theme="1"/>
        <rFont val="Calibri"/>
        <family val="2"/>
        <scheme val="minor"/>
      </rPr>
      <t xml:space="preserve"> : Montant total investi par produit</t>
    </r>
  </si>
  <si>
    <r>
      <t>4. Encart chiffres-clés</t>
    </r>
    <r>
      <rPr>
        <sz val="11"/>
        <color theme="1"/>
        <rFont val="Calibri"/>
        <family val="2"/>
        <scheme val="minor"/>
      </rPr>
      <t xml:space="preserve"> :</t>
    </r>
  </si>
  <si>
    <t>Total investi</t>
  </si>
  <si>
    <t>Taux moyen</t>
  </si>
  <si>
    <t>5. Couleurs sobres et typographie professionnelle</t>
  </si>
  <si>
    <r>
      <t>6. Filigrane "Confidentiel" discret</t>
    </r>
    <r>
      <rPr>
        <sz val="11"/>
        <color theme="1"/>
        <rFont val="Calibri"/>
        <family val="2"/>
        <scheme val="minor"/>
      </rPr>
      <t xml:space="preserve"> (ajouter via calque transparent)</t>
    </r>
  </si>
  <si>
    <t>🧠 Objectifs pédagogiques :</t>
  </si>
  <si>
    <t>Synthétiser visuellement des données issues d’Excel.</t>
  </si>
  <si>
    <t>Comprendre la valeur de la visualisation pour le pilotage bancaire.</t>
  </si>
  <si>
    <t>📌 Activité 2 : Création d’une présentation PowerPoint sur Canva</t>
  </si>
  <si>
    <r>
      <t xml:space="preserve">Créer une </t>
    </r>
    <r>
      <rPr>
        <b/>
        <sz val="11"/>
        <color theme="1"/>
        <rFont val="Calibri"/>
        <family val="2"/>
        <scheme val="minor"/>
      </rPr>
      <t>présentation professionnelle de 4 à 6 diapositives</t>
    </r>
    <r>
      <rPr>
        <sz val="11"/>
        <color theme="1"/>
        <rFont val="Calibri"/>
        <family val="2"/>
        <scheme val="minor"/>
      </rPr>
      <t xml:space="preserve"> destinée à un </t>
    </r>
    <r>
      <rPr>
        <b/>
        <sz val="11"/>
        <color theme="1"/>
        <rFont val="Calibri"/>
        <family val="2"/>
        <scheme val="minor"/>
      </rPr>
      <t>directeur régional</t>
    </r>
    <r>
      <rPr>
        <sz val="11"/>
        <color theme="1"/>
        <rFont val="Calibri"/>
        <family val="2"/>
        <scheme val="minor"/>
      </rPr>
      <t>.</t>
    </r>
  </si>
  <si>
    <t>📑 Plan proposé :</t>
  </si>
  <si>
    <r>
      <t>1. Page de garde</t>
    </r>
    <r>
      <rPr>
        <sz val="11"/>
        <color theme="1"/>
        <rFont val="Calibri"/>
        <family val="2"/>
        <scheme val="minor"/>
      </rPr>
      <t xml:space="preserve"> : Titre, logo, auteur (étudiant), date</t>
    </r>
  </si>
  <si>
    <t>2. Objectifs du rapport</t>
  </si>
  <si>
    <t>3. Analyse des placements (graphiques insérés)</t>
  </si>
  <si>
    <t>4. Points forts et axes d’amélioration</t>
  </si>
  <si>
    <t>5. Recommandations pour le mois suivant</t>
  </si>
  <si>
    <t>6. Page de remerciement</t>
  </si>
  <si>
    <t>🔧 Contenus à insérer :</t>
  </si>
  <si>
    <t>Tableaux stylisés (copiés depuis Excel ou recréés)</t>
  </si>
  <si>
    <t>Graphiques (à insérer ou reconstruire)</t>
  </si>
  <si>
    <t>Icônes, puces, zones de texte claires</t>
  </si>
  <si>
    <t>Numérotation automatique des diapositives</t>
  </si>
  <si>
    <t>(Réponse numérique )</t>
  </si>
  <si>
    <r>
      <t>2. Graphique circulaire</t>
    </r>
    <r>
      <rPr>
        <sz val="11"/>
        <color theme="1"/>
        <rFont val="Calibri"/>
        <family val="2"/>
        <scheme val="minor"/>
      </rPr>
      <t xml:space="preserve"> : Répartition des produits par montant investi!</t>
    </r>
  </si>
  <si>
    <t xml:space="preserve">A FAIRE SUR GOOGLE FORMS </t>
  </si>
  <si>
    <t xml:space="preserve">A FAIRE SUR CANVA </t>
  </si>
  <si>
    <t>Suivi des produits financiers - Agence Bordeaux</t>
  </si>
  <si>
    <t>Total Assurance-vie</t>
  </si>
  <si>
    <t>Total Compte à terme</t>
  </si>
  <si>
    <t>Total Livret A</t>
  </si>
  <si>
    <t>Total PEL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</si>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</sst>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yyyy\-mm\-dd\ hh:mm:ss"/>
    <numFmt numFmtId="166" formatCode="_-* #,##0\ _€_-;\-* #,##0\ _€_-;_-* &quot;-&quot;??\ _€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sz val="18"/>
      <color theme="1"/>
      <name val="Amasis MT Pro Black"/>
      <family val="1"/>
    </font>
    <font>
      <sz val="11"/>
      <color theme="1"/>
      <name val="Calibri"/>
      <family val="2"/>
      <scheme val="minor"/>
    </font>
    <font>
      <sz val="20"/>
      <color theme="1"/>
      <name val="Showcard Gothic"/>
      <family val="5"/>
    </font>
    <font>
      <b/>
      <sz val="11"/>
      <color theme="1"/>
      <name val="Berlin Sans FB"/>
      <family val="2"/>
    </font>
    <font>
      <b/>
      <sz val="11"/>
      <color theme="1"/>
      <name val="Berlin Sans FB Demi"/>
      <family val="2"/>
    </font>
    <font>
      <b/>
      <sz val="12"/>
      <color theme="1"/>
      <name val="Berlin Sans FB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164" fontId="0" fillId="0" borderId="0" xfId="0" applyNumberFormat="1" applyBorder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/>
    </xf>
    <xf numFmtId="166" fontId="1" fillId="0" borderId="1" xfId="1" applyNumberFormat="1" applyFont="1" applyBorder="1"/>
    <xf numFmtId="43" fontId="1" fillId="0" borderId="1" xfId="1" applyNumberFormat="1" applyFont="1" applyBorder="1"/>
    <xf numFmtId="0" fontId="12" fillId="2" borderId="6" xfId="0" applyFont="1" applyFill="1" applyBorder="1" applyAlignment="1">
      <alignment horizontal="center" vertical="top"/>
    </xf>
    <xf numFmtId="0" fontId="12" fillId="2" borderId="7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horizontal="center" vertical="top"/>
    </xf>
    <xf numFmtId="0" fontId="13" fillId="2" borderId="6" xfId="0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top"/>
    </xf>
    <xf numFmtId="0" fontId="13" fillId="2" borderId="5" xfId="0" applyFont="1" applyFill="1" applyBorder="1" applyAlignment="1">
      <alignment horizontal="center" vertical="top"/>
    </xf>
    <xf numFmtId="0" fontId="1" fillId="0" borderId="9" xfId="0" applyFont="1" applyBorder="1"/>
    <xf numFmtId="0" fontId="1" fillId="2" borderId="1" xfId="0" applyFont="1" applyFill="1" applyBorder="1"/>
    <xf numFmtId="166" fontId="14" fillId="2" borderId="1" xfId="1" applyNumberFormat="1" applyFont="1" applyFill="1" applyBorder="1"/>
    <xf numFmtId="0" fontId="14" fillId="0" borderId="1" xfId="0" applyFont="1" applyBorder="1"/>
    <xf numFmtId="0" fontId="14" fillId="0" borderId="9" xfId="0" applyFont="1" applyBorder="1"/>
  </cellXfs>
  <cellStyles count="2">
    <cellStyle name="Milliers" xfId="1" builtinId="3"/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rlin Sans FB Demi"/>
        <scheme val="none"/>
      </font>
      <fill>
        <patternFill patternType="solid">
          <fgColor indexed="64"/>
          <bgColor theme="3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\ h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rlin Sans FB"/>
        <scheme val="none"/>
      </font>
      <fill>
        <patternFill patternType="solid">
          <fgColor indexed="64"/>
          <bgColor theme="3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erlin Sans FB Demi"/>
        <scheme val="none"/>
      </font>
      <fill>
        <patternFill patternType="solid">
          <fgColor indexed="64"/>
          <bgColor theme="3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\ h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\ h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SN"/>
              <a:t>Répartition des produits par montant investi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443009829947666"/>
          <c:y val="9.8737276956441342E-2"/>
          <c:w val="0.52741785003071351"/>
          <c:h val="0.8070972891229779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EA0-44AF-8DEC-CA35183D2C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EA0-44AF-8DEC-CA35183D2C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EA0-44AF-8DEC-CA35183D2C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EA0-44AF-8DEC-CA35183D2C3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'sous-totale'!$C$5:$C$13</c:f>
              <c:strCache>
                <c:ptCount val="7"/>
                <c:pt idx="0">
                  <c:v>Total Assurance-vie</c:v>
                </c:pt>
                <c:pt idx="1">
                  <c:v>Compte à terme</c:v>
                </c:pt>
                <c:pt idx="2">
                  <c:v>Total Compte à terme</c:v>
                </c:pt>
                <c:pt idx="3">
                  <c:v>Livret A</c:v>
                </c:pt>
                <c:pt idx="4">
                  <c:v>Livret A</c:v>
                </c:pt>
                <c:pt idx="5">
                  <c:v>Total Livret A</c:v>
                </c:pt>
                <c:pt idx="6">
                  <c:v>Total PEL</c:v>
                </c:pt>
              </c:strCache>
            </c:strRef>
          </c:cat>
          <c:val>
            <c:numRef>
              <c:f>'sous-totale'!$D$5:$D$13</c:f>
              <c:numCache>
                <c:formatCode>General</c:formatCode>
                <c:ptCount val="7"/>
                <c:pt idx="0">
                  <c:v>35000</c:v>
                </c:pt>
                <c:pt idx="1">
                  <c:v>10000</c:v>
                </c:pt>
                <c:pt idx="2">
                  <c:v>10000</c:v>
                </c:pt>
                <c:pt idx="3">
                  <c:v>4000</c:v>
                </c:pt>
                <c:pt idx="4">
                  <c:v>5000</c:v>
                </c:pt>
                <c:pt idx="5">
                  <c:v>9000</c:v>
                </c:pt>
                <c:pt idx="6" formatCode="_-* #\ ##0\ _€_-;\-* #\ ##0\ _€_-;_-* &quot;-&quot;??\ _€_-;_-@_-">
                  <c:v>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EA0-44AF-8DEC-CA35183D2C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SN"/>
              <a:t>Comparaison des montants investis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'PRODUITS FINANCIERS'!$B$3:$B$9</c:f>
              <c:strCache>
                <c:ptCount val="7"/>
                <c:pt idx="0">
                  <c:v>Garcia</c:v>
                </c:pt>
                <c:pt idx="1">
                  <c:v>Durand</c:v>
                </c:pt>
                <c:pt idx="2">
                  <c:v>Bernard</c:v>
                </c:pt>
                <c:pt idx="3">
                  <c:v>Lefevre</c:v>
                </c:pt>
                <c:pt idx="4">
                  <c:v>Moreau</c:v>
                </c:pt>
                <c:pt idx="5">
                  <c:v>Petit</c:v>
                </c:pt>
                <c:pt idx="6">
                  <c:v>Dupont</c:v>
                </c:pt>
              </c:strCache>
            </c:strRef>
          </c:cat>
          <c:val>
            <c:numRef>
              <c:f>'PRODUITS FINANCIERS'!$D$3:$D$9</c:f>
              <c:numCache>
                <c:formatCode>General</c:formatCode>
                <c:ptCount val="7"/>
                <c:pt idx="0">
                  <c:v>20000</c:v>
                </c:pt>
                <c:pt idx="1">
                  <c:v>15000</c:v>
                </c:pt>
                <c:pt idx="2">
                  <c:v>12000</c:v>
                </c:pt>
                <c:pt idx="3">
                  <c:v>10000</c:v>
                </c:pt>
                <c:pt idx="4">
                  <c:v>8000</c:v>
                </c:pt>
                <c:pt idx="5">
                  <c:v>5000</c:v>
                </c:pt>
                <c:pt idx="6">
                  <c:v>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9A-4EFC-964E-FB9657976D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16741408"/>
        <c:axId val="-1016739776"/>
      </c:barChart>
      <c:catAx>
        <c:axId val="-101674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SN"/>
                  <a:t>Montant  investi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16739776"/>
        <c:crosses val="autoZero"/>
        <c:auto val="1"/>
        <c:lblAlgn val="ctr"/>
        <c:lblOffset val="100"/>
        <c:noMultiLvlLbl val="0"/>
      </c:catAx>
      <c:valAx>
        <c:axId val="-10167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SN"/>
                  <a:t>Nom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167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DE83E888-FAA3-B9AA-462C-B489E79A75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329" cy="606812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63778B9F-AAF3-2543-1F87-AD8FC10C39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au2" displayName="Tableau2" ref="A2:I9" totalsRowShown="0" headerRowDxfId="13" headerRowBorderDxfId="15" tableBorderDxfId="16" totalsRowBorderDxfId="14">
  <tableColumns count="9">
    <tableColumn id="1" name="Numéro client" dataDxfId="38"/>
    <tableColumn id="2" name="Nom" dataDxfId="37"/>
    <tableColumn id="3" name="Type de produit" dataDxfId="36"/>
    <tableColumn id="4" name="Montant investi (€)" dataDxfId="35"/>
    <tableColumn id="5" name="Taux d’intérêt (%)" dataDxfId="34"/>
    <tableColumn id="6" name="Date de souscription" dataDxfId="33"/>
    <tableColumn id="7" name="Statut" dataDxfId="32"/>
    <tableColumn id="8" name="Intérêt annuel (€)" dataDxfId="31">
      <calculatedColumnFormula>D3*E3/100</calculatedColumnFormula>
    </tableColumn>
    <tableColumn id="9" name="Rendement élevé ?" dataDxfId="30">
      <calculatedColumnFormula>IF(E3&gt;1.5, "Oui", "Non")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au5" displayName="Tableau5" ref="A2:I9" totalsRowShown="0" headerRowDxfId="17" headerRowBorderDxfId="19" tableBorderDxfId="20" totalsRowBorderDxfId="18">
  <autoFilter ref="A2:I9"/>
  <tableColumns count="9">
    <tableColumn id="1" name="Numéro client" dataDxfId="29"/>
    <tableColumn id="2" name="Nom" dataDxfId="28"/>
    <tableColumn id="3" name="Type de produit" dataDxfId="27"/>
    <tableColumn id="4" name="Montant investi (€)" dataDxfId="26"/>
    <tableColumn id="5" name="Taux d’intérêt (%)" dataDxfId="25"/>
    <tableColumn id="6" name="Date de souscription" dataDxfId="24"/>
    <tableColumn id="7" name="Statut" dataDxfId="23"/>
    <tableColumn id="8" name="Intérêt annuel (€)" dataDxfId="22">
      <calculatedColumnFormula>D3*E3/100</calculatedColumnFormula>
    </tableColumn>
    <tableColumn id="9" name="Rendement élevé ?" dataDxfId="21">
      <calculatedColumnFormula>IF(E3&gt;1.5, "Oui", "Non")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au6" displayName="Tableau6" ref="A2:I10" totalsRowShown="0" headerRowDxfId="0" headerRowBorderDxfId="2" tableBorderDxfId="3" totalsRowBorderDxfId="1">
  <tableColumns count="9">
    <tableColumn id="1" name="Numéro client" dataDxfId="12"/>
    <tableColumn id="2" name="Nom" dataDxfId="11"/>
    <tableColumn id="3" name="Type de produit" dataDxfId="10"/>
    <tableColumn id="4" name="Montant investi (€)" dataDxfId="9"/>
    <tableColumn id="5" name="Taux d’intérêt (%)" dataDxfId="8"/>
    <tableColumn id="6" name="Date de souscription" dataDxfId="7"/>
    <tableColumn id="7" name="Statut" dataDxfId="6"/>
    <tableColumn id="8" name="Intérêt annuel (€)" dataDxfId="5"/>
    <tableColumn id="9" name="Rendement élevé ?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2"/>
  <sheetViews>
    <sheetView zoomScale="89" zoomScaleNormal="80" workbookViewId="0">
      <selection activeCell="B17" sqref="B17"/>
    </sheetView>
  </sheetViews>
  <sheetFormatPr baseColWidth="10" defaultColWidth="9.109375" defaultRowHeight="14.4"/>
  <cols>
    <col min="1" max="2" width="18.77734375" customWidth="1"/>
    <col min="3" max="3" width="19.88671875" customWidth="1"/>
    <col min="4" max="4" width="23.109375" customWidth="1"/>
    <col min="5" max="5" width="25.5546875" customWidth="1"/>
    <col min="6" max="6" width="27.44140625" customWidth="1"/>
    <col min="7" max="7" width="18.77734375" customWidth="1"/>
    <col min="8" max="8" width="20.77734375" customWidth="1"/>
    <col min="9" max="9" width="23.6640625" customWidth="1"/>
  </cols>
  <sheetData>
    <row r="1" spans="1:9" ht="27">
      <c r="A1" s="22" t="s">
        <v>125</v>
      </c>
      <c r="B1" s="23"/>
      <c r="C1" s="23"/>
      <c r="D1" s="23"/>
      <c r="E1" s="23"/>
      <c r="F1" s="23"/>
      <c r="G1" s="23"/>
      <c r="H1" s="23"/>
      <c r="I1" s="24"/>
    </row>
    <row r="2" spans="1:9" ht="16.8">
      <c r="A2" s="31" t="s">
        <v>0</v>
      </c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2" t="s">
        <v>7</v>
      </c>
      <c r="I2" s="33" t="s">
        <v>8</v>
      </c>
    </row>
    <row r="3" spans="1:9">
      <c r="A3" s="16">
        <v>1006</v>
      </c>
      <c r="B3" s="10" t="s">
        <v>14</v>
      </c>
      <c r="C3" s="10" t="s">
        <v>17</v>
      </c>
      <c r="D3" s="10">
        <v>20000</v>
      </c>
      <c r="E3" s="10">
        <v>2.2999999999999998</v>
      </c>
      <c r="F3" s="11">
        <v>45383</v>
      </c>
      <c r="G3" s="10" t="s">
        <v>20</v>
      </c>
      <c r="H3" s="10">
        <f t="shared" ref="H3:H9" si="0">D3*E3/100</f>
        <v>460</v>
      </c>
      <c r="I3" s="17" t="str">
        <f>IF(E3&gt;1.5, "Oui", "Non")</f>
        <v>Oui</v>
      </c>
    </row>
    <row r="4" spans="1:9">
      <c r="A4" s="16">
        <v>1002</v>
      </c>
      <c r="B4" s="10" t="s">
        <v>10</v>
      </c>
      <c r="C4" s="10" t="s">
        <v>17</v>
      </c>
      <c r="D4" s="10">
        <v>15000</v>
      </c>
      <c r="E4" s="10">
        <v>2.1</v>
      </c>
      <c r="F4" s="11">
        <v>45334</v>
      </c>
      <c r="G4" s="10" t="s">
        <v>20</v>
      </c>
      <c r="H4" s="10">
        <f t="shared" si="0"/>
        <v>315</v>
      </c>
      <c r="I4" s="17" t="str">
        <f t="shared" ref="I4:I9" si="1">IF(E4&gt;1.5, "Oui", "Non")</f>
        <v>Oui</v>
      </c>
    </row>
    <row r="5" spans="1:9">
      <c r="A5" s="16">
        <v>1007</v>
      </c>
      <c r="B5" s="10" t="s">
        <v>15</v>
      </c>
      <c r="C5" s="10" t="s">
        <v>19</v>
      </c>
      <c r="D5" s="10">
        <v>12000</v>
      </c>
      <c r="E5" s="10">
        <v>1.4</v>
      </c>
      <c r="F5" s="11">
        <v>45347</v>
      </c>
      <c r="G5" s="10" t="s">
        <v>20</v>
      </c>
      <c r="H5" s="10">
        <f t="shared" si="0"/>
        <v>168</v>
      </c>
      <c r="I5" s="17" t="str">
        <f t="shared" si="1"/>
        <v>Non</v>
      </c>
    </row>
    <row r="6" spans="1:9">
      <c r="A6" s="16">
        <v>1003</v>
      </c>
      <c r="B6" s="10" t="s">
        <v>11</v>
      </c>
      <c r="C6" s="10" t="s">
        <v>18</v>
      </c>
      <c r="D6" s="10">
        <v>10000</v>
      </c>
      <c r="E6" s="10">
        <v>1.2</v>
      </c>
      <c r="F6" s="11">
        <v>45352</v>
      </c>
      <c r="G6" s="10" t="s">
        <v>21</v>
      </c>
      <c r="H6" s="10">
        <f t="shared" si="0"/>
        <v>120</v>
      </c>
      <c r="I6" s="17" t="str">
        <f t="shared" si="1"/>
        <v>Non</v>
      </c>
    </row>
    <row r="7" spans="1:9">
      <c r="A7" s="16">
        <v>1004</v>
      </c>
      <c r="B7" s="10" t="s">
        <v>12</v>
      </c>
      <c r="C7" s="10" t="s">
        <v>19</v>
      </c>
      <c r="D7" s="10">
        <v>8000</v>
      </c>
      <c r="E7" s="10">
        <v>1.5</v>
      </c>
      <c r="F7" s="11">
        <v>45311</v>
      </c>
      <c r="G7" s="10" t="s">
        <v>20</v>
      </c>
      <c r="H7" s="10">
        <f t="shared" si="0"/>
        <v>120</v>
      </c>
      <c r="I7" s="17" t="str">
        <f t="shared" si="1"/>
        <v>Non</v>
      </c>
    </row>
    <row r="8" spans="1:9">
      <c r="A8" s="16">
        <v>1005</v>
      </c>
      <c r="B8" s="10" t="s">
        <v>13</v>
      </c>
      <c r="C8" s="10" t="s">
        <v>16</v>
      </c>
      <c r="D8" s="10">
        <v>5000</v>
      </c>
      <c r="E8" s="10">
        <v>0.75</v>
      </c>
      <c r="F8" s="11">
        <v>45366</v>
      </c>
      <c r="G8" s="10" t="s">
        <v>21</v>
      </c>
      <c r="H8" s="10">
        <f t="shared" si="0"/>
        <v>37.5</v>
      </c>
      <c r="I8" s="17" t="str">
        <f t="shared" si="1"/>
        <v>Non</v>
      </c>
    </row>
    <row r="9" spans="1:9">
      <c r="A9" s="18">
        <v>1001</v>
      </c>
      <c r="B9" s="19" t="s">
        <v>9</v>
      </c>
      <c r="C9" s="19" t="s">
        <v>16</v>
      </c>
      <c r="D9" s="19">
        <v>4000</v>
      </c>
      <c r="E9" s="19">
        <v>0.5</v>
      </c>
      <c r="F9" s="20">
        <v>45301</v>
      </c>
      <c r="G9" s="19" t="s">
        <v>20</v>
      </c>
      <c r="H9" s="19">
        <f t="shared" si="0"/>
        <v>20</v>
      </c>
      <c r="I9" s="21" t="str">
        <f t="shared" si="1"/>
        <v>Non</v>
      </c>
    </row>
    <row r="10" spans="1:9" ht="15">
      <c r="C10" s="25" t="s">
        <v>22</v>
      </c>
      <c r="D10" s="27">
        <f>AVERAGE(D3:D9)</f>
        <v>10571.428571428571</v>
      </c>
      <c r="H10" s="12"/>
    </row>
    <row r="11" spans="1:9" ht="15">
      <c r="C11" s="25" t="s">
        <v>23</v>
      </c>
      <c r="D11" s="26">
        <f>SUM(D3:D9)</f>
        <v>74000</v>
      </c>
      <c r="H11" s="12"/>
    </row>
    <row r="12" spans="1:9" ht="15">
      <c r="C12" s="25" t="s">
        <v>24</v>
      </c>
      <c r="D12" s="26">
        <f>MIN(D3:D9)</f>
        <v>4000</v>
      </c>
      <c r="H12" s="12"/>
    </row>
    <row r="13" spans="1:9" ht="15">
      <c r="C13" s="25" t="s">
        <v>25</v>
      </c>
      <c r="D13" s="26">
        <f>MAX(D3:D9)</f>
        <v>20000</v>
      </c>
      <c r="H13" s="12"/>
    </row>
    <row r="15" spans="1:9" ht="23.4">
      <c r="A15" s="2" t="s">
        <v>27</v>
      </c>
      <c r="G15" s="2" t="s">
        <v>41</v>
      </c>
    </row>
    <row r="16" spans="1:9">
      <c r="A16" t="s">
        <v>28</v>
      </c>
      <c r="G16" s="4" t="s">
        <v>42</v>
      </c>
    </row>
    <row r="17" spans="1:7">
      <c r="A17" t="s">
        <v>29</v>
      </c>
      <c r="G17" s="4" t="s">
        <v>43</v>
      </c>
    </row>
    <row r="18" spans="1:7">
      <c r="G18" s="4"/>
    </row>
    <row r="19" spans="1:7" ht="23.4">
      <c r="A19" s="2" t="s">
        <v>30</v>
      </c>
      <c r="G19" s="2" t="s">
        <v>44</v>
      </c>
    </row>
    <row r="20" spans="1:7" ht="18">
      <c r="A20" s="3" t="s">
        <v>31</v>
      </c>
      <c r="G20" s="3" t="s">
        <v>47</v>
      </c>
    </row>
    <row r="21" spans="1:7">
      <c r="A21" t="s">
        <v>32</v>
      </c>
      <c r="G21" s="4" t="s">
        <v>48</v>
      </c>
    </row>
    <row r="22" spans="1:7" ht="18">
      <c r="G22" s="3" t="s">
        <v>45</v>
      </c>
    </row>
    <row r="23" spans="1:7" ht="18">
      <c r="A23" s="3" t="s">
        <v>33</v>
      </c>
      <c r="G23" s="4" t="s">
        <v>46</v>
      </c>
    </row>
    <row r="24" spans="1:7">
      <c r="A24" t="s">
        <v>34</v>
      </c>
    </row>
    <row r="25" spans="1:7">
      <c r="A25" t="s">
        <v>35</v>
      </c>
    </row>
    <row r="26" spans="1:7" ht="13.95" customHeight="1">
      <c r="A26" t="s">
        <v>36</v>
      </c>
    </row>
    <row r="28" spans="1:7" ht="23.4">
      <c r="A28" s="2" t="s">
        <v>37</v>
      </c>
      <c r="G28" s="2" t="s">
        <v>49</v>
      </c>
    </row>
    <row r="29" spans="1:7" ht="18">
      <c r="A29" s="3" t="s">
        <v>51</v>
      </c>
      <c r="G29" s="4" t="s">
        <v>50</v>
      </c>
    </row>
    <row r="30" spans="1:7">
      <c r="A30" s="4" t="s">
        <v>39</v>
      </c>
    </row>
    <row r="31" spans="1:7" ht="18">
      <c r="A31" s="3" t="s">
        <v>38</v>
      </c>
    </row>
    <row r="32" spans="1:7">
      <c r="A32" s="4" t="s">
        <v>40</v>
      </c>
    </row>
  </sheetData>
  <sortState ref="A3:I9">
    <sortCondition descending="1" ref="D3:D9"/>
  </sortState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2"/>
    </sheetView>
  </sheetViews>
  <sheetFormatPr baseColWidth="10" defaultRowHeight="14.4"/>
  <cols>
    <col min="1" max="1" width="17.44140625" customWidth="1"/>
    <col min="3" max="3" width="18.77734375" customWidth="1"/>
    <col min="4" max="4" width="19" customWidth="1"/>
    <col min="5" max="5" width="17.77734375" customWidth="1"/>
    <col min="6" max="6" width="21" customWidth="1"/>
    <col min="8" max="8" width="17.5546875" customWidth="1"/>
    <col min="9" max="9" width="18.88671875" customWidth="1"/>
  </cols>
  <sheetData>
    <row r="1" spans="1:9" ht="27">
      <c r="A1" s="22" t="s">
        <v>125</v>
      </c>
      <c r="B1" s="23"/>
      <c r="C1" s="23"/>
      <c r="D1" s="23"/>
      <c r="E1" s="23"/>
      <c r="F1" s="23"/>
      <c r="G1" s="23"/>
      <c r="H1" s="23"/>
      <c r="I1" s="24"/>
    </row>
    <row r="2" spans="1:9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30" t="s">
        <v>8</v>
      </c>
    </row>
    <row r="3" spans="1:9">
      <c r="A3" s="16">
        <v>1006</v>
      </c>
      <c r="B3" s="10" t="s">
        <v>14</v>
      </c>
      <c r="C3" s="10" t="s">
        <v>17</v>
      </c>
      <c r="D3" s="10">
        <v>20000</v>
      </c>
      <c r="E3" s="10">
        <v>2.2999999999999998</v>
      </c>
      <c r="F3" s="11">
        <v>45383</v>
      </c>
      <c r="G3" s="10" t="s">
        <v>20</v>
      </c>
      <c r="H3" s="10">
        <f t="shared" ref="H3:H9" si="0">D3*E3/100</f>
        <v>460</v>
      </c>
      <c r="I3" s="17" t="str">
        <f>IF(E3&gt;1.5, "Oui", "Non")</f>
        <v>Oui</v>
      </c>
    </row>
    <row r="4" spans="1:9">
      <c r="A4" s="16">
        <v>1002</v>
      </c>
      <c r="B4" s="10" t="s">
        <v>10</v>
      </c>
      <c r="C4" s="10" t="s">
        <v>17</v>
      </c>
      <c r="D4" s="10">
        <v>15000</v>
      </c>
      <c r="E4" s="10">
        <v>2.1</v>
      </c>
      <c r="F4" s="11">
        <v>45334</v>
      </c>
      <c r="G4" s="10" t="s">
        <v>20</v>
      </c>
      <c r="H4" s="10">
        <f t="shared" si="0"/>
        <v>315</v>
      </c>
      <c r="I4" s="17" t="str">
        <f t="shared" ref="I4:I9" si="1">IF(E4&gt;1.5, "Oui", "Non")</f>
        <v>Oui</v>
      </c>
    </row>
    <row r="5" spans="1:9">
      <c r="A5" s="16">
        <v>1007</v>
      </c>
      <c r="B5" s="10" t="s">
        <v>15</v>
      </c>
      <c r="C5" s="10" t="s">
        <v>19</v>
      </c>
      <c r="D5" s="10">
        <v>12000</v>
      </c>
      <c r="E5" s="10">
        <v>1.4</v>
      </c>
      <c r="F5" s="11">
        <v>45347</v>
      </c>
      <c r="G5" s="10" t="s">
        <v>20</v>
      </c>
      <c r="H5" s="10">
        <f t="shared" si="0"/>
        <v>168</v>
      </c>
      <c r="I5" s="17" t="str">
        <f t="shared" si="1"/>
        <v>Non</v>
      </c>
    </row>
    <row r="6" spans="1:9">
      <c r="A6" s="16">
        <v>1003</v>
      </c>
      <c r="B6" s="10" t="s">
        <v>11</v>
      </c>
      <c r="C6" s="10" t="s">
        <v>18</v>
      </c>
      <c r="D6" s="10">
        <v>10000</v>
      </c>
      <c r="E6" s="10">
        <v>1.2</v>
      </c>
      <c r="F6" s="11">
        <v>45352</v>
      </c>
      <c r="G6" s="10" t="s">
        <v>21</v>
      </c>
      <c r="H6" s="10">
        <f t="shared" si="0"/>
        <v>120</v>
      </c>
      <c r="I6" s="17" t="str">
        <f t="shared" si="1"/>
        <v>Non</v>
      </c>
    </row>
    <row r="7" spans="1:9">
      <c r="A7" s="16">
        <v>1004</v>
      </c>
      <c r="B7" s="10" t="s">
        <v>12</v>
      </c>
      <c r="C7" s="10" t="s">
        <v>19</v>
      </c>
      <c r="D7" s="10">
        <v>8000</v>
      </c>
      <c r="E7" s="10">
        <v>1.5</v>
      </c>
      <c r="F7" s="11">
        <v>45311</v>
      </c>
      <c r="G7" s="10" t="s">
        <v>20</v>
      </c>
      <c r="H7" s="10">
        <f t="shared" si="0"/>
        <v>120</v>
      </c>
      <c r="I7" s="17" t="str">
        <f t="shared" si="1"/>
        <v>Non</v>
      </c>
    </row>
    <row r="8" spans="1:9">
      <c r="A8" s="16">
        <v>1005</v>
      </c>
      <c r="B8" s="10" t="s">
        <v>13</v>
      </c>
      <c r="C8" s="10" t="s">
        <v>16</v>
      </c>
      <c r="D8" s="10">
        <v>5000</v>
      </c>
      <c r="E8" s="10">
        <v>0.75</v>
      </c>
      <c r="F8" s="11">
        <v>45366</v>
      </c>
      <c r="G8" s="10" t="s">
        <v>21</v>
      </c>
      <c r="H8" s="10">
        <f t="shared" si="0"/>
        <v>37.5</v>
      </c>
      <c r="I8" s="17" t="str">
        <f t="shared" si="1"/>
        <v>Non</v>
      </c>
    </row>
    <row r="9" spans="1:9">
      <c r="A9" s="18">
        <v>1001</v>
      </c>
      <c r="B9" s="19" t="s">
        <v>9</v>
      </c>
      <c r="C9" s="19" t="s">
        <v>16</v>
      </c>
      <c r="D9" s="19">
        <v>4000</v>
      </c>
      <c r="E9" s="19">
        <v>0.5</v>
      </c>
      <c r="F9" s="20">
        <v>45301</v>
      </c>
      <c r="G9" s="19" t="s">
        <v>20</v>
      </c>
      <c r="H9" s="19">
        <f t="shared" si="0"/>
        <v>20</v>
      </c>
      <c r="I9" s="21" t="str">
        <f t="shared" si="1"/>
        <v>Non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8" sqref="C18"/>
    </sheetView>
  </sheetViews>
  <sheetFormatPr baseColWidth="10" defaultRowHeight="14.4" outlineLevelRow="2"/>
  <cols>
    <col min="1" max="1" width="14.77734375" customWidth="1"/>
    <col min="3" max="3" width="21.77734375" customWidth="1"/>
    <col min="4" max="4" width="19" customWidth="1"/>
    <col min="5" max="5" width="19.88671875" customWidth="1"/>
    <col min="6" max="6" width="21.21875" customWidth="1"/>
    <col min="8" max="8" width="19.77734375" customWidth="1"/>
    <col min="9" max="9" width="18.88671875" customWidth="1"/>
  </cols>
  <sheetData>
    <row r="1" spans="1:9" ht="27">
      <c r="A1" s="22" t="s">
        <v>125</v>
      </c>
      <c r="B1" s="23"/>
      <c r="C1" s="23"/>
      <c r="D1" s="23"/>
      <c r="E1" s="23"/>
      <c r="F1" s="23"/>
      <c r="G1" s="23"/>
      <c r="H1" s="23"/>
      <c r="I1" s="24"/>
    </row>
    <row r="2" spans="1:9">
      <c r="A2" s="28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30" t="s">
        <v>8</v>
      </c>
    </row>
    <row r="3" spans="1:9" outlineLevel="2">
      <c r="A3" s="16">
        <v>1002</v>
      </c>
      <c r="B3" s="10" t="s">
        <v>10</v>
      </c>
      <c r="C3" s="10" t="s">
        <v>17</v>
      </c>
      <c r="D3" s="10">
        <v>15000</v>
      </c>
      <c r="E3" s="10">
        <v>2.1</v>
      </c>
      <c r="F3" s="11">
        <v>45334</v>
      </c>
      <c r="G3" s="10" t="s">
        <v>20</v>
      </c>
      <c r="H3" s="10">
        <f>D3*E3/100</f>
        <v>315</v>
      </c>
      <c r="I3" s="17" t="str">
        <f>IF(E3&gt;1.5, "Oui", "Non")</f>
        <v>Oui</v>
      </c>
    </row>
    <row r="4" spans="1:9" outlineLevel="2">
      <c r="A4" s="16">
        <v>1006</v>
      </c>
      <c r="B4" s="10" t="s">
        <v>14</v>
      </c>
      <c r="C4" s="10" t="s">
        <v>17</v>
      </c>
      <c r="D4" s="10">
        <v>20000</v>
      </c>
      <c r="E4" s="10">
        <v>2.2999999999999998</v>
      </c>
      <c r="F4" s="11">
        <v>45383</v>
      </c>
      <c r="G4" s="10" t="s">
        <v>20</v>
      </c>
      <c r="H4" s="10">
        <f>D4*E4/100</f>
        <v>460</v>
      </c>
      <c r="I4" s="17" t="str">
        <f t="shared" ref="I4:I12" si="0">IF(E4&gt;1.5, "Oui", "Non")</f>
        <v>Oui</v>
      </c>
    </row>
    <row r="5" spans="1:9" ht="18" outlineLevel="1">
      <c r="A5" s="16"/>
      <c r="B5" s="10"/>
      <c r="C5" s="13" t="s">
        <v>126</v>
      </c>
      <c r="D5" s="37">
        <f>SUBTOTAL(9,D3:D4)</f>
        <v>35000</v>
      </c>
      <c r="E5" s="10"/>
      <c r="F5" s="11"/>
      <c r="G5" s="10"/>
      <c r="H5" s="10"/>
      <c r="I5" s="17"/>
    </row>
    <row r="6" spans="1:9" outlineLevel="2">
      <c r="A6" s="16">
        <v>1003</v>
      </c>
      <c r="B6" s="10" t="s">
        <v>11</v>
      </c>
      <c r="C6" s="10" t="s">
        <v>18</v>
      </c>
      <c r="D6" s="10">
        <v>10000</v>
      </c>
      <c r="E6" s="10">
        <v>1.2</v>
      </c>
      <c r="F6" s="11">
        <v>45352</v>
      </c>
      <c r="G6" s="10" t="s">
        <v>21</v>
      </c>
      <c r="H6" s="10">
        <f>D6*E6/100</f>
        <v>120</v>
      </c>
      <c r="I6" s="17" t="str">
        <f t="shared" si="0"/>
        <v>Non</v>
      </c>
    </row>
    <row r="7" spans="1:9" ht="18" outlineLevel="1">
      <c r="A7" s="16"/>
      <c r="B7" s="10"/>
      <c r="C7" s="13" t="s">
        <v>127</v>
      </c>
      <c r="D7" s="37">
        <f>SUBTOTAL(9,D6:D6)</f>
        <v>10000</v>
      </c>
      <c r="E7" s="10"/>
      <c r="F7" s="11"/>
      <c r="G7" s="10"/>
      <c r="H7" s="10"/>
      <c r="I7" s="17"/>
    </row>
    <row r="8" spans="1:9" outlineLevel="2">
      <c r="A8" s="16">
        <v>1001</v>
      </c>
      <c r="B8" s="10" t="s">
        <v>9</v>
      </c>
      <c r="C8" s="10" t="s">
        <v>16</v>
      </c>
      <c r="D8" s="10">
        <v>4000</v>
      </c>
      <c r="E8" s="10">
        <v>0.5</v>
      </c>
      <c r="F8" s="11">
        <v>45301</v>
      </c>
      <c r="G8" s="10" t="s">
        <v>20</v>
      </c>
      <c r="H8" s="10">
        <f>D8*E8/100</f>
        <v>20</v>
      </c>
      <c r="I8" s="17" t="str">
        <f t="shared" si="0"/>
        <v>Non</v>
      </c>
    </row>
    <row r="9" spans="1:9" outlineLevel="2">
      <c r="A9" s="16">
        <v>1005</v>
      </c>
      <c r="B9" s="10" t="s">
        <v>13</v>
      </c>
      <c r="C9" s="10" t="s">
        <v>16</v>
      </c>
      <c r="D9" s="10">
        <v>5000</v>
      </c>
      <c r="E9" s="10">
        <v>0.75</v>
      </c>
      <c r="F9" s="11">
        <v>45366</v>
      </c>
      <c r="G9" s="10" t="s">
        <v>21</v>
      </c>
      <c r="H9" s="10">
        <f>D9*E9/100</f>
        <v>37.5</v>
      </c>
      <c r="I9" s="17" t="str">
        <f t="shared" si="0"/>
        <v>Non</v>
      </c>
    </row>
    <row r="10" spans="1:9" ht="18" outlineLevel="1">
      <c r="A10" s="18"/>
      <c r="B10" s="19"/>
      <c r="C10" s="34" t="s">
        <v>128</v>
      </c>
      <c r="D10" s="38">
        <f>SUBTOTAL(9,D8:D9)</f>
        <v>9000</v>
      </c>
      <c r="E10" s="19"/>
      <c r="F10" s="20"/>
      <c r="G10" s="19"/>
      <c r="H10" s="19"/>
      <c r="I10" s="21"/>
    </row>
    <row r="11" spans="1:9" hidden="1" outlineLevel="2">
      <c r="A11" s="10">
        <v>1004</v>
      </c>
      <c r="B11" s="10" t="s">
        <v>12</v>
      </c>
      <c r="C11" s="10" t="s">
        <v>19</v>
      </c>
      <c r="D11" s="10">
        <v>8000</v>
      </c>
      <c r="E11" s="10">
        <v>1.5</v>
      </c>
      <c r="F11" s="11">
        <v>45311</v>
      </c>
      <c r="G11" s="10" t="s">
        <v>20</v>
      </c>
      <c r="H11" s="10">
        <f>D11*E11/100</f>
        <v>120</v>
      </c>
      <c r="I11" s="10" t="str">
        <f t="shared" si="0"/>
        <v>Non</v>
      </c>
    </row>
    <row r="12" spans="1:9" hidden="1" outlineLevel="2">
      <c r="A12" s="10">
        <v>1007</v>
      </c>
      <c r="B12" s="10" t="s">
        <v>15</v>
      </c>
      <c r="C12" s="10" t="s">
        <v>19</v>
      </c>
      <c r="D12" s="10">
        <v>12000</v>
      </c>
      <c r="E12" s="10">
        <v>1.4</v>
      </c>
      <c r="F12" s="11">
        <v>45347</v>
      </c>
      <c r="G12" s="10" t="s">
        <v>20</v>
      </c>
      <c r="H12" s="10">
        <f>D12*E12/100</f>
        <v>168</v>
      </c>
      <c r="I12" s="10" t="str">
        <f t="shared" si="0"/>
        <v>Non</v>
      </c>
    </row>
    <row r="13" spans="1:9" ht="18" outlineLevel="1" collapsed="1">
      <c r="A13" s="12"/>
      <c r="B13" s="12"/>
      <c r="C13" s="35" t="s">
        <v>129</v>
      </c>
      <c r="D13" s="36">
        <f>SUBTOTAL(9,D11:D12)</f>
        <v>20000</v>
      </c>
      <c r="E13" s="12"/>
      <c r="F13" s="14"/>
      <c r="G13" s="12"/>
      <c r="H13" s="12"/>
      <c r="I13" s="12"/>
    </row>
    <row r="14" spans="1:9" ht="18">
      <c r="A14" s="12"/>
      <c r="B14" s="12"/>
      <c r="C14" s="35" t="s">
        <v>130</v>
      </c>
      <c r="D14" s="36">
        <f>SUBTOTAL(9,D3:D12)</f>
        <v>74000</v>
      </c>
      <c r="E14" s="12"/>
      <c r="F14" s="14"/>
      <c r="G14" s="12"/>
      <c r="H14" s="12"/>
      <c r="I14" s="12"/>
    </row>
  </sheetData>
  <sortState ref="A3:I12">
    <sortCondition ref="C3:C12"/>
  </sortState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6"/>
  <sheetViews>
    <sheetView tabSelected="1" topLeftCell="J2" zoomScale="90" zoomScaleNormal="90" workbookViewId="0">
      <selection activeCell="M10" sqref="M10"/>
    </sheetView>
  </sheetViews>
  <sheetFormatPr baseColWidth="10" defaultRowHeight="14.4"/>
  <sheetData>
    <row r="1" spans="1:13" ht="22.8">
      <c r="A1" s="15" t="s">
        <v>123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3" spans="1:13" ht="23.4">
      <c r="A3" s="2" t="s">
        <v>52</v>
      </c>
    </row>
    <row r="4" spans="1:13" ht="18">
      <c r="A4" s="1" t="s">
        <v>53</v>
      </c>
      <c r="J4" s="3" t="s">
        <v>66</v>
      </c>
    </row>
    <row r="5" spans="1:13" ht="23.4">
      <c r="A5" s="2" t="s">
        <v>54</v>
      </c>
      <c r="J5" s="5" t="s">
        <v>67</v>
      </c>
    </row>
    <row r="6" spans="1:13" ht="18">
      <c r="A6" s="3" t="s">
        <v>55</v>
      </c>
      <c r="J6" s="7" t="s">
        <v>68</v>
      </c>
    </row>
    <row r="7" spans="1:13">
      <c r="A7" s="5" t="s">
        <v>56</v>
      </c>
      <c r="J7" s="4" t="s">
        <v>69</v>
      </c>
    </row>
    <row r="8" spans="1:13" ht="15">
      <c r="A8" s="5" t="s">
        <v>57</v>
      </c>
      <c r="J8" s="8" t="s">
        <v>85</v>
      </c>
    </row>
    <row r="9" spans="1:13">
      <c r="J9" s="5" t="s">
        <v>70</v>
      </c>
    </row>
    <row r="10" spans="1:13" ht="18">
      <c r="A10" s="3" t="s">
        <v>58</v>
      </c>
      <c r="J10" s="7" t="s">
        <v>71</v>
      </c>
    </row>
    <row r="11" spans="1:13" ht="15">
      <c r="A11" s="5" t="s">
        <v>59</v>
      </c>
      <c r="J11" s="8" t="s">
        <v>86</v>
      </c>
    </row>
    <row r="12" spans="1:13" ht="15">
      <c r="A12" s="7" t="s">
        <v>121</v>
      </c>
      <c r="J12" s="8" t="s">
        <v>72</v>
      </c>
    </row>
    <row r="13" spans="1:13" ht="15">
      <c r="A13" s="5" t="s">
        <v>60</v>
      </c>
      <c r="J13" s="8" t="s">
        <v>87</v>
      </c>
    </row>
    <row r="14" spans="1:13">
      <c r="A14" s="7" t="s">
        <v>61</v>
      </c>
      <c r="J14" s="5" t="s">
        <v>73</v>
      </c>
    </row>
    <row r="15" spans="1:13">
      <c r="A15" s="5" t="s">
        <v>62</v>
      </c>
      <c r="J15" s="7" t="s">
        <v>74</v>
      </c>
    </row>
    <row r="16" spans="1:13">
      <c r="A16" s="7" t="s">
        <v>63</v>
      </c>
      <c r="J16" s="4" t="s">
        <v>75</v>
      </c>
    </row>
    <row r="17" spans="1:10">
      <c r="A17" s="5" t="s">
        <v>64</v>
      </c>
      <c r="J17" s="4" t="s">
        <v>76</v>
      </c>
    </row>
    <row r="18" spans="1:10">
      <c r="A18" s="7" t="s">
        <v>65</v>
      </c>
    </row>
    <row r="19" spans="1:10" ht="18">
      <c r="J19" s="3" t="s">
        <v>77</v>
      </c>
    </row>
    <row r="20" spans="1:10">
      <c r="J20" s="5" t="s">
        <v>78</v>
      </c>
    </row>
    <row r="21" spans="1:10">
      <c r="J21" s="7" t="s">
        <v>79</v>
      </c>
    </row>
    <row r="22" spans="1:10">
      <c r="J22" s="4" t="s">
        <v>80</v>
      </c>
    </row>
    <row r="23" spans="1:10" ht="18">
      <c r="J23" s="3" t="s">
        <v>81</v>
      </c>
    </row>
    <row r="24" spans="1:10">
      <c r="J24" s="5" t="s">
        <v>82</v>
      </c>
    </row>
    <row r="25" spans="1:10">
      <c r="J25" s="5" t="s">
        <v>83</v>
      </c>
    </row>
    <row r="26" spans="1:10">
      <c r="J26" s="5" t="s">
        <v>84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I16" sqref="I16"/>
    </sheetView>
  </sheetViews>
  <sheetFormatPr baseColWidth="10" defaultRowHeight="14.4"/>
  <sheetData>
    <row r="1" spans="1:17" ht="22.8">
      <c r="A1" s="15" t="s">
        <v>124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3" spans="1:17" ht="23.4">
      <c r="A3" s="2" t="s">
        <v>88</v>
      </c>
    </row>
    <row r="4" spans="1:17">
      <c r="A4" t="s">
        <v>89</v>
      </c>
    </row>
    <row r="5" spans="1:17">
      <c r="A5" s="4" t="s">
        <v>90</v>
      </c>
    </row>
    <row r="6" spans="1:17">
      <c r="A6" s="4" t="s">
        <v>91</v>
      </c>
    </row>
    <row r="8" spans="1:17" ht="23.4">
      <c r="A8" s="2" t="s">
        <v>92</v>
      </c>
      <c r="J8" s="9" t="s">
        <v>107</v>
      </c>
    </row>
    <row r="9" spans="1:17" ht="18">
      <c r="A9" s="3" t="s">
        <v>93</v>
      </c>
      <c r="J9" s="3" t="s">
        <v>93</v>
      </c>
    </row>
    <row r="10" spans="1:17">
      <c r="A10" t="s">
        <v>94</v>
      </c>
      <c r="J10" t="s">
        <v>108</v>
      </c>
    </row>
    <row r="11" spans="1:17" ht="18">
      <c r="A11" s="1" t="s">
        <v>95</v>
      </c>
      <c r="J11" s="3" t="s">
        <v>109</v>
      </c>
    </row>
    <row r="12" spans="1:17" ht="18">
      <c r="A12" s="3" t="s">
        <v>96</v>
      </c>
      <c r="J12" s="5" t="s">
        <v>110</v>
      </c>
    </row>
    <row r="13" spans="1:17">
      <c r="A13" s="5" t="s">
        <v>97</v>
      </c>
      <c r="J13" s="5" t="s">
        <v>111</v>
      </c>
    </row>
    <row r="14" spans="1:17">
      <c r="A14" s="5" t="s">
        <v>122</v>
      </c>
      <c r="J14" s="5" t="s">
        <v>112</v>
      </c>
    </row>
    <row r="15" spans="1:17">
      <c r="A15" s="5" t="s">
        <v>98</v>
      </c>
      <c r="J15" s="5" t="s">
        <v>113</v>
      </c>
    </row>
    <row r="16" spans="1:17">
      <c r="A16" s="5" t="s">
        <v>99</v>
      </c>
      <c r="J16" s="5" t="s">
        <v>114</v>
      </c>
    </row>
    <row r="17" spans="1:10">
      <c r="A17" s="6" t="s">
        <v>100</v>
      </c>
      <c r="J17" s="5" t="s">
        <v>115</v>
      </c>
    </row>
    <row r="18" spans="1:10" ht="18">
      <c r="A18" s="6" t="s">
        <v>26</v>
      </c>
      <c r="J18" s="3" t="s">
        <v>116</v>
      </c>
    </row>
    <row r="19" spans="1:10">
      <c r="A19" s="6" t="s">
        <v>101</v>
      </c>
      <c r="J19" s="4" t="s">
        <v>117</v>
      </c>
    </row>
    <row r="20" spans="1:10">
      <c r="A20" s="5" t="s">
        <v>102</v>
      </c>
      <c r="J20" s="4" t="s">
        <v>118</v>
      </c>
    </row>
    <row r="21" spans="1:10">
      <c r="A21" s="5" t="s">
        <v>103</v>
      </c>
      <c r="J21" s="4" t="s">
        <v>119</v>
      </c>
    </row>
    <row r="22" spans="1:10" ht="18">
      <c r="A22" s="3" t="s">
        <v>104</v>
      </c>
      <c r="J22" s="4" t="s">
        <v>120</v>
      </c>
    </row>
    <row r="23" spans="1:10">
      <c r="A23" s="4" t="s">
        <v>105</v>
      </c>
      <c r="J23" s="4"/>
    </row>
    <row r="24" spans="1:10">
      <c r="A24" s="4" t="s">
        <v>106</v>
      </c>
    </row>
    <row r="25" spans="1:10">
      <c r="J25" s="4"/>
    </row>
    <row r="29" spans="1:10">
      <c r="J29" s="4"/>
    </row>
    <row r="31" spans="1:10">
      <c r="J31" s="4"/>
    </row>
    <row r="33" spans="10:10">
      <c r="J33" s="4"/>
    </row>
    <row r="35" spans="10:10">
      <c r="J35" s="4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2</vt:i4>
      </vt:variant>
    </vt:vector>
  </HeadingPairs>
  <TitlesOfParts>
    <vt:vector size="7" baseType="lpstr">
      <vt:lpstr>PRODUITS FINANCIERS</vt:lpstr>
      <vt:lpstr>Filtre</vt:lpstr>
      <vt:lpstr>sous-totale</vt:lpstr>
      <vt:lpstr>FORMS</vt:lpstr>
      <vt:lpstr>CANVA</vt:lpstr>
      <vt:lpstr>Secteur</vt:lpstr>
      <vt:lpstr>Histogramme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LayeMakhtar</dc:creator>
  <cp:lastModifiedBy>pc</cp:lastModifiedBy>
  <dcterms:created xsi:type="dcterms:W3CDTF">2025-05-14T08:03:00Z</dcterms:created>
  <dcterms:modified xsi:type="dcterms:W3CDTF">2025-06-27T13:06:02Z</dcterms:modified>
</cp:coreProperties>
</file>