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S9" i="1" l="1"/>
  <c r="S10" i="1"/>
  <c r="S11" i="1"/>
  <c r="S12" i="1"/>
  <c r="S13" i="1"/>
  <c r="S14" i="1"/>
  <c r="S15" i="1"/>
  <c r="S16" i="1"/>
  <c r="S17" i="1"/>
  <c r="R9" i="1"/>
  <c r="R10" i="1"/>
  <c r="R11" i="1"/>
  <c r="R12" i="1"/>
  <c r="R13" i="1"/>
  <c r="R14" i="1"/>
  <c r="R15" i="1"/>
  <c r="R16" i="1"/>
  <c r="R17" i="1"/>
  <c r="Q9" i="1"/>
  <c r="Q10" i="1"/>
  <c r="Q11" i="1"/>
  <c r="Q12" i="1"/>
  <c r="Q13" i="1"/>
  <c r="Q14" i="1"/>
  <c r="Q15" i="1"/>
  <c r="Q16" i="1"/>
  <c r="Q17" i="1"/>
  <c r="P9" i="1"/>
  <c r="P10" i="1"/>
  <c r="P11" i="1"/>
  <c r="P12" i="1"/>
  <c r="P13" i="1"/>
  <c r="P14" i="1"/>
  <c r="P15" i="1"/>
  <c r="P16" i="1"/>
  <c r="P17" i="1"/>
  <c r="O9" i="1"/>
  <c r="O10" i="1"/>
  <c r="O11" i="1"/>
  <c r="O12" i="1"/>
  <c r="O13" i="1"/>
  <c r="O14" i="1"/>
  <c r="O15" i="1"/>
  <c r="O16" i="1"/>
  <c r="O17" i="1"/>
  <c r="F32" i="1"/>
  <c r="F31" i="1"/>
  <c r="F28" i="1"/>
  <c r="F33" i="1" s="1"/>
  <c r="F34" i="1" s="1"/>
  <c r="G34" i="1" s="1"/>
  <c r="N17" i="1"/>
  <c r="N16" i="1"/>
  <c r="N15" i="1"/>
  <c r="N14" i="1"/>
  <c r="N13" i="1"/>
  <c r="N12" i="1"/>
  <c r="N11" i="1"/>
  <c r="N10" i="1"/>
  <c r="N9" i="1"/>
  <c r="S8" i="1"/>
  <c r="Q8" i="1"/>
  <c r="P8" i="1"/>
  <c r="O8" i="1"/>
  <c r="N8" i="1"/>
  <c r="S18" i="1" l="1"/>
  <c r="R18" i="1"/>
  <c r="Q18" i="1"/>
  <c r="P18" i="1"/>
  <c r="O18" i="1"/>
  <c r="N18" i="1"/>
  <c r="N20" i="1"/>
  <c r="N19" i="1" l="1"/>
</calcChain>
</file>

<file path=xl/sharedStrings.xml><?xml version="1.0" encoding="utf-8"?>
<sst xmlns="http://schemas.openxmlformats.org/spreadsheetml/2006/main" count="73" uniqueCount="53">
  <si>
    <t>DARAZ</t>
  </si>
  <si>
    <t>Inventory level</t>
  </si>
  <si>
    <t>Sales</t>
  </si>
  <si>
    <t>Prod.name</t>
  </si>
  <si>
    <t>Price</t>
  </si>
  <si>
    <t>age</t>
  </si>
  <si>
    <t>rev count</t>
  </si>
  <si>
    <t>day 1</t>
  </si>
  <si>
    <t>day 2</t>
  </si>
  <si>
    <t>day 3</t>
  </si>
  <si>
    <t xml:space="preserve">day 4 </t>
  </si>
  <si>
    <t>day 5</t>
  </si>
  <si>
    <t>day 6</t>
  </si>
  <si>
    <t>Link</t>
  </si>
  <si>
    <t>Daily avg.</t>
  </si>
  <si>
    <t>:</t>
  </si>
  <si>
    <t>Top 10 Sellers 6 days Avg.</t>
  </si>
  <si>
    <t>Top Seller Daily Avg.</t>
  </si>
  <si>
    <t>LAUNCH BUDGET</t>
  </si>
  <si>
    <t>Inventory</t>
  </si>
  <si>
    <t>units</t>
  </si>
  <si>
    <t>PRODUCT NAME</t>
  </si>
  <si>
    <t>Inventory Cost</t>
  </si>
  <si>
    <t>units/day, 30 days</t>
  </si>
  <si>
    <t>Best Selling Price</t>
  </si>
  <si>
    <t>Sourcing Price</t>
  </si>
  <si>
    <t>Bleeding</t>
  </si>
  <si>
    <t>Daraz Comission Best Selling Price</t>
  </si>
  <si>
    <t>Bleeding Cost</t>
  </si>
  <si>
    <t>units/day, 10 days</t>
  </si>
  <si>
    <t>Delivery charges within City</t>
  </si>
  <si>
    <t>Daraz Comission</t>
  </si>
  <si>
    <t>Flyer Cost</t>
  </si>
  <si>
    <t>Reff Fee 1.25%</t>
  </si>
  <si>
    <t>VAT</t>
  </si>
  <si>
    <t>Total Cost</t>
  </si>
  <si>
    <t>Profit per unit</t>
  </si>
  <si>
    <t>%</t>
  </si>
  <si>
    <t>basmati rice 5kg</t>
  </si>
  <si>
    <t>19 months</t>
  </si>
  <si>
    <t>16 months</t>
  </si>
  <si>
    <t>https://www.daraz.pk/products/five-star-super-basmati-broken-rice-5-kg-i100431102-s1245756113.html?spm=a2a0e.searchlist.list.4.1b8c7cceza9TlU&amp;search=1</t>
  </si>
  <si>
    <t>https://www.daraz.pk/products/five-star-super-daaghi-super-basmati-rice-5-kg-i100344229-s1244389995.html?spm=a2a0e.searchlist.list.2.1b8c7cceza9TlU&amp;search=1</t>
  </si>
  <si>
    <t>22 months</t>
  </si>
  <si>
    <t>https://www.daraz.pk/products/motidana-daily-basmati-rice-5-kg-i100009024-s1013440280.html?spm=a2a0e.searchlist.list.6.1b8c7cceza9TlU&amp;search=1</t>
  </si>
  <si>
    <t>18 months</t>
  </si>
  <si>
    <t>https://www.daraz.pk/products/xxl-extra-long-grain-1121-white-basmati-rice-5-kg-i100009021-s1013440274.html?spm=a2a0e.searchlist.list.8.1b8c7cceza9TlU&amp;search=1</t>
  </si>
  <si>
    <t>https://www.daraz.pk/products/khusboo-super-basmati-rice-5-kg-i100023498-s1013559842.html?spm=a2a0e.searchlist.list.10.1b8c7cceza9TlU&amp;search=1</t>
  </si>
  <si>
    <t>https://www.daraz.pk/products/traditional-super-kernal-basmati-rice-5-kg-i100009023-s1013440278.html?spm=a2a0e.searchlist.list.18.1b8c7cceza9TlU&amp;search=1</t>
  </si>
  <si>
    <t>https://www.daraz.pk/products/classic-super-basmati-rice-5-kg-i100420097-s1245757092.html?spm=a2a0e.searchlist.list.20.1b8c7cceza9TlU&amp;search=1</t>
  </si>
  <si>
    <t>32 months</t>
  </si>
  <si>
    <t>https://www.daraz.pk/products/five-star-tahary-super-basmati-ponia-rice-5-kg-i100430092-s1245753137.html?spm=a2a0e.searchlist.list.22.1b8c7cceza9TlU&amp;search=1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</si>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</sst>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7"/>
      <color rgb="FF212121"/>
      <name val="Arial"/>
      <family val="2"/>
    </font>
    <font>
      <u/>
      <sz val="11"/>
      <color theme="1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 style="thin">
        <color auto="1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1" applyProtection="0"/>
    <xf numFmtId="0" fontId="5" fillId="3" borderId="0" applyBorder="0" applyProtection="0"/>
    <xf numFmtId="0" fontId="6" fillId="4" borderId="0" applyBorder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4" fillId="2" borderId="7" xfId="1" applyBorder="1" applyAlignment="1" applyProtection="1">
      <alignment horizontal="center"/>
    </xf>
    <xf numFmtId="0" fontId="4" fillId="2" borderId="8" xfId="1" applyBorder="1" applyAlignment="1" applyProtection="1">
      <alignment horizontal="center"/>
    </xf>
    <xf numFmtId="0" fontId="4" fillId="2" borderId="9" xfId="1" applyBorder="1" applyAlignment="1" applyProtection="1">
      <alignment horizontal="center"/>
    </xf>
    <xf numFmtId="0" fontId="0" fillId="0" borderId="6" xfId="0" applyFont="1" applyBorder="1" applyAlignment="1">
      <alignment horizontal="center"/>
    </xf>
    <xf numFmtId="0" fontId="4" fillId="2" borderId="1" xfId="1" applyAlignment="1" applyProtection="1">
      <alignment horizontal="center"/>
    </xf>
    <xf numFmtId="0" fontId="4" fillId="2" borderId="10" xfId="1" applyBorder="1" applyAlignment="1" applyProtection="1">
      <alignment horizontal="center"/>
    </xf>
    <xf numFmtId="0" fontId="4" fillId="2" borderId="11" xfId="1" applyBorder="1" applyAlignment="1" applyProtection="1">
      <alignment horizontal="center"/>
    </xf>
    <xf numFmtId="0" fontId="0" fillId="8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6" fillId="4" borderId="20" xfId="3" applyBorder="1" applyAlignment="1" applyProtection="1">
      <alignment horizontal="center"/>
    </xf>
    <xf numFmtId="0" fontId="0" fillId="14" borderId="6" xfId="0" applyFont="1" applyFill="1" applyBorder="1" applyAlignment="1">
      <alignment horizontal="center"/>
    </xf>
    <xf numFmtId="0" fontId="0" fillId="16" borderId="12" xfId="0" applyFont="1" applyFill="1" applyBorder="1" applyAlignment="1">
      <alignment horizontal="left"/>
    </xf>
    <xf numFmtId="0" fontId="0" fillId="16" borderId="12" xfId="0" applyFill="1" applyBorder="1" applyAlignment="1">
      <alignment horizontal="center"/>
    </xf>
    <xf numFmtId="0" fontId="6" fillId="4" borderId="1" xfId="3" applyBorder="1" applyAlignment="1" applyProtection="1">
      <alignment horizontal="center"/>
    </xf>
    <xf numFmtId="0" fontId="0" fillId="17" borderId="12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6" borderId="21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8" fillId="0" borderId="6" xfId="4" applyBorder="1" applyAlignment="1">
      <alignment horizontal="center"/>
    </xf>
    <xf numFmtId="0" fontId="0" fillId="16" borderId="6" xfId="0" applyFont="1" applyFill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5" fillId="3" borderId="2" xfId="2" applyFont="1" applyBorder="1" applyAlignment="1" applyProtection="1">
      <alignment horizontal="center"/>
    </xf>
    <xf numFmtId="0" fontId="0" fillId="1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12" borderId="0" xfId="0" applyFill="1" applyBorder="1" applyAlignment="1">
      <alignment horizontal="center"/>
    </xf>
  </cellXfs>
  <cellStyles count="5">
    <cellStyle name="Excel Built-in Bad" xfId="2"/>
    <cellStyle name="Excel Built-in Calculation" xfId="1"/>
    <cellStyle name="Excel Built-in Neutral" xfId="3"/>
    <cellStyle name="Hyperlink" xfId="4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raz.pk/products/five-star-super-basmati-broken-rice-5-kg-i100431102-s1245756113.html?spm=a2a0e.searchlist.list.4.1b8c7cceza9TlU&amp;search=1" TargetMode="External"/><Relationship Id="rId3" Type="http://schemas.openxmlformats.org/officeDocument/2006/relationships/hyperlink" Target="https://www.daraz.pk/products/traditional-super-kernal-basmati-rice-5-kg-i100009023-s1013440278.html?spm=a2a0e.searchlist.list.18.1b8c7cceza9TlU&amp;search=1" TargetMode="External"/><Relationship Id="rId7" Type="http://schemas.openxmlformats.org/officeDocument/2006/relationships/hyperlink" Target="https://www.daraz.pk/products/five-star-super-daaghi-super-basmati-rice-5-kg-i100344229-s1244389995.html?spm=a2a0e.searchlist.list.2.1b8c7cceza9TlU&amp;search=1" TargetMode="External"/><Relationship Id="rId2" Type="http://schemas.openxmlformats.org/officeDocument/2006/relationships/hyperlink" Target="https://www.daraz.pk/products/khusboo-super-basmati-rice-5-kg-i100023498-s1013559842.html?spm=a2a0e.searchlist.list.10.1b8c7cceza9TlU&amp;search=1" TargetMode="External"/><Relationship Id="rId1" Type="http://schemas.openxmlformats.org/officeDocument/2006/relationships/hyperlink" Target="https://www.daraz.pk/products/xxl-extra-long-grain-1121-white-basmati-rice-5-kg-i100009021-s1013440274.html?spm=a2a0e.searchlist.list.8.1b8c7cceza9TlU&amp;search=1" TargetMode="External"/><Relationship Id="rId6" Type="http://schemas.openxmlformats.org/officeDocument/2006/relationships/hyperlink" Target="https://www.daraz.pk/products/motidana-daily-basmati-rice-5-kg-i100009024-s1013440280.html?spm=a2a0e.searchlist.list.6.1b8c7cceza9TlU&amp;search=1" TargetMode="External"/><Relationship Id="rId5" Type="http://schemas.openxmlformats.org/officeDocument/2006/relationships/hyperlink" Target="https://www.daraz.pk/products/five-star-tahary-super-basmati-ponia-rice-5-kg-i100430092-s1245753137.html?spm=a2a0e.searchlist.list.22.1b8c7cceza9TlU&amp;search=1" TargetMode="External"/><Relationship Id="rId4" Type="http://schemas.openxmlformats.org/officeDocument/2006/relationships/hyperlink" Target="https://www.daraz.pk/products/classic-super-basmati-rice-5-kg-i100420097-s1245757092.html?spm=a2a0e.searchlist.list.20.1b8c7cceza9TlU&amp;searc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1"/>
  <sheetViews>
    <sheetView tabSelected="1" topLeftCell="C6" zoomScale="75" zoomScaleNormal="75" workbookViewId="0">
      <selection activeCell="L15" sqref="L15"/>
    </sheetView>
  </sheetViews>
  <sheetFormatPr defaultColWidth="9.140625" defaultRowHeight="15" x14ac:dyDescent="0.25"/>
  <cols>
    <col min="1" max="1" width="9.140625" style="1"/>
    <col min="2" max="2" width="12.42578125" style="1" customWidth="1"/>
    <col min="3" max="3" width="19.140625" style="1" customWidth="1"/>
    <col min="4" max="4" width="18.7109375" style="1" customWidth="1"/>
    <col min="5" max="5" width="14.7109375" style="1" customWidth="1"/>
    <col min="6" max="6" width="15.5703125" style="1" customWidth="1"/>
    <col min="7" max="7" width="13.7109375" style="1" customWidth="1"/>
    <col min="8" max="8" width="16.7109375" style="1" customWidth="1"/>
    <col min="9" max="9" width="12.42578125" style="1" customWidth="1"/>
    <col min="10" max="10" width="11.5703125" style="1" customWidth="1"/>
    <col min="11" max="12" width="10.7109375" style="1" customWidth="1"/>
    <col min="13" max="13" width="3" style="2" customWidth="1"/>
    <col min="14" max="14" width="14.7109375" style="1" customWidth="1"/>
    <col min="15" max="15" width="9.140625" style="1"/>
    <col min="16" max="16" width="18.7109375" style="1" customWidth="1"/>
    <col min="17" max="19" width="9.140625" style="1"/>
    <col min="20" max="20" width="28" style="1" customWidth="1"/>
    <col min="21" max="1024" width="9.140625" style="1"/>
  </cols>
  <sheetData>
    <row r="1" spans="1:57" s="1" customFormat="1" x14ac:dyDescent="0.25"/>
    <row r="2" spans="1:57" s="1" customFormat="1" x14ac:dyDescent="0.25"/>
    <row r="3" spans="1:57" s="1" customFormat="1" x14ac:dyDescent="0.25"/>
    <row r="4" spans="1:57" s="1" customFormat="1" x14ac:dyDescent="0.25"/>
    <row r="5" spans="1:57" ht="31.5" x14ac:dyDescent="0.5">
      <c r="G5" s="39" t="s">
        <v>0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57" ht="23.25" x14ac:dyDescent="0.35">
      <c r="G6" s="40" t="s">
        <v>1</v>
      </c>
      <c r="H6" s="40"/>
      <c r="I6" s="40"/>
      <c r="J6" s="40"/>
      <c r="K6" s="40"/>
      <c r="L6" s="40"/>
      <c r="M6" s="3"/>
      <c r="N6" s="41" t="s">
        <v>2</v>
      </c>
      <c r="O6" s="41"/>
      <c r="P6" s="41"/>
      <c r="Q6" s="41"/>
      <c r="R6" s="41"/>
    </row>
    <row r="7" spans="1:57" ht="21" x14ac:dyDescent="0.35">
      <c r="B7" s="1" t="s">
        <v>52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5"/>
      <c r="N7" s="4" t="s">
        <v>7</v>
      </c>
      <c r="O7" s="4" t="s">
        <v>8</v>
      </c>
      <c r="P7" s="4" t="s">
        <v>9</v>
      </c>
      <c r="Q7" s="4" t="s">
        <v>10</v>
      </c>
      <c r="R7" s="4" t="s">
        <v>11</v>
      </c>
      <c r="S7" s="4" t="s">
        <v>12</v>
      </c>
      <c r="T7" s="6" t="s">
        <v>13</v>
      </c>
    </row>
    <row r="8" spans="1:57" s="11" customFormat="1" ht="21.75" x14ac:dyDescent="0.3">
      <c r="A8" s="1"/>
      <c r="B8" s="7">
        <v>1</v>
      </c>
      <c r="C8" s="32" t="s">
        <v>38</v>
      </c>
      <c r="D8" s="7">
        <v>650</v>
      </c>
      <c r="E8" s="7" t="s">
        <v>39</v>
      </c>
      <c r="F8" s="7">
        <v>475</v>
      </c>
      <c r="G8" s="7">
        <v>49</v>
      </c>
      <c r="H8" s="7">
        <v>46</v>
      </c>
      <c r="I8" s="7">
        <v>14</v>
      </c>
      <c r="J8" s="7">
        <v>39</v>
      </c>
      <c r="K8" s="7">
        <v>34</v>
      </c>
      <c r="L8" s="8">
        <v>14</v>
      </c>
      <c r="M8" s="3"/>
      <c r="N8" s="9">
        <f t="shared" ref="N8:S17" si="0">SUM(G8-H8)</f>
        <v>3</v>
      </c>
      <c r="O8" s="7">
        <f t="shared" si="0"/>
        <v>32</v>
      </c>
      <c r="P8" s="7">
        <f t="shared" si="0"/>
        <v>-25</v>
      </c>
      <c r="Q8" s="7">
        <f t="shared" si="0"/>
        <v>5</v>
      </c>
      <c r="R8" s="7">
        <f>SUM(K8-L8)</f>
        <v>20</v>
      </c>
      <c r="S8" s="8">
        <f t="shared" si="0"/>
        <v>14</v>
      </c>
      <c r="T8" s="33" t="s">
        <v>42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s="11" customFormat="1" ht="21.75" x14ac:dyDescent="0.3">
      <c r="A9" s="1"/>
      <c r="B9" s="11">
        <v>2</v>
      </c>
      <c r="C9" s="32" t="s">
        <v>38</v>
      </c>
      <c r="D9" s="11">
        <v>450</v>
      </c>
      <c r="E9" s="11" t="s">
        <v>40</v>
      </c>
      <c r="F9" s="11">
        <v>372</v>
      </c>
      <c r="G9" s="11">
        <v>190</v>
      </c>
      <c r="H9" s="11">
        <v>185</v>
      </c>
      <c r="I9" s="11">
        <v>143</v>
      </c>
      <c r="J9" s="11">
        <v>81</v>
      </c>
      <c r="K9" s="11">
        <v>64</v>
      </c>
      <c r="L9" s="12">
        <v>33</v>
      </c>
      <c r="M9" s="3"/>
      <c r="N9" s="13">
        <f t="shared" ref="N9:N17" si="1">SUM(G9-H9)</f>
        <v>5</v>
      </c>
      <c r="O9" s="7">
        <f t="shared" si="0"/>
        <v>42</v>
      </c>
      <c r="P9" s="7">
        <f t="shared" si="0"/>
        <v>62</v>
      </c>
      <c r="Q9" s="7">
        <f t="shared" si="0"/>
        <v>17</v>
      </c>
      <c r="R9" s="7">
        <f t="shared" si="0"/>
        <v>31</v>
      </c>
      <c r="S9" s="8">
        <f t="shared" si="0"/>
        <v>33</v>
      </c>
      <c r="T9" s="33" t="s">
        <v>41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s="11" customFormat="1" ht="21.75" x14ac:dyDescent="0.3">
      <c r="A10" s="1"/>
      <c r="B10" s="11">
        <v>3</v>
      </c>
      <c r="C10" s="32" t="s">
        <v>38</v>
      </c>
      <c r="D10" s="11">
        <v>695</v>
      </c>
      <c r="E10" s="11" t="s">
        <v>43</v>
      </c>
      <c r="F10" s="11">
        <v>1124</v>
      </c>
      <c r="G10" s="11">
        <v>192</v>
      </c>
      <c r="H10" s="11">
        <v>191</v>
      </c>
      <c r="I10" s="11">
        <v>158</v>
      </c>
      <c r="J10" s="11">
        <v>38</v>
      </c>
      <c r="K10" s="11">
        <v>25</v>
      </c>
      <c r="L10" s="12">
        <v>146</v>
      </c>
      <c r="M10" s="3"/>
      <c r="N10" s="13">
        <f t="shared" si="1"/>
        <v>1</v>
      </c>
      <c r="O10" s="7">
        <f t="shared" si="0"/>
        <v>33</v>
      </c>
      <c r="P10" s="7">
        <f t="shared" si="0"/>
        <v>120</v>
      </c>
      <c r="Q10" s="7">
        <f t="shared" si="0"/>
        <v>13</v>
      </c>
      <c r="R10" s="7">
        <f t="shared" si="0"/>
        <v>-121</v>
      </c>
      <c r="S10" s="8">
        <f t="shared" si="0"/>
        <v>146</v>
      </c>
      <c r="T10" s="33" t="s">
        <v>44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s="11" customFormat="1" ht="21.75" x14ac:dyDescent="0.3">
      <c r="A11" s="1"/>
      <c r="B11" s="11">
        <v>4</v>
      </c>
      <c r="C11" s="32" t="s">
        <v>38</v>
      </c>
      <c r="D11" s="11">
        <v>995</v>
      </c>
      <c r="E11" s="11" t="s">
        <v>45</v>
      </c>
      <c r="F11" s="11">
        <v>772</v>
      </c>
      <c r="G11" s="11">
        <v>112</v>
      </c>
      <c r="H11" s="11">
        <v>104</v>
      </c>
      <c r="I11" s="11">
        <v>18</v>
      </c>
      <c r="J11" s="11">
        <v>26</v>
      </c>
      <c r="K11" s="11">
        <v>0</v>
      </c>
      <c r="L11" s="12">
        <v>0</v>
      </c>
      <c r="M11" s="3"/>
      <c r="N11" s="13">
        <f t="shared" si="1"/>
        <v>8</v>
      </c>
      <c r="O11" s="7">
        <f t="shared" si="0"/>
        <v>86</v>
      </c>
      <c r="P11" s="7">
        <f t="shared" si="0"/>
        <v>-8</v>
      </c>
      <c r="Q11" s="7">
        <f t="shared" si="0"/>
        <v>26</v>
      </c>
      <c r="R11" s="7">
        <f t="shared" si="0"/>
        <v>0</v>
      </c>
      <c r="S11" s="8">
        <f t="shared" si="0"/>
        <v>0</v>
      </c>
      <c r="T11" s="33" t="s">
        <v>46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s="11" customFormat="1" ht="21.75" x14ac:dyDescent="0.3">
      <c r="A12" s="1"/>
      <c r="B12" s="11">
        <v>5</v>
      </c>
      <c r="C12" s="32" t="s">
        <v>38</v>
      </c>
      <c r="D12" s="11">
        <v>795</v>
      </c>
      <c r="E12" s="11" t="s">
        <v>39</v>
      </c>
      <c r="F12" s="11">
        <v>268</v>
      </c>
      <c r="G12" s="11">
        <v>75</v>
      </c>
      <c r="H12" s="11">
        <v>74</v>
      </c>
      <c r="I12" s="11">
        <v>50</v>
      </c>
      <c r="J12" s="11">
        <v>2</v>
      </c>
      <c r="K12" s="11">
        <v>44</v>
      </c>
      <c r="L12" s="12">
        <v>29</v>
      </c>
      <c r="M12" s="3"/>
      <c r="N12" s="13">
        <f t="shared" si="1"/>
        <v>1</v>
      </c>
      <c r="O12" s="7">
        <f t="shared" si="0"/>
        <v>24</v>
      </c>
      <c r="P12" s="7">
        <f t="shared" si="0"/>
        <v>48</v>
      </c>
      <c r="Q12" s="7">
        <f t="shared" si="0"/>
        <v>-42</v>
      </c>
      <c r="R12" s="7">
        <f t="shared" si="0"/>
        <v>15</v>
      </c>
      <c r="S12" s="8">
        <f t="shared" si="0"/>
        <v>29</v>
      </c>
      <c r="T12" s="33" t="s">
        <v>47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s="11" customFormat="1" ht="21.75" x14ac:dyDescent="0.3">
      <c r="A13" s="1"/>
      <c r="B13" s="11">
        <v>6</v>
      </c>
      <c r="C13" s="32" t="s">
        <v>38</v>
      </c>
      <c r="D13" s="11">
        <v>895</v>
      </c>
      <c r="E13" s="11" t="s">
        <v>45</v>
      </c>
      <c r="F13" s="11">
        <v>262</v>
      </c>
      <c r="G13" s="11">
        <v>53</v>
      </c>
      <c r="H13" s="11">
        <v>50</v>
      </c>
      <c r="I13" s="11">
        <v>37</v>
      </c>
      <c r="J13" s="11">
        <v>7</v>
      </c>
      <c r="K13" s="11">
        <v>48</v>
      </c>
      <c r="L13" s="12">
        <v>40</v>
      </c>
      <c r="M13" s="3"/>
      <c r="N13" s="13">
        <f t="shared" si="1"/>
        <v>3</v>
      </c>
      <c r="O13" s="7">
        <f t="shared" si="0"/>
        <v>13</v>
      </c>
      <c r="P13" s="7">
        <f t="shared" si="0"/>
        <v>30</v>
      </c>
      <c r="Q13" s="7">
        <f t="shared" si="0"/>
        <v>-41</v>
      </c>
      <c r="R13" s="7">
        <f t="shared" si="0"/>
        <v>8</v>
      </c>
      <c r="S13" s="8">
        <f t="shared" si="0"/>
        <v>40</v>
      </c>
      <c r="T13" s="33" t="s">
        <v>48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s="11" customFormat="1" ht="21.75" x14ac:dyDescent="0.3">
      <c r="A14" s="1"/>
      <c r="B14" s="11">
        <v>9</v>
      </c>
      <c r="C14" s="32" t="s">
        <v>38</v>
      </c>
      <c r="D14" s="11">
        <v>700</v>
      </c>
      <c r="E14" s="11" t="s">
        <v>43</v>
      </c>
      <c r="F14" s="11">
        <v>395</v>
      </c>
      <c r="G14" s="11">
        <v>299</v>
      </c>
      <c r="H14" s="11">
        <v>293</v>
      </c>
      <c r="I14" s="11">
        <v>259</v>
      </c>
      <c r="J14" s="11">
        <v>195</v>
      </c>
      <c r="K14" s="11">
        <v>173</v>
      </c>
      <c r="L14" s="12">
        <v>144</v>
      </c>
      <c r="M14" s="3"/>
      <c r="N14" s="13">
        <f t="shared" si="1"/>
        <v>6</v>
      </c>
      <c r="O14" s="7">
        <f t="shared" si="0"/>
        <v>34</v>
      </c>
      <c r="P14" s="7">
        <f t="shared" si="0"/>
        <v>64</v>
      </c>
      <c r="Q14" s="7">
        <f t="shared" si="0"/>
        <v>22</v>
      </c>
      <c r="R14" s="7">
        <f t="shared" si="0"/>
        <v>29</v>
      </c>
      <c r="S14" s="8">
        <f t="shared" si="0"/>
        <v>144</v>
      </c>
      <c r="T14" s="33" t="s">
        <v>49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11" customFormat="1" ht="21.75" x14ac:dyDescent="0.3">
      <c r="A15" s="1"/>
      <c r="B15" s="11">
        <v>10</v>
      </c>
      <c r="C15" s="32" t="s">
        <v>38</v>
      </c>
      <c r="D15" s="11">
        <v>530</v>
      </c>
      <c r="E15" s="11" t="s">
        <v>50</v>
      </c>
      <c r="F15" s="11">
        <v>228</v>
      </c>
      <c r="G15" s="11">
        <v>294</v>
      </c>
      <c r="H15" s="11">
        <v>291</v>
      </c>
      <c r="I15" s="11">
        <v>264</v>
      </c>
      <c r="J15" s="11">
        <v>210</v>
      </c>
      <c r="K15" s="11">
        <v>202</v>
      </c>
      <c r="L15" s="12">
        <v>173</v>
      </c>
      <c r="M15" s="3"/>
      <c r="N15" s="13">
        <f t="shared" si="1"/>
        <v>3</v>
      </c>
      <c r="O15" s="7">
        <f t="shared" si="0"/>
        <v>27</v>
      </c>
      <c r="P15" s="7">
        <f t="shared" si="0"/>
        <v>54</v>
      </c>
      <c r="Q15" s="7">
        <f t="shared" si="0"/>
        <v>8</v>
      </c>
      <c r="R15" s="7">
        <f t="shared" si="0"/>
        <v>29</v>
      </c>
      <c r="S15" s="8">
        <f t="shared" si="0"/>
        <v>173</v>
      </c>
      <c r="T15" s="33" t="s">
        <v>51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s="11" customFormat="1" x14ac:dyDescent="0.25">
      <c r="A16" s="1"/>
      <c r="L16" s="12"/>
      <c r="M16" s="3"/>
      <c r="N16" s="13">
        <f t="shared" si="1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8">
        <f t="shared" si="0"/>
        <v>0</v>
      </c>
      <c r="T16" s="1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s="11" customFormat="1" x14ac:dyDescent="0.25">
      <c r="A17" s="1"/>
      <c r="L17" s="12"/>
      <c r="M17" s="14"/>
      <c r="N17" s="13">
        <f t="shared" si="1"/>
        <v>0</v>
      </c>
      <c r="O17" s="7">
        <f t="shared" si="0"/>
        <v>0</v>
      </c>
      <c r="P17" s="7">
        <f t="shared" si="0"/>
        <v>0</v>
      </c>
      <c r="Q17" s="7">
        <f t="shared" si="0"/>
        <v>0</v>
      </c>
      <c r="R17" s="7">
        <f t="shared" si="0"/>
        <v>0</v>
      </c>
      <c r="S17" s="8">
        <f t="shared" si="0"/>
        <v>0</v>
      </c>
      <c r="T17" s="10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J18" s="42" t="s">
        <v>14</v>
      </c>
      <c r="K18" s="42"/>
      <c r="L18" s="42"/>
      <c r="M18" s="10" t="s">
        <v>15</v>
      </c>
      <c r="N18" s="15">
        <f t="shared" ref="N18:S18" si="2">AVERAGE(N8:N17)</f>
        <v>3</v>
      </c>
      <c r="O18" s="15">
        <f t="shared" si="2"/>
        <v>29.1</v>
      </c>
      <c r="P18" s="15">
        <f t="shared" si="2"/>
        <v>34.5</v>
      </c>
      <c r="Q18" s="15">
        <f t="shared" si="2"/>
        <v>0.8</v>
      </c>
      <c r="R18" s="15">
        <f t="shared" si="2"/>
        <v>1.1000000000000001</v>
      </c>
      <c r="S18" s="16">
        <f t="shared" si="2"/>
        <v>57.9</v>
      </c>
    </row>
    <row r="19" spans="1:57" x14ac:dyDescent="0.25">
      <c r="J19" s="43" t="s">
        <v>16</v>
      </c>
      <c r="K19" s="43"/>
      <c r="L19" s="43"/>
      <c r="M19" s="10" t="s">
        <v>15</v>
      </c>
      <c r="N19" s="44">
        <f>AVERAGE(N18:S18)</f>
        <v>21.066666666666663</v>
      </c>
      <c r="O19" s="44"/>
      <c r="S19" s="17"/>
    </row>
    <row r="20" spans="1:57" x14ac:dyDescent="0.25">
      <c r="J20" s="35" t="s">
        <v>17</v>
      </c>
      <c r="K20" s="35"/>
      <c r="L20" s="35"/>
      <c r="M20" s="10" t="s">
        <v>15</v>
      </c>
      <c r="N20" s="36">
        <f>AVERAGE(N8:S8)</f>
        <v>8.1666666666666661</v>
      </c>
      <c r="O20" s="36"/>
      <c r="P20" s="18"/>
      <c r="Q20" s="18"/>
      <c r="R20" s="18"/>
      <c r="S20" s="19"/>
    </row>
    <row r="21" spans="1:57" s="1" customFormat="1" x14ac:dyDescent="0.25"/>
    <row r="22" spans="1:57" s="1" customFormat="1" x14ac:dyDescent="0.25"/>
    <row r="23" spans="1:57" s="1" customFormat="1" x14ac:dyDescent="0.25"/>
    <row r="24" spans="1:57" s="1" customFormat="1" x14ac:dyDescent="0.25">
      <c r="N24" s="37" t="s">
        <v>18</v>
      </c>
      <c r="O24" s="37"/>
      <c r="P24" s="37"/>
    </row>
    <row r="25" spans="1:57" s="1" customFormat="1" x14ac:dyDescent="0.25">
      <c r="D25" s="20"/>
      <c r="E25" s="20"/>
      <c r="F25" s="20"/>
      <c r="G25" s="20"/>
      <c r="H25" s="20"/>
      <c r="I25" s="20"/>
      <c r="N25" s="21" t="s">
        <v>19</v>
      </c>
      <c r="O25" s="21"/>
      <c r="P25" s="21" t="s">
        <v>20</v>
      </c>
    </row>
    <row r="26" spans="1:57" s="1" customFormat="1" x14ac:dyDescent="0.25">
      <c r="D26" s="38" t="s">
        <v>21</v>
      </c>
      <c r="E26" s="38"/>
      <c r="F26" s="38"/>
      <c r="G26" s="22"/>
      <c r="H26" s="38" t="s">
        <v>21</v>
      </c>
      <c r="I26" s="38"/>
      <c r="N26" s="23" t="s">
        <v>22</v>
      </c>
      <c r="O26" s="23"/>
      <c r="P26" s="23" t="s">
        <v>23</v>
      </c>
    </row>
    <row r="27" spans="1:57" s="1" customFormat="1" x14ac:dyDescent="0.25">
      <c r="D27" s="24" t="s">
        <v>24</v>
      </c>
      <c r="E27" s="25"/>
      <c r="F27" s="25">
        <v>105</v>
      </c>
      <c r="G27" s="26"/>
      <c r="H27" s="27" t="s">
        <v>25</v>
      </c>
      <c r="I27" s="27">
        <v>45</v>
      </c>
      <c r="N27" s="23" t="s">
        <v>26</v>
      </c>
      <c r="O27" s="23"/>
      <c r="P27" s="23" t="s">
        <v>20</v>
      </c>
    </row>
    <row r="28" spans="1:57" s="1" customFormat="1" x14ac:dyDescent="0.25">
      <c r="D28" s="34" t="s">
        <v>27</v>
      </c>
      <c r="E28" s="34"/>
      <c r="F28" s="28">
        <f>(F27/100)*I29</f>
        <v>3.57</v>
      </c>
      <c r="G28" s="26"/>
      <c r="H28" s="29"/>
      <c r="I28" s="29"/>
      <c r="N28" s="23" t="s">
        <v>28</v>
      </c>
      <c r="O28" s="23"/>
      <c r="P28" s="23" t="s">
        <v>29</v>
      </c>
    </row>
    <row r="29" spans="1:57" s="1" customFormat="1" x14ac:dyDescent="0.25">
      <c r="D29" s="34" t="s">
        <v>30</v>
      </c>
      <c r="E29" s="34"/>
      <c r="F29" s="28">
        <v>49</v>
      </c>
      <c r="G29" s="26"/>
      <c r="H29" s="29" t="s">
        <v>31</v>
      </c>
      <c r="I29" s="29">
        <v>3.4</v>
      </c>
    </row>
    <row r="30" spans="1:57" s="1" customFormat="1" x14ac:dyDescent="0.25">
      <c r="D30" s="28" t="s">
        <v>32</v>
      </c>
      <c r="E30" s="30"/>
      <c r="F30" s="28">
        <v>7.5</v>
      </c>
      <c r="G30" s="20"/>
    </row>
    <row r="31" spans="1:57" s="1" customFormat="1" x14ac:dyDescent="0.25">
      <c r="D31" s="28" t="s">
        <v>33</v>
      </c>
      <c r="E31" s="28"/>
      <c r="F31" s="28">
        <f>(F27*0.0125)</f>
        <v>1.3125</v>
      </c>
    </row>
    <row r="32" spans="1:57" s="1" customFormat="1" x14ac:dyDescent="0.25">
      <c r="D32" s="28" t="s">
        <v>34</v>
      </c>
      <c r="E32" s="28"/>
      <c r="F32" s="28">
        <f>(F28+F29+F31)*16%</f>
        <v>8.6212</v>
      </c>
    </row>
    <row r="33" spans="4:8" s="1" customFormat="1" x14ac:dyDescent="0.25">
      <c r="D33" s="28" t="s">
        <v>35</v>
      </c>
      <c r="E33" s="28"/>
      <c r="F33" s="28">
        <f>(I27+F28+F30+F31+F32)</f>
        <v>66.003699999999995</v>
      </c>
    </row>
    <row r="34" spans="4:8" s="1" customFormat="1" x14ac:dyDescent="0.25">
      <c r="D34" s="28" t="s">
        <v>36</v>
      </c>
      <c r="E34" s="28"/>
      <c r="F34" s="28">
        <f>F27-F33</f>
        <v>38.996300000000005</v>
      </c>
      <c r="G34" s="1">
        <f>(F34/F27)*100</f>
        <v>37.13933333333334</v>
      </c>
      <c r="H34" s="31" t="s">
        <v>37</v>
      </c>
    </row>
    <row r="35" spans="4:8" s="1" customFormat="1" x14ac:dyDescent="0.25"/>
    <row r="36" spans="4:8" s="1" customFormat="1" x14ac:dyDescent="0.25"/>
    <row r="37" spans="4:8" s="1" customFormat="1" x14ac:dyDescent="0.25"/>
    <row r="38" spans="4:8" s="1" customFormat="1" x14ac:dyDescent="0.25"/>
    <row r="39" spans="4:8" s="1" customFormat="1" x14ac:dyDescent="0.25"/>
    <row r="40" spans="4:8" s="1" customFormat="1" x14ac:dyDescent="0.25"/>
    <row r="41" spans="4:8" s="1" customFormat="1" x14ac:dyDescent="0.25"/>
    <row r="42" spans="4:8" s="1" customFormat="1" x14ac:dyDescent="0.25"/>
    <row r="43" spans="4:8" s="1" customFormat="1" x14ac:dyDescent="0.25"/>
    <row r="44" spans="4:8" s="1" customFormat="1" x14ac:dyDescent="0.25"/>
    <row r="45" spans="4:8" s="1" customFormat="1" x14ac:dyDescent="0.25"/>
    <row r="46" spans="4:8" s="1" customFormat="1" x14ac:dyDescent="0.25"/>
    <row r="47" spans="4:8" s="1" customFormat="1" x14ac:dyDescent="0.25"/>
    <row r="48" spans="4: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</sheetData>
  <mergeCells count="13">
    <mergeCell ref="G5:R5"/>
    <mergeCell ref="G6:L6"/>
    <mergeCell ref="N6:R6"/>
    <mergeCell ref="J18:L18"/>
    <mergeCell ref="J19:L19"/>
    <mergeCell ref="N19:O19"/>
    <mergeCell ref="D28:E28"/>
    <mergeCell ref="D29:E29"/>
    <mergeCell ref="J20:L20"/>
    <mergeCell ref="N20:O20"/>
    <mergeCell ref="N24:P24"/>
    <mergeCell ref="D26:F26"/>
    <mergeCell ref="H26:I26"/>
  </mergeCells>
  <hyperlinks>
    <hyperlink ref="T11" r:id="rId1"/>
    <hyperlink ref="T12" r:id="rId2"/>
    <hyperlink ref="T13" r:id="rId3"/>
    <hyperlink ref="T14" r:id="rId4"/>
    <hyperlink ref="T15" r:id="rId5"/>
    <hyperlink ref="T10" r:id="rId6"/>
    <hyperlink ref="T8" r:id="rId7"/>
    <hyperlink ref="T9" r:id="rId8"/>
  </hyperlinks>
  <pageMargins left="0.7" right="0.7" top="0.75" bottom="0.75" header="0.51180555555555496" footer="0.51180555555555496"/>
  <pageSetup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created xsi:type="dcterms:W3CDTF">2006-09-16T00:00:00Z</dcterms:created>
  <dcterms:modified xsi:type="dcterms:W3CDTF">2021-11-15T03:48:31Z</dcterms:modified>
  <dc:language>en-US</dc:language>
</cp:coreProperties>
</file>