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showObjects="placeholders" defaultThemeVersion="124226"/>
  <bookViews>
    <workbookView xWindow="-15" yWindow="-15" windowWidth="15330" windowHeight="4275" activeTab="1"/>
  </bookViews>
  <sheets>
    <sheet name="Login" sheetId="35" r:id="rId1"/>
    <sheet name="Tissue Summary" sheetId="11" r:id="rId2"/>
    <sheet name="% Dry Wt" sheetId="36" r:id="rId3"/>
  </sheets>
  <externalReferences>
    <externalReference r:id="rId4"/>
    <externalReference r:id="rId5"/>
  </externalReferences>
  <definedNames>
    <definedName name="_xlnm._FilterDatabase" localSheetId="0" hidden="1">Login!$A$7:$K$129</definedName>
    <definedName name="_Key1" hidden="1">#REF!</definedName>
    <definedName name="_Order1" hidden="1">255</definedName>
    <definedName name="_PA1">[1]extraction!$A$1:$K$26</definedName>
    <definedName name="_pa2">#REF!</definedName>
    <definedName name="_PA4">#REF!</definedName>
    <definedName name="_PA5">#REF!</definedName>
    <definedName name="_PA6">#REF!</definedName>
    <definedName name="_pa7">#REF!</definedName>
    <definedName name="_pa8">[2]extraction!$A$1:$K$21</definedName>
    <definedName name="_Regression_Int" hidden="1">1</definedName>
    <definedName name="_Sort" hidden="1">#REF!</definedName>
    <definedName name="Access_Button" hidden="1">"Sample_Login_SAMPLE_List"</definedName>
    <definedName name="AccessDatabase" hidden="1">"C:\DATA\FORMS\Sample Login.mdb"</definedName>
    <definedName name="_xlnm.Print_Area" localSheetId="0">Login!$A$1:$G$16</definedName>
    <definedName name="_xlnm.Print_Area" localSheetId="1">'Tissue Summary'!$A$1:$L$94</definedName>
    <definedName name="_xlnm.Print_Area">#REF!</definedName>
    <definedName name="Print_Area_MI">#REF!</definedName>
    <definedName name="_xlnm.Print_Titles" localSheetId="0">Login!$1:$7</definedName>
    <definedName name="_xlnm.Print_Titles" localSheetId="1">'Tissue Summary'!$1:$10</definedName>
    <definedName name="_xlnm.Print_Titles">#REF!</definedName>
    <definedName name="PRINT_TITLES_MI">#REF!</definedName>
    <definedName name="Sample_Login_SAMPLE_List" localSheetId="0">#REF!</definedName>
    <definedName name="Sample_Login_SAMPLE_List">#REF!</definedName>
  </definedNames>
  <calcPr calcId="145621"/>
</workbook>
</file>

<file path=xl/calcChain.xml><?xml version="1.0" encoding="utf-8"?>
<calcChain xmlns="http://schemas.openxmlformats.org/spreadsheetml/2006/main">
  <c r="I61" i="11" l="1"/>
  <c r="I60" i="11"/>
  <c r="I74" i="11"/>
  <c r="I68" i="11"/>
  <c r="I19" i="11"/>
  <c r="F19" i="36"/>
  <c r="E19" i="36"/>
  <c r="H19" i="36" s="1"/>
  <c r="F18" i="36"/>
  <c r="E18" i="36"/>
  <c r="H18" i="36" s="1"/>
  <c r="F17" i="36"/>
  <c r="E17" i="36"/>
  <c r="H17" i="36" s="1"/>
  <c r="F16" i="36"/>
  <c r="E16" i="36"/>
  <c r="H16" i="36" s="1"/>
  <c r="F15" i="36"/>
  <c r="E15" i="36"/>
  <c r="H15" i="36" s="1"/>
  <c r="F14" i="36"/>
  <c r="E14" i="36"/>
  <c r="H14" i="36" s="1"/>
  <c r="F13" i="36"/>
  <c r="E13" i="36"/>
  <c r="H13" i="36" s="1"/>
  <c r="F12" i="36"/>
  <c r="E12" i="36"/>
  <c r="H12" i="36" s="1"/>
  <c r="F11" i="36"/>
  <c r="E11" i="36"/>
  <c r="H11" i="36" s="1"/>
  <c r="G11" i="36" l="1"/>
  <c r="G12" i="36"/>
  <c r="G13" i="36"/>
  <c r="G14" i="36"/>
  <c r="G15" i="36"/>
  <c r="G16" i="36"/>
  <c r="G17" i="36"/>
  <c r="G18" i="36"/>
  <c r="G19" i="36"/>
  <c r="H46" i="11" l="1"/>
  <c r="H35" i="11"/>
  <c r="K40" i="11"/>
  <c r="F23" i="11"/>
  <c r="F24" i="11" s="1"/>
  <c r="I17" i="11"/>
  <c r="K62" i="11"/>
  <c r="K54" i="11"/>
  <c r="K55" i="11" s="1"/>
  <c r="K48" i="11"/>
  <c r="K49" i="11" s="1"/>
  <c r="H40" i="11"/>
  <c r="H53" i="11"/>
  <c r="H52" i="11"/>
  <c r="H47" i="11"/>
  <c r="I20" i="11"/>
  <c r="I21" i="11"/>
  <c r="I18" i="11"/>
  <c r="I16" i="11"/>
  <c r="I15" i="11"/>
  <c r="I14" i="11"/>
  <c r="I13" i="11"/>
  <c r="I12" i="11"/>
  <c r="H75" i="11"/>
  <c r="H69" i="11"/>
  <c r="K76" i="11"/>
  <c r="I76" i="11" s="1"/>
  <c r="I75" i="11"/>
  <c r="I73" i="11"/>
  <c r="K70" i="11"/>
  <c r="I70" i="11" s="1"/>
  <c r="I69" i="11"/>
  <c r="I67" i="11"/>
  <c r="A75" i="11"/>
  <c r="A69" i="11"/>
  <c r="I62" i="11"/>
  <c r="F29" i="11" l="1"/>
  <c r="I29" i="11"/>
  <c r="I77" i="11"/>
  <c r="I71" i="11"/>
  <c r="I30" i="11"/>
  <c r="F30" i="11"/>
  <c r="K71" i="11"/>
  <c r="F28" i="11"/>
  <c r="I23" i="11"/>
  <c r="K77" i="11"/>
  <c r="I28" i="11"/>
  <c r="K79" i="11" l="1"/>
  <c r="I79" i="11"/>
</calcChain>
</file>

<file path=xl/sharedStrings.xml><?xml version="1.0" encoding="utf-8"?>
<sst xmlns="http://schemas.openxmlformats.org/spreadsheetml/2006/main" count="247" uniqueCount="118">
  <si>
    <t>BATTELLE MARINE SCIENCE LABORATORIES</t>
  </si>
  <si>
    <t>1529 West Sequim Bay Road</t>
  </si>
  <si>
    <t>Sequim, Washington  98382-9099</t>
  </si>
  <si>
    <t>360/681-3604</t>
  </si>
  <si>
    <t>MSL Code</t>
  </si>
  <si>
    <t>Date</t>
  </si>
  <si>
    <t>MATRIX SPIKE RESULTS</t>
  </si>
  <si>
    <t>Batch ID</t>
  </si>
  <si>
    <t>certified value</t>
  </si>
  <si>
    <t>range</t>
  </si>
  <si>
    <t>Amount Spiked</t>
  </si>
  <si>
    <t>Amount Recovered</t>
  </si>
  <si>
    <t>Percent Recovery</t>
  </si>
  <si>
    <t>RPD</t>
  </si>
  <si>
    <t>percent recovery</t>
  </si>
  <si>
    <t>Approvals:</t>
  </si>
  <si>
    <t>Project Manager</t>
  </si>
  <si>
    <t>STANDARD REFERENCE MATERIALS</t>
  </si>
  <si>
    <t>BLANK SPIKE RESULTS</t>
  </si>
  <si>
    <t xml:space="preserve">Percent </t>
  </si>
  <si>
    <t>Dry Weight</t>
  </si>
  <si>
    <t>(µg/g dry)</t>
  </si>
  <si>
    <t>METHOD BLANKS</t>
  </si>
  <si>
    <t>REPLICATE ANALYSIS RESULTS</t>
  </si>
  <si>
    <t>NA   Not Applicable</t>
  </si>
  <si>
    <t>NS   Not Spiked</t>
  </si>
  <si>
    <t>#    Exceeds Data Quality Objective</t>
  </si>
  <si>
    <t>MERCURY SPECIATION IN TISSUE</t>
  </si>
  <si>
    <t>(µg/g wet)</t>
  </si>
  <si>
    <t>MeHg</t>
  </si>
  <si>
    <t>SAMPLE LOGIN</t>
  </si>
  <si>
    <t xml:space="preserve">Project Manager:  </t>
  </si>
  <si>
    <t>Lasorsa</t>
  </si>
  <si>
    <t xml:space="preserve">Date Received:  </t>
  </si>
  <si>
    <t xml:space="preserve">Batch:  </t>
  </si>
  <si>
    <t xml:space="preserve">Project:  </t>
  </si>
  <si>
    <t>Marine Sciences Laboratory</t>
  </si>
  <si>
    <t>Sequim, Washington  98382</t>
  </si>
  <si>
    <t xml:space="preserve">Login Designee:  </t>
  </si>
  <si>
    <t>PH:  (360) 681-4565</t>
  </si>
  <si>
    <t>Matrix</t>
  </si>
  <si>
    <t>Storage Location</t>
  </si>
  <si>
    <t>Requested Parameters</t>
  </si>
  <si>
    <t>Collection Date</t>
  </si>
  <si>
    <t>U</t>
  </si>
  <si>
    <t>±0.056</t>
  </si>
  <si>
    <t xml:space="preserve">OPR Blank </t>
  </si>
  <si>
    <t>U     Not detected at or above MDL shown</t>
  </si>
  <si>
    <t>J     Detected between the MDL and the MRL</t>
  </si>
  <si>
    <t xml:space="preserve">METHOD DETECTION LIMIT </t>
  </si>
  <si>
    <t xml:space="preserve">METHOD REPORTING LIMIT </t>
  </si>
  <si>
    <t>McGahan</t>
  </si>
  <si>
    <t>Sample ID</t>
  </si>
  <si>
    <t xml:space="preserve"> Collected</t>
  </si>
  <si>
    <t>Battelle ID</t>
  </si>
  <si>
    <t>BCO ID</t>
  </si>
  <si>
    <t>Blank  r1</t>
  </si>
  <si>
    <t>Blank  r2</t>
  </si>
  <si>
    <t>Blank  r3</t>
  </si>
  <si>
    <t>DORM-3 r1</t>
  </si>
  <si>
    <t xml:space="preserve">OPR r1 </t>
  </si>
  <si>
    <t xml:space="preserve">OPR r2 </t>
  </si>
  <si>
    <t>Animida III</t>
  </si>
  <si>
    <t>Battelle Code</t>
  </si>
  <si>
    <t>clam</t>
  </si>
  <si>
    <t>amphipod</t>
  </si>
  <si>
    <t>ANIMIDA</t>
  </si>
  <si>
    <t>Percent Dry Weight Calculations</t>
  </si>
  <si>
    <t>Date:</t>
  </si>
  <si>
    <t xml:space="preserve">Central File #:  </t>
  </si>
  <si>
    <t>3471</t>
  </si>
  <si>
    <t>Balance:</t>
  </si>
  <si>
    <t xml:space="preserve">Analyst:  </t>
  </si>
  <si>
    <t>Matrix:</t>
  </si>
  <si>
    <t>Tissue</t>
  </si>
  <si>
    <t>Battelle Sample ID</t>
  </si>
  <si>
    <t>Tare Weight (g)</t>
  </si>
  <si>
    <t>Tare+Wet Weight (g)</t>
  </si>
  <si>
    <t>Tare+Dry Weight (g)</t>
  </si>
  <si>
    <t>Wet Weight (g)</t>
  </si>
  <si>
    <t>Dry Weight (g)</t>
  </si>
  <si>
    <t>% Dry Weight</t>
  </si>
  <si>
    <t>% Wet Weight</t>
  </si>
  <si>
    <t>QA Reviewer</t>
  </si>
  <si>
    <t>Methyl Hg</t>
  </si>
  <si>
    <t>08/19/15</t>
  </si>
  <si>
    <t>QAH-203</t>
  </si>
  <si>
    <t>L4811</t>
  </si>
  <si>
    <t>3471-21</t>
  </si>
  <si>
    <t>Deep Freezer B-1</t>
  </si>
  <si>
    <t>QAH-204</t>
  </si>
  <si>
    <t>L4812</t>
  </si>
  <si>
    <t>3471-22</t>
  </si>
  <si>
    <t>QAH-205</t>
  </si>
  <si>
    <t>L4813</t>
  </si>
  <si>
    <t>3471-23</t>
  </si>
  <si>
    <t>QAH-206</t>
  </si>
  <si>
    <t>L4814</t>
  </si>
  <si>
    <t>3471-24</t>
  </si>
  <si>
    <t>QAH-301</t>
  </si>
  <si>
    <t>L4816</t>
  </si>
  <si>
    <t>3471-25</t>
  </si>
  <si>
    <t>QAH-302</t>
  </si>
  <si>
    <t>L4817</t>
  </si>
  <si>
    <t>3471-26</t>
  </si>
  <si>
    <t>QAH-302-REP</t>
  </si>
  <si>
    <t>L4818</t>
  </si>
  <si>
    <t>3471-27</t>
  </si>
  <si>
    <t>QAH-305</t>
  </si>
  <si>
    <t>L4822</t>
  </si>
  <si>
    <t>3471-28</t>
  </si>
  <si>
    <t>QAH-307</t>
  </si>
  <si>
    <t>L4823</t>
  </si>
  <si>
    <t>3471-29</t>
  </si>
  <si>
    <t>083115MEA</t>
  </si>
  <si>
    <t>(Samples Received 8/19/15)</t>
  </si>
  <si>
    <t>3471-27 r1</t>
  </si>
  <si>
    <t>3471-27 r2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</si>
</sst>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8">
    <numFmt numFmtId="43" formatCode="_(* #,##0.00_);_(* \(#,##0.00\);_(* &quot;-&quot;??_);_(@_)"/>
    <numFmt numFmtId="164" formatCode="0.000"/>
    <numFmt numFmtId="165" formatCode="0.0000"/>
    <numFmt numFmtId="166" formatCode="0.00000"/>
    <numFmt numFmtId="167" formatCode="0.0"/>
    <numFmt numFmtId="168" formatCode="General_)"/>
    <numFmt numFmtId="169" formatCode="0.0%"/>
    <numFmt numFmtId="170" formatCode="#."/>
    <numFmt numFmtId="171" formatCode="#.00"/>
    <numFmt numFmtId="172" formatCode="m\o\n\th\ d\,\ yyyy"/>
    <numFmt numFmtId="173" formatCode="mm/dd/yy"/>
    <numFmt numFmtId="174" formatCode="0.000000"/>
    <numFmt numFmtId="175" formatCode="mm/dd/yy;@"/>
    <numFmt numFmtId="176" formatCode="_(* #,##0.000_);_(* \(#,##0.000\);_(* &quot;-&quot;??_);_(@_)"/>
    <numFmt numFmtId="177" formatCode="0.0000_)"/>
    <numFmt numFmtId="178" formatCode="m\-d\-yyyy"/>
    <numFmt numFmtId="179" formatCode="0000"/>
    <numFmt numFmtId="180" formatCode="m/d/yy\ h:mm;@"/>
  </numFmts>
  <fonts count="38" x14ac:knownFonts="1">
    <font>
      <sz val="10"/>
      <name val="Arial"/>
    </font>
    <font>
      <sz val="10"/>
      <name val="Arial"/>
    </font>
    <font>
      <sz val="9"/>
      <name val="Arial"/>
      <family val="2"/>
    </font>
    <font>
      <b/>
      <i/>
      <sz val="9"/>
      <name val="Arial"/>
      <family val="2"/>
    </font>
    <font>
      <b/>
      <sz val="9"/>
      <name val="Arial"/>
      <family val="2"/>
    </font>
    <font>
      <b/>
      <u/>
      <sz val="9"/>
      <name val="Arial"/>
      <family val="2"/>
    </font>
    <font>
      <sz val="1"/>
      <color indexed="8"/>
      <name val="Courier"/>
    </font>
    <font>
      <b/>
      <sz val="1"/>
      <color indexed="8"/>
      <name val="Courier"/>
    </font>
    <font>
      <sz val="9"/>
      <color indexed="10"/>
      <name val="Arial"/>
      <family val="2"/>
    </font>
    <font>
      <sz val="12"/>
      <name val="Courier"/>
    </font>
    <font>
      <sz val="9"/>
      <color indexed="12"/>
      <name val="Arial"/>
      <family val="2"/>
    </font>
    <font>
      <b/>
      <u/>
      <sz val="14"/>
      <name val="Arial"/>
      <family val="2"/>
    </font>
    <font>
      <sz val="10"/>
      <name val="Arial"/>
      <family val="2"/>
    </font>
    <font>
      <b/>
      <u/>
      <sz val="18"/>
      <name val="Arial"/>
      <family val="2"/>
    </font>
    <font>
      <i/>
      <sz val="8"/>
      <name val="Arial"/>
      <family val="2"/>
    </font>
    <font>
      <b/>
      <sz val="14"/>
      <name val="Arial"/>
      <family val="2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14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5"/>
      <color indexed="62"/>
      <name val="Calibri"/>
      <family val="2"/>
    </font>
    <font>
      <b/>
      <sz val="13"/>
      <color indexed="62"/>
      <name val="Calibri"/>
      <family val="2"/>
    </font>
    <font>
      <b/>
      <sz val="11"/>
      <color indexed="62"/>
      <name val="Calibri"/>
      <family val="2"/>
    </font>
    <font>
      <sz val="11"/>
      <color indexed="62"/>
      <name val="Calibri"/>
      <family val="2"/>
    </font>
    <font>
      <sz val="11"/>
      <color indexed="52"/>
      <name val="Calibri"/>
      <family val="2"/>
    </font>
    <font>
      <sz val="11"/>
      <color indexed="60"/>
      <name val="Calibri"/>
      <family val="2"/>
    </font>
    <font>
      <b/>
      <sz val="11"/>
      <color indexed="63"/>
      <name val="Calibri"/>
      <family val="2"/>
    </font>
    <font>
      <b/>
      <sz val="18"/>
      <color indexed="62"/>
      <name val="Cambria"/>
      <family val="2"/>
    </font>
    <font>
      <sz val="11"/>
      <color indexed="10"/>
      <name val="Calibri"/>
      <family val="2"/>
    </font>
    <font>
      <b/>
      <sz val="10"/>
      <name val="Arial"/>
      <family val="2"/>
    </font>
    <font>
      <sz val="12"/>
      <name val="Courier"/>
      <family val="3"/>
    </font>
    <font>
      <b/>
      <u/>
      <sz val="10"/>
      <color indexed="8"/>
      <name val="Arial"/>
      <family val="2"/>
    </font>
    <font>
      <sz val="10"/>
      <color indexed="8"/>
      <name val="Arial"/>
      <family val="2"/>
    </font>
    <font>
      <sz val="11"/>
      <color rgb="FF000000"/>
      <name val="Calibri"/>
      <family val="2"/>
    </font>
    <font>
      <sz val="10"/>
      <color indexed="10"/>
      <name val="Arial"/>
      <family val="2"/>
    </font>
  </fonts>
  <fills count="20">
    <fill>
      <patternFill patternType="none"/>
    </fill>
    <fill>
      <patternFill patternType="gray125"/>
    </fill>
    <fill>
      <patternFill patternType="solid">
        <fgColor indexed="9"/>
      </patternFill>
    </fill>
    <fill>
      <patternFill patternType="solid">
        <fgColor indexed="47"/>
      </patternFill>
    </fill>
    <fill>
      <patternFill patternType="solid">
        <fgColor indexed="26"/>
      </patternFill>
    </fill>
    <fill>
      <patternFill patternType="solid">
        <fgColor indexed="27"/>
      </patternFill>
    </fill>
    <fill>
      <patternFill patternType="solid">
        <fgColor indexed="22"/>
      </patternFill>
    </fill>
    <fill>
      <patternFill patternType="solid">
        <fgColor indexed="29"/>
      </patternFill>
    </fill>
    <fill>
      <patternFill patternType="solid">
        <fgColor indexed="43"/>
      </patternFill>
    </fill>
    <fill>
      <patternFill patternType="solid">
        <fgColor indexed="44"/>
      </patternFill>
    </fill>
    <fill>
      <patternFill patternType="solid">
        <fgColor indexed="49"/>
      </patternFill>
    </fill>
    <fill>
      <patternFill patternType="solid">
        <fgColor indexed="19"/>
      </patternFill>
    </fill>
    <fill>
      <patternFill patternType="solid">
        <fgColor indexed="54"/>
      </patternFill>
    </fill>
    <fill>
      <patternFill patternType="solid">
        <fgColor indexed="53"/>
      </patternFill>
    </fill>
    <fill>
      <patternFill patternType="solid">
        <fgColor indexed="45"/>
      </patternFill>
    </fill>
    <fill>
      <patternFill patternType="solid">
        <fgColor indexed="55"/>
      </patternFill>
    </fill>
    <fill>
      <patternFill patternType="solid">
        <fgColor indexed="42"/>
      </patternFill>
    </fill>
    <fill>
      <patternFill patternType="solid">
        <fgColor indexed="41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9"/>
        <bgColor indexed="64"/>
      </patternFill>
    </fill>
  </fills>
  <borders count="24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49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49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53">
    <xf numFmtId="0" fontId="0" fillId="0" borderId="0"/>
    <xf numFmtId="0" fontId="16" fillId="2" borderId="0" applyNumberFormat="0" applyBorder="0" applyAlignment="0" applyProtection="0"/>
    <xf numFmtId="0" fontId="16" fillId="3" borderId="0" applyNumberFormat="0" applyBorder="0" applyAlignment="0" applyProtection="0"/>
    <xf numFmtId="0" fontId="16" fillId="4" borderId="0" applyNumberFormat="0" applyBorder="0" applyAlignment="0" applyProtection="0"/>
    <xf numFmtId="0" fontId="16" fillId="2" borderId="0" applyNumberFormat="0" applyBorder="0" applyAlignment="0" applyProtection="0"/>
    <xf numFmtId="0" fontId="16" fillId="5" borderId="0" applyNumberFormat="0" applyBorder="0" applyAlignment="0" applyProtection="0"/>
    <xf numFmtId="0" fontId="16" fillId="3" borderId="0" applyNumberFormat="0" applyBorder="0" applyAlignment="0" applyProtection="0"/>
    <xf numFmtId="0" fontId="16" fillId="6" borderId="0" applyNumberFormat="0" applyBorder="0" applyAlignment="0" applyProtection="0"/>
    <xf numFmtId="0" fontId="16" fillId="7" borderId="0" applyNumberFormat="0" applyBorder="0" applyAlignment="0" applyProtection="0"/>
    <xf numFmtId="0" fontId="16" fillId="8" borderId="0" applyNumberFormat="0" applyBorder="0" applyAlignment="0" applyProtection="0"/>
    <xf numFmtId="0" fontId="16" fillId="6" borderId="0" applyNumberFormat="0" applyBorder="0" applyAlignment="0" applyProtection="0"/>
    <xf numFmtId="0" fontId="16" fillId="9" borderId="0" applyNumberFormat="0" applyBorder="0" applyAlignment="0" applyProtection="0"/>
    <xf numFmtId="0" fontId="16" fillId="3" borderId="0" applyNumberFormat="0" applyBorder="0" applyAlignment="0" applyProtection="0"/>
    <xf numFmtId="0" fontId="17" fillId="10" borderId="0" applyNumberFormat="0" applyBorder="0" applyAlignment="0" applyProtection="0"/>
    <xf numFmtId="0" fontId="17" fillId="7" borderId="0" applyNumberFormat="0" applyBorder="0" applyAlignment="0" applyProtection="0"/>
    <xf numFmtId="0" fontId="17" fillId="8" borderId="0" applyNumberFormat="0" applyBorder="0" applyAlignment="0" applyProtection="0"/>
    <xf numFmtId="0" fontId="17" fillId="6" borderId="0" applyNumberFormat="0" applyBorder="0" applyAlignment="0" applyProtection="0"/>
    <xf numFmtId="0" fontId="17" fillId="10" borderId="0" applyNumberFormat="0" applyBorder="0" applyAlignment="0" applyProtection="0"/>
    <xf numFmtId="0" fontId="17" fillId="3" borderId="0" applyNumberFormat="0" applyBorder="0" applyAlignment="0" applyProtection="0"/>
    <xf numFmtId="0" fontId="17" fillId="10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0" borderId="0" applyNumberFormat="0" applyBorder="0" applyAlignment="0" applyProtection="0"/>
    <xf numFmtId="0" fontId="17" fillId="13" borderId="0" applyNumberFormat="0" applyBorder="0" applyAlignment="0" applyProtection="0"/>
    <xf numFmtId="0" fontId="18" fillId="14" borderId="0" applyNumberFormat="0" applyBorder="0" applyAlignment="0" applyProtection="0"/>
    <xf numFmtId="0" fontId="19" fillId="2" borderId="1" applyNumberFormat="0" applyAlignment="0" applyProtection="0"/>
    <xf numFmtId="0" fontId="20" fillId="15" borderId="2" applyNumberFormat="0" applyAlignment="0" applyProtection="0"/>
    <xf numFmtId="43" fontId="1" fillId="0" borderId="0" applyFont="0" applyFill="0" applyBorder="0" applyAlignment="0" applyProtection="0"/>
    <xf numFmtId="172" fontId="6" fillId="0" borderId="0">
      <protection locked="0"/>
    </xf>
    <xf numFmtId="0" fontId="21" fillId="0" borderId="0" applyNumberFormat="0" applyFill="0" applyBorder="0" applyAlignment="0" applyProtection="0"/>
    <xf numFmtId="171" fontId="6" fillId="0" borderId="0">
      <protection locked="0"/>
    </xf>
    <xf numFmtId="0" fontId="22" fillId="16" borderId="0" applyNumberFormat="0" applyBorder="0" applyAlignment="0" applyProtection="0"/>
    <xf numFmtId="0" fontId="23" fillId="0" borderId="3" applyNumberFormat="0" applyFill="0" applyAlignment="0" applyProtection="0"/>
    <xf numFmtId="0" fontId="24" fillId="0" borderId="4" applyNumberFormat="0" applyFill="0" applyAlignment="0" applyProtection="0"/>
    <xf numFmtId="0" fontId="25" fillId="0" borderId="5" applyNumberFormat="0" applyFill="0" applyAlignment="0" applyProtection="0"/>
    <xf numFmtId="0" fontId="25" fillId="0" borderId="0" applyNumberFormat="0" applyFill="0" applyBorder="0" applyAlignment="0" applyProtection="0"/>
    <xf numFmtId="170" fontId="7" fillId="0" borderId="0">
      <protection locked="0"/>
    </xf>
    <xf numFmtId="170" fontId="7" fillId="0" borderId="0">
      <protection locked="0"/>
    </xf>
    <xf numFmtId="0" fontId="26" fillId="3" borderId="1" applyNumberFormat="0" applyAlignment="0" applyProtection="0"/>
    <xf numFmtId="0" fontId="27" fillId="0" borderId="6" applyNumberFormat="0" applyFill="0" applyAlignment="0" applyProtection="0"/>
    <xf numFmtId="0" fontId="28" fillId="8" borderId="0" applyNumberFormat="0" applyBorder="0" applyAlignment="0" applyProtection="0"/>
    <xf numFmtId="0" fontId="12" fillId="0" borderId="0"/>
    <xf numFmtId="0" fontId="12" fillId="0" borderId="0"/>
    <xf numFmtId="168" fontId="33" fillId="0" borderId="0"/>
    <xf numFmtId="168" fontId="9" fillId="0" borderId="0"/>
    <xf numFmtId="0" fontId="9" fillId="4" borderId="7" applyNumberFormat="0" applyFont="0" applyAlignment="0" applyProtection="0"/>
    <xf numFmtId="0" fontId="29" fillId="2" borderId="8" applyNumberFormat="0" applyAlignment="0" applyProtection="0"/>
    <xf numFmtId="9" fontId="1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30" fillId="0" borderId="0" applyNumberFormat="0" applyFill="0" applyBorder="0" applyAlignment="0" applyProtection="0"/>
    <xf numFmtId="170" fontId="6" fillId="0" borderId="9">
      <protection locked="0"/>
    </xf>
    <xf numFmtId="0" fontId="31" fillId="0" borderId="0" applyNumberFormat="0" applyFill="0" applyBorder="0" applyAlignment="0" applyProtection="0"/>
  </cellStyleXfs>
  <cellXfs count="167">
    <xf numFmtId="0" fontId="0" fillId="0" borderId="0" xfId="0"/>
    <xf numFmtId="0" fontId="2" fillId="0" borderId="0" xfId="0" applyFont="1" applyAlignment="1">
      <alignment horizontal="left"/>
    </xf>
    <xf numFmtId="14" fontId="2" fillId="0" borderId="0" xfId="0" applyNumberFormat="1" applyFont="1" applyAlignment="1">
      <alignment horizontal="center"/>
    </xf>
    <xf numFmtId="0" fontId="2" fillId="0" borderId="0" xfId="0" applyFont="1" applyAlignment="1">
      <alignment horizontal="center"/>
    </xf>
    <xf numFmtId="0" fontId="2" fillId="0" borderId="0" xfId="0" applyFont="1"/>
    <xf numFmtId="0" fontId="2" fillId="0" borderId="10" xfId="0" applyFont="1" applyBorder="1" applyAlignment="1">
      <alignment horizontal="center"/>
    </xf>
    <xf numFmtId="0" fontId="2" fillId="0" borderId="0" xfId="0" applyFont="1" applyBorder="1" applyAlignment="1">
      <alignment horizontal="right"/>
    </xf>
    <xf numFmtId="0" fontId="2" fillId="0" borderId="10" xfId="0" applyFont="1" applyBorder="1" applyAlignment="1">
      <alignment horizontal="right"/>
    </xf>
    <xf numFmtId="0" fontId="4" fillId="0" borderId="0" xfId="0" applyFont="1" applyFill="1" applyAlignment="1">
      <alignment horizontal="center"/>
    </xf>
    <xf numFmtId="0" fontId="2" fillId="0" borderId="0" xfId="0" applyFont="1" applyFill="1"/>
    <xf numFmtId="167" fontId="2" fillId="0" borderId="0" xfId="0" applyNumberFormat="1" applyFont="1" applyAlignment="1">
      <alignment horizontal="center"/>
    </xf>
    <xf numFmtId="0" fontId="2" fillId="0" borderId="0" xfId="0" applyFont="1" applyFill="1" applyBorder="1" applyAlignment="1">
      <alignment horizontal="right"/>
    </xf>
    <xf numFmtId="2" fontId="2" fillId="0" borderId="10" xfId="0" applyNumberFormat="1" applyFont="1" applyFill="1" applyBorder="1" applyAlignment="1">
      <alignment horizontal="right"/>
    </xf>
    <xf numFmtId="164" fontId="2" fillId="0" borderId="0" xfId="0" applyNumberFormat="1" applyFont="1" applyFill="1" applyAlignment="1">
      <alignment horizontal="right"/>
    </xf>
    <xf numFmtId="0" fontId="8" fillId="0" borderId="0" xfId="0" applyFont="1" applyAlignment="1">
      <alignment horizontal="left"/>
    </xf>
    <xf numFmtId="0" fontId="8" fillId="0" borderId="0" xfId="0" applyFont="1"/>
    <xf numFmtId="0" fontId="8" fillId="0" borderId="0" xfId="0" applyFont="1" applyAlignment="1">
      <alignment horizontal="center"/>
    </xf>
    <xf numFmtId="0" fontId="2" fillId="0" borderId="0" xfId="0" applyFont="1" applyFill="1" applyAlignment="1">
      <alignment horizontal="right"/>
    </xf>
    <xf numFmtId="9" fontId="2" fillId="0" borderId="0" xfId="48" applyFont="1" applyFill="1"/>
    <xf numFmtId="0" fontId="5" fillId="0" borderId="0" xfId="0" applyFont="1" applyAlignment="1">
      <alignment horizontal="left"/>
    </xf>
    <xf numFmtId="0" fontId="2" fillId="17" borderId="11" xfId="0" applyFont="1" applyFill="1" applyBorder="1"/>
    <xf numFmtId="0" fontId="2" fillId="17" borderId="0" xfId="0" applyFont="1" applyFill="1" applyBorder="1"/>
    <xf numFmtId="0" fontId="2" fillId="17" borderId="0" xfId="0" applyFont="1" applyFill="1" applyBorder="1" applyAlignment="1">
      <alignment horizontal="center"/>
    </xf>
    <xf numFmtId="0" fontId="2" fillId="17" borderId="12" xfId="0" applyFont="1" applyFill="1" applyBorder="1"/>
    <xf numFmtId="0" fontId="2" fillId="17" borderId="13" xfId="0" applyFont="1" applyFill="1" applyBorder="1" applyAlignment="1">
      <alignment horizontal="left"/>
    </xf>
    <xf numFmtId="0" fontId="2" fillId="17" borderId="14" xfId="0" applyFont="1" applyFill="1" applyBorder="1"/>
    <xf numFmtId="0" fontId="3" fillId="0" borderId="0" xfId="0" applyFont="1" applyAlignment="1">
      <alignment horizontal="left"/>
    </xf>
    <xf numFmtId="0" fontId="2" fillId="0" borderId="10" xfId="0" applyFont="1" applyBorder="1" applyAlignment="1">
      <alignment horizontal="left"/>
    </xf>
    <xf numFmtId="0" fontId="2" fillId="17" borderId="15" xfId="0" applyFont="1" applyFill="1" applyBorder="1" applyAlignment="1">
      <alignment horizontal="left"/>
    </xf>
    <xf numFmtId="0" fontId="2" fillId="17" borderId="16" xfId="0" applyFont="1" applyFill="1" applyBorder="1" applyAlignment="1">
      <alignment horizontal="left"/>
    </xf>
    <xf numFmtId="0" fontId="2" fillId="17" borderId="17" xfId="0" applyFont="1" applyFill="1" applyBorder="1" applyAlignment="1">
      <alignment horizontal="left"/>
    </xf>
    <xf numFmtId="164" fontId="2" fillId="0" borderId="0" xfId="0" applyNumberFormat="1" applyFont="1" applyAlignment="1">
      <alignment horizontal="right"/>
    </xf>
    <xf numFmtId="0" fontId="2" fillId="17" borderId="11" xfId="0" applyFont="1" applyFill="1" applyBorder="1" applyAlignment="1">
      <alignment horizontal="left"/>
    </xf>
    <xf numFmtId="0" fontId="2" fillId="17" borderId="0" xfId="0" applyFont="1" applyFill="1" applyBorder="1" applyAlignment="1">
      <alignment horizontal="left"/>
    </xf>
    <xf numFmtId="0" fontId="2" fillId="17" borderId="12" xfId="0" applyFont="1" applyFill="1" applyBorder="1" applyAlignment="1">
      <alignment horizontal="left"/>
    </xf>
    <xf numFmtId="0" fontId="2" fillId="17" borderId="14" xfId="0" applyFont="1" applyFill="1" applyBorder="1" applyAlignment="1">
      <alignment horizontal="left"/>
    </xf>
    <xf numFmtId="167" fontId="2" fillId="0" borderId="0" xfId="0" applyNumberFormat="1" applyFont="1" applyFill="1" applyAlignment="1">
      <alignment horizontal="center"/>
    </xf>
    <xf numFmtId="0" fontId="2" fillId="17" borderId="11" xfId="0" applyFont="1" applyFill="1" applyBorder="1" applyAlignment="1">
      <alignment horizontal="center"/>
    </xf>
    <xf numFmtId="0" fontId="2" fillId="17" borderId="12" xfId="0" applyFont="1" applyFill="1" applyBorder="1" applyAlignment="1">
      <alignment horizontal="center"/>
    </xf>
    <xf numFmtId="0" fontId="2" fillId="17" borderId="14" xfId="0" applyFont="1" applyFill="1" applyBorder="1" applyAlignment="1">
      <alignment horizontal="center"/>
    </xf>
    <xf numFmtId="165" fontId="2" fillId="0" borderId="0" xfId="0" applyNumberFormat="1" applyFont="1" applyFill="1" applyAlignment="1">
      <alignment horizontal="right"/>
    </xf>
    <xf numFmtId="166" fontId="2" fillId="0" borderId="0" xfId="0" applyNumberFormat="1" applyFont="1" applyFill="1"/>
    <xf numFmtId="9" fontId="2" fillId="0" borderId="0" xfId="48" applyFont="1" applyFill="1" applyAlignment="1">
      <alignment horizontal="right"/>
    </xf>
    <xf numFmtId="169" fontId="2" fillId="0" borderId="0" xfId="48" applyNumberFormat="1" applyFont="1" applyFill="1" applyBorder="1" applyAlignment="1" applyProtection="1">
      <alignment horizontal="center" vertical="center"/>
    </xf>
    <xf numFmtId="168" fontId="2" fillId="0" borderId="0" xfId="45" applyFont="1" applyAlignment="1">
      <alignment horizontal="left"/>
    </xf>
    <xf numFmtId="0" fontId="2" fillId="0" borderId="0" xfId="0" applyFont="1" applyBorder="1" applyAlignment="1">
      <alignment horizontal="left"/>
    </xf>
    <xf numFmtId="176" fontId="2" fillId="0" borderId="0" xfId="28" applyNumberFormat="1" applyFont="1" applyAlignment="1">
      <alignment horizontal="center"/>
    </xf>
    <xf numFmtId="164" fontId="2" fillId="0" borderId="0" xfId="0" applyNumberFormat="1" applyFont="1" applyFill="1" applyBorder="1" applyAlignment="1">
      <alignment horizontal="right"/>
    </xf>
    <xf numFmtId="164" fontId="2" fillId="0" borderId="10" xfId="0" applyNumberFormat="1" applyFont="1" applyFill="1" applyBorder="1" applyAlignment="1">
      <alignment horizontal="right"/>
    </xf>
    <xf numFmtId="164" fontId="2" fillId="0" borderId="0" xfId="28" applyNumberFormat="1" applyFont="1" applyAlignment="1">
      <alignment horizontal="right"/>
    </xf>
    <xf numFmtId="165" fontId="2" fillId="0" borderId="0" xfId="28" applyNumberFormat="1" applyFont="1" applyAlignment="1">
      <alignment horizontal="right"/>
    </xf>
    <xf numFmtId="0" fontId="2" fillId="17" borderId="0" xfId="0" applyFont="1" applyFill="1" applyBorder="1" applyAlignment="1">
      <alignment horizontal="right"/>
    </xf>
    <xf numFmtId="0" fontId="2" fillId="17" borderId="18" xfId="0" applyFont="1" applyFill="1" applyBorder="1"/>
    <xf numFmtId="0" fontId="2" fillId="17" borderId="19" xfId="0" applyFont="1" applyFill="1" applyBorder="1"/>
    <xf numFmtId="0" fontId="2" fillId="17" borderId="20" xfId="0" applyFont="1" applyFill="1" applyBorder="1"/>
    <xf numFmtId="0" fontId="2" fillId="17" borderId="21" xfId="0" applyFont="1" applyFill="1" applyBorder="1"/>
    <xf numFmtId="0" fontId="2" fillId="0" borderId="0" xfId="0" applyFont="1" applyBorder="1"/>
    <xf numFmtId="164" fontId="2" fillId="0" borderId="0" xfId="28" applyNumberFormat="1" applyFont="1" applyAlignment="1">
      <alignment horizontal="center"/>
    </xf>
    <xf numFmtId="166" fontId="2" fillId="0" borderId="0" xfId="0" applyNumberFormat="1" applyFont="1" applyFill="1" applyAlignment="1">
      <alignment horizontal="right"/>
    </xf>
    <xf numFmtId="0" fontId="2" fillId="17" borderId="11" xfId="0" applyFont="1" applyFill="1" applyBorder="1" applyAlignment="1">
      <alignment horizontal="right"/>
    </xf>
    <xf numFmtId="0" fontId="2" fillId="17" borderId="12" xfId="0" applyFont="1" applyFill="1" applyBorder="1" applyAlignment="1">
      <alignment horizontal="right"/>
    </xf>
    <xf numFmtId="0" fontId="2" fillId="17" borderId="14" xfId="0" applyFont="1" applyFill="1" applyBorder="1" applyAlignment="1">
      <alignment horizontal="right"/>
    </xf>
    <xf numFmtId="0" fontId="10" fillId="0" borderId="0" xfId="0" applyFont="1" applyFill="1"/>
    <xf numFmtId="0" fontId="2" fillId="0" borderId="11" xfId="0" applyFont="1" applyBorder="1"/>
    <xf numFmtId="0" fontId="2" fillId="0" borderId="14" xfId="0" applyFont="1" applyBorder="1"/>
    <xf numFmtId="166" fontId="2" fillId="0" borderId="0" xfId="28" applyNumberFormat="1" applyFont="1" applyAlignment="1">
      <alignment horizontal="right"/>
    </xf>
    <xf numFmtId="174" fontId="2" fillId="0" borderId="0" xfId="28" applyNumberFormat="1" applyFont="1" applyAlignment="1">
      <alignment horizontal="right"/>
    </xf>
    <xf numFmtId="9" fontId="2" fillId="0" borderId="0" xfId="48" applyFont="1" applyFill="1" applyAlignment="1">
      <alignment horizontal="center"/>
    </xf>
    <xf numFmtId="1" fontId="2" fillId="0" borderId="0" xfId="0" applyNumberFormat="1" applyFont="1" applyAlignment="1">
      <alignment horizontal="center"/>
    </xf>
    <xf numFmtId="0" fontId="2" fillId="0" borderId="0" xfId="0" applyFont="1" applyFill="1" applyAlignment="1">
      <alignment horizontal="center"/>
    </xf>
    <xf numFmtId="164" fontId="2" fillId="17" borderId="11" xfId="0" applyNumberFormat="1" applyFont="1" applyFill="1" applyBorder="1" applyAlignment="1">
      <alignment horizontal="center"/>
    </xf>
    <xf numFmtId="164" fontId="2" fillId="17" borderId="0" xfId="0" applyNumberFormat="1" applyFont="1" applyFill="1" applyBorder="1" applyAlignment="1">
      <alignment horizontal="center"/>
    </xf>
    <xf numFmtId="164" fontId="2" fillId="17" borderId="12" xfId="0" applyNumberFormat="1" applyFont="1" applyFill="1" applyBorder="1" applyAlignment="1">
      <alignment horizontal="center"/>
    </xf>
    <xf numFmtId="0" fontId="2" fillId="17" borderId="0" xfId="0" applyFont="1" applyFill="1" applyAlignment="1">
      <alignment horizontal="center"/>
    </xf>
    <xf numFmtId="164" fontId="2" fillId="17" borderId="14" xfId="0" applyNumberFormat="1" applyFont="1" applyFill="1" applyBorder="1" applyAlignment="1">
      <alignment horizontal="center"/>
    </xf>
    <xf numFmtId="0" fontId="8" fillId="0" borderId="0" xfId="0" applyFont="1" applyFill="1" applyAlignment="1">
      <alignment horizontal="center"/>
    </xf>
    <xf numFmtId="164" fontId="2" fillId="0" borderId="0" xfId="28" applyNumberFormat="1" applyFont="1" applyFill="1" applyAlignment="1">
      <alignment horizontal="right"/>
    </xf>
    <xf numFmtId="0" fontId="2" fillId="0" borderId="0" xfId="0" applyFont="1" applyFill="1" applyAlignment="1">
      <alignment horizontal="left"/>
    </xf>
    <xf numFmtId="0" fontId="0" fillId="0" borderId="0" xfId="0" applyAlignment="1">
      <alignment horizontal="center"/>
    </xf>
    <xf numFmtId="0" fontId="2" fillId="0" borderId="0" xfId="0" applyFont="1" applyBorder="1" applyAlignment="1">
      <alignment horizontal="center"/>
    </xf>
    <xf numFmtId="0" fontId="5" fillId="0" borderId="0" xfId="0" applyFont="1" applyFill="1" applyAlignment="1">
      <alignment horizontal="left"/>
    </xf>
    <xf numFmtId="14" fontId="2" fillId="0" borderId="0" xfId="0" applyNumberFormat="1" applyFont="1" applyFill="1" applyAlignment="1">
      <alignment horizontal="center"/>
    </xf>
    <xf numFmtId="165" fontId="2" fillId="0" borderId="0" xfId="28" applyNumberFormat="1" applyFont="1" applyFill="1" applyAlignment="1">
      <alignment horizontal="right"/>
    </xf>
    <xf numFmtId="168" fontId="2" fillId="0" borderId="0" xfId="45" applyFont="1" applyAlignment="1"/>
    <xf numFmtId="168" fontId="4" fillId="0" borderId="0" xfId="45" applyFont="1" applyAlignment="1">
      <alignment horizontal="right"/>
    </xf>
    <xf numFmtId="168" fontId="2" fillId="0" borderId="0" xfId="45" applyFont="1" applyAlignment="1">
      <alignment horizontal="center"/>
    </xf>
    <xf numFmtId="168" fontId="2" fillId="0" borderId="0" xfId="45" applyFont="1"/>
    <xf numFmtId="173" fontId="2" fillId="0" borderId="0" xfId="0" applyNumberFormat="1" applyFont="1" applyAlignment="1">
      <alignment horizontal="center"/>
    </xf>
    <xf numFmtId="175" fontId="2" fillId="0" borderId="0" xfId="0" applyNumberFormat="1" applyFont="1" applyAlignment="1">
      <alignment horizontal="center"/>
    </xf>
    <xf numFmtId="0" fontId="13" fillId="0" borderId="0" xfId="42" applyFont="1" applyAlignment="1">
      <alignment horizontal="left"/>
    </xf>
    <xf numFmtId="0" fontId="11" fillId="0" borderId="0" xfId="42" applyFont="1" applyAlignment="1">
      <alignment horizontal="left"/>
    </xf>
    <xf numFmtId="0" fontId="2" fillId="0" borderId="0" xfId="42" applyFont="1"/>
    <xf numFmtId="0" fontId="2" fillId="0" borderId="0" xfId="42" applyFont="1" applyAlignment="1">
      <alignment horizontal="right"/>
    </xf>
    <xf numFmtId="0" fontId="2" fillId="0" borderId="0" xfId="42" applyFont="1" applyAlignment="1">
      <alignment horizontal="left" vertical="top"/>
    </xf>
    <xf numFmtId="0" fontId="2" fillId="0" borderId="0" xfId="42" applyFont="1" applyAlignment="1">
      <alignment horizontal="left"/>
    </xf>
    <xf numFmtId="0" fontId="2" fillId="0" borderId="0" xfId="42" applyFont="1" applyAlignment="1">
      <alignment horizontal="center"/>
    </xf>
    <xf numFmtId="0" fontId="14" fillId="0" borderId="0" xfId="42" applyFont="1" applyAlignment="1">
      <alignment horizontal="right"/>
    </xf>
    <xf numFmtId="0" fontId="12" fillId="0" borderId="0" xfId="42"/>
    <xf numFmtId="0" fontId="12" fillId="0" borderId="0" xfId="42" applyFont="1"/>
    <xf numFmtId="0" fontId="15" fillId="0" borderId="0" xfId="42" applyFont="1" applyAlignment="1">
      <alignment horizontal="left"/>
    </xf>
    <xf numFmtId="0" fontId="12" fillId="0" borderId="0" xfId="42" applyAlignment="1">
      <alignment horizontal="right"/>
    </xf>
    <xf numFmtId="0" fontId="12" fillId="0" borderId="0" xfId="42" applyFont="1" applyAlignment="1">
      <alignment horizontal="left"/>
    </xf>
    <xf numFmtId="49" fontId="32" fillId="0" borderId="22" xfId="42" applyNumberFormat="1" applyFont="1" applyBorder="1" applyAlignment="1">
      <alignment horizontal="center" wrapText="1"/>
    </xf>
    <xf numFmtId="0" fontId="12" fillId="0" borderId="0" xfId="42" applyFont="1" applyBorder="1" applyAlignment="1">
      <alignment horizontal="center" vertical="center"/>
    </xf>
    <xf numFmtId="0" fontId="2" fillId="0" borderId="0" xfId="42" applyFont="1" applyBorder="1" applyAlignment="1">
      <alignment horizontal="center" vertical="center" wrapText="1"/>
    </xf>
    <xf numFmtId="0" fontId="12" fillId="0" borderId="0" xfId="42" applyFont="1" applyBorder="1" applyAlignment="1">
      <alignment horizontal="center" vertical="center" wrapText="1"/>
    </xf>
    <xf numFmtId="175" fontId="12" fillId="0" borderId="0" xfId="42" applyNumberFormat="1" applyFont="1" applyBorder="1" applyAlignment="1">
      <alignment horizontal="center" vertical="center"/>
    </xf>
    <xf numFmtId="0" fontId="2" fillId="0" borderId="0" xfId="42" applyFont="1" applyBorder="1" applyAlignment="1">
      <alignment horizontal="left" vertical="center"/>
    </xf>
    <xf numFmtId="2" fontId="12" fillId="0" borderId="22" xfId="49" applyNumberFormat="1" applyFont="1" applyFill="1" applyBorder="1" applyAlignment="1" applyProtection="1">
      <alignment horizontal="center" vertical="center"/>
    </xf>
    <xf numFmtId="167" fontId="12" fillId="0" borderId="22" xfId="49" applyNumberFormat="1" applyFont="1" applyFill="1" applyBorder="1" applyAlignment="1" applyProtection="1">
      <alignment horizontal="center" vertical="center"/>
    </xf>
    <xf numFmtId="0" fontId="36" fillId="0" borderId="0" xfId="42" applyFont="1" applyBorder="1" applyAlignment="1">
      <alignment horizontal="center" vertical="center" wrapText="1"/>
    </xf>
    <xf numFmtId="0" fontId="2" fillId="0" borderId="0" xfId="42" applyFont="1" applyFill="1"/>
    <xf numFmtId="0" fontId="37" fillId="0" borderId="0" xfId="42" applyFont="1" applyFill="1"/>
    <xf numFmtId="49" fontId="2" fillId="0" borderId="0" xfId="42" applyNumberFormat="1" applyFont="1" applyAlignment="1">
      <alignment horizontal="left"/>
    </xf>
    <xf numFmtId="0" fontId="12" fillId="0" borderId="0" xfId="42" applyFont="1" applyAlignment="1">
      <alignment horizontal="center"/>
    </xf>
    <xf numFmtId="49" fontId="4" fillId="0" borderId="0" xfId="0" applyNumberFormat="1" applyFont="1" applyAlignment="1">
      <alignment horizontal="center" wrapText="1"/>
    </xf>
    <xf numFmtId="49" fontId="4" fillId="0" borderId="0" xfId="42" applyNumberFormat="1" applyFont="1" applyAlignment="1">
      <alignment horizontal="center" wrapText="1"/>
    </xf>
    <xf numFmtId="49" fontId="2" fillId="0" borderId="0" xfId="42" applyNumberFormat="1" applyFont="1"/>
    <xf numFmtId="49" fontId="2" fillId="0" borderId="0" xfId="42" applyNumberFormat="1" applyFont="1" applyFill="1"/>
    <xf numFmtId="173" fontId="0" fillId="0" borderId="0" xfId="0" applyNumberFormat="1" applyAlignment="1">
      <alignment horizontal="center"/>
    </xf>
    <xf numFmtId="0" fontId="12" fillId="0" borderId="0" xfId="42" applyFont="1" applyFill="1"/>
    <xf numFmtId="0" fontId="12" fillId="0" borderId="0" xfId="42" applyFont="1" applyAlignment="1">
      <alignment horizontal="right"/>
    </xf>
    <xf numFmtId="49" fontId="12" fillId="19" borderId="0" xfId="42" quotePrefix="1" applyNumberFormat="1" applyFont="1" applyFill="1" applyAlignment="1">
      <alignment horizontal="center"/>
    </xf>
    <xf numFmtId="0" fontId="12" fillId="0" borderId="0" xfId="42" applyAlignment="1">
      <alignment horizontal="center"/>
    </xf>
    <xf numFmtId="179" fontId="12" fillId="0" borderId="0" xfId="42" quotePrefix="1" applyNumberFormat="1" applyAlignment="1">
      <alignment horizontal="center"/>
    </xf>
    <xf numFmtId="180" fontId="12" fillId="0" borderId="0" xfId="42" applyNumberFormat="1" applyAlignment="1">
      <alignment horizontal="center"/>
    </xf>
    <xf numFmtId="179" fontId="12" fillId="0" borderId="0" xfId="42" applyNumberFormat="1" applyAlignment="1">
      <alignment horizontal="center"/>
    </xf>
    <xf numFmtId="49" fontId="12" fillId="19" borderId="0" xfId="42" applyNumberFormat="1" applyFont="1" applyFill="1" applyAlignment="1">
      <alignment horizontal="center"/>
    </xf>
    <xf numFmtId="179" fontId="12" fillId="0" borderId="0" xfId="42" applyNumberFormat="1" applyFill="1" applyAlignment="1">
      <alignment horizontal="center"/>
    </xf>
    <xf numFmtId="179" fontId="12" fillId="0" borderId="0" xfId="42" applyNumberFormat="1" applyFont="1" applyAlignment="1">
      <alignment horizontal="center"/>
    </xf>
    <xf numFmtId="180" fontId="12" fillId="0" borderId="0" xfId="42" applyNumberFormat="1" applyFont="1" applyAlignment="1">
      <alignment horizontal="center"/>
    </xf>
    <xf numFmtId="0" fontId="12" fillId="0" borderId="0" xfId="42" applyFill="1"/>
    <xf numFmtId="168" fontId="34" fillId="0" borderId="0" xfId="0" applyNumberFormat="1" applyFont="1" applyFill="1" applyAlignment="1" applyProtection="1">
      <alignment horizontal="center" vertical="center"/>
    </xf>
    <xf numFmtId="168" fontId="34" fillId="0" borderId="0" xfId="0" applyNumberFormat="1" applyFont="1" applyFill="1" applyBorder="1" applyAlignment="1" applyProtection="1">
      <alignment horizontal="center" vertical="center"/>
    </xf>
    <xf numFmtId="0" fontId="12" fillId="0" borderId="0" xfId="0" applyFont="1" applyFill="1" applyAlignment="1">
      <alignment horizontal="right"/>
    </xf>
    <xf numFmtId="177" fontId="35" fillId="0" borderId="12" xfId="0" applyNumberFormat="1" applyFont="1" applyFill="1" applyBorder="1" applyAlignment="1" applyProtection="1">
      <alignment horizontal="left" vertical="center"/>
    </xf>
    <xf numFmtId="0" fontId="12" fillId="0" borderId="12" xfId="0" applyFont="1" applyFill="1" applyBorder="1" applyAlignment="1">
      <alignment horizontal="center" vertical="center"/>
    </xf>
    <xf numFmtId="177" fontId="35" fillId="0" borderId="0" xfId="0" applyNumberFormat="1" applyFont="1" applyFill="1" applyAlignment="1" applyProtection="1">
      <alignment horizontal="center" vertical="center"/>
    </xf>
    <xf numFmtId="177" fontId="35" fillId="0" borderId="0" xfId="0" applyNumberFormat="1" applyFont="1" applyFill="1" applyBorder="1" applyAlignment="1" applyProtection="1">
      <alignment horizontal="center" vertical="center"/>
    </xf>
    <xf numFmtId="178" fontId="12" fillId="0" borderId="12" xfId="0" quotePrefix="1" applyNumberFormat="1" applyFont="1" applyFill="1" applyBorder="1" applyAlignment="1">
      <alignment horizontal="left" vertical="center"/>
    </xf>
    <xf numFmtId="178" fontId="12" fillId="0" borderId="12" xfId="0" applyNumberFormat="1" applyFont="1" applyFill="1" applyBorder="1" applyAlignment="1">
      <alignment horizontal="left" vertical="center"/>
    </xf>
    <xf numFmtId="49" fontId="12" fillId="0" borderId="23" xfId="0" applyNumberFormat="1" applyFont="1" applyFill="1" applyBorder="1" applyAlignment="1">
      <alignment horizontal="left" vertical="center"/>
    </xf>
    <xf numFmtId="0" fontId="12" fillId="0" borderId="23" xfId="0" applyFont="1" applyFill="1" applyBorder="1" applyAlignment="1">
      <alignment horizontal="center" vertical="center"/>
    </xf>
    <xf numFmtId="168" fontId="35" fillId="0" borderId="0" xfId="0" applyNumberFormat="1" applyFont="1" applyFill="1" applyAlignment="1" applyProtection="1">
      <alignment horizontal="center" vertical="center"/>
    </xf>
    <xf numFmtId="0" fontId="12" fillId="0" borderId="23" xfId="0" applyFont="1" applyFill="1" applyBorder="1" applyAlignment="1">
      <alignment horizontal="left" vertical="center"/>
    </xf>
    <xf numFmtId="177" fontId="35" fillId="0" borderId="0" xfId="0" applyNumberFormat="1" applyFont="1" applyFill="1" applyAlignment="1" applyProtection="1">
      <alignment horizontal="right"/>
    </xf>
    <xf numFmtId="177" fontId="35" fillId="0" borderId="23" xfId="0" applyNumberFormat="1" applyFont="1" applyFill="1" applyBorder="1" applyAlignment="1" applyProtection="1">
      <alignment horizontal="left" vertical="center"/>
    </xf>
    <xf numFmtId="177" fontId="35" fillId="0" borderId="0" xfId="0" applyNumberFormat="1" applyFont="1" applyFill="1" applyBorder="1" applyAlignment="1" applyProtection="1"/>
    <xf numFmtId="0" fontId="12" fillId="0" borderId="0" xfId="0" applyFont="1" applyFill="1" applyBorder="1" applyAlignment="1">
      <alignment horizontal="right"/>
    </xf>
    <xf numFmtId="177" fontId="35" fillId="0" borderId="0" xfId="0" applyNumberFormat="1" applyFont="1" applyFill="1" applyBorder="1" applyAlignment="1" applyProtection="1">
      <alignment horizontal="center"/>
    </xf>
    <xf numFmtId="0" fontId="12" fillId="0" borderId="0" xfId="0" applyFont="1" applyFill="1" applyBorder="1" applyAlignment="1">
      <alignment horizontal="left" vertical="center"/>
    </xf>
    <xf numFmtId="177" fontId="35" fillId="0" borderId="0" xfId="0" applyNumberFormat="1" applyFont="1" applyFill="1" applyBorder="1" applyAlignment="1" applyProtection="1">
      <alignment horizontal="left"/>
    </xf>
    <xf numFmtId="0" fontId="12" fillId="0" borderId="0" xfId="0" applyFont="1" applyFill="1" applyBorder="1"/>
    <xf numFmtId="168" fontId="35" fillId="0" borderId="0" xfId="0" applyNumberFormat="1" applyFont="1" applyFill="1" applyBorder="1" applyAlignment="1" applyProtection="1">
      <alignment horizontal="left"/>
    </xf>
    <xf numFmtId="168" fontId="35" fillId="18" borderId="22" xfId="0" applyNumberFormat="1" applyFont="1" applyFill="1" applyBorder="1" applyAlignment="1" applyProtection="1">
      <alignment horizontal="center" vertical="center" wrapText="1"/>
    </xf>
    <xf numFmtId="177" fontId="35" fillId="0" borderId="22" xfId="0" applyNumberFormat="1" applyFont="1" applyFill="1" applyBorder="1" applyAlignment="1" applyProtection="1">
      <alignment horizontal="center" vertical="center" wrapText="1"/>
    </xf>
    <xf numFmtId="177" fontId="35" fillId="18" borderId="22" xfId="0" applyNumberFormat="1" applyFont="1" applyFill="1" applyBorder="1" applyAlignment="1" applyProtection="1">
      <alignment horizontal="center" vertical="center" wrapText="1"/>
    </xf>
    <xf numFmtId="168" fontId="35" fillId="0" borderId="0" xfId="0" applyNumberFormat="1" applyFont="1" applyFill="1" applyBorder="1" applyAlignment="1" applyProtection="1">
      <alignment horizontal="center" vertical="center" wrapText="1"/>
    </xf>
    <xf numFmtId="177" fontId="35" fillId="0" borderId="0" xfId="0" applyNumberFormat="1" applyFont="1" applyFill="1" applyBorder="1" applyAlignment="1" applyProtection="1">
      <alignment horizontal="center" vertical="center" wrapText="1"/>
    </xf>
    <xf numFmtId="0" fontId="12" fillId="0" borderId="22" xfId="0" applyNumberFormat="1" applyFont="1" applyFill="1" applyBorder="1" applyAlignment="1">
      <alignment horizontal="center" vertical="center"/>
    </xf>
    <xf numFmtId="164" fontId="12" fillId="0" borderId="22" xfId="0" applyNumberFormat="1" applyFont="1" applyFill="1" applyBorder="1" applyAlignment="1">
      <alignment horizontal="center" vertical="center"/>
    </xf>
    <xf numFmtId="164" fontId="12" fillId="0" borderId="22" xfId="0" applyNumberFormat="1" applyFont="1" applyFill="1" applyBorder="1" applyAlignment="1" applyProtection="1">
      <alignment horizontal="center" vertical="center"/>
    </xf>
    <xf numFmtId="0" fontId="12" fillId="0" borderId="0" xfId="0" applyFont="1"/>
    <xf numFmtId="0" fontId="12" fillId="0" borderId="0" xfId="0" applyFont="1" applyFill="1"/>
    <xf numFmtId="164" fontId="2" fillId="0" borderId="0" xfId="0" applyNumberFormat="1" applyFont="1" applyFill="1" applyBorder="1" applyAlignment="1">
      <alignment horizontal="center"/>
    </xf>
    <xf numFmtId="2" fontId="2" fillId="0" borderId="0" xfId="0" applyNumberFormat="1" applyFont="1" applyFill="1" applyAlignment="1">
      <alignment horizontal="center"/>
    </xf>
    <xf numFmtId="168" fontId="34" fillId="0" borderId="0" xfId="0" applyNumberFormat="1" applyFont="1" applyFill="1" applyAlignment="1" applyProtection="1">
      <alignment horizontal="center" vertical="center"/>
    </xf>
  </cellXfs>
  <cellStyles count="53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heck Cell" xfId="27" builtinId="23" customBuiltin="1"/>
    <cellStyle name="Comma" xfId="28" builtinId="3"/>
    <cellStyle name="Date" xfId="29"/>
    <cellStyle name="Explanatory Text" xfId="30" builtinId="53" customBuiltin="1"/>
    <cellStyle name="Fixed" xfId="31"/>
    <cellStyle name="Good" xfId="32" builtinId="26" customBuiltin="1"/>
    <cellStyle name="Heading 1" xfId="33" builtinId="16" customBuiltin="1"/>
    <cellStyle name="Heading 2" xfId="34" builtinId="17" customBuiltin="1"/>
    <cellStyle name="Heading 3" xfId="35" builtinId="18" customBuiltin="1"/>
    <cellStyle name="Heading 4" xfId="36" builtinId="19" customBuiltin="1"/>
    <cellStyle name="Heading1" xfId="37"/>
    <cellStyle name="Heading2" xfId="38"/>
    <cellStyle name="Input" xfId="39" builtinId="20" customBuiltin="1"/>
    <cellStyle name="Linked Cell" xfId="40" builtinId="24" customBuiltin="1"/>
    <cellStyle name="Neutral" xfId="41" builtinId="28" customBuiltin="1"/>
    <cellStyle name="Normal" xfId="0" builtinId="0"/>
    <cellStyle name="Normal 2" xfId="42"/>
    <cellStyle name="Normal 3" xfId="43"/>
    <cellStyle name="Normal 4" xfId="44"/>
    <cellStyle name="Normal_1653CH2MHill" xfId="45"/>
    <cellStyle name="Note" xfId="46" builtinId="10" customBuiltin="1"/>
    <cellStyle name="Output" xfId="47" builtinId="21" customBuiltin="1"/>
    <cellStyle name="Percent" xfId="48" builtinId="5"/>
    <cellStyle name="Percent 2" xfId="49"/>
    <cellStyle name="Title" xfId="50" builtinId="15" customBuiltin="1"/>
    <cellStyle name="Total" xfId="51" builtinId="25" customBuiltin="1"/>
    <cellStyle name="Warning Text" xfId="52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externalLink" Target="externalLinks/externalLink2.xml"/><Relationship Id="rId4" Type="http://schemas.openxmlformats.org/officeDocument/2006/relationships/externalLink" Target="externalLinks/externalLink1.xml"/><Relationship Id="rId9" Type="http://schemas.openxmlformats.org/officeDocument/2006/relationships/calcChain" Target="calcChain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95250</xdr:colOff>
      <xdr:row>0</xdr:row>
      <xdr:rowOff>28575</xdr:rowOff>
    </xdr:from>
    <xdr:to>
      <xdr:col>5</xdr:col>
      <xdr:colOff>447675</xdr:colOff>
      <xdr:row>0</xdr:row>
      <xdr:rowOff>771525</xdr:rowOff>
    </xdr:to>
    <xdr:pic>
      <xdr:nvPicPr>
        <xdr:cNvPr id="2" name="Picture 1" descr="C:\Documents and Settings\d3n028\My Documents\My Pictures\PNNL\Logo\PNNL_Battelle_Logo_Lock-Up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5031" t="14951" r="5031" b="14951"/>
        <a:stretch>
          <a:fillRect/>
        </a:stretch>
      </xdr:blipFill>
      <xdr:spPr bwMode="auto">
        <a:xfrm>
          <a:off x="2705100" y="28575"/>
          <a:ext cx="3095625" cy="742950"/>
        </a:xfrm>
        <a:prstGeom prst="rect">
          <a:avLst/>
        </a:prstGeom>
        <a:noFill/>
        <a:ln w="9525">
          <a:solidFill>
            <a:srgbClr val="4F81BD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9525</xdr:colOff>
      <xdr:row>0</xdr:row>
      <xdr:rowOff>9525</xdr:rowOff>
    </xdr:from>
    <xdr:to>
      <xdr:col>5</xdr:col>
      <xdr:colOff>866775</xdr:colOff>
      <xdr:row>1</xdr:row>
      <xdr:rowOff>0</xdr:rowOff>
    </xdr:to>
    <xdr:pic>
      <xdr:nvPicPr>
        <xdr:cNvPr id="3" name="Picture 1" descr="C:\Documents and Settings\d3n028\My Documents\My Pictures\PNNL\Logo\PNNL_Battelle_Logo_Lock-Up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5031" t="14951" r="5031" b="14951"/>
        <a:stretch>
          <a:fillRect/>
        </a:stretch>
      </xdr:blipFill>
      <xdr:spPr bwMode="auto">
        <a:xfrm>
          <a:off x="2619375" y="9525"/>
          <a:ext cx="3600450" cy="771525"/>
        </a:xfrm>
        <a:prstGeom prst="rect">
          <a:avLst/>
        </a:prstGeom>
        <a:noFill/>
        <a:ln w="9525">
          <a:solidFill>
            <a:srgbClr val="4F81BD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RAWDATA/METHYL/seds/13290319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RAWDATA/METHYL/seds/13290324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alibration"/>
      <sheetName val="extraction"/>
      <sheetName val="summary"/>
    </sheetNames>
    <sheetDataSet>
      <sheetData sheetId="0"/>
      <sheetData sheetId="1">
        <row r="1">
          <cell r="E1" t="str">
            <v>METHYLMERCURY EXTRACTION WORKSHEET-SEDIMENT</v>
          </cell>
        </row>
        <row r="2">
          <cell r="B2" t="str">
            <v>PROJECT ID:</v>
          </cell>
          <cell r="D2" t="str">
            <v>Everglades Pilot Study</v>
          </cell>
          <cell r="I2" t="str">
            <v>SPIKE #:</v>
          </cell>
          <cell r="J2">
            <v>127</v>
          </cell>
          <cell r="K2" t="str">
            <v>SPIKE CONC:</v>
          </cell>
        </row>
        <row r="3">
          <cell r="B3" t="str">
            <v>DIGESTION DATE:</v>
          </cell>
          <cell r="D3">
            <v>36237</v>
          </cell>
          <cell r="I3" t="str">
            <v>SPIKE VOL (ml):</v>
          </cell>
          <cell r="J3">
            <v>1</v>
          </cell>
        </row>
        <row r="4">
          <cell r="B4" t="str">
            <v>BALANCE ID:</v>
          </cell>
          <cell r="D4">
            <v>5</v>
          </cell>
          <cell r="I4" t="str">
            <v>ANALYST:</v>
          </cell>
          <cell r="J4" t="str">
            <v>JMB/BL</v>
          </cell>
        </row>
        <row r="6">
          <cell r="A6" t="str">
            <v>SAMPLE ID</v>
          </cell>
          <cell r="D6" t="str">
            <v>PAN</v>
          </cell>
          <cell r="E6" t="str">
            <v>PAN +</v>
          </cell>
          <cell r="F6" t="str">
            <v>PAN +</v>
          </cell>
          <cell r="G6" t="str">
            <v>%</v>
          </cell>
          <cell r="H6" t="str">
            <v>SAMPLE WT</v>
          </cell>
          <cell r="I6" t="str">
            <v>Initial Methylene</v>
          </cell>
          <cell r="J6" t="str">
            <v>Initial Methylene</v>
          </cell>
          <cell r="K6" t="str">
            <v>Extracted  Methylene</v>
          </cell>
        </row>
        <row r="7">
          <cell r="C7" t="str">
            <v>QA</v>
          </cell>
          <cell r="D7" t="str">
            <v>TARE</v>
          </cell>
          <cell r="E7" t="str">
            <v>WET</v>
          </cell>
          <cell r="F7" t="str">
            <v>DRY</v>
          </cell>
          <cell r="G7" t="str">
            <v>DRY</v>
          </cell>
          <cell r="H7" t="str">
            <v>grams (WET)</v>
          </cell>
          <cell r="I7" t="str">
            <v xml:space="preserve"> Chloride Mass</v>
          </cell>
          <cell r="J7" t="str">
            <v xml:space="preserve"> Chloride Volume</v>
          </cell>
          <cell r="K7" t="str">
            <v xml:space="preserve"> Chloride Mass</v>
          </cell>
        </row>
        <row r="8">
          <cell r="A8" t="str">
            <v>Blank031899</v>
          </cell>
          <cell r="G8">
            <v>1</v>
          </cell>
          <cell r="H8">
            <v>1</v>
          </cell>
          <cell r="I8">
            <v>13.446</v>
          </cell>
          <cell r="J8">
            <v>10.144096567333083</v>
          </cell>
          <cell r="K8">
            <v>2.7909999999999999</v>
          </cell>
        </row>
        <row r="9">
          <cell r="A9" t="str">
            <v>IAEA-356031899</v>
          </cell>
          <cell r="G9">
            <v>1</v>
          </cell>
          <cell r="H9">
            <v>0.10100000000000001</v>
          </cell>
          <cell r="I9">
            <v>13.462</v>
          </cell>
          <cell r="J9">
            <v>10.156167483968314</v>
          </cell>
          <cell r="K9">
            <v>2.778</v>
          </cell>
        </row>
        <row r="10">
          <cell r="A10" t="str">
            <v>1329*</v>
          </cell>
          <cell r="B10">
            <v>55</v>
          </cell>
          <cell r="C10">
            <v>1</v>
          </cell>
          <cell r="D10">
            <v>1.2969999999999999</v>
          </cell>
          <cell r="E10">
            <v>9.843</v>
          </cell>
          <cell r="F10">
            <v>2.3149999999999999</v>
          </cell>
          <cell r="G10">
            <v>0.2088565648896146</v>
          </cell>
          <cell r="H10">
            <v>0.93300000000000005</v>
          </cell>
          <cell r="I10">
            <v>13.483000000000001</v>
          </cell>
          <cell r="J10">
            <v>10.172010562052057</v>
          </cell>
          <cell r="K10">
            <v>2.7320000000000002</v>
          </cell>
        </row>
        <row r="11">
          <cell r="A11" t="str">
            <v>1329*</v>
          </cell>
          <cell r="B11">
            <v>55</v>
          </cell>
          <cell r="C11">
            <v>2</v>
          </cell>
          <cell r="G11">
            <v>0.20899999999999999</v>
          </cell>
          <cell r="H11">
            <v>0.92400000000000004</v>
          </cell>
          <cell r="I11">
            <v>13.475</v>
          </cell>
          <cell r="J11">
            <v>10.165975103734441</v>
          </cell>
          <cell r="K11">
            <v>2.72</v>
          </cell>
        </row>
        <row r="12">
          <cell r="A12" t="str">
            <v>1329*</v>
          </cell>
          <cell r="B12">
            <v>56</v>
          </cell>
          <cell r="D12">
            <v>1.304</v>
          </cell>
          <cell r="E12">
            <v>9.6189999999999998</v>
          </cell>
          <cell r="F12">
            <v>1.8089999999999999</v>
          </cell>
          <cell r="G12">
            <v>0.1668394394047272</v>
          </cell>
          <cell r="H12">
            <v>0.94799999999999995</v>
          </cell>
          <cell r="I12">
            <v>13.484</v>
          </cell>
          <cell r="J12">
            <v>10.172764994341758</v>
          </cell>
          <cell r="K12">
            <v>2.665</v>
          </cell>
        </row>
        <row r="13">
          <cell r="A13" t="str">
            <v>1329*</v>
          </cell>
          <cell r="B13">
            <v>57</v>
          </cell>
          <cell r="D13">
            <v>1.294</v>
          </cell>
          <cell r="E13">
            <v>11.384</v>
          </cell>
          <cell r="F13">
            <v>2.0219999999999998</v>
          </cell>
          <cell r="G13">
            <v>0.15486586716460662</v>
          </cell>
          <cell r="H13">
            <v>1.0580000000000001</v>
          </cell>
          <cell r="I13">
            <v>13.456</v>
          </cell>
          <cell r="J13">
            <v>10.151640890230102</v>
          </cell>
          <cell r="K13">
            <v>2.7330000000000001</v>
          </cell>
        </row>
        <row r="14">
          <cell r="A14" t="str">
            <v>1329*</v>
          </cell>
          <cell r="B14">
            <v>58</v>
          </cell>
          <cell r="D14">
            <v>1.292</v>
          </cell>
          <cell r="E14">
            <v>13.667999999999999</v>
          </cell>
          <cell r="F14">
            <v>8.11</v>
          </cell>
          <cell r="G14">
            <v>0.50719859270214396</v>
          </cell>
          <cell r="H14">
            <v>1.077</v>
          </cell>
          <cell r="I14">
            <v>13.49</v>
          </cell>
          <cell r="J14">
            <v>10.177291588079971</v>
          </cell>
          <cell r="K14">
            <v>2.649</v>
          </cell>
        </row>
        <row r="15">
          <cell r="A15" t="str">
            <v>1329*</v>
          </cell>
          <cell r="B15">
            <v>59</v>
          </cell>
          <cell r="D15">
            <v>1.29</v>
          </cell>
          <cell r="E15">
            <v>12.518000000000001</v>
          </cell>
          <cell r="F15">
            <v>2.3639999999999999</v>
          </cell>
          <cell r="G15">
            <v>0.16321322938500921</v>
          </cell>
          <cell r="H15">
            <v>0.96899999999999997</v>
          </cell>
          <cell r="I15">
            <v>13.506</v>
          </cell>
          <cell r="J15">
            <v>10.189362504715202</v>
          </cell>
          <cell r="K15">
            <v>2.722</v>
          </cell>
        </row>
        <row r="16">
          <cell r="A16" t="str">
            <v>1329*</v>
          </cell>
          <cell r="B16">
            <v>60</v>
          </cell>
          <cell r="D16">
            <v>1.292</v>
          </cell>
          <cell r="E16">
            <v>11.07</v>
          </cell>
          <cell r="F16">
            <v>2.2250000000000001</v>
          </cell>
          <cell r="G16">
            <v>0.17612356544387572</v>
          </cell>
          <cell r="H16">
            <v>0.94899999999999995</v>
          </cell>
          <cell r="I16">
            <v>13.502000000000001</v>
          </cell>
          <cell r="J16">
            <v>10.186344775556394</v>
          </cell>
          <cell r="K16">
            <v>2.74</v>
          </cell>
        </row>
        <row r="17">
          <cell r="A17" t="str">
            <v>1329*</v>
          </cell>
          <cell r="B17">
            <v>61</v>
          </cell>
          <cell r="C17">
            <v>1</v>
          </cell>
          <cell r="D17">
            <v>1.29</v>
          </cell>
          <cell r="E17">
            <v>9.827</v>
          </cell>
          <cell r="F17">
            <v>2.3879999999999999</v>
          </cell>
          <cell r="G17">
            <v>0.216839966111945</v>
          </cell>
          <cell r="H17">
            <v>1.018</v>
          </cell>
          <cell r="I17">
            <v>13.516</v>
          </cell>
          <cell r="J17">
            <v>10.196906827612223</v>
          </cell>
          <cell r="K17">
            <v>2.742</v>
          </cell>
        </row>
        <row r="18">
          <cell r="A18" t="str">
            <v>1329*</v>
          </cell>
          <cell r="B18">
            <v>61</v>
          </cell>
          <cell r="C18">
            <v>2</v>
          </cell>
          <cell r="G18">
            <v>0.217</v>
          </cell>
          <cell r="H18">
            <v>1.0409999999999999</v>
          </cell>
          <cell r="I18">
            <v>13.492000000000001</v>
          </cell>
          <cell r="J18">
            <v>10.178800452659376</v>
          </cell>
          <cell r="K18">
            <v>2.6619999999999999</v>
          </cell>
        </row>
        <row r="19">
          <cell r="A19" t="str">
            <v>1329*</v>
          </cell>
          <cell r="B19">
            <v>62</v>
          </cell>
          <cell r="D19">
            <v>1.2889999999999999</v>
          </cell>
          <cell r="E19">
            <v>10.814</v>
          </cell>
          <cell r="F19">
            <v>2.3420000000000001</v>
          </cell>
          <cell r="G19">
            <v>0.19075195119617031</v>
          </cell>
          <cell r="H19">
            <v>0.97499999999999998</v>
          </cell>
          <cell r="I19">
            <v>13.487</v>
          </cell>
          <cell r="J19">
            <v>10.175028291210864</v>
          </cell>
          <cell r="K19">
            <v>2.681</v>
          </cell>
        </row>
        <row r="20">
          <cell r="A20" t="str">
            <v>1329*</v>
          </cell>
          <cell r="B20">
            <v>63</v>
          </cell>
          <cell r="D20">
            <v>1.298</v>
          </cell>
          <cell r="E20">
            <v>9.1370000000000005</v>
          </cell>
          <cell r="F20">
            <v>1.806</v>
          </cell>
          <cell r="G20">
            <v>0.17749347372418456</v>
          </cell>
          <cell r="H20">
            <v>0.97099999999999997</v>
          </cell>
          <cell r="I20">
            <v>13.532999999999999</v>
          </cell>
          <cell r="J20">
            <v>10.209732176537155</v>
          </cell>
          <cell r="K20">
            <v>2.7629999999999999</v>
          </cell>
        </row>
        <row r="21">
          <cell r="A21" t="str">
            <v>1329*</v>
          </cell>
          <cell r="B21">
            <v>73</v>
          </cell>
          <cell r="D21">
            <v>1.2929999999999999</v>
          </cell>
          <cell r="E21">
            <v>7.59</v>
          </cell>
          <cell r="F21">
            <v>1.655</v>
          </cell>
          <cell r="G21">
            <v>0.20326648629375926</v>
          </cell>
          <cell r="H21">
            <v>1.153</v>
          </cell>
          <cell r="I21">
            <v>13.462</v>
          </cell>
          <cell r="J21">
            <v>10.156167483968314</v>
          </cell>
          <cell r="K21">
            <v>2.6829999999999998</v>
          </cell>
        </row>
        <row r="22">
          <cell r="A22" t="str">
            <v>1329*</v>
          </cell>
          <cell r="B22">
            <v>74</v>
          </cell>
          <cell r="D22">
            <v>1.3</v>
          </cell>
          <cell r="E22">
            <v>7.8630000000000004</v>
          </cell>
          <cell r="F22">
            <v>1.659</v>
          </cell>
          <cell r="G22">
            <v>0.19444672347308337</v>
          </cell>
          <cell r="H22">
            <v>1.2210000000000001</v>
          </cell>
          <cell r="I22">
            <v>13.499000000000001</v>
          </cell>
          <cell r="J22">
            <v>10.18408147868729</v>
          </cell>
          <cell r="K22">
            <v>2.7410000000000001</v>
          </cell>
        </row>
        <row r="23">
          <cell r="A23" t="str">
            <v>1329*</v>
          </cell>
          <cell r="B23">
            <v>75</v>
          </cell>
          <cell r="D23">
            <v>1.2969999999999999</v>
          </cell>
          <cell r="E23">
            <v>9.4440000000000008</v>
          </cell>
          <cell r="F23">
            <v>1.7809999999999999</v>
          </cell>
          <cell r="G23">
            <v>0.16854901819013937</v>
          </cell>
          <cell r="H23">
            <v>1.252</v>
          </cell>
          <cell r="I23">
            <v>13.515000000000001</v>
          </cell>
          <cell r="J23">
            <v>10.196152395322521</v>
          </cell>
          <cell r="K23">
            <v>2.6989999999999998</v>
          </cell>
        </row>
        <row r="24">
          <cell r="A24" t="str">
            <v>1329*</v>
          </cell>
          <cell r="B24">
            <v>51</v>
          </cell>
          <cell r="D24">
            <v>1.304</v>
          </cell>
          <cell r="E24">
            <v>10.404</v>
          </cell>
          <cell r="F24">
            <v>6.2270000000000003</v>
          </cell>
          <cell r="G24">
            <v>0.52475898334794036</v>
          </cell>
          <cell r="H24">
            <v>0.92700000000000005</v>
          </cell>
          <cell r="I24">
            <v>13.432</v>
          </cell>
          <cell r="J24">
            <v>10.133534515277255</v>
          </cell>
          <cell r="K24">
            <v>2.718</v>
          </cell>
        </row>
        <row r="25">
          <cell r="A25" t="str">
            <v>1329*</v>
          </cell>
          <cell r="B25">
            <v>53</v>
          </cell>
          <cell r="C25">
            <v>1</v>
          </cell>
          <cell r="D25">
            <v>1.304</v>
          </cell>
          <cell r="E25">
            <v>10.206</v>
          </cell>
          <cell r="F25">
            <v>2.3519999999999999</v>
          </cell>
          <cell r="G25">
            <v>0.20261525293137408</v>
          </cell>
          <cell r="H25">
            <v>1.19</v>
          </cell>
          <cell r="I25">
            <v>13.413</v>
          </cell>
          <cell r="J25">
            <v>10.119200301772917</v>
          </cell>
          <cell r="K25">
            <v>2.77</v>
          </cell>
        </row>
        <row r="26">
          <cell r="A26" t="str">
            <v>1329*</v>
          </cell>
          <cell r="B26">
            <v>53</v>
          </cell>
          <cell r="C26">
            <v>2</v>
          </cell>
          <cell r="G26">
            <v>0.20300000000000001</v>
          </cell>
          <cell r="H26">
            <v>1.0820000000000001</v>
          </cell>
          <cell r="I26">
            <v>13.398</v>
          </cell>
          <cell r="J26">
            <v>10.107883817427387</v>
          </cell>
          <cell r="K26">
            <v>2.8149999999999999</v>
          </cell>
        </row>
      </sheetData>
      <sheetData sheetId="2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alibration"/>
      <sheetName val="cal2"/>
      <sheetName val="extraction"/>
      <sheetName val="summary"/>
    </sheetNames>
    <sheetDataSet>
      <sheetData sheetId="0"/>
      <sheetData sheetId="1"/>
      <sheetData sheetId="2">
        <row r="1">
          <cell r="E1" t="str">
            <v>METHYLMERCURY EXTRACTION WORKSHEET-SEDIMENT</v>
          </cell>
        </row>
        <row r="2">
          <cell r="B2" t="str">
            <v>PROJECT ID:</v>
          </cell>
          <cell r="D2" t="str">
            <v>Everglades Pilot Study</v>
          </cell>
          <cell r="I2" t="str">
            <v>SPIKE #:</v>
          </cell>
          <cell r="J2">
            <v>127</v>
          </cell>
          <cell r="K2" t="str">
            <v>SPIKE CONC:</v>
          </cell>
        </row>
        <row r="3">
          <cell r="B3" t="str">
            <v>DIGESTION DATE:</v>
          </cell>
          <cell r="D3">
            <v>36242</v>
          </cell>
          <cell r="I3" t="str">
            <v>SPIKE VOL (ml):</v>
          </cell>
          <cell r="J3">
            <v>1</v>
          </cell>
        </row>
        <row r="4">
          <cell r="B4" t="str">
            <v>BALANCE ID:</v>
          </cell>
          <cell r="D4">
            <v>5</v>
          </cell>
          <cell r="I4" t="str">
            <v>ANALYST:</v>
          </cell>
          <cell r="J4" t="str">
            <v>JMB/BL</v>
          </cell>
        </row>
        <row r="6">
          <cell r="A6" t="str">
            <v>SAMPLE ID</v>
          </cell>
          <cell r="D6" t="str">
            <v>PAN</v>
          </cell>
          <cell r="E6" t="str">
            <v>PAN +</v>
          </cell>
          <cell r="F6" t="str">
            <v>PAN +</v>
          </cell>
          <cell r="G6" t="str">
            <v>%</v>
          </cell>
          <cell r="H6" t="str">
            <v>SAMPLE WT</v>
          </cell>
          <cell r="I6" t="str">
            <v>Initial Methylene</v>
          </cell>
          <cell r="J6" t="str">
            <v>Initial Methylene</v>
          </cell>
          <cell r="K6" t="str">
            <v>Extracted  Methylene</v>
          </cell>
        </row>
        <row r="7">
          <cell r="C7" t="str">
            <v>QA</v>
          </cell>
          <cell r="D7" t="str">
            <v>TARE</v>
          </cell>
          <cell r="E7" t="str">
            <v>WET</v>
          </cell>
          <cell r="F7" t="str">
            <v>DRY</v>
          </cell>
          <cell r="G7" t="str">
            <v>DRY</v>
          </cell>
          <cell r="H7" t="str">
            <v xml:space="preserve">grams </v>
          </cell>
          <cell r="I7" t="str">
            <v xml:space="preserve"> Chloride Mass</v>
          </cell>
          <cell r="J7" t="str">
            <v xml:space="preserve"> Chloride Volume</v>
          </cell>
          <cell r="K7" t="str">
            <v xml:space="preserve"> Chloride Mass</v>
          </cell>
        </row>
        <row r="8">
          <cell r="A8" t="str">
            <v>Blank032399</v>
          </cell>
          <cell r="G8">
            <v>1</v>
          </cell>
          <cell r="H8">
            <v>0.5</v>
          </cell>
          <cell r="I8">
            <v>13.468999999999999</v>
          </cell>
          <cell r="J8">
            <v>10.161448509996228</v>
          </cell>
          <cell r="K8">
            <v>2.7090000000000001</v>
          </cell>
        </row>
        <row r="9">
          <cell r="A9" t="str">
            <v>IAEA-140032399</v>
          </cell>
          <cell r="G9">
            <v>1</v>
          </cell>
          <cell r="H9">
            <v>0.5</v>
          </cell>
          <cell r="I9">
            <v>13.459</v>
          </cell>
          <cell r="J9">
            <v>10.153904187099208</v>
          </cell>
          <cell r="K9">
            <v>2.36</v>
          </cell>
        </row>
        <row r="10">
          <cell r="A10" t="str">
            <v>Dorm-2032399</v>
          </cell>
          <cell r="G10">
            <v>1</v>
          </cell>
          <cell r="H10">
            <v>5.6000000000000001E-2</v>
          </cell>
          <cell r="I10">
            <v>13.45</v>
          </cell>
          <cell r="J10">
            <v>10.147114296491891</v>
          </cell>
          <cell r="K10">
            <v>2.66</v>
          </cell>
        </row>
        <row r="11">
          <cell r="A11" t="str">
            <v>1329*</v>
          </cell>
          <cell r="B11">
            <v>64</v>
          </cell>
          <cell r="G11">
            <v>1</v>
          </cell>
          <cell r="H11">
            <v>0.50800000000000001</v>
          </cell>
          <cell r="I11">
            <v>13.462</v>
          </cell>
          <cell r="J11">
            <v>10.156167483968314</v>
          </cell>
          <cell r="K11">
            <v>2.5379999999999998</v>
          </cell>
        </row>
        <row r="12">
          <cell r="A12" t="str">
            <v>1329*</v>
          </cell>
          <cell r="B12">
            <v>65</v>
          </cell>
          <cell r="C12">
            <v>1</v>
          </cell>
          <cell r="G12">
            <v>1</v>
          </cell>
          <cell r="H12">
            <v>0.49299999999999999</v>
          </cell>
          <cell r="I12">
            <v>13.464</v>
          </cell>
          <cell r="J12">
            <v>10.157676348547719</v>
          </cell>
          <cell r="K12">
            <v>2.5499999999999998</v>
          </cell>
        </row>
        <row r="13">
          <cell r="A13" t="str">
            <v>1329*</v>
          </cell>
          <cell r="B13">
            <v>65</v>
          </cell>
          <cell r="C13">
            <v>2</v>
          </cell>
          <cell r="G13">
            <v>1</v>
          </cell>
          <cell r="H13">
            <v>0.50600000000000001</v>
          </cell>
          <cell r="I13">
            <v>13.465999999999999</v>
          </cell>
          <cell r="J13">
            <v>10.159185213127122</v>
          </cell>
          <cell r="K13">
            <v>2.5830000000000002</v>
          </cell>
        </row>
        <row r="14">
          <cell r="A14" t="str">
            <v>1329*</v>
          </cell>
          <cell r="B14">
            <v>66</v>
          </cell>
          <cell r="G14">
            <v>1</v>
          </cell>
          <cell r="H14">
            <v>0.49399999999999999</v>
          </cell>
          <cell r="I14">
            <v>13.461</v>
          </cell>
          <cell r="J14">
            <v>10.155413051678613</v>
          </cell>
          <cell r="K14">
            <v>2.6030000000000002</v>
          </cell>
        </row>
        <row r="15">
          <cell r="A15" t="str">
            <v>1329*</v>
          </cell>
          <cell r="B15">
            <v>67</v>
          </cell>
          <cell r="G15">
            <v>1</v>
          </cell>
          <cell r="H15">
            <v>0.495</v>
          </cell>
          <cell r="I15">
            <v>13.468</v>
          </cell>
          <cell r="J15">
            <v>10.160694077706527</v>
          </cell>
          <cell r="K15">
            <v>2.41</v>
          </cell>
        </row>
        <row r="16">
          <cell r="A16" t="str">
            <v>1329*</v>
          </cell>
          <cell r="B16">
            <v>68</v>
          </cell>
          <cell r="G16">
            <v>1</v>
          </cell>
          <cell r="H16">
            <v>0.505</v>
          </cell>
          <cell r="I16">
            <v>13.464</v>
          </cell>
          <cell r="J16">
            <v>10.157676348547719</v>
          </cell>
          <cell r="K16">
            <v>2.5179999999999998</v>
          </cell>
        </row>
        <row r="17">
          <cell r="A17" t="str">
            <v>1329*</v>
          </cell>
          <cell r="B17">
            <v>69</v>
          </cell>
          <cell r="C17">
            <v>1</v>
          </cell>
          <cell r="G17">
            <v>1</v>
          </cell>
          <cell r="H17">
            <v>0.49299999999999999</v>
          </cell>
          <cell r="I17">
            <v>13.477</v>
          </cell>
          <cell r="J17">
            <v>10.167483968313844</v>
          </cell>
          <cell r="K17">
            <v>2.6110000000000002</v>
          </cell>
        </row>
        <row r="18">
          <cell r="A18" t="str">
            <v>1329*</v>
          </cell>
          <cell r="B18">
            <v>69</v>
          </cell>
          <cell r="C18">
            <v>2</v>
          </cell>
          <cell r="G18">
            <v>1</v>
          </cell>
          <cell r="H18">
            <v>0.50600000000000001</v>
          </cell>
          <cell r="I18">
            <v>13.474</v>
          </cell>
          <cell r="J18">
            <v>10.16522067144474</v>
          </cell>
          <cell r="K18">
            <v>2.5169999999999999</v>
          </cell>
        </row>
        <row r="19">
          <cell r="A19" t="str">
            <v>1329*</v>
          </cell>
          <cell r="B19">
            <v>70</v>
          </cell>
          <cell r="G19">
            <v>1</v>
          </cell>
          <cell r="H19">
            <v>0.502</v>
          </cell>
          <cell r="I19">
            <v>13.442</v>
          </cell>
          <cell r="J19">
            <v>10.141078838174275</v>
          </cell>
          <cell r="K19">
            <v>2.5350000000000001</v>
          </cell>
        </row>
        <row r="20">
          <cell r="A20" t="str">
            <v>1329*</v>
          </cell>
          <cell r="B20">
            <v>71</v>
          </cell>
          <cell r="G20">
            <v>1</v>
          </cell>
          <cell r="H20">
            <v>0.51100000000000001</v>
          </cell>
          <cell r="I20">
            <v>13.47</v>
          </cell>
          <cell r="J20">
            <v>10.162202942285932</v>
          </cell>
          <cell r="K20">
            <v>2.5910000000000002</v>
          </cell>
        </row>
        <row r="21">
          <cell r="A21" t="str">
            <v>1329*</v>
          </cell>
          <cell r="B21">
            <v>72</v>
          </cell>
          <cell r="G21">
            <v>1</v>
          </cell>
          <cell r="H21">
            <v>0.499</v>
          </cell>
          <cell r="I21">
            <v>13.444000000000001</v>
          </cell>
          <cell r="J21">
            <v>10.14258770275368</v>
          </cell>
          <cell r="K21">
            <v>2.6080000000000001</v>
          </cell>
        </row>
      </sheetData>
      <sheetData sheetId="3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40"/>
  <sheetViews>
    <sheetView zoomScaleNormal="100" workbookViewId="0">
      <selection activeCell="G8" sqref="G8:G16"/>
    </sheetView>
  </sheetViews>
  <sheetFormatPr defaultRowHeight="12.75" x14ac:dyDescent="0.2"/>
  <cols>
    <col min="1" max="1" width="19.42578125" customWidth="1"/>
    <col min="2" max="2" width="19.7109375" customWidth="1"/>
    <col min="3" max="3" width="13.5703125" customWidth="1"/>
    <col min="4" max="4" width="10.140625" customWidth="1"/>
    <col min="5" max="5" width="17.42578125" customWidth="1"/>
    <col min="6" max="6" width="31.85546875" customWidth="1"/>
    <col min="7" max="7" width="12" customWidth="1"/>
    <col min="8" max="9" width="8.85546875" customWidth="1"/>
    <col min="10" max="10" width="6.42578125" style="97" customWidth="1"/>
    <col min="11" max="11" width="11.7109375" style="97" customWidth="1"/>
    <col min="12" max="12" width="9.140625" style="97"/>
    <col min="13" max="13" width="9.140625" style="131"/>
    <col min="14" max="16384" width="9.140625" style="97"/>
  </cols>
  <sheetData>
    <row r="1" spans="1:13" s="91" customFormat="1" ht="61.5" customHeight="1" x14ac:dyDescent="0.35">
      <c r="A1" s="89" t="s">
        <v>30</v>
      </c>
      <c r="B1" s="90"/>
      <c r="F1" s="92"/>
      <c r="G1" s="93"/>
      <c r="H1" s="4"/>
      <c r="I1" s="4"/>
      <c r="M1" s="111"/>
    </row>
    <row r="2" spans="1:13" s="91" customFormat="1" x14ac:dyDescent="0.2">
      <c r="A2" s="92" t="s">
        <v>31</v>
      </c>
      <c r="B2" s="94" t="s">
        <v>32</v>
      </c>
      <c r="E2" s="95"/>
      <c r="F2" s="92"/>
      <c r="G2" s="96" t="s">
        <v>36</v>
      </c>
      <c r="H2" s="4"/>
      <c r="I2" s="4"/>
      <c r="M2" s="112"/>
    </row>
    <row r="3" spans="1:13" s="91" customFormat="1" x14ac:dyDescent="0.2">
      <c r="A3" s="92" t="s">
        <v>33</v>
      </c>
      <c r="B3" s="113" t="s">
        <v>85</v>
      </c>
      <c r="D3" s="97"/>
      <c r="F3" s="92"/>
      <c r="G3" s="96" t="s">
        <v>1</v>
      </c>
      <c r="H3" s="4"/>
      <c r="I3" s="4"/>
      <c r="K3" s="114"/>
      <c r="M3" s="112"/>
    </row>
    <row r="4" spans="1:13" s="91" customFormat="1" x14ac:dyDescent="0.2">
      <c r="A4" s="92" t="s">
        <v>34</v>
      </c>
      <c r="B4" s="94">
        <v>2</v>
      </c>
      <c r="D4" s="98"/>
      <c r="E4" s="98"/>
      <c r="F4" s="97"/>
      <c r="G4" s="96" t="s">
        <v>37</v>
      </c>
      <c r="H4" s="4"/>
      <c r="I4" s="4"/>
      <c r="K4" s="114"/>
      <c r="M4" s="111"/>
    </row>
    <row r="5" spans="1:13" s="91" customFormat="1" x14ac:dyDescent="0.2">
      <c r="A5" s="92" t="s">
        <v>38</v>
      </c>
      <c r="B5" s="94" t="s">
        <v>51</v>
      </c>
      <c r="D5" s="98"/>
      <c r="E5" s="98"/>
      <c r="F5" s="97"/>
      <c r="G5" s="96" t="s">
        <v>39</v>
      </c>
      <c r="H5" s="4"/>
      <c r="I5" s="4"/>
      <c r="M5" s="111"/>
    </row>
    <row r="6" spans="1:13" s="91" customFormat="1" ht="18" x14ac:dyDescent="0.25">
      <c r="A6" s="92" t="s">
        <v>35</v>
      </c>
      <c r="B6" s="99" t="s">
        <v>62</v>
      </c>
      <c r="F6" s="100"/>
      <c r="G6" s="101"/>
      <c r="H6" s="4"/>
      <c r="I6" s="4"/>
      <c r="M6" s="111"/>
    </row>
    <row r="7" spans="1:13" s="117" customFormat="1" ht="25.5" x14ac:dyDescent="0.2">
      <c r="A7" s="102" t="s">
        <v>52</v>
      </c>
      <c r="B7" s="102" t="s">
        <v>54</v>
      </c>
      <c r="C7" s="102" t="s">
        <v>63</v>
      </c>
      <c r="D7" s="102" t="s">
        <v>40</v>
      </c>
      <c r="E7" s="102" t="s">
        <v>41</v>
      </c>
      <c r="F7" s="102" t="s">
        <v>42</v>
      </c>
      <c r="G7" s="102" t="s">
        <v>43</v>
      </c>
      <c r="H7" s="115"/>
      <c r="I7" s="115"/>
      <c r="J7" s="116"/>
      <c r="K7" s="116"/>
      <c r="M7" s="118"/>
    </row>
    <row r="8" spans="1:13" ht="18.75" customHeight="1" x14ac:dyDescent="0.2">
      <c r="A8" s="110" t="s">
        <v>86</v>
      </c>
      <c r="B8" s="110" t="s">
        <v>87</v>
      </c>
      <c r="C8" s="103" t="s">
        <v>88</v>
      </c>
      <c r="D8" s="110" t="s">
        <v>65</v>
      </c>
      <c r="E8" s="104" t="s">
        <v>89</v>
      </c>
      <c r="F8" s="105" t="s">
        <v>29</v>
      </c>
      <c r="G8" s="106">
        <v>42219</v>
      </c>
      <c r="K8" s="114"/>
      <c r="M8" s="97"/>
    </row>
    <row r="9" spans="1:13" ht="18.75" customHeight="1" x14ac:dyDescent="0.2">
      <c r="A9" s="110" t="s">
        <v>90</v>
      </c>
      <c r="B9" s="110" t="s">
        <v>91</v>
      </c>
      <c r="C9" s="103" t="s">
        <v>92</v>
      </c>
      <c r="D9" s="110" t="s">
        <v>65</v>
      </c>
      <c r="E9" s="104" t="s">
        <v>89</v>
      </c>
      <c r="F9" s="105" t="s">
        <v>29</v>
      </c>
      <c r="G9" s="106">
        <v>42220</v>
      </c>
      <c r="K9" s="114"/>
      <c r="M9" s="97"/>
    </row>
    <row r="10" spans="1:13" ht="18.75" customHeight="1" x14ac:dyDescent="0.2">
      <c r="A10" s="110" t="s">
        <v>93</v>
      </c>
      <c r="B10" s="110" t="s">
        <v>94</v>
      </c>
      <c r="C10" s="103" t="s">
        <v>95</v>
      </c>
      <c r="D10" s="110" t="s">
        <v>65</v>
      </c>
      <c r="E10" s="104" t="s">
        <v>89</v>
      </c>
      <c r="F10" s="105" t="s">
        <v>29</v>
      </c>
      <c r="G10" s="106">
        <v>42221</v>
      </c>
      <c r="K10" s="114"/>
      <c r="M10" s="97"/>
    </row>
    <row r="11" spans="1:13" ht="18.75" customHeight="1" x14ac:dyDescent="0.2">
      <c r="A11" s="110" t="s">
        <v>96</v>
      </c>
      <c r="B11" s="110" t="s">
        <v>97</v>
      </c>
      <c r="C11" s="103" t="s">
        <v>98</v>
      </c>
      <c r="D11" s="110" t="s">
        <v>65</v>
      </c>
      <c r="E11" s="104" t="s">
        <v>89</v>
      </c>
      <c r="F11" s="105" t="s">
        <v>29</v>
      </c>
      <c r="G11" s="106">
        <v>42221</v>
      </c>
      <c r="K11" s="114"/>
      <c r="M11" s="97"/>
    </row>
    <row r="12" spans="1:13" ht="18.75" customHeight="1" x14ac:dyDescent="0.2">
      <c r="A12" s="110" t="s">
        <v>99</v>
      </c>
      <c r="B12" s="110" t="s">
        <v>100</v>
      </c>
      <c r="C12" s="103" t="s">
        <v>101</v>
      </c>
      <c r="D12" s="110" t="s">
        <v>64</v>
      </c>
      <c r="E12" s="104" t="s">
        <v>89</v>
      </c>
      <c r="F12" s="105" t="s">
        <v>29</v>
      </c>
      <c r="G12" s="106">
        <v>42217</v>
      </c>
      <c r="K12" s="114"/>
      <c r="M12" s="97"/>
    </row>
    <row r="13" spans="1:13" ht="18.75" customHeight="1" x14ac:dyDescent="0.2">
      <c r="A13" s="110" t="s">
        <v>102</v>
      </c>
      <c r="B13" s="110" t="s">
        <v>103</v>
      </c>
      <c r="C13" s="103" t="s">
        <v>104</v>
      </c>
      <c r="D13" s="110" t="s">
        <v>64</v>
      </c>
      <c r="E13" s="104" t="s">
        <v>89</v>
      </c>
      <c r="F13" s="105" t="s">
        <v>29</v>
      </c>
      <c r="G13" s="106">
        <v>42218</v>
      </c>
      <c r="K13" s="114"/>
      <c r="M13" s="97"/>
    </row>
    <row r="14" spans="1:13" ht="18.75" customHeight="1" x14ac:dyDescent="0.2">
      <c r="A14" s="110" t="s">
        <v>105</v>
      </c>
      <c r="B14" s="110" t="s">
        <v>106</v>
      </c>
      <c r="C14" s="103" t="s">
        <v>107</v>
      </c>
      <c r="D14" s="110" t="s">
        <v>64</v>
      </c>
      <c r="E14" s="104" t="s">
        <v>89</v>
      </c>
      <c r="F14" s="105" t="s">
        <v>29</v>
      </c>
      <c r="G14" s="106">
        <v>42218</v>
      </c>
      <c r="K14" s="114"/>
      <c r="M14" s="97"/>
    </row>
    <row r="15" spans="1:13" ht="18.75" customHeight="1" x14ac:dyDescent="0.2">
      <c r="A15" s="110" t="s">
        <v>108</v>
      </c>
      <c r="B15" s="110" t="s">
        <v>109</v>
      </c>
      <c r="C15" s="103" t="s">
        <v>110</v>
      </c>
      <c r="D15" s="110" t="s">
        <v>64</v>
      </c>
      <c r="E15" s="104" t="s">
        <v>89</v>
      </c>
      <c r="F15" s="105" t="s">
        <v>29</v>
      </c>
      <c r="G15" s="106">
        <v>42221</v>
      </c>
      <c r="K15" s="114"/>
      <c r="M15" s="97"/>
    </row>
    <row r="16" spans="1:13" ht="18.75" customHeight="1" x14ac:dyDescent="0.2">
      <c r="A16" s="110" t="s">
        <v>111</v>
      </c>
      <c r="B16" s="110" t="s">
        <v>112</v>
      </c>
      <c r="C16" s="103" t="s">
        <v>113</v>
      </c>
      <c r="D16" s="110" t="s">
        <v>64</v>
      </c>
      <c r="E16" s="104" t="s">
        <v>89</v>
      </c>
      <c r="F16" s="105" t="s">
        <v>29</v>
      </c>
      <c r="G16" s="106">
        <v>42222</v>
      </c>
      <c r="K16" s="114"/>
      <c r="M16" s="97"/>
    </row>
    <row r="17" spans="1:13" ht="18.75" customHeight="1" x14ac:dyDescent="0.2">
      <c r="A17" s="110"/>
      <c r="B17" s="110"/>
      <c r="C17" s="103"/>
      <c r="D17" s="110"/>
      <c r="E17" s="104"/>
      <c r="F17" s="105"/>
      <c r="G17" s="106"/>
      <c r="K17" s="114"/>
      <c r="M17" s="97"/>
    </row>
    <row r="18" spans="1:13" ht="18.75" customHeight="1" x14ac:dyDescent="0.2">
      <c r="A18" s="110"/>
      <c r="B18" s="110"/>
      <c r="C18" s="103"/>
      <c r="D18" s="110"/>
      <c r="E18" s="104"/>
      <c r="F18" s="105"/>
      <c r="G18" s="106"/>
      <c r="K18" s="114"/>
      <c r="M18" s="97"/>
    </row>
    <row r="19" spans="1:13" ht="18.75" customHeight="1" x14ac:dyDescent="0.2">
      <c r="A19" s="110"/>
      <c r="B19" s="110"/>
      <c r="C19" s="103"/>
      <c r="D19" s="110"/>
      <c r="E19" s="104"/>
      <c r="F19" s="105"/>
      <c r="G19" s="106"/>
      <c r="K19" s="114"/>
      <c r="M19" s="97"/>
    </row>
    <row r="20" spans="1:13" ht="18.75" customHeight="1" x14ac:dyDescent="0.2">
      <c r="A20" s="78"/>
      <c r="B20" s="78"/>
      <c r="C20" s="78"/>
      <c r="D20" s="78"/>
      <c r="E20" s="78"/>
      <c r="F20" s="78"/>
      <c r="G20" s="119"/>
      <c r="K20" s="114"/>
      <c r="M20" s="97"/>
    </row>
    <row r="21" spans="1:13" ht="18.75" customHeight="1" x14ac:dyDescent="0.2">
      <c r="A21" s="78"/>
      <c r="B21" s="78"/>
      <c r="C21" s="78"/>
      <c r="D21" s="78"/>
      <c r="E21" s="78"/>
      <c r="F21" s="78"/>
      <c r="G21" s="119"/>
      <c r="K21" s="114"/>
      <c r="M21" s="97"/>
    </row>
    <row r="22" spans="1:13" ht="18.75" customHeight="1" x14ac:dyDescent="0.2">
      <c r="A22" s="78"/>
      <c r="B22" s="78"/>
      <c r="C22" s="78"/>
      <c r="D22" s="78"/>
      <c r="E22" s="78"/>
      <c r="F22" s="78"/>
      <c r="G22" s="119"/>
      <c r="K22" s="114"/>
      <c r="M22" s="97"/>
    </row>
    <row r="23" spans="1:13" ht="18.75" customHeight="1" x14ac:dyDescent="0.2">
      <c r="A23" s="78"/>
      <c r="B23" s="78"/>
      <c r="C23" s="78"/>
      <c r="D23" s="78"/>
      <c r="E23" s="78"/>
      <c r="F23" s="78"/>
      <c r="G23" s="119"/>
      <c r="K23" s="114"/>
      <c r="M23" s="97"/>
    </row>
    <row r="24" spans="1:13" ht="18.75" customHeight="1" x14ac:dyDescent="0.2">
      <c r="A24" s="78"/>
      <c r="B24" s="78"/>
      <c r="C24" s="78"/>
      <c r="D24" s="78"/>
      <c r="E24" s="78"/>
      <c r="F24" s="78"/>
      <c r="G24" s="119"/>
      <c r="K24" s="114"/>
      <c r="M24" s="97"/>
    </row>
    <row r="25" spans="1:13" ht="18.75" customHeight="1" x14ac:dyDescent="0.2">
      <c r="A25" s="78"/>
      <c r="B25" s="78"/>
      <c r="C25" s="78"/>
      <c r="D25" s="78"/>
      <c r="E25" s="78"/>
      <c r="F25" s="78"/>
      <c r="G25" s="119"/>
      <c r="K25" s="114"/>
      <c r="M25" s="97"/>
    </row>
    <row r="26" spans="1:13" ht="18.75" customHeight="1" x14ac:dyDescent="0.2">
      <c r="A26" s="78"/>
      <c r="B26" s="78"/>
      <c r="C26" s="78"/>
      <c r="D26" s="78"/>
      <c r="E26" s="78"/>
      <c r="F26" s="78"/>
      <c r="G26" s="119"/>
      <c r="K26" s="114"/>
      <c r="M26" s="97"/>
    </row>
    <row r="27" spans="1:13" ht="18.75" customHeight="1" x14ac:dyDescent="0.2">
      <c r="A27" s="78"/>
      <c r="B27" s="78"/>
      <c r="C27" s="78"/>
      <c r="D27" s="78"/>
      <c r="E27" s="78"/>
      <c r="F27" s="78"/>
      <c r="G27" s="119"/>
      <c r="K27" s="114"/>
      <c r="M27" s="97"/>
    </row>
    <row r="28" spans="1:13" ht="18.75" customHeight="1" x14ac:dyDescent="0.2">
      <c r="A28" s="78"/>
      <c r="B28" s="78"/>
      <c r="C28" s="78"/>
      <c r="D28" s="78"/>
      <c r="E28" s="78"/>
      <c r="F28" s="78"/>
      <c r="G28" s="119"/>
      <c r="K28" s="114"/>
      <c r="M28" s="97"/>
    </row>
    <row r="29" spans="1:13" ht="18.75" customHeight="1" x14ac:dyDescent="0.2">
      <c r="A29" s="78"/>
      <c r="B29" s="78"/>
      <c r="C29" s="78"/>
      <c r="D29" s="78"/>
      <c r="E29" s="78"/>
      <c r="F29" s="78"/>
      <c r="G29" s="119"/>
      <c r="K29" s="114"/>
      <c r="M29" s="97"/>
    </row>
    <row r="30" spans="1:13" ht="18.75" customHeight="1" x14ac:dyDescent="0.2">
      <c r="A30" s="78"/>
      <c r="B30" s="78"/>
      <c r="C30" s="78"/>
      <c r="D30" s="78"/>
      <c r="E30" s="78"/>
      <c r="F30" s="78"/>
      <c r="G30" s="119"/>
      <c r="K30" s="114"/>
      <c r="M30" s="97"/>
    </row>
    <row r="31" spans="1:13" ht="18.75" customHeight="1" x14ac:dyDescent="0.2">
      <c r="A31" s="78"/>
      <c r="B31" s="78"/>
      <c r="C31" s="78"/>
      <c r="D31" s="78"/>
      <c r="E31" s="78"/>
      <c r="F31" s="78"/>
      <c r="G31" s="119"/>
      <c r="K31" s="114"/>
      <c r="M31" s="97"/>
    </row>
    <row r="32" spans="1:13" ht="18.75" customHeight="1" x14ac:dyDescent="0.2">
      <c r="A32" s="78"/>
      <c r="B32" s="78"/>
      <c r="C32" s="78"/>
      <c r="D32" s="78"/>
      <c r="E32" s="78"/>
      <c r="F32" s="78"/>
      <c r="G32" s="78"/>
      <c r="K32" s="114"/>
      <c r="M32" s="97"/>
    </row>
    <row r="33" spans="1:13" ht="18.75" customHeight="1" x14ac:dyDescent="0.2">
      <c r="A33" s="78"/>
      <c r="B33" s="78"/>
      <c r="C33" s="78"/>
      <c r="D33" s="78"/>
      <c r="E33" s="78"/>
      <c r="F33" s="78"/>
      <c r="G33" s="78"/>
      <c r="K33" s="114"/>
      <c r="M33" s="97"/>
    </row>
    <row r="34" spans="1:13" ht="18.75" customHeight="1" x14ac:dyDescent="0.2">
      <c r="A34" s="78"/>
      <c r="B34" s="78"/>
      <c r="C34" s="78"/>
      <c r="D34" s="78"/>
      <c r="E34" s="78"/>
      <c r="F34" s="78"/>
      <c r="G34" s="78"/>
      <c r="K34" s="114"/>
      <c r="M34" s="97"/>
    </row>
    <row r="35" spans="1:13" ht="18.75" customHeight="1" x14ac:dyDescent="0.2">
      <c r="A35" s="78"/>
      <c r="B35" s="78"/>
      <c r="C35" s="78"/>
      <c r="D35" s="78"/>
      <c r="E35" s="78"/>
      <c r="F35" s="78"/>
      <c r="G35" s="78"/>
      <c r="K35" s="114"/>
      <c r="M35" s="97"/>
    </row>
    <row r="36" spans="1:13" s="98" customFormat="1" ht="18.75" customHeight="1" x14ac:dyDescent="0.2">
      <c r="A36" s="78"/>
      <c r="B36" s="78"/>
      <c r="C36" s="78"/>
      <c r="D36" s="78"/>
      <c r="E36" s="78"/>
      <c r="F36" s="78"/>
      <c r="G36" s="78"/>
      <c r="H36"/>
      <c r="I36"/>
      <c r="K36" s="114"/>
      <c r="M36" s="120"/>
    </row>
    <row r="37" spans="1:13" s="98" customFormat="1" ht="18.75" customHeight="1" x14ac:dyDescent="0.2">
      <c r="A37" s="78"/>
      <c r="B37" s="78"/>
      <c r="C37" s="78"/>
      <c r="D37" s="78"/>
      <c r="E37" s="78"/>
      <c r="F37" s="78"/>
      <c r="G37" s="78"/>
      <c r="H37"/>
      <c r="I37"/>
      <c r="K37" s="114"/>
      <c r="M37" s="120"/>
    </row>
    <row r="38" spans="1:13" s="98" customFormat="1" ht="18.75" customHeight="1" x14ac:dyDescent="0.2">
      <c r="A38" s="78"/>
      <c r="B38" s="78"/>
      <c r="C38" s="78"/>
      <c r="D38" s="78"/>
      <c r="E38" s="78"/>
      <c r="F38" s="78"/>
      <c r="G38" s="78"/>
      <c r="H38"/>
      <c r="I38"/>
      <c r="K38" s="114"/>
    </row>
    <row r="39" spans="1:13" ht="18.75" customHeight="1" x14ac:dyDescent="0.2">
      <c r="A39" s="78"/>
      <c r="B39" s="78"/>
      <c r="C39" s="78"/>
      <c r="D39" s="78"/>
      <c r="E39" s="78"/>
      <c r="F39" s="78"/>
      <c r="G39" s="78"/>
      <c r="K39" s="114"/>
      <c r="M39" s="97"/>
    </row>
    <row r="40" spans="1:13" ht="18.75" customHeight="1" x14ac:dyDescent="0.2">
      <c r="A40" s="78"/>
      <c r="B40" s="78"/>
      <c r="C40" s="78"/>
      <c r="D40" s="78"/>
      <c r="E40" s="78"/>
      <c r="F40" s="78"/>
      <c r="G40" s="78"/>
      <c r="K40" s="114"/>
      <c r="M40" s="97"/>
    </row>
    <row r="41" spans="1:13" ht="18.75" customHeight="1" x14ac:dyDescent="0.2">
      <c r="A41" s="78"/>
      <c r="B41" s="78"/>
      <c r="C41" s="78"/>
      <c r="D41" s="78"/>
      <c r="E41" s="78"/>
      <c r="F41" s="78"/>
      <c r="G41" s="78"/>
      <c r="K41" s="114"/>
      <c r="M41" s="97"/>
    </row>
    <row r="42" spans="1:13" ht="18.75" customHeight="1" x14ac:dyDescent="0.2">
      <c r="K42" s="114"/>
      <c r="M42" s="97"/>
    </row>
    <row r="43" spans="1:13" ht="18.75" customHeight="1" x14ac:dyDescent="0.2">
      <c r="K43" s="114"/>
      <c r="M43" s="97"/>
    </row>
    <row r="44" spans="1:13" ht="18.75" customHeight="1" x14ac:dyDescent="0.2">
      <c r="K44" s="114"/>
      <c r="M44" s="97"/>
    </row>
    <row r="45" spans="1:13" ht="18.75" customHeight="1" x14ac:dyDescent="0.2">
      <c r="K45" s="114"/>
      <c r="M45" s="97"/>
    </row>
    <row r="46" spans="1:13" ht="18.75" customHeight="1" x14ac:dyDescent="0.2">
      <c r="K46" s="114"/>
      <c r="M46" s="97"/>
    </row>
    <row r="47" spans="1:13" ht="18.75" customHeight="1" x14ac:dyDescent="0.2">
      <c r="K47" s="114"/>
      <c r="M47" s="97"/>
    </row>
    <row r="48" spans="1:13" ht="18.75" customHeight="1" x14ac:dyDescent="0.2">
      <c r="K48" s="114"/>
      <c r="M48" s="97"/>
    </row>
    <row r="49" spans="11:13" ht="18.75" customHeight="1" x14ac:dyDescent="0.2">
      <c r="K49" s="114"/>
      <c r="M49" s="97"/>
    </row>
    <row r="50" spans="11:13" ht="18.75" customHeight="1" x14ac:dyDescent="0.2">
      <c r="K50" s="114"/>
      <c r="M50" s="97"/>
    </row>
    <row r="51" spans="11:13" ht="18.75" customHeight="1" x14ac:dyDescent="0.2">
      <c r="K51" s="114"/>
      <c r="M51" s="97"/>
    </row>
    <row r="52" spans="11:13" ht="18.75" customHeight="1" x14ac:dyDescent="0.2">
      <c r="K52" s="114"/>
      <c r="M52" s="97"/>
    </row>
    <row r="53" spans="11:13" ht="18.75" customHeight="1" x14ac:dyDescent="0.2">
      <c r="K53" s="114"/>
      <c r="M53" s="97"/>
    </row>
    <row r="54" spans="11:13" ht="18.75" customHeight="1" x14ac:dyDescent="0.2">
      <c r="K54" s="114"/>
      <c r="M54" s="97"/>
    </row>
    <row r="55" spans="11:13" ht="18.75" customHeight="1" x14ac:dyDescent="0.2">
      <c r="K55" s="114"/>
      <c r="M55" s="97"/>
    </row>
    <row r="56" spans="11:13" ht="18.75" customHeight="1" x14ac:dyDescent="0.2">
      <c r="K56" s="114"/>
      <c r="M56" s="97"/>
    </row>
    <row r="57" spans="11:13" ht="18.75" customHeight="1" x14ac:dyDescent="0.2">
      <c r="K57" s="114"/>
      <c r="M57" s="97"/>
    </row>
    <row r="58" spans="11:13" ht="18.75" customHeight="1" x14ac:dyDescent="0.2">
      <c r="K58" s="114"/>
      <c r="M58" s="97"/>
    </row>
    <row r="59" spans="11:13" ht="18.75" customHeight="1" x14ac:dyDescent="0.2">
      <c r="K59" s="114"/>
      <c r="M59" s="97"/>
    </row>
    <row r="60" spans="11:13" ht="18.75" customHeight="1" x14ac:dyDescent="0.2">
      <c r="K60" s="114"/>
      <c r="M60" s="97"/>
    </row>
    <row r="61" spans="11:13" ht="18.75" customHeight="1" x14ac:dyDescent="0.2">
      <c r="K61" s="114"/>
      <c r="M61" s="97"/>
    </row>
    <row r="62" spans="11:13" ht="18.75" customHeight="1" x14ac:dyDescent="0.2">
      <c r="K62" s="114"/>
      <c r="M62" s="97"/>
    </row>
    <row r="63" spans="11:13" ht="18.75" customHeight="1" x14ac:dyDescent="0.2">
      <c r="K63" s="114"/>
      <c r="M63" s="97"/>
    </row>
    <row r="64" spans="11:13" ht="18.75" customHeight="1" x14ac:dyDescent="0.2">
      <c r="K64" s="114"/>
      <c r="M64" s="97"/>
    </row>
    <row r="65" spans="10:13" ht="15" customHeight="1" x14ac:dyDescent="0.2">
      <c r="K65" s="114"/>
      <c r="M65" s="97"/>
    </row>
    <row r="66" spans="10:13" ht="15" customHeight="1" x14ac:dyDescent="0.2">
      <c r="K66" s="114"/>
      <c r="M66" s="97"/>
    </row>
    <row r="67" spans="10:13" ht="15" customHeight="1" x14ac:dyDescent="0.2">
      <c r="K67" s="114"/>
      <c r="M67" s="97"/>
    </row>
    <row r="68" spans="10:13" ht="15" customHeight="1" x14ac:dyDescent="0.2">
      <c r="K68" s="114"/>
      <c r="M68" s="97"/>
    </row>
    <row r="69" spans="10:13" ht="15" customHeight="1" x14ac:dyDescent="0.2">
      <c r="K69" s="114"/>
      <c r="M69" s="97"/>
    </row>
    <row r="70" spans="10:13" ht="15" customHeight="1" x14ac:dyDescent="0.2">
      <c r="K70" s="114"/>
      <c r="M70" s="97"/>
    </row>
    <row r="71" spans="10:13" ht="15" customHeight="1" x14ac:dyDescent="0.2">
      <c r="K71" s="114"/>
      <c r="M71" s="97"/>
    </row>
    <row r="72" spans="10:13" ht="15" customHeight="1" x14ac:dyDescent="0.2">
      <c r="J72" s="98"/>
      <c r="K72" s="114"/>
      <c r="M72" s="97"/>
    </row>
    <row r="73" spans="10:13" ht="15" customHeight="1" x14ac:dyDescent="0.2">
      <c r="K73" s="114"/>
      <c r="M73" s="120"/>
    </row>
    <row r="74" spans="10:13" ht="15" customHeight="1" x14ac:dyDescent="0.2">
      <c r="K74" s="114"/>
      <c r="M74" s="97"/>
    </row>
    <row r="75" spans="10:13" ht="15" customHeight="1" x14ac:dyDescent="0.2">
      <c r="K75" s="114"/>
      <c r="M75" s="97"/>
    </row>
    <row r="76" spans="10:13" ht="15" customHeight="1" x14ac:dyDescent="0.2">
      <c r="K76" s="114"/>
      <c r="M76" s="97"/>
    </row>
    <row r="77" spans="10:13" ht="15" customHeight="1" x14ac:dyDescent="0.2">
      <c r="K77" s="114"/>
      <c r="M77" s="97"/>
    </row>
    <row r="78" spans="10:13" ht="15" customHeight="1" x14ac:dyDescent="0.2">
      <c r="K78" s="114"/>
      <c r="M78" s="97"/>
    </row>
    <row r="79" spans="10:13" ht="15" customHeight="1" x14ac:dyDescent="0.2">
      <c r="K79" s="114"/>
      <c r="M79" s="97"/>
    </row>
    <row r="80" spans="10:13" ht="15" customHeight="1" x14ac:dyDescent="0.2">
      <c r="K80" s="114"/>
      <c r="M80" s="97"/>
    </row>
    <row r="81" spans="11:16" ht="15" customHeight="1" x14ac:dyDescent="0.2">
      <c r="K81" s="114"/>
      <c r="M81" s="97"/>
    </row>
    <row r="82" spans="11:16" ht="15" customHeight="1" x14ac:dyDescent="0.2">
      <c r="K82" s="114"/>
      <c r="M82" s="97"/>
    </row>
    <row r="83" spans="11:16" ht="15.75" customHeight="1" x14ac:dyDescent="0.2">
      <c r="K83" s="114"/>
      <c r="M83" s="97"/>
    </row>
    <row r="84" spans="11:16" x14ac:dyDescent="0.2">
      <c r="K84" s="114"/>
      <c r="L84" s="121"/>
      <c r="M84" s="122"/>
      <c r="N84" s="123"/>
      <c r="O84" s="124"/>
      <c r="P84" s="125"/>
    </row>
    <row r="85" spans="11:16" x14ac:dyDescent="0.2">
      <c r="K85" s="114"/>
      <c r="L85" s="121"/>
      <c r="M85" s="122"/>
      <c r="N85" s="123"/>
      <c r="O85" s="124"/>
      <c r="P85" s="125"/>
    </row>
    <row r="86" spans="11:16" x14ac:dyDescent="0.2">
      <c r="K86" s="114"/>
      <c r="L86" s="121"/>
      <c r="M86" s="122"/>
      <c r="N86" s="123"/>
      <c r="O86" s="124"/>
      <c r="P86" s="125"/>
    </row>
    <row r="87" spans="11:16" x14ac:dyDescent="0.2">
      <c r="K87" s="114"/>
      <c r="L87" s="121"/>
      <c r="M87" s="122"/>
      <c r="N87" s="123"/>
      <c r="O87" s="124"/>
      <c r="P87" s="125"/>
    </row>
    <row r="88" spans="11:16" x14ac:dyDescent="0.2">
      <c r="K88" s="114"/>
      <c r="L88" s="121"/>
      <c r="M88" s="122"/>
      <c r="N88" s="123"/>
      <c r="O88" s="124"/>
      <c r="P88" s="125"/>
    </row>
    <row r="89" spans="11:16" x14ac:dyDescent="0.2">
      <c r="K89" s="114"/>
      <c r="L89" s="121"/>
      <c r="M89" s="122"/>
      <c r="N89" s="123"/>
      <c r="O89" s="126"/>
      <c r="P89" s="125"/>
    </row>
    <row r="90" spans="11:16" x14ac:dyDescent="0.2">
      <c r="K90" s="114"/>
      <c r="L90" s="121"/>
      <c r="M90" s="127"/>
      <c r="N90" s="123"/>
      <c r="O90" s="126"/>
      <c r="P90" s="125"/>
    </row>
    <row r="91" spans="11:16" x14ac:dyDescent="0.2">
      <c r="K91" s="114"/>
      <c r="L91" s="121"/>
      <c r="M91" s="122"/>
      <c r="N91" s="123"/>
      <c r="O91" s="126"/>
      <c r="P91" s="125"/>
    </row>
    <row r="92" spans="11:16" x14ac:dyDescent="0.2">
      <c r="K92" s="114"/>
      <c r="L92" s="121"/>
      <c r="M92" s="122"/>
      <c r="N92" s="123"/>
      <c r="O92" s="126"/>
      <c r="P92" s="125"/>
    </row>
    <row r="93" spans="11:16" x14ac:dyDescent="0.2">
      <c r="K93" s="114"/>
      <c r="L93" s="121"/>
      <c r="M93" s="122"/>
      <c r="N93" s="123"/>
      <c r="O93" s="128"/>
      <c r="P93" s="125"/>
    </row>
    <row r="94" spans="11:16" x14ac:dyDescent="0.2">
      <c r="K94" s="114"/>
      <c r="L94" s="121"/>
      <c r="M94" s="122"/>
      <c r="N94" s="123"/>
      <c r="O94" s="126"/>
      <c r="P94" s="125"/>
    </row>
    <row r="95" spans="11:16" x14ac:dyDescent="0.2">
      <c r="K95" s="114"/>
      <c r="L95" s="121"/>
      <c r="M95" s="122"/>
      <c r="N95" s="123"/>
      <c r="O95" s="126"/>
      <c r="P95" s="125"/>
    </row>
    <row r="96" spans="11:16" x14ac:dyDescent="0.2">
      <c r="K96" s="114"/>
      <c r="L96" s="121"/>
      <c r="M96" s="122"/>
      <c r="N96" s="123"/>
      <c r="O96" s="126"/>
      <c r="P96" s="125"/>
    </row>
    <row r="97" spans="1:16" s="98" customFormat="1" x14ac:dyDescent="0.2">
      <c r="A97"/>
      <c r="B97"/>
      <c r="C97"/>
      <c r="D97"/>
      <c r="E97"/>
      <c r="F97"/>
      <c r="G97"/>
      <c r="H97"/>
      <c r="I97"/>
      <c r="K97" s="114"/>
      <c r="L97" s="121"/>
      <c r="M97" s="120"/>
      <c r="N97" s="114"/>
      <c r="O97" s="129"/>
      <c r="P97" s="130"/>
    </row>
    <row r="98" spans="1:16" x14ac:dyDescent="0.2">
      <c r="K98" s="114"/>
      <c r="L98" s="121"/>
      <c r="M98" s="122"/>
      <c r="N98" s="123"/>
      <c r="O98" s="129"/>
      <c r="P98" s="130"/>
    </row>
    <row r="99" spans="1:16" x14ac:dyDescent="0.2">
      <c r="K99" s="114"/>
      <c r="L99" s="121"/>
      <c r="M99" s="122"/>
      <c r="N99" s="123"/>
      <c r="O99" s="126"/>
      <c r="P99" s="130"/>
    </row>
    <row r="100" spans="1:16" x14ac:dyDescent="0.2">
      <c r="K100" s="114"/>
      <c r="L100" s="121"/>
      <c r="M100" s="122"/>
      <c r="N100" s="123"/>
      <c r="O100" s="126"/>
      <c r="P100" s="130"/>
    </row>
    <row r="101" spans="1:16" x14ac:dyDescent="0.2">
      <c r="K101" s="114"/>
      <c r="L101" s="121"/>
      <c r="M101" s="122"/>
      <c r="N101" s="123"/>
      <c r="O101" s="126"/>
      <c r="P101" s="130"/>
    </row>
    <row r="102" spans="1:16" x14ac:dyDescent="0.2">
      <c r="K102" s="114"/>
      <c r="L102" s="121"/>
      <c r="M102" s="122"/>
      <c r="N102" s="123"/>
      <c r="O102" s="126"/>
      <c r="P102" s="130"/>
    </row>
    <row r="103" spans="1:16" x14ac:dyDescent="0.2">
      <c r="K103" s="114"/>
      <c r="L103" s="121"/>
      <c r="M103" s="122"/>
      <c r="N103" s="123"/>
      <c r="O103" s="126"/>
      <c r="P103" s="130"/>
    </row>
    <row r="104" spans="1:16" x14ac:dyDescent="0.2">
      <c r="K104" s="114"/>
      <c r="L104" s="121"/>
      <c r="M104" s="122"/>
      <c r="N104" s="123"/>
      <c r="O104" s="126"/>
      <c r="P104" s="130"/>
    </row>
    <row r="105" spans="1:16" x14ac:dyDescent="0.2">
      <c r="K105" s="114"/>
      <c r="L105" s="121"/>
      <c r="M105" s="122"/>
      <c r="N105" s="123"/>
      <c r="O105" s="126"/>
      <c r="P105" s="130"/>
    </row>
    <row r="106" spans="1:16" x14ac:dyDescent="0.2">
      <c r="K106" s="114"/>
      <c r="L106" s="121"/>
      <c r="M106" s="122"/>
      <c r="N106" s="123"/>
      <c r="O106" s="126"/>
      <c r="P106" s="130"/>
    </row>
    <row r="107" spans="1:16" x14ac:dyDescent="0.2">
      <c r="K107" s="114"/>
      <c r="L107" s="121"/>
      <c r="M107" s="122"/>
      <c r="N107" s="123"/>
      <c r="O107" s="124"/>
      <c r="P107" s="125"/>
    </row>
    <row r="108" spans="1:16" x14ac:dyDescent="0.2">
      <c r="K108" s="114"/>
      <c r="L108" s="121"/>
      <c r="M108" s="122"/>
      <c r="N108" s="123"/>
      <c r="O108" s="124"/>
      <c r="P108" s="125"/>
    </row>
    <row r="109" spans="1:16" x14ac:dyDescent="0.2">
      <c r="K109" s="114"/>
      <c r="L109" s="121"/>
      <c r="M109" s="122"/>
      <c r="N109" s="123"/>
      <c r="O109" s="124"/>
      <c r="P109" s="125"/>
    </row>
    <row r="110" spans="1:16" x14ac:dyDescent="0.2">
      <c r="K110" s="114"/>
      <c r="L110" s="121"/>
      <c r="M110" s="122"/>
      <c r="N110" s="123"/>
      <c r="O110" s="124"/>
      <c r="P110" s="125"/>
    </row>
    <row r="111" spans="1:16" x14ac:dyDescent="0.2">
      <c r="K111" s="114"/>
      <c r="L111" s="121"/>
      <c r="M111" s="122"/>
      <c r="N111" s="123"/>
      <c r="O111" s="124"/>
      <c r="P111" s="125"/>
    </row>
    <row r="112" spans="1:16" x14ac:dyDescent="0.2">
      <c r="K112" s="114"/>
      <c r="L112" s="121"/>
      <c r="M112" s="122"/>
      <c r="N112" s="123"/>
      <c r="O112" s="126"/>
      <c r="P112" s="125"/>
    </row>
    <row r="113" spans="1:16" x14ac:dyDescent="0.2">
      <c r="K113" s="114"/>
      <c r="L113" s="121"/>
      <c r="M113" s="127"/>
      <c r="N113" s="123"/>
      <c r="O113" s="126"/>
      <c r="P113" s="125"/>
    </row>
    <row r="114" spans="1:16" x14ac:dyDescent="0.2">
      <c r="K114" s="114"/>
      <c r="L114" s="121"/>
      <c r="M114" s="122"/>
      <c r="N114" s="123"/>
      <c r="O114" s="126"/>
      <c r="P114" s="125"/>
    </row>
    <row r="115" spans="1:16" x14ac:dyDescent="0.2">
      <c r="K115" s="114"/>
      <c r="L115" s="121"/>
      <c r="M115" s="122"/>
      <c r="N115" s="123"/>
      <c r="O115" s="126"/>
      <c r="P115" s="125"/>
    </row>
    <row r="116" spans="1:16" x14ac:dyDescent="0.2">
      <c r="K116" s="114"/>
      <c r="L116" s="121"/>
      <c r="M116" s="122"/>
      <c r="N116" s="123"/>
      <c r="O116" s="128"/>
      <c r="P116" s="125"/>
    </row>
    <row r="117" spans="1:16" x14ac:dyDescent="0.2">
      <c r="K117" s="114"/>
      <c r="L117" s="121"/>
      <c r="M117" s="122"/>
      <c r="N117" s="123"/>
      <c r="O117" s="126"/>
      <c r="P117" s="125"/>
    </row>
    <row r="118" spans="1:16" x14ac:dyDescent="0.2">
      <c r="K118" s="114"/>
      <c r="L118" s="121"/>
      <c r="M118" s="122"/>
      <c r="N118" s="123"/>
      <c r="O118" s="126"/>
      <c r="P118" s="125"/>
    </row>
    <row r="119" spans="1:16" x14ac:dyDescent="0.2">
      <c r="K119" s="114"/>
      <c r="L119" s="121"/>
      <c r="M119" s="122"/>
      <c r="N119" s="123"/>
      <c r="O119" s="126"/>
      <c r="P119" s="125"/>
    </row>
    <row r="120" spans="1:16" s="98" customFormat="1" x14ac:dyDescent="0.2">
      <c r="A120"/>
      <c r="B120"/>
      <c r="C120"/>
      <c r="D120"/>
      <c r="E120"/>
      <c r="F120"/>
      <c r="G120"/>
      <c r="H120"/>
      <c r="I120"/>
      <c r="K120" s="114"/>
      <c r="L120" s="121"/>
      <c r="M120" s="120"/>
      <c r="N120" s="114"/>
      <c r="O120" s="129"/>
      <c r="P120" s="130"/>
    </row>
    <row r="121" spans="1:16" x14ac:dyDescent="0.2">
      <c r="K121" s="114"/>
      <c r="L121" s="121"/>
      <c r="M121" s="122"/>
      <c r="N121" s="123"/>
      <c r="O121" s="129"/>
      <c r="P121" s="130"/>
    </row>
    <row r="122" spans="1:16" x14ac:dyDescent="0.2">
      <c r="K122" s="114"/>
      <c r="L122" s="121"/>
      <c r="M122" s="122"/>
      <c r="N122" s="123"/>
      <c r="O122" s="126"/>
      <c r="P122" s="130"/>
    </row>
    <row r="123" spans="1:16" x14ac:dyDescent="0.2">
      <c r="K123" s="114"/>
      <c r="L123" s="121"/>
      <c r="M123" s="122"/>
      <c r="N123" s="123"/>
      <c r="O123" s="126"/>
      <c r="P123" s="130"/>
    </row>
    <row r="124" spans="1:16" x14ac:dyDescent="0.2">
      <c r="K124" s="114"/>
      <c r="L124" s="121"/>
      <c r="M124" s="122"/>
      <c r="N124" s="123"/>
      <c r="O124" s="126"/>
      <c r="P124" s="130"/>
    </row>
    <row r="125" spans="1:16" x14ac:dyDescent="0.2">
      <c r="K125" s="114"/>
      <c r="L125" s="121"/>
      <c r="M125" s="122"/>
      <c r="N125" s="123"/>
      <c r="O125" s="126"/>
      <c r="P125" s="130"/>
    </row>
    <row r="126" spans="1:16" x14ac:dyDescent="0.2">
      <c r="K126" s="114"/>
      <c r="L126" s="121"/>
      <c r="M126" s="122"/>
      <c r="N126" s="123"/>
      <c r="O126" s="126"/>
      <c r="P126" s="130"/>
    </row>
    <row r="127" spans="1:16" x14ac:dyDescent="0.2">
      <c r="K127" s="114"/>
      <c r="L127" s="121"/>
      <c r="M127" s="122"/>
      <c r="N127" s="123"/>
      <c r="O127" s="126"/>
      <c r="P127" s="130"/>
    </row>
    <row r="128" spans="1:16" x14ac:dyDescent="0.2">
      <c r="K128" s="114"/>
      <c r="L128" s="121"/>
      <c r="M128" s="122"/>
      <c r="N128" s="123"/>
      <c r="O128" s="126"/>
      <c r="P128" s="130"/>
    </row>
    <row r="129" spans="10:16" x14ac:dyDescent="0.2">
      <c r="K129" s="114"/>
      <c r="L129" s="121"/>
      <c r="M129" s="122"/>
      <c r="N129" s="123"/>
      <c r="O129" s="126"/>
      <c r="P129" s="130"/>
    </row>
    <row r="130" spans="10:16" x14ac:dyDescent="0.2">
      <c r="J130" s="123"/>
      <c r="K130" s="123"/>
    </row>
    <row r="131" spans="10:16" x14ac:dyDescent="0.2">
      <c r="J131" s="123"/>
      <c r="K131" s="123"/>
    </row>
    <row r="132" spans="10:16" x14ac:dyDescent="0.2">
      <c r="J132" s="123"/>
      <c r="K132" s="123"/>
    </row>
    <row r="133" spans="10:16" x14ac:dyDescent="0.2">
      <c r="J133" s="123"/>
      <c r="K133" s="123"/>
    </row>
    <row r="134" spans="10:16" x14ac:dyDescent="0.2">
      <c r="J134" s="123"/>
      <c r="K134" s="123"/>
    </row>
    <row r="135" spans="10:16" x14ac:dyDescent="0.2">
      <c r="J135" s="123"/>
      <c r="K135" s="123"/>
    </row>
    <row r="136" spans="10:16" x14ac:dyDescent="0.2">
      <c r="J136" s="123"/>
      <c r="K136" s="123"/>
    </row>
    <row r="137" spans="10:16" x14ac:dyDescent="0.2">
      <c r="J137" s="123"/>
      <c r="K137" s="123"/>
    </row>
    <row r="138" spans="10:16" x14ac:dyDescent="0.2">
      <c r="J138" s="123"/>
      <c r="K138" s="123"/>
    </row>
    <row r="139" spans="10:16" x14ac:dyDescent="0.2">
      <c r="J139" s="123"/>
      <c r="K139" s="123"/>
    </row>
    <row r="140" spans="10:16" x14ac:dyDescent="0.2">
      <c r="J140" s="123"/>
      <c r="K140" s="123"/>
    </row>
  </sheetData>
  <autoFilter ref="A7:K129"/>
  <printOptions horizontalCentered="1"/>
  <pageMargins left="0.47" right="0.41" top="0.52" bottom="1" header="0.5" footer="0.5"/>
  <pageSetup orientation="landscape" r:id="rId1"/>
  <headerFooter alignWithMargins="0">
    <oddFooter>&amp;L&amp;"Arial,Italic"&amp;9SOP#:  MSL-A-001&amp;RPage &amp;P of &amp;N</oddFooter>
  </headerFooter>
  <rowBreaks count="3" manualBreakCount="3">
    <brk id="63" max="16383" man="1"/>
    <brk id="88" max="16383" man="1"/>
    <brk id="114" max="16383" man="1"/>
  </rowBreaks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19"/>
  <sheetViews>
    <sheetView tabSelected="1" view="pageBreakPreview" zoomScaleNormal="100" zoomScaleSheetLayoutView="100" workbookViewId="0">
      <selection activeCell="F21" sqref="F21"/>
    </sheetView>
  </sheetViews>
  <sheetFormatPr defaultRowHeight="12" x14ac:dyDescent="0.2"/>
  <cols>
    <col min="1" max="1" width="10.42578125" style="1" customWidth="1"/>
    <col min="2" max="2" width="12.42578125" style="1" customWidth="1"/>
    <col min="3" max="3" width="10.140625" style="3" customWidth="1"/>
    <col min="4" max="4" width="9" style="3" customWidth="1"/>
    <col min="5" max="5" width="9.140625" style="3" customWidth="1"/>
    <col min="6" max="6" width="11.28515625" style="3" customWidth="1"/>
    <col min="7" max="7" width="1.140625" style="4" hidden="1" customWidth="1"/>
    <col min="8" max="8" width="12" style="3" customWidth="1"/>
    <col min="9" max="9" width="9.42578125" style="4" customWidth="1"/>
    <col min="10" max="10" width="2.42578125" style="4" customWidth="1"/>
    <col min="11" max="11" width="8.140625" style="4" customWidth="1"/>
    <col min="12" max="12" width="2.5703125" style="4" customWidth="1"/>
    <col min="13" max="13" width="3" style="4" customWidth="1"/>
    <col min="14" max="14" width="7.7109375" style="4" customWidth="1"/>
    <col min="15" max="15" width="1.85546875" style="4" customWidth="1"/>
    <col min="16" max="16" width="15.7109375" style="4" customWidth="1"/>
    <col min="17" max="17" width="2.28515625" style="4" customWidth="1"/>
    <col min="18" max="18" width="11.5703125" style="4" customWidth="1"/>
    <col min="19" max="16384" width="9.140625" style="4"/>
  </cols>
  <sheetData>
    <row r="1" spans="1:20" x14ac:dyDescent="0.2">
      <c r="A1" s="26" t="s">
        <v>0</v>
      </c>
    </row>
    <row r="2" spans="1:20" x14ac:dyDescent="0.2">
      <c r="A2" s="1" t="s">
        <v>1</v>
      </c>
    </row>
    <row r="3" spans="1:20" x14ac:dyDescent="0.2">
      <c r="A3" s="1" t="s">
        <v>2</v>
      </c>
    </row>
    <row r="4" spans="1:20" x14ac:dyDescent="0.2">
      <c r="A4" s="1" t="s">
        <v>3</v>
      </c>
      <c r="F4" s="8" t="s">
        <v>66</v>
      </c>
    </row>
    <row r="5" spans="1:20" x14ac:dyDescent="0.2">
      <c r="F5" s="3" t="s">
        <v>27</v>
      </c>
    </row>
    <row r="6" spans="1:20" x14ac:dyDescent="0.2">
      <c r="F6" s="3" t="s">
        <v>115</v>
      </c>
    </row>
    <row r="8" spans="1:20" x14ac:dyDescent="0.2">
      <c r="F8" s="4"/>
    </row>
    <row r="9" spans="1:20" ht="12" customHeight="1" x14ac:dyDescent="0.2">
      <c r="D9" s="79"/>
      <c r="E9" s="79" t="s">
        <v>5</v>
      </c>
      <c r="F9" s="3" t="s">
        <v>19</v>
      </c>
      <c r="H9" s="164" t="s">
        <v>84</v>
      </c>
      <c r="I9" s="47" t="s">
        <v>84</v>
      </c>
      <c r="J9" s="11"/>
      <c r="K9" s="47" t="s">
        <v>84</v>
      </c>
      <c r="L9" s="6"/>
    </row>
    <row r="10" spans="1:20" ht="12" customHeight="1" thickBot="1" x14ac:dyDescent="0.25">
      <c r="A10" s="27" t="s">
        <v>4</v>
      </c>
      <c r="B10" s="5" t="s">
        <v>52</v>
      </c>
      <c r="C10" s="5"/>
      <c r="D10" s="5" t="s">
        <v>55</v>
      </c>
      <c r="E10" s="5" t="s">
        <v>53</v>
      </c>
      <c r="F10" s="5" t="s">
        <v>20</v>
      </c>
      <c r="H10" s="5" t="s">
        <v>7</v>
      </c>
      <c r="I10" s="48" t="s">
        <v>28</v>
      </c>
      <c r="J10" s="12"/>
      <c r="K10" s="12" t="s">
        <v>21</v>
      </c>
      <c r="L10" s="7"/>
    </row>
    <row r="11" spans="1:20" ht="3" customHeight="1" thickTop="1" x14ac:dyDescent="0.2">
      <c r="I11" s="31"/>
      <c r="J11" s="3"/>
      <c r="K11" s="9"/>
    </row>
    <row r="12" spans="1:20" ht="12" customHeight="1" x14ac:dyDescent="0.2">
      <c r="A12" s="107" t="s">
        <v>88</v>
      </c>
      <c r="B12" s="110" t="s">
        <v>86</v>
      </c>
      <c r="C12" s="110" t="s">
        <v>65</v>
      </c>
      <c r="D12" s="110" t="s">
        <v>87</v>
      </c>
      <c r="E12" s="88">
        <v>42219</v>
      </c>
      <c r="F12" s="10">
        <v>24.488861763808341</v>
      </c>
      <c r="H12" s="2" t="s">
        <v>114</v>
      </c>
      <c r="I12" s="50">
        <f t="shared" ref="I12:I21" si="0">K12*F12/100</f>
        <v>3.0585824670153871E-2</v>
      </c>
      <c r="J12" s="2"/>
      <c r="K12" s="76">
        <v>0.1248968815502733</v>
      </c>
      <c r="L12" s="9"/>
      <c r="M12" s="9"/>
      <c r="N12" s="18"/>
      <c r="O12" s="9"/>
      <c r="P12" s="9"/>
      <c r="Q12" s="9"/>
      <c r="R12" s="9"/>
      <c r="S12" s="9"/>
      <c r="T12" s="9"/>
    </row>
    <row r="13" spans="1:20" ht="12" customHeight="1" x14ac:dyDescent="0.2">
      <c r="A13" s="107" t="s">
        <v>92</v>
      </c>
      <c r="B13" s="110" t="s">
        <v>90</v>
      </c>
      <c r="C13" s="110" t="s">
        <v>65</v>
      </c>
      <c r="D13" s="110" t="s">
        <v>91</v>
      </c>
      <c r="E13" s="88">
        <v>42220</v>
      </c>
      <c r="F13" s="10">
        <v>23.363363363363376</v>
      </c>
      <c r="H13" s="2" t="s">
        <v>114</v>
      </c>
      <c r="I13" s="50">
        <f t="shared" si="0"/>
        <v>3.4135067346799254E-2</v>
      </c>
      <c r="J13" s="2"/>
      <c r="K13" s="76">
        <v>0.14610510830956486</v>
      </c>
      <c r="L13" s="9"/>
      <c r="M13" s="9"/>
      <c r="N13" s="18"/>
      <c r="O13" s="9"/>
      <c r="P13" s="9"/>
      <c r="Q13" s="9"/>
      <c r="R13" s="9"/>
      <c r="S13" s="9"/>
      <c r="T13" s="9"/>
    </row>
    <row r="14" spans="1:20" ht="12" customHeight="1" x14ac:dyDescent="0.2">
      <c r="A14" s="107" t="s">
        <v>95</v>
      </c>
      <c r="B14" s="110" t="s">
        <v>93</v>
      </c>
      <c r="C14" s="110" t="s">
        <v>65</v>
      </c>
      <c r="D14" s="110" t="s">
        <v>94</v>
      </c>
      <c r="E14" s="88">
        <v>42221</v>
      </c>
      <c r="F14" s="10">
        <v>25.268817204301051</v>
      </c>
      <c r="H14" s="2" t="s">
        <v>114</v>
      </c>
      <c r="I14" s="65">
        <f t="shared" si="0"/>
        <v>5.3843167219467608E-2</v>
      </c>
      <c r="J14" s="50"/>
      <c r="K14" s="13">
        <v>0.21308147027278693</v>
      </c>
      <c r="L14" s="9"/>
      <c r="M14" s="18"/>
      <c r="N14" s="18"/>
      <c r="O14" s="9"/>
      <c r="P14" s="9"/>
      <c r="Q14" s="9"/>
      <c r="R14" s="67"/>
      <c r="S14" s="9"/>
      <c r="T14" s="9"/>
    </row>
    <row r="15" spans="1:20" ht="12" customHeight="1" x14ac:dyDescent="0.2">
      <c r="A15" s="107" t="s">
        <v>98</v>
      </c>
      <c r="B15" s="110" t="s">
        <v>96</v>
      </c>
      <c r="C15" s="110" t="s">
        <v>65</v>
      </c>
      <c r="D15" s="110" t="s">
        <v>97</v>
      </c>
      <c r="E15" s="88">
        <v>42221</v>
      </c>
      <c r="F15" s="10">
        <v>24.206481790845331</v>
      </c>
      <c r="H15" s="2" t="s">
        <v>114</v>
      </c>
      <c r="I15" s="65">
        <f t="shared" si="0"/>
        <v>2.914188550857108E-2</v>
      </c>
      <c r="J15" s="49"/>
      <c r="K15" s="13">
        <v>0.1203887692576303</v>
      </c>
      <c r="L15" s="9"/>
      <c r="M15" s="18"/>
      <c r="N15" s="18"/>
      <c r="O15" s="9"/>
      <c r="P15" s="9"/>
      <c r="Q15" s="9"/>
      <c r="R15" s="67"/>
      <c r="S15" s="9"/>
      <c r="T15" s="9"/>
    </row>
    <row r="16" spans="1:20" ht="12" customHeight="1" x14ac:dyDescent="0.2">
      <c r="A16" s="107" t="s">
        <v>101</v>
      </c>
      <c r="B16" s="110" t="s">
        <v>99</v>
      </c>
      <c r="C16" s="110" t="s">
        <v>64</v>
      </c>
      <c r="D16" s="110" t="s">
        <v>100</v>
      </c>
      <c r="E16" s="88">
        <v>42217</v>
      </c>
      <c r="F16" s="36">
        <v>11.910486406510078</v>
      </c>
      <c r="H16" s="2" t="s">
        <v>114</v>
      </c>
      <c r="I16" s="65">
        <f t="shared" si="0"/>
        <v>2.1683748542232449E-3</v>
      </c>
      <c r="J16" s="49"/>
      <c r="K16" s="40">
        <v>1.8205594467057589E-2</v>
      </c>
      <c r="L16" s="9"/>
      <c r="M16" s="18"/>
      <c r="N16" s="18"/>
      <c r="O16" s="77"/>
      <c r="P16" s="77"/>
      <c r="Q16" s="77"/>
      <c r="R16" s="67"/>
      <c r="S16" s="9"/>
      <c r="T16" s="9"/>
    </row>
    <row r="17" spans="1:20" ht="12" customHeight="1" x14ac:dyDescent="0.2">
      <c r="A17" s="107" t="s">
        <v>104</v>
      </c>
      <c r="B17" s="110" t="s">
        <v>102</v>
      </c>
      <c r="C17" s="110" t="s">
        <v>64</v>
      </c>
      <c r="D17" s="110" t="s">
        <v>103</v>
      </c>
      <c r="E17" s="88">
        <v>42218</v>
      </c>
      <c r="F17" s="36">
        <v>13.319261213720319</v>
      </c>
      <c r="H17" s="2" t="s">
        <v>114</v>
      </c>
      <c r="I17" s="65">
        <f t="shared" si="0"/>
        <v>3.0812646808541771E-3</v>
      </c>
      <c r="J17" s="49"/>
      <c r="K17" s="40">
        <v>2.3133900832879022E-2</v>
      </c>
      <c r="L17" s="9"/>
      <c r="M17" s="18"/>
      <c r="N17" s="18"/>
      <c r="O17" s="77"/>
      <c r="P17" s="77"/>
      <c r="Q17" s="77"/>
      <c r="R17" s="67"/>
      <c r="S17" s="9"/>
      <c r="T17" s="9"/>
    </row>
    <row r="18" spans="1:20" ht="12" customHeight="1" x14ac:dyDescent="0.2">
      <c r="A18" s="107" t="s">
        <v>116</v>
      </c>
      <c r="B18" s="110" t="s">
        <v>105</v>
      </c>
      <c r="C18" s="110" t="s">
        <v>64</v>
      </c>
      <c r="D18" s="110" t="s">
        <v>106</v>
      </c>
      <c r="E18" s="88">
        <v>42218</v>
      </c>
      <c r="F18" s="36">
        <v>13.801987486198009</v>
      </c>
      <c r="H18" s="2" t="s">
        <v>114</v>
      </c>
      <c r="I18" s="65">
        <f t="shared" si="0"/>
        <v>3.428373046457313E-3</v>
      </c>
      <c r="J18" s="50"/>
      <c r="K18" s="40">
        <v>2.4839705512598727E-2</v>
      </c>
      <c r="L18" s="9"/>
      <c r="M18" s="18"/>
      <c r="N18" s="18"/>
      <c r="O18" s="9"/>
      <c r="P18" s="9"/>
      <c r="Q18" s="9"/>
      <c r="R18" s="67"/>
      <c r="S18" s="9"/>
      <c r="T18" s="9"/>
    </row>
    <row r="19" spans="1:20" ht="12" customHeight="1" x14ac:dyDescent="0.2">
      <c r="A19" s="107" t="s">
        <v>117</v>
      </c>
      <c r="B19" s="110" t="s">
        <v>105</v>
      </c>
      <c r="C19" s="110" t="s">
        <v>64</v>
      </c>
      <c r="D19" s="110" t="s">
        <v>106</v>
      </c>
      <c r="E19" s="88">
        <v>42218</v>
      </c>
      <c r="F19" s="36">
        <v>13.801987486198009</v>
      </c>
      <c r="H19" s="2" t="s">
        <v>114</v>
      </c>
      <c r="I19" s="65">
        <f t="shared" ref="I19" si="1">K19*F19/100</f>
        <v>3.253651403019431E-3</v>
      </c>
      <c r="J19" s="50"/>
      <c r="K19" s="40">
        <v>2.3573788965343456E-2</v>
      </c>
      <c r="L19" s="9"/>
      <c r="M19" s="18"/>
      <c r="N19" s="18"/>
      <c r="O19" s="9"/>
      <c r="P19" s="9"/>
      <c r="Q19" s="9"/>
      <c r="R19" s="67"/>
      <c r="S19" s="9"/>
      <c r="T19" s="9"/>
    </row>
    <row r="20" spans="1:20" ht="12" customHeight="1" x14ac:dyDescent="0.2">
      <c r="A20" s="107" t="s">
        <v>110</v>
      </c>
      <c r="B20" s="110" t="s">
        <v>108</v>
      </c>
      <c r="C20" s="110" t="s">
        <v>64</v>
      </c>
      <c r="D20" s="110" t="s">
        <v>109</v>
      </c>
      <c r="E20" s="88">
        <v>42221</v>
      </c>
      <c r="F20" s="36">
        <v>10.787259615384587</v>
      </c>
      <c r="H20" s="2" t="s">
        <v>114</v>
      </c>
      <c r="I20" s="65">
        <f t="shared" si="0"/>
        <v>9.3309795673076675E-3</v>
      </c>
      <c r="J20" s="50"/>
      <c r="K20" s="40">
        <v>8.6499999999999994E-2</v>
      </c>
      <c r="L20" s="9"/>
      <c r="M20" s="18"/>
      <c r="N20" s="18"/>
      <c r="O20" s="9"/>
      <c r="P20" s="9"/>
      <c r="Q20" s="9"/>
      <c r="R20" s="67"/>
      <c r="S20" s="9"/>
      <c r="T20" s="9"/>
    </row>
    <row r="21" spans="1:20" ht="12" customHeight="1" x14ac:dyDescent="0.2">
      <c r="A21" s="107" t="s">
        <v>113</v>
      </c>
      <c r="B21" s="110" t="s">
        <v>111</v>
      </c>
      <c r="C21" s="110" t="s">
        <v>64</v>
      </c>
      <c r="D21" s="110" t="s">
        <v>112</v>
      </c>
      <c r="E21" s="88">
        <v>42222</v>
      </c>
      <c r="F21" s="165">
        <v>8.8356545961002908</v>
      </c>
      <c r="H21" s="2" t="s">
        <v>114</v>
      </c>
      <c r="I21" s="65">
        <f t="shared" si="0"/>
        <v>6.7946183844011234E-3</v>
      </c>
      <c r="J21" s="57"/>
      <c r="K21" s="40">
        <v>7.6899999999999996E-2</v>
      </c>
      <c r="L21" s="9"/>
      <c r="M21" s="18"/>
      <c r="N21" s="18"/>
      <c r="O21" s="9"/>
      <c r="P21" s="9"/>
      <c r="Q21" s="9"/>
      <c r="R21" s="67"/>
      <c r="S21" s="9"/>
      <c r="T21" s="9"/>
    </row>
    <row r="22" spans="1:20" ht="12.75" x14ac:dyDescent="0.2">
      <c r="C22" s="79"/>
      <c r="D22" s="78"/>
      <c r="E22" s="87"/>
      <c r="F22" s="36"/>
      <c r="H22" s="2"/>
      <c r="I22" s="65"/>
      <c r="J22" s="57"/>
      <c r="K22" s="58"/>
      <c r="L22" s="62"/>
      <c r="M22" s="18"/>
      <c r="N22" s="18"/>
      <c r="O22" s="9"/>
      <c r="P22" s="9"/>
      <c r="Q22" s="9"/>
      <c r="R22" s="67"/>
      <c r="S22" s="9"/>
      <c r="T22" s="9"/>
    </row>
    <row r="23" spans="1:20" x14ac:dyDescent="0.2">
      <c r="A23" s="19" t="s">
        <v>49</v>
      </c>
      <c r="F23" s="10">
        <f>AVERAGE(F12:F21)</f>
        <v>16.978416092642938</v>
      </c>
      <c r="H23" s="68"/>
      <c r="I23" s="66">
        <f>K23*F23/100</f>
        <v>2.461870333433226E-4</v>
      </c>
      <c r="J23" s="3"/>
      <c r="K23" s="41">
        <v>1.4499999999999999E-3</v>
      </c>
    </row>
    <row r="24" spans="1:20" x14ac:dyDescent="0.2">
      <c r="A24" s="19" t="s">
        <v>50</v>
      </c>
      <c r="F24" s="10">
        <f>F23</f>
        <v>16.978416092642938</v>
      </c>
      <c r="H24" s="68"/>
      <c r="I24" s="65">
        <v>1E-3</v>
      </c>
      <c r="J24" s="3"/>
      <c r="K24" s="41">
        <v>5.0000000000000001E-3</v>
      </c>
    </row>
    <row r="25" spans="1:20" x14ac:dyDescent="0.2">
      <c r="A25" s="19"/>
      <c r="F25" s="10"/>
      <c r="H25" s="68"/>
      <c r="I25" s="65"/>
      <c r="J25" s="3"/>
      <c r="K25" s="41"/>
    </row>
    <row r="26" spans="1:20" x14ac:dyDescent="0.2">
      <c r="A26" s="19" t="s">
        <v>22</v>
      </c>
      <c r="F26" s="10"/>
    </row>
    <row r="27" spans="1:20" ht="4.9000000000000004" customHeight="1" x14ac:dyDescent="0.2">
      <c r="A27" s="19"/>
      <c r="F27" s="10"/>
    </row>
    <row r="28" spans="1:20" x14ac:dyDescent="0.2">
      <c r="A28" s="1" t="s">
        <v>56</v>
      </c>
      <c r="F28" s="10">
        <f>F$23</f>
        <v>16.978416092642938</v>
      </c>
      <c r="H28" s="2" t="s">
        <v>114</v>
      </c>
      <c r="I28" s="66">
        <f>K28*F$23/100</f>
        <v>2.461870333433226E-4</v>
      </c>
      <c r="J28" s="4" t="s">
        <v>44</v>
      </c>
      <c r="K28" s="41">
        <v>1.4499999999999999E-3</v>
      </c>
      <c r="L28" s="4" t="s">
        <v>44</v>
      </c>
    </row>
    <row r="29" spans="1:20" x14ac:dyDescent="0.2">
      <c r="A29" s="1" t="s">
        <v>57</v>
      </c>
      <c r="F29" s="10">
        <f>F$23</f>
        <v>16.978416092642938</v>
      </c>
      <c r="H29" s="2" t="s">
        <v>114</v>
      </c>
      <c r="I29" s="66">
        <f>K29*F$23/100</f>
        <v>2.461870333433226E-4</v>
      </c>
      <c r="J29" s="4" t="s">
        <v>44</v>
      </c>
      <c r="K29" s="41">
        <v>1.4499999999999999E-3</v>
      </c>
      <c r="L29" s="4" t="s">
        <v>44</v>
      </c>
    </row>
    <row r="30" spans="1:20" x14ac:dyDescent="0.2">
      <c r="A30" s="1" t="s">
        <v>58</v>
      </c>
      <c r="F30" s="10">
        <f>F$23</f>
        <v>16.978416092642938</v>
      </c>
      <c r="H30" s="2" t="s">
        <v>114</v>
      </c>
      <c r="I30" s="66">
        <f>K30*F$23/100</f>
        <v>2.461870333433226E-4</v>
      </c>
      <c r="J30" s="4" t="s">
        <v>44</v>
      </c>
      <c r="K30" s="41">
        <v>1.4499999999999999E-3</v>
      </c>
      <c r="L30" s="4" t="s">
        <v>44</v>
      </c>
    </row>
    <row r="31" spans="1:20" x14ac:dyDescent="0.2">
      <c r="F31" s="10"/>
      <c r="H31" s="2"/>
      <c r="I31" s="66"/>
      <c r="K31" s="41"/>
    </row>
    <row r="32" spans="1:20" x14ac:dyDescent="0.2">
      <c r="F32" s="10"/>
      <c r="H32" s="2"/>
      <c r="I32" s="50"/>
      <c r="J32" s="57"/>
      <c r="K32" s="41"/>
    </row>
    <row r="33" spans="1:12" x14ac:dyDescent="0.2">
      <c r="A33" s="19" t="s">
        <v>17</v>
      </c>
    </row>
    <row r="34" spans="1:12" ht="6" customHeight="1" x14ac:dyDescent="0.2">
      <c r="A34" s="19"/>
    </row>
    <row r="35" spans="1:12" x14ac:dyDescent="0.2">
      <c r="A35" s="77" t="s">
        <v>59</v>
      </c>
      <c r="H35" s="2" t="str">
        <f>H28</f>
        <v>083115MEA</v>
      </c>
      <c r="K35" s="4">
        <v>0.315</v>
      </c>
    </row>
    <row r="36" spans="1:12" ht="6" customHeight="1" x14ac:dyDescent="0.2"/>
    <row r="37" spans="1:12" x14ac:dyDescent="0.2">
      <c r="B37" s="1" t="s">
        <v>8</v>
      </c>
      <c r="K37" s="9">
        <v>0.35499999999999998</v>
      </c>
    </row>
    <row r="38" spans="1:12" x14ac:dyDescent="0.2">
      <c r="B38" s="1" t="s">
        <v>9</v>
      </c>
      <c r="K38" s="17" t="s">
        <v>45</v>
      </c>
    </row>
    <row r="39" spans="1:12" ht="6" customHeight="1" x14ac:dyDescent="0.2"/>
    <row r="40" spans="1:12" x14ac:dyDescent="0.2">
      <c r="B40" s="1" t="s">
        <v>14</v>
      </c>
      <c r="H40" s="2" t="str">
        <f>H35</f>
        <v>083115MEA</v>
      </c>
      <c r="I40" s="31"/>
      <c r="J40" s="2"/>
      <c r="K40" s="42">
        <f>K35/K$37</f>
        <v>0.88732394366197187</v>
      </c>
    </row>
    <row r="41" spans="1:12" x14ac:dyDescent="0.2">
      <c r="H41" s="2"/>
      <c r="I41" s="31"/>
      <c r="J41" s="2"/>
      <c r="K41" s="42"/>
    </row>
    <row r="42" spans="1:12" s="9" customFormat="1" ht="12" customHeight="1" x14ac:dyDescent="0.2">
      <c r="A42" s="77"/>
      <c r="B42" s="77"/>
      <c r="C42" s="69"/>
      <c r="D42" s="69"/>
      <c r="E42" s="69"/>
      <c r="F42" s="69"/>
      <c r="H42" s="69"/>
    </row>
    <row r="43" spans="1:12" s="9" customFormat="1" x14ac:dyDescent="0.2">
      <c r="A43" s="80" t="s">
        <v>18</v>
      </c>
      <c r="B43" s="77"/>
      <c r="C43" s="69"/>
      <c r="D43" s="69"/>
      <c r="E43" s="69"/>
      <c r="F43" s="69"/>
      <c r="H43" s="69"/>
    </row>
    <row r="44" spans="1:12" s="9" customFormat="1" ht="6" customHeight="1" x14ac:dyDescent="0.2">
      <c r="A44" s="80"/>
      <c r="B44" s="77"/>
      <c r="C44" s="69"/>
      <c r="D44" s="69"/>
      <c r="E44" s="69"/>
      <c r="F44" s="69"/>
      <c r="H44" s="69"/>
    </row>
    <row r="45" spans="1:12" s="9" customFormat="1" x14ac:dyDescent="0.2">
      <c r="A45" s="77" t="s">
        <v>10</v>
      </c>
      <c r="B45" s="77"/>
      <c r="C45" s="69"/>
      <c r="D45" s="69"/>
      <c r="E45" s="69"/>
      <c r="F45" s="69"/>
      <c r="H45" s="69"/>
      <c r="I45" s="40"/>
      <c r="J45" s="69"/>
      <c r="K45" s="40">
        <v>0.01</v>
      </c>
    </row>
    <row r="46" spans="1:12" s="9" customFormat="1" x14ac:dyDescent="0.2">
      <c r="A46" s="77" t="s">
        <v>46</v>
      </c>
      <c r="B46" s="77"/>
      <c r="C46" s="69"/>
      <c r="D46" s="69"/>
      <c r="E46" s="69"/>
      <c r="F46" s="36"/>
      <c r="H46" s="2" t="str">
        <f>H28</f>
        <v>083115MEA</v>
      </c>
      <c r="I46" s="40"/>
      <c r="J46" s="81"/>
      <c r="K46" s="41">
        <v>1.4499999999999999E-3</v>
      </c>
      <c r="L46" s="4" t="s">
        <v>44</v>
      </c>
    </row>
    <row r="47" spans="1:12" s="9" customFormat="1" x14ac:dyDescent="0.2">
      <c r="A47" s="77" t="s">
        <v>60</v>
      </c>
      <c r="B47" s="77"/>
      <c r="C47" s="69"/>
      <c r="D47" s="69"/>
      <c r="E47" s="69"/>
      <c r="F47" s="69"/>
      <c r="H47" s="81" t="str">
        <f>H46</f>
        <v>083115MEA</v>
      </c>
      <c r="I47" s="40"/>
      <c r="J47" s="81"/>
      <c r="K47" s="58">
        <v>9.9000000000000008E-3</v>
      </c>
    </row>
    <row r="48" spans="1:12" s="9" customFormat="1" x14ac:dyDescent="0.2">
      <c r="A48" s="77" t="s">
        <v>11</v>
      </c>
      <c r="B48" s="77"/>
      <c r="C48" s="69"/>
      <c r="D48" s="69"/>
      <c r="E48" s="69"/>
      <c r="F48" s="69"/>
      <c r="H48" s="69"/>
      <c r="I48" s="40"/>
      <c r="J48" s="69"/>
      <c r="K48" s="58">
        <f>K47</f>
        <v>9.9000000000000008E-3</v>
      </c>
    </row>
    <row r="49" spans="1:20" s="9" customFormat="1" x14ac:dyDescent="0.2">
      <c r="A49" s="77" t="s">
        <v>12</v>
      </c>
      <c r="B49" s="77"/>
      <c r="C49" s="69"/>
      <c r="D49" s="69"/>
      <c r="E49" s="69"/>
      <c r="F49" s="69"/>
      <c r="H49" s="69"/>
      <c r="I49" s="40"/>
      <c r="J49" s="69"/>
      <c r="K49" s="42">
        <f>K48/K45</f>
        <v>0.9900000000000001</v>
      </c>
    </row>
    <row r="50" spans="1:20" s="9" customFormat="1" x14ac:dyDescent="0.2">
      <c r="A50" s="77"/>
      <c r="B50" s="77"/>
      <c r="C50" s="69"/>
      <c r="D50" s="69"/>
      <c r="E50" s="69"/>
      <c r="F50" s="69"/>
      <c r="H50" s="69"/>
      <c r="I50" s="13"/>
      <c r="J50" s="69"/>
      <c r="K50" s="42"/>
    </row>
    <row r="51" spans="1:20" s="9" customFormat="1" x14ac:dyDescent="0.2">
      <c r="A51" s="77" t="s">
        <v>10</v>
      </c>
      <c r="B51" s="77"/>
      <c r="C51" s="69"/>
      <c r="D51" s="69"/>
      <c r="E51" s="69"/>
      <c r="F51" s="69"/>
      <c r="H51" s="69"/>
      <c r="I51" s="40"/>
      <c r="J51" s="69"/>
      <c r="K51" s="40">
        <v>0.01</v>
      </c>
    </row>
    <row r="52" spans="1:20" s="9" customFormat="1" x14ac:dyDescent="0.2">
      <c r="A52" s="77" t="s">
        <v>46</v>
      </c>
      <c r="B52" s="77"/>
      <c r="C52" s="69"/>
      <c r="D52" s="69"/>
      <c r="E52" s="69"/>
      <c r="F52" s="36"/>
      <c r="H52" s="81" t="str">
        <f>H46</f>
        <v>083115MEA</v>
      </c>
      <c r="I52" s="40"/>
      <c r="J52" s="81"/>
      <c r="K52" s="41">
        <v>1.4499999999999999E-3</v>
      </c>
      <c r="L52" s="4" t="s">
        <v>44</v>
      </c>
    </row>
    <row r="53" spans="1:20" s="9" customFormat="1" x14ac:dyDescent="0.2">
      <c r="A53" s="77" t="s">
        <v>61</v>
      </c>
      <c r="B53" s="77"/>
      <c r="C53" s="69"/>
      <c r="D53" s="69"/>
      <c r="E53" s="69"/>
      <c r="F53" s="69"/>
      <c r="H53" s="81" t="str">
        <f>H46</f>
        <v>083115MEA</v>
      </c>
      <c r="I53" s="40"/>
      <c r="J53" s="81"/>
      <c r="K53" s="58">
        <v>8.5699999999999995E-3</v>
      </c>
    </row>
    <row r="54" spans="1:20" s="9" customFormat="1" x14ac:dyDescent="0.2">
      <c r="A54" s="77" t="s">
        <v>11</v>
      </c>
      <c r="B54" s="77"/>
      <c r="C54" s="69"/>
      <c r="D54" s="69"/>
      <c r="E54" s="69"/>
      <c r="F54" s="69"/>
      <c r="H54" s="69"/>
      <c r="I54" s="40"/>
      <c r="J54" s="69"/>
      <c r="K54" s="58">
        <f>K53</f>
        <v>8.5699999999999995E-3</v>
      </c>
    </row>
    <row r="55" spans="1:20" s="9" customFormat="1" x14ac:dyDescent="0.2">
      <c r="A55" s="77" t="s">
        <v>12</v>
      </c>
      <c r="B55" s="77"/>
      <c r="C55" s="69"/>
      <c r="D55" s="69"/>
      <c r="E55" s="69"/>
      <c r="F55" s="69"/>
      <c r="H55" s="69"/>
      <c r="I55" s="40"/>
      <c r="J55" s="69"/>
      <c r="K55" s="42">
        <f>K54/K51</f>
        <v>0.85699999999999998</v>
      </c>
    </row>
    <row r="56" spans="1:20" s="9" customFormat="1" x14ac:dyDescent="0.2">
      <c r="A56" s="77"/>
      <c r="B56" s="77"/>
      <c r="C56" s="69"/>
      <c r="D56" s="69"/>
      <c r="E56" s="69"/>
      <c r="F56" s="69"/>
      <c r="H56" s="69"/>
    </row>
    <row r="57" spans="1:20" ht="12" customHeight="1" x14ac:dyDescent="0.2"/>
    <row r="58" spans="1:20" ht="12" customHeight="1" x14ac:dyDescent="0.2">
      <c r="A58" s="19" t="s">
        <v>23</v>
      </c>
    </row>
    <row r="59" spans="1:20" ht="6" customHeight="1" x14ac:dyDescent="0.2">
      <c r="F59" s="43"/>
    </row>
    <row r="60" spans="1:20" ht="12" customHeight="1" x14ac:dyDescent="0.2">
      <c r="A60" s="107" t="s">
        <v>116</v>
      </c>
      <c r="B60" s="110" t="s">
        <v>105</v>
      </c>
      <c r="C60" s="110" t="s">
        <v>64</v>
      </c>
      <c r="D60" s="110" t="s">
        <v>106</v>
      </c>
      <c r="E60" s="88">
        <v>42218</v>
      </c>
      <c r="F60" s="36">
        <v>13.801987486198009</v>
      </c>
      <c r="H60" s="2" t="s">
        <v>114</v>
      </c>
      <c r="I60" s="65">
        <f t="shared" ref="I60:I61" si="2">K60*F60/100</f>
        <v>3.428373046457313E-3</v>
      </c>
      <c r="J60" s="50"/>
      <c r="K60" s="40">
        <v>2.4839705512598727E-2</v>
      </c>
      <c r="L60" s="9"/>
      <c r="M60" s="18"/>
      <c r="N60" s="18"/>
      <c r="O60" s="9"/>
      <c r="P60" s="9"/>
      <c r="Q60" s="9"/>
      <c r="R60" s="67"/>
      <c r="S60" s="9"/>
      <c r="T60" s="9"/>
    </row>
    <row r="61" spans="1:20" ht="12" customHeight="1" x14ac:dyDescent="0.2">
      <c r="A61" s="107" t="s">
        <v>117</v>
      </c>
      <c r="B61" s="110" t="s">
        <v>105</v>
      </c>
      <c r="C61" s="110" t="s">
        <v>64</v>
      </c>
      <c r="D61" s="110" t="s">
        <v>106</v>
      </c>
      <c r="E61" s="88">
        <v>42218</v>
      </c>
      <c r="F61" s="36">
        <v>13.801987486198009</v>
      </c>
      <c r="H61" s="2" t="s">
        <v>114</v>
      </c>
      <c r="I61" s="65">
        <f t="shared" si="2"/>
        <v>3.253651403019431E-3</v>
      </c>
      <c r="J61" s="50"/>
      <c r="K61" s="40">
        <v>2.3573788965343456E-2</v>
      </c>
      <c r="L61" s="9"/>
      <c r="M61" s="18"/>
      <c r="N61" s="18"/>
      <c r="O61" s="9"/>
      <c r="P61" s="9"/>
      <c r="Q61" s="9"/>
      <c r="R61" s="67"/>
      <c r="S61" s="9"/>
      <c r="T61" s="9"/>
    </row>
    <row r="62" spans="1:20" ht="12" customHeight="1" x14ac:dyDescent="0.2">
      <c r="A62" s="1" t="s">
        <v>13</v>
      </c>
      <c r="H62" s="67"/>
      <c r="I62" s="42">
        <f>ABS(I60-I61)/AVERAGE(I60:I61)</f>
        <v>5.2296020392910758E-2</v>
      </c>
      <c r="J62" s="18"/>
      <c r="K62" s="42">
        <f>ABS(K60-K61)/AVERAGE(K60:K61)</f>
        <v>5.2296020392910869E-2</v>
      </c>
    </row>
    <row r="63" spans="1:20" ht="12" customHeight="1" x14ac:dyDescent="0.2">
      <c r="H63" s="67"/>
      <c r="I63" s="42"/>
      <c r="J63" s="18"/>
      <c r="K63" s="42"/>
    </row>
    <row r="64" spans="1:20" ht="12" customHeight="1" x14ac:dyDescent="0.2">
      <c r="H64" s="67"/>
      <c r="I64" s="42"/>
      <c r="J64" s="18"/>
      <c r="K64" s="42"/>
    </row>
    <row r="65" spans="1:20" s="9" customFormat="1" x14ac:dyDescent="0.2">
      <c r="A65" s="80" t="s">
        <v>6</v>
      </c>
      <c r="B65" s="77"/>
      <c r="C65" s="69"/>
      <c r="D65" s="69"/>
      <c r="E65" s="69"/>
      <c r="F65" s="69"/>
      <c r="H65" s="69"/>
    </row>
    <row r="66" spans="1:20" s="9" customFormat="1" ht="6" customHeight="1" x14ac:dyDescent="0.2">
      <c r="A66" s="80"/>
      <c r="B66" s="77"/>
      <c r="C66" s="69"/>
      <c r="D66" s="69"/>
      <c r="E66" s="69"/>
      <c r="F66" s="69"/>
      <c r="H66" s="69"/>
    </row>
    <row r="67" spans="1:20" s="9" customFormat="1" ht="12" customHeight="1" x14ac:dyDescent="0.2">
      <c r="A67" s="77" t="s">
        <v>10</v>
      </c>
      <c r="B67" s="77"/>
      <c r="C67" s="69"/>
      <c r="D67" s="69"/>
      <c r="E67" s="69"/>
      <c r="F67" s="69"/>
      <c r="H67" s="69"/>
      <c r="I67" s="82">
        <f>K67*F$68/100</f>
        <v>9.7284946236559047E-2</v>
      </c>
      <c r="J67" s="69"/>
      <c r="K67" s="13">
        <v>0.38500000000000001</v>
      </c>
    </row>
    <row r="68" spans="1:20" ht="12" customHeight="1" x14ac:dyDescent="0.2">
      <c r="A68" s="107" t="s">
        <v>95</v>
      </c>
      <c r="B68" s="110" t="s">
        <v>93</v>
      </c>
      <c r="C68" s="110" t="s">
        <v>65</v>
      </c>
      <c r="D68" s="110" t="s">
        <v>94</v>
      </c>
      <c r="E68" s="88">
        <v>42221</v>
      </c>
      <c r="F68" s="10">
        <v>25.268817204301051</v>
      </c>
      <c r="H68" s="2" t="s">
        <v>114</v>
      </c>
      <c r="I68" s="50">
        <f t="shared" ref="I68" si="3">K68*F68/100</f>
        <v>5.3843167219467608E-2</v>
      </c>
      <c r="J68" s="50"/>
      <c r="K68" s="13">
        <v>0.21308147027278693</v>
      </c>
      <c r="L68" s="9"/>
      <c r="M68" s="18"/>
      <c r="N68" s="18"/>
      <c r="O68" s="9"/>
      <c r="P68" s="9"/>
      <c r="Q68" s="9"/>
      <c r="R68" s="67"/>
      <c r="S68" s="9"/>
      <c r="T68" s="9"/>
    </row>
    <row r="69" spans="1:20" s="9" customFormat="1" ht="12" customHeight="1" x14ac:dyDescent="0.2">
      <c r="A69" s="77" t="str">
        <f>A68&amp;" MS"</f>
        <v>3471-23 MS</v>
      </c>
      <c r="B69" s="77"/>
      <c r="C69" s="69"/>
      <c r="D69" s="69"/>
      <c r="E69" s="69"/>
      <c r="F69" s="69"/>
      <c r="H69" s="81" t="str">
        <f>H68</f>
        <v>083115MEA</v>
      </c>
      <c r="I69" s="76">
        <f>K69*F$68/100</f>
        <v>0.16374193548387084</v>
      </c>
      <c r="J69" s="69"/>
      <c r="K69" s="13">
        <v>0.64800000000000002</v>
      </c>
    </row>
    <row r="70" spans="1:20" s="9" customFormat="1" ht="12" customHeight="1" x14ac:dyDescent="0.2">
      <c r="A70" s="77" t="s">
        <v>11</v>
      </c>
      <c r="B70" s="77"/>
      <c r="C70" s="69"/>
      <c r="D70" s="69"/>
      <c r="E70" s="69"/>
      <c r="F70" s="69"/>
      <c r="H70" s="69"/>
      <c r="I70" s="76">
        <f>K70*F$68/100</f>
        <v>0.10989876826440322</v>
      </c>
      <c r="J70" s="69"/>
      <c r="K70" s="13">
        <f>K69-K68</f>
        <v>0.43491852972721312</v>
      </c>
    </row>
    <row r="71" spans="1:20" s="9" customFormat="1" ht="12" customHeight="1" x14ac:dyDescent="0.2">
      <c r="A71" s="77" t="s">
        <v>12</v>
      </c>
      <c r="B71" s="77"/>
      <c r="C71" s="69"/>
      <c r="D71" s="69"/>
      <c r="E71" s="69"/>
      <c r="F71" s="69"/>
      <c r="H71" s="69"/>
      <c r="I71" s="42">
        <f>I70/I67</f>
        <v>1.1296585187719821</v>
      </c>
      <c r="J71" s="69"/>
      <c r="K71" s="42">
        <f>K70/K67</f>
        <v>1.1296585187719821</v>
      </c>
    </row>
    <row r="72" spans="1:20" s="9" customFormat="1" ht="12" customHeight="1" x14ac:dyDescent="0.2">
      <c r="A72" s="77"/>
      <c r="B72" s="77"/>
      <c r="C72" s="69"/>
      <c r="D72" s="69"/>
      <c r="E72" s="69"/>
      <c r="F72" s="69"/>
      <c r="H72" s="69"/>
      <c r="I72" s="13"/>
      <c r="J72" s="69"/>
      <c r="K72" s="42"/>
    </row>
    <row r="73" spans="1:20" s="9" customFormat="1" ht="12" customHeight="1" x14ac:dyDescent="0.2">
      <c r="A73" s="77" t="s">
        <v>10</v>
      </c>
      <c r="B73" s="77"/>
      <c r="C73" s="69"/>
      <c r="D73" s="69"/>
      <c r="E73" s="69"/>
      <c r="F73" s="69"/>
      <c r="H73" s="69"/>
      <c r="I73" s="82">
        <f>K73*F$68/100</f>
        <v>9.9053763440860115E-2</v>
      </c>
      <c r="J73" s="69"/>
      <c r="K73" s="13">
        <v>0.39200000000000002</v>
      </c>
    </row>
    <row r="74" spans="1:20" ht="12" customHeight="1" x14ac:dyDescent="0.2">
      <c r="A74" s="107" t="s">
        <v>95</v>
      </c>
      <c r="B74" s="110" t="s">
        <v>93</v>
      </c>
      <c r="C74" s="110" t="s">
        <v>65</v>
      </c>
      <c r="D74" s="110" t="s">
        <v>94</v>
      </c>
      <c r="E74" s="88">
        <v>42221</v>
      </c>
      <c r="F74" s="10">
        <v>25.268817204301051</v>
      </c>
      <c r="H74" s="2" t="s">
        <v>114</v>
      </c>
      <c r="I74" s="50">
        <f t="shared" ref="I74" si="4">K74*F74/100</f>
        <v>5.3843167219467608E-2</v>
      </c>
      <c r="J74" s="50"/>
      <c r="K74" s="13">
        <v>0.21308147027278693</v>
      </c>
      <c r="L74" s="9"/>
      <c r="M74" s="18"/>
      <c r="N74" s="18"/>
      <c r="O74" s="9"/>
      <c r="P74" s="9"/>
      <c r="Q74" s="9"/>
      <c r="R74" s="67"/>
      <c r="S74" s="9"/>
      <c r="T74" s="9"/>
    </row>
    <row r="75" spans="1:20" s="9" customFormat="1" ht="12" customHeight="1" x14ac:dyDescent="0.2">
      <c r="A75" s="77" t="str">
        <f>A74&amp;" MSD"</f>
        <v>3471-23 MSD</v>
      </c>
      <c r="B75" s="77"/>
      <c r="C75" s="69"/>
      <c r="D75" s="69"/>
      <c r="E75" s="69"/>
      <c r="F75" s="69"/>
      <c r="H75" s="81" t="str">
        <f>H74</f>
        <v>083115MEA</v>
      </c>
      <c r="I75" s="76">
        <f>K75*F$68/100</f>
        <v>0.16374193548387084</v>
      </c>
      <c r="J75" s="69"/>
      <c r="K75" s="13">
        <v>0.64800000000000002</v>
      </c>
    </row>
    <row r="76" spans="1:20" s="9" customFormat="1" ht="12" customHeight="1" x14ac:dyDescent="0.2">
      <c r="A76" s="77" t="s">
        <v>11</v>
      </c>
      <c r="B76" s="77"/>
      <c r="C76" s="69"/>
      <c r="D76" s="69"/>
      <c r="E76" s="69"/>
      <c r="F76" s="69"/>
      <c r="H76" s="69"/>
      <c r="I76" s="76">
        <f>K76*F$68/100</f>
        <v>0.10989876826440322</v>
      </c>
      <c r="J76" s="69"/>
      <c r="K76" s="13">
        <f>K75-K74</f>
        <v>0.43491852972721312</v>
      </c>
    </row>
    <row r="77" spans="1:20" s="9" customFormat="1" ht="12" customHeight="1" x14ac:dyDescent="0.2">
      <c r="A77" s="77" t="s">
        <v>12</v>
      </c>
      <c r="B77" s="77"/>
      <c r="C77" s="69"/>
      <c r="D77" s="69"/>
      <c r="E77" s="69"/>
      <c r="F77" s="69"/>
      <c r="H77" s="69"/>
      <c r="I77" s="42">
        <f>I76/I73</f>
        <v>1.1094860452224826</v>
      </c>
      <c r="J77" s="69"/>
      <c r="K77" s="42">
        <f>K76/K73</f>
        <v>1.1094860452224824</v>
      </c>
    </row>
    <row r="78" spans="1:20" s="9" customFormat="1" ht="6" customHeight="1" x14ac:dyDescent="0.2">
      <c r="A78" s="77"/>
      <c r="B78" s="77"/>
      <c r="C78" s="69"/>
      <c r="D78" s="69"/>
      <c r="E78" s="69"/>
      <c r="F78" s="69"/>
      <c r="H78" s="69"/>
      <c r="I78" s="13"/>
      <c r="J78" s="69"/>
      <c r="K78" s="42"/>
    </row>
    <row r="79" spans="1:20" s="9" customFormat="1" ht="12" customHeight="1" x14ac:dyDescent="0.2">
      <c r="A79" s="77" t="s">
        <v>13</v>
      </c>
      <c r="B79" s="77"/>
      <c r="C79" s="69"/>
      <c r="D79" s="69"/>
      <c r="E79" s="69"/>
      <c r="F79" s="69"/>
      <c r="H79" s="67"/>
      <c r="I79" s="42">
        <f>ABS(I77-I71)/AVERAGE(I71,I77)</f>
        <v>1.8018018018017827E-2</v>
      </c>
      <c r="J79" s="18"/>
      <c r="K79" s="42">
        <f>ABS(K77-K71)/AVERAGE(K71,K77)</f>
        <v>1.8018018018018028E-2</v>
      </c>
    </row>
    <row r="80" spans="1:20" s="9" customFormat="1" ht="12" customHeight="1" x14ac:dyDescent="0.2">
      <c r="A80" s="77"/>
      <c r="B80" s="77"/>
      <c r="C80" s="69"/>
      <c r="D80" s="69"/>
      <c r="E80" s="69"/>
      <c r="F80" s="69"/>
      <c r="H80" s="67"/>
      <c r="I80" s="42"/>
      <c r="J80" s="18"/>
      <c r="K80" s="42"/>
    </row>
    <row r="81" spans="1:11" s="9" customFormat="1" ht="12" customHeight="1" x14ac:dyDescent="0.2">
      <c r="A81" s="77"/>
      <c r="B81" s="77"/>
      <c r="C81" s="69"/>
      <c r="D81" s="69"/>
      <c r="E81" s="69"/>
      <c r="F81" s="69"/>
      <c r="H81" s="67"/>
    </row>
    <row r="82" spans="1:11" ht="12" customHeight="1" x14ac:dyDescent="0.2">
      <c r="H82" s="67"/>
      <c r="I82" s="50"/>
      <c r="J82" s="46"/>
      <c r="K82" s="13"/>
    </row>
    <row r="83" spans="1:11" ht="12" customHeight="1" x14ac:dyDescent="0.2">
      <c r="H83" s="67"/>
      <c r="I83" s="50"/>
      <c r="J83" s="46"/>
      <c r="K83" s="13"/>
    </row>
    <row r="84" spans="1:11" s="86" customFormat="1" ht="12.75" customHeight="1" x14ac:dyDescent="0.2">
      <c r="A84" s="83" t="s">
        <v>47</v>
      </c>
      <c r="B84" s="83"/>
      <c r="C84" s="83"/>
      <c r="D84" s="84"/>
      <c r="E84" s="84"/>
      <c r="F84" s="85"/>
      <c r="G84" s="44"/>
      <c r="I84" s="44"/>
    </row>
    <row r="85" spans="1:11" s="86" customFormat="1" ht="12.75" customHeight="1" x14ac:dyDescent="0.2">
      <c r="A85" s="83" t="s">
        <v>48</v>
      </c>
      <c r="B85" s="83"/>
      <c r="C85" s="83"/>
      <c r="D85" s="84"/>
      <c r="E85" s="84"/>
      <c r="F85" s="85"/>
      <c r="G85" s="44"/>
      <c r="I85" s="44"/>
    </row>
    <row r="86" spans="1:11" ht="12" customHeight="1" x14ac:dyDescent="0.2">
      <c r="A86" s="45" t="s">
        <v>24</v>
      </c>
    </row>
    <row r="87" spans="1:11" ht="12" customHeight="1" x14ac:dyDescent="0.2">
      <c r="A87" s="1" t="s">
        <v>25</v>
      </c>
    </row>
    <row r="88" spans="1:11" ht="12" customHeight="1" thickBot="1" x14ac:dyDescent="0.25">
      <c r="H88" s="69"/>
    </row>
    <row r="89" spans="1:11" ht="12" customHeight="1" x14ac:dyDescent="0.2">
      <c r="A89" s="28"/>
      <c r="B89" s="32"/>
      <c r="C89" s="37"/>
      <c r="D89" s="37"/>
      <c r="E89" s="37"/>
      <c r="F89" s="37"/>
      <c r="G89" s="63"/>
      <c r="H89" s="70"/>
      <c r="I89" s="20"/>
      <c r="J89" s="59"/>
      <c r="K89" s="52"/>
    </row>
    <row r="90" spans="1:11" ht="12" customHeight="1" x14ac:dyDescent="0.2">
      <c r="A90" s="24" t="s">
        <v>15</v>
      </c>
      <c r="B90" s="33"/>
      <c r="C90" s="22"/>
      <c r="D90" s="22"/>
      <c r="E90" s="22"/>
      <c r="F90" s="22"/>
      <c r="G90" s="56"/>
      <c r="H90" s="71"/>
      <c r="I90" s="21"/>
      <c r="J90" s="51"/>
      <c r="K90" s="53"/>
    </row>
    <row r="91" spans="1:11" ht="12" customHeight="1" x14ac:dyDescent="0.2">
      <c r="A91" s="24"/>
      <c r="B91" s="33"/>
      <c r="C91" s="22"/>
      <c r="D91" s="22"/>
      <c r="E91" s="22"/>
      <c r="F91" s="22"/>
      <c r="G91" s="56"/>
      <c r="H91" s="71"/>
      <c r="I91" s="21"/>
      <c r="J91" s="51"/>
      <c r="K91" s="53"/>
    </row>
    <row r="92" spans="1:11" ht="12" customHeight="1" x14ac:dyDescent="0.2">
      <c r="A92" s="29"/>
      <c r="B92" s="34"/>
      <c r="C92" s="38"/>
      <c r="D92" s="38"/>
      <c r="E92" s="22"/>
      <c r="F92" s="38"/>
      <c r="G92" s="56"/>
      <c r="H92" s="72"/>
      <c r="I92" s="23"/>
      <c r="J92" s="60"/>
      <c r="K92" s="54"/>
    </row>
    <row r="93" spans="1:11" ht="12" customHeight="1" x14ac:dyDescent="0.2">
      <c r="A93" s="24" t="s">
        <v>16</v>
      </c>
      <c r="B93" s="33"/>
      <c r="C93" s="22"/>
      <c r="D93" s="33" t="s">
        <v>5</v>
      </c>
      <c r="E93" s="22"/>
      <c r="F93" s="33" t="s">
        <v>83</v>
      </c>
      <c r="G93" s="56"/>
      <c r="H93" s="73"/>
      <c r="I93" s="21"/>
      <c r="J93" s="51" t="s">
        <v>5</v>
      </c>
      <c r="K93" s="53"/>
    </row>
    <row r="94" spans="1:11" ht="12" customHeight="1" thickBot="1" x14ac:dyDescent="0.25">
      <c r="A94" s="30"/>
      <c r="B94" s="35"/>
      <c r="C94" s="39"/>
      <c r="D94" s="39"/>
      <c r="E94" s="39"/>
      <c r="F94" s="39"/>
      <c r="G94" s="64"/>
      <c r="H94" s="74"/>
      <c r="I94" s="25"/>
      <c r="J94" s="61"/>
      <c r="K94" s="55"/>
    </row>
    <row r="95" spans="1:11" ht="12" customHeight="1" x14ac:dyDescent="0.2">
      <c r="H95" s="69"/>
    </row>
    <row r="96" spans="1:11" s="15" customFormat="1" ht="12" customHeight="1" x14ac:dyDescent="0.2">
      <c r="A96" s="14"/>
      <c r="B96" s="14"/>
      <c r="C96" s="16"/>
      <c r="D96" s="16"/>
      <c r="E96" s="16"/>
      <c r="F96" s="16"/>
      <c r="H96" s="75"/>
    </row>
    <row r="97" spans="1:1" ht="12" customHeight="1" x14ac:dyDescent="0.2"/>
    <row r="98" spans="1:1" ht="12" customHeight="1" x14ac:dyDescent="0.2"/>
    <row r="99" spans="1:1" ht="12" customHeight="1" x14ac:dyDescent="0.2"/>
    <row r="100" spans="1:1" ht="12" customHeight="1" x14ac:dyDescent="0.2"/>
    <row r="101" spans="1:1" ht="12" customHeight="1" x14ac:dyDescent="0.2"/>
    <row r="102" spans="1:1" ht="12" customHeight="1" x14ac:dyDescent="0.2"/>
    <row r="103" spans="1:1" ht="12" customHeight="1" x14ac:dyDescent="0.2">
      <c r="A103" s="1" t="s">
        <v>26</v>
      </c>
    </row>
    <row r="104" spans="1:1" ht="12" customHeight="1" x14ac:dyDescent="0.2"/>
    <row r="105" spans="1:1" ht="12" customHeight="1" x14ac:dyDescent="0.2"/>
    <row r="106" spans="1:1" ht="12" customHeight="1" x14ac:dyDescent="0.2"/>
    <row r="107" spans="1:1" ht="12" customHeight="1" x14ac:dyDescent="0.2"/>
    <row r="108" spans="1:1" ht="12" customHeight="1" x14ac:dyDescent="0.2"/>
    <row r="109" spans="1:1" ht="12" customHeight="1" x14ac:dyDescent="0.2"/>
    <row r="110" spans="1:1" ht="12" customHeight="1" x14ac:dyDescent="0.2"/>
    <row r="111" spans="1:1" ht="12" customHeight="1" x14ac:dyDescent="0.2"/>
    <row r="112" spans="1:1" ht="12" customHeight="1" x14ac:dyDescent="0.2"/>
    <row r="113" ht="12" customHeight="1" x14ac:dyDescent="0.2"/>
    <row r="114" ht="12" customHeight="1" x14ac:dyDescent="0.2"/>
    <row r="115" ht="12" customHeight="1" x14ac:dyDescent="0.2"/>
    <row r="116" ht="12" customHeight="1" x14ac:dyDescent="0.2"/>
    <row r="117" ht="12" customHeight="1" x14ac:dyDescent="0.2"/>
    <row r="118" ht="12" customHeight="1" x14ac:dyDescent="0.2"/>
    <row r="119" ht="12" customHeight="1" x14ac:dyDescent="0.2"/>
  </sheetData>
  <phoneticPr fontId="0" type="noConversion"/>
  <pageMargins left="0.64" right="0.63" top="0.52541666666666664" bottom="0.79" header="0.39" footer="0.35"/>
  <pageSetup scale="97" orientation="portrait" r:id="rId1"/>
  <headerFooter alignWithMargins="0">
    <oddHeader>&amp;R&amp;8Print Date:  &amp;D</oddHeader>
    <oddFooter>&amp;L&amp;8&amp;A&amp;R&amp;8Page &amp;P of &amp;N</oddFooter>
  </headerFooter>
  <rowBreaks count="1" manualBreakCount="1">
    <brk id="56" max="11" man="1"/>
  </rowBreak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0"/>
  <sheetViews>
    <sheetView workbookViewId="0">
      <selection activeCell="G11" sqref="G11:G19"/>
    </sheetView>
  </sheetViews>
  <sheetFormatPr defaultRowHeight="12.75" x14ac:dyDescent="0.2"/>
  <sheetData>
    <row r="1" spans="1:8" x14ac:dyDescent="0.2">
      <c r="A1" s="166" t="s">
        <v>67</v>
      </c>
      <c r="B1" s="166"/>
      <c r="C1" s="166"/>
      <c r="D1" s="166"/>
      <c r="E1" s="166"/>
      <c r="F1" s="166"/>
      <c r="G1" s="166"/>
      <c r="H1" s="166"/>
    </row>
    <row r="2" spans="1:8" x14ac:dyDescent="0.2">
      <c r="A2" s="132"/>
      <c r="B2" s="132"/>
      <c r="C2" s="132"/>
      <c r="D2" s="132"/>
      <c r="E2" s="132"/>
      <c r="F2" s="132"/>
      <c r="G2" s="132"/>
      <c r="H2" s="132"/>
    </row>
    <row r="3" spans="1:8" x14ac:dyDescent="0.2">
      <c r="A3" s="132"/>
      <c r="B3" s="133"/>
      <c r="C3" s="132"/>
      <c r="D3" s="132"/>
      <c r="E3" s="132"/>
      <c r="F3" s="132"/>
      <c r="G3" s="132"/>
      <c r="H3" s="132"/>
    </row>
    <row r="4" spans="1:8" x14ac:dyDescent="0.2">
      <c r="A4" s="134" t="s">
        <v>35</v>
      </c>
      <c r="B4" s="135" t="s">
        <v>66</v>
      </c>
      <c r="C4" s="136"/>
      <c r="D4" s="137"/>
      <c r="E4" s="138"/>
      <c r="F4" s="137" t="s">
        <v>68</v>
      </c>
      <c r="G4" s="139">
        <v>42241</v>
      </c>
      <c r="H4" s="140"/>
    </row>
    <row r="5" spans="1:8" x14ac:dyDescent="0.2">
      <c r="A5" s="134" t="s">
        <v>69</v>
      </c>
      <c r="B5" s="141" t="s">
        <v>70</v>
      </c>
      <c r="C5" s="142"/>
      <c r="D5" s="137"/>
      <c r="E5" s="138"/>
      <c r="F5" s="143" t="s">
        <v>71</v>
      </c>
      <c r="G5" s="144">
        <v>5</v>
      </c>
      <c r="H5" s="144"/>
    </row>
    <row r="6" spans="1:8" x14ac:dyDescent="0.2">
      <c r="A6" s="145" t="s">
        <v>72</v>
      </c>
      <c r="B6" s="146" t="s">
        <v>32</v>
      </c>
      <c r="C6" s="136"/>
      <c r="D6" s="137"/>
      <c r="E6" s="138"/>
      <c r="F6" s="143" t="s">
        <v>73</v>
      </c>
      <c r="G6" s="144" t="s">
        <v>74</v>
      </c>
      <c r="H6" s="144"/>
    </row>
    <row r="7" spans="1:8" x14ac:dyDescent="0.2">
      <c r="A7" s="145"/>
      <c r="B7" s="147"/>
      <c r="C7" s="148"/>
      <c r="D7" s="145"/>
      <c r="E7" s="149"/>
      <c r="F7" s="143"/>
      <c r="G7" s="150"/>
      <c r="H7" s="150"/>
    </row>
    <row r="8" spans="1:8" x14ac:dyDescent="0.2">
      <c r="A8" s="151"/>
      <c r="B8" s="148"/>
      <c r="C8" s="148"/>
      <c r="D8" s="148"/>
      <c r="E8" s="152"/>
      <c r="F8" s="153"/>
      <c r="G8" s="152"/>
      <c r="H8" s="152"/>
    </row>
    <row r="9" spans="1:8" ht="38.25" x14ac:dyDescent="0.2">
      <c r="A9" s="154" t="s">
        <v>75</v>
      </c>
      <c r="B9" s="155" t="s">
        <v>76</v>
      </c>
      <c r="C9" s="155" t="s">
        <v>77</v>
      </c>
      <c r="D9" s="155" t="s">
        <v>78</v>
      </c>
      <c r="E9" s="156" t="s">
        <v>79</v>
      </c>
      <c r="F9" s="154" t="s">
        <v>80</v>
      </c>
      <c r="G9" s="154" t="s">
        <v>81</v>
      </c>
      <c r="H9" s="154" t="s">
        <v>82</v>
      </c>
    </row>
    <row r="10" spans="1:8" x14ac:dyDescent="0.2">
      <c r="A10" s="157"/>
      <c r="B10" s="158"/>
      <c r="C10" s="158"/>
      <c r="D10" s="158"/>
      <c r="E10" s="158"/>
      <c r="F10" s="157"/>
      <c r="G10" s="157"/>
      <c r="H10" s="157"/>
    </row>
    <row r="11" spans="1:8" x14ac:dyDescent="0.2">
      <c r="A11" s="159" t="s">
        <v>88</v>
      </c>
      <c r="B11" s="160">
        <v>15.536</v>
      </c>
      <c r="C11" s="160">
        <v>22.09</v>
      </c>
      <c r="D11" s="160">
        <v>17.140999999999998</v>
      </c>
      <c r="E11" s="161">
        <f t="shared" ref="E11:E19" si="0">C11-B11</f>
        <v>6.5540000000000003</v>
      </c>
      <c r="F11" s="161">
        <f t="shared" ref="F11:F19" si="1">D11-B11</f>
        <v>1.6049999999999986</v>
      </c>
      <c r="G11" s="108">
        <f t="shared" ref="G11:G19" si="2">(F11/E11)*100</f>
        <v>24.488861763808341</v>
      </c>
      <c r="H11" s="109">
        <f t="shared" ref="H11:H19" si="3">((+E11-F11)/E11)*100</f>
        <v>75.511138236191655</v>
      </c>
    </row>
    <row r="12" spans="1:8" x14ac:dyDescent="0.2">
      <c r="A12" s="159" t="s">
        <v>92</v>
      </c>
      <c r="B12" s="160">
        <v>15.795999999999999</v>
      </c>
      <c r="C12" s="160">
        <v>22.456</v>
      </c>
      <c r="D12" s="160">
        <v>17.352</v>
      </c>
      <c r="E12" s="161">
        <f t="shared" si="0"/>
        <v>6.66</v>
      </c>
      <c r="F12" s="161">
        <f t="shared" si="1"/>
        <v>1.5560000000000009</v>
      </c>
      <c r="G12" s="108">
        <f t="shared" si="2"/>
        <v>23.363363363363376</v>
      </c>
      <c r="H12" s="109">
        <f t="shared" si="3"/>
        <v>76.636636636636624</v>
      </c>
    </row>
    <row r="13" spans="1:8" x14ac:dyDescent="0.2">
      <c r="A13" s="159" t="s">
        <v>95</v>
      </c>
      <c r="B13" s="160">
        <v>15.798</v>
      </c>
      <c r="C13" s="160">
        <v>22.494</v>
      </c>
      <c r="D13" s="160">
        <v>17.489999999999998</v>
      </c>
      <c r="E13" s="161">
        <f t="shared" si="0"/>
        <v>6.6959999999999997</v>
      </c>
      <c r="F13" s="161">
        <f t="shared" si="1"/>
        <v>1.6919999999999984</v>
      </c>
      <c r="G13" s="108">
        <f t="shared" si="2"/>
        <v>25.268817204301051</v>
      </c>
      <c r="H13" s="109">
        <f t="shared" si="3"/>
        <v>74.731182795698942</v>
      </c>
    </row>
    <row r="14" spans="1:8" x14ac:dyDescent="0.2">
      <c r="A14" s="159" t="s">
        <v>98</v>
      </c>
      <c r="B14" s="160">
        <v>15.802</v>
      </c>
      <c r="C14" s="160">
        <v>21.788</v>
      </c>
      <c r="D14" s="160">
        <v>17.251000000000001</v>
      </c>
      <c r="E14" s="161">
        <f t="shared" si="0"/>
        <v>5.9860000000000007</v>
      </c>
      <c r="F14" s="161">
        <f t="shared" si="1"/>
        <v>1.4490000000000016</v>
      </c>
      <c r="G14" s="108">
        <f t="shared" si="2"/>
        <v>24.206481790845331</v>
      </c>
      <c r="H14" s="109">
        <f t="shared" si="3"/>
        <v>75.793518209154669</v>
      </c>
    </row>
    <row r="15" spans="1:8" x14ac:dyDescent="0.2">
      <c r="A15" s="159" t="s">
        <v>101</v>
      </c>
      <c r="B15" s="160">
        <v>15.795</v>
      </c>
      <c r="C15" s="160">
        <v>21.202000000000002</v>
      </c>
      <c r="D15" s="160">
        <v>16.439</v>
      </c>
      <c r="E15" s="161">
        <f t="shared" si="0"/>
        <v>5.4070000000000018</v>
      </c>
      <c r="F15" s="161">
        <f t="shared" si="1"/>
        <v>0.64400000000000013</v>
      </c>
      <c r="G15" s="108">
        <f t="shared" si="2"/>
        <v>11.910486406510078</v>
      </c>
      <c r="H15" s="109">
        <f t="shared" si="3"/>
        <v>88.089513593489926</v>
      </c>
    </row>
    <row r="16" spans="1:8" x14ac:dyDescent="0.2">
      <c r="A16" s="159" t="s">
        <v>104</v>
      </c>
      <c r="B16" s="160">
        <v>15.795999999999999</v>
      </c>
      <c r="C16" s="160">
        <v>25.271000000000001</v>
      </c>
      <c r="D16" s="160">
        <v>17.058</v>
      </c>
      <c r="E16" s="161">
        <f t="shared" si="0"/>
        <v>9.4750000000000014</v>
      </c>
      <c r="F16" s="161">
        <f t="shared" si="1"/>
        <v>1.2620000000000005</v>
      </c>
      <c r="G16" s="108">
        <f t="shared" si="2"/>
        <v>13.319261213720319</v>
      </c>
      <c r="H16" s="109">
        <f t="shared" si="3"/>
        <v>86.680738786279676</v>
      </c>
    </row>
    <row r="17" spans="1:8" x14ac:dyDescent="0.2">
      <c r="A17" s="159" t="s">
        <v>107</v>
      </c>
      <c r="B17" s="160">
        <v>15.795999999999999</v>
      </c>
      <c r="C17" s="160">
        <v>26.664000000000001</v>
      </c>
      <c r="D17" s="160">
        <v>17.295999999999999</v>
      </c>
      <c r="E17" s="161">
        <f t="shared" si="0"/>
        <v>10.868000000000002</v>
      </c>
      <c r="F17" s="161">
        <f t="shared" si="1"/>
        <v>1.5</v>
      </c>
      <c r="G17" s="108">
        <f t="shared" si="2"/>
        <v>13.801987486198009</v>
      </c>
      <c r="H17" s="109">
        <f t="shared" si="3"/>
        <v>86.198012513801984</v>
      </c>
    </row>
    <row r="18" spans="1:8" x14ac:dyDescent="0.2">
      <c r="A18" s="159" t="s">
        <v>110</v>
      </c>
      <c r="B18" s="160">
        <v>15.798</v>
      </c>
      <c r="C18" s="160">
        <v>22.454000000000001</v>
      </c>
      <c r="D18" s="160">
        <v>16.515999999999998</v>
      </c>
      <c r="E18" s="161">
        <f t="shared" si="0"/>
        <v>6.6560000000000006</v>
      </c>
      <c r="F18" s="161">
        <f t="shared" si="1"/>
        <v>0.7179999999999982</v>
      </c>
      <c r="G18" s="108">
        <f t="shared" si="2"/>
        <v>10.787259615384587</v>
      </c>
      <c r="H18" s="109">
        <f t="shared" si="3"/>
        <v>89.212740384615401</v>
      </c>
    </row>
    <row r="19" spans="1:8" x14ac:dyDescent="0.2">
      <c r="A19" s="159" t="s">
        <v>113</v>
      </c>
      <c r="B19" s="160">
        <v>15.792</v>
      </c>
      <c r="C19" s="160">
        <v>24.766999999999999</v>
      </c>
      <c r="D19" s="160">
        <v>16.585000000000001</v>
      </c>
      <c r="E19" s="161">
        <f t="shared" si="0"/>
        <v>8.9749999999999996</v>
      </c>
      <c r="F19" s="161">
        <f t="shared" si="1"/>
        <v>0.79300000000000104</v>
      </c>
      <c r="G19" s="108">
        <f t="shared" si="2"/>
        <v>8.8356545961002908</v>
      </c>
      <c r="H19" s="109">
        <f t="shared" si="3"/>
        <v>91.164345403899702</v>
      </c>
    </row>
    <row r="20" spans="1:8" x14ac:dyDescent="0.2">
      <c r="A20" s="162"/>
      <c r="B20" s="162"/>
      <c r="C20" s="162"/>
      <c r="D20" s="162"/>
      <c r="E20" s="162"/>
      <c r="F20" s="162"/>
      <c r="G20" s="163"/>
      <c r="H20" s="163"/>
    </row>
  </sheetData>
  <mergeCells count="1">
    <mergeCell ref="A1:H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4</vt:i4>
      </vt:variant>
    </vt:vector>
  </HeadingPairs>
  <TitlesOfParts>
    <vt:vector size="7" baseType="lpstr">
      <vt:lpstr>Login</vt:lpstr>
      <vt:lpstr>Tissue Summary</vt:lpstr>
      <vt:lpstr>% Dry Wt</vt:lpstr>
      <vt:lpstr>Login!Print_Area</vt:lpstr>
      <vt:lpstr>'Tissue Summary'!Print_Area</vt:lpstr>
      <vt:lpstr>Login!Print_Titles</vt:lpstr>
      <vt:lpstr>'Tissue Summary'!Print_Titles</vt:lpstr>
    </vt:vector>
  </TitlesOfParts>
  <Company>Battelle Northwest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Carolynn Suslick</dc:creator>
  <cp:lastModifiedBy>test</cp:lastModifiedBy>
  <cp:lastPrinted>2015-09-16T19:36:09Z</cp:lastPrinted>
  <dcterms:created xsi:type="dcterms:W3CDTF">1999-03-16T22:48:36Z</dcterms:created>
  <dcterms:modified xsi:type="dcterms:W3CDTF">2015-09-17T19:10:15Z</dcterms:modified>
</cp:coreProperties>
</file>