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IFERROR(__xludf.DUMMYFUNCTION("IMPORTRANGE(""https://docs.google.com/spreadsheets/d/1Ye2mEjRZaqn7R4tUUTOrmkR8sXi2EIXJXakFlLedmns/edit#gid=1469220735"",""Никита 10 класс!A1:AD1000"")"),"1 веб")</f>
        <v>1 веб</v>
      </c>
      <c r="B1" s="1"/>
      <c r="C1" s="1"/>
      <c r="D1" s="1" t="str">
        <f>IFERROR(__xludf.DUMMYFUNCTION("""COMPUTED_VALUE"""),"2 веб")</f>
        <v>2 веб</v>
      </c>
      <c r="E1" s="1"/>
      <c r="F1" s="1"/>
      <c r="G1" s="1" t="str">
        <f>IFERROR(__xludf.DUMMYFUNCTION("""COMPUTED_VALUE"""),"3 веб")</f>
        <v>3 веб</v>
      </c>
      <c r="H1" s="1"/>
      <c r="I1" s="1"/>
      <c r="J1" s="1" t="str">
        <f>IFERROR(__xludf.DUMMYFUNCTION("""COMPUTED_VALUE"""),"4 веб")</f>
        <v>4 веб</v>
      </c>
      <c r="K1" s="1"/>
      <c r="L1" s="1"/>
      <c r="M1" s="1" t="str">
        <f>IFERROR(__xludf.DUMMYFUNCTION("""COMPUTED_VALUE"""),"5 веб")</f>
        <v>5 веб</v>
      </c>
      <c r="N1" s="1"/>
      <c r="O1" s="1"/>
      <c r="P1" s="1" t="str">
        <f>IFERROR(__xludf.DUMMYFUNCTION("""COMPUTED_VALUE"""),"6 веб")</f>
        <v>6 веб</v>
      </c>
      <c r="Q1" s="1"/>
      <c r="R1" s="1"/>
      <c r="S1" s="1" t="str">
        <f>IFERROR(__xludf.DUMMYFUNCTION("""COMPUTED_VALUE"""),"7 веб")</f>
        <v>7 веб</v>
      </c>
      <c r="T1" s="1"/>
      <c r="U1" s="1"/>
      <c r="V1" s="1" t="str">
        <f>IFERROR(__xludf.DUMMYFUNCTION("""COMPUTED_VALUE"""),"8 веб")</f>
        <v>8 веб</v>
      </c>
      <c r="W1" s="1"/>
      <c r="X1" s="1"/>
      <c r="Y1" s="1" t="str">
        <f>IFERROR(__xludf.DUMMYFUNCTION("""COMPUTED_VALUE"""),"9 веб")</f>
        <v>9 веб</v>
      </c>
      <c r="Z1" s="1"/>
      <c r="AA1" s="1"/>
      <c r="AB1" s="1" t="str">
        <f>IFERROR(__xludf.DUMMYFUNCTION("""COMPUTED_VALUE"""),"10 веб")</f>
        <v>10 веб</v>
      </c>
      <c r="AC1" s="1"/>
      <c r="AD1" s="1"/>
    </row>
    <row r="2">
      <c r="A2" s="1" t="str">
        <f>IFERROR(__xludf.DUMMYFUNCTION("""COMPUTED_VALUE"""),"Культура 17 века")</f>
        <v>Культура 17 века</v>
      </c>
      <c r="B2" s="1"/>
      <c r="C2" s="1"/>
      <c r="D2" s="1" t="str">
        <f>IFERROR(__xludf.DUMMYFUNCTION("""COMPUTED_VALUE"""),"Петр I. Внутренняя политика")</f>
        <v>Петр I. Внутренняя политика</v>
      </c>
      <c r="E2" s="1"/>
      <c r="F2" s="1"/>
      <c r="G2" s="1" t="str">
        <f>IFERROR(__xludf.DUMMYFUNCTION("""COMPUTED_VALUE"""),"Петр I. Внешняя политика")</f>
        <v>Петр I. Внешняя политика</v>
      </c>
      <c r="H2" s="1"/>
      <c r="I2" s="1"/>
      <c r="J2" s="1" t="str">
        <f>IFERROR(__xludf.DUMMYFUNCTION("""COMPUTED_VALUE"""),"Екатерина I, Петр II, Анна Иоанновна")</f>
        <v>Екатерина I, Петр II, Анна Иоанновна</v>
      </c>
      <c r="K2" s="1"/>
      <c r="L2" s="1"/>
      <c r="M2" s="1" t="str">
        <f>IFERROR(__xludf.DUMMYFUNCTION("""COMPUTED_VALUE"""),"Елизавета Петровна")</f>
        <v>Елизавета Петровна</v>
      </c>
      <c r="N2" s="1"/>
      <c r="O2" s="1"/>
      <c r="P2" s="1" t="str">
        <f>IFERROR(__xludf.DUMMYFUNCTION("""COMPUTED_VALUE"""),"Практический вебинар")</f>
        <v>Практический вебинар</v>
      </c>
      <c r="Q2" s="1"/>
      <c r="R2" s="1"/>
      <c r="S2" s="1" t="str">
        <f>IFERROR(__xludf.DUMMYFUNCTION("""COMPUTED_VALUE"""),"Пётр III, Внутренняя политика Екатерины II")</f>
        <v>Пётр III, Внутренняя политика Екатерины II</v>
      </c>
      <c r="T2" s="1"/>
      <c r="U2" s="1"/>
      <c r="V2" s="1" t="str">
        <f>IFERROR(__xludf.DUMMYFUNCTION("""COMPUTED_VALUE"""),"Великая французская революция")</f>
        <v>Великая французская революция</v>
      </c>
      <c r="W2" s="1"/>
      <c r="X2" s="1"/>
      <c r="Y2" s="1" t="str">
        <f>IFERROR(__xludf.DUMMYFUNCTION("""COMPUTED_VALUE"""),"Внешняя политика Екатерины II")</f>
        <v>Внешняя политика Екатерины II</v>
      </c>
      <c r="Z2" s="1"/>
      <c r="AA2" s="1"/>
      <c r="AB2" s="1" t="str">
        <f>IFERROR(__xludf.DUMMYFUNCTION("""COMPUTED_VALUE"""),"Повторение всего месяца")</f>
        <v>Повторение всего месяца</v>
      </c>
      <c r="AC2" s="1"/>
      <c r="AD2" s="1"/>
    </row>
    <row r="3">
      <c r="A3" s="1" t="str">
        <f>IFERROR(__xludf.DUMMYFUNCTION("""COMPUTED_VALUE"""),"УМИТ (название)")</f>
        <v>УМИТ (название)</v>
      </c>
      <c r="B3" s="1" t="str">
        <f>IFERROR(__xludf.DUMMYFUNCTION("""COMPUTED_VALUE"""),"УМИТ (номер в базе)")</f>
        <v>УМИТ (номер в базе)</v>
      </c>
      <c r="C3" s="1" t="str">
        <f>IFERROR(__xludf.DUMMYFUNCTION("""COMPUTED_VALUE"""),"СТАТУС
Разбирается – детальное исследование определённой темы
Проходится – упоминается на вебе")</f>
        <v>СТАТУС
Разбирается – детальное исследование определённой темы
Проходится – упоминается на вебе</v>
      </c>
      <c r="D3" s="1" t="str">
        <f>IFERROR(__xludf.DUMMYFUNCTION("""COMPUTED_VALUE"""),"УМИТ (название)")</f>
        <v>УМИТ (название)</v>
      </c>
      <c r="E3" s="1" t="str">
        <f>IFERROR(__xludf.DUMMYFUNCTION("""COMPUTED_VALUE"""),"УМИТ (номер в базе)")</f>
        <v>УМИТ (номер в базе)</v>
      </c>
      <c r="F3" s="1" t="str">
        <f>IFERROR(__xludf.DUMMYFUNCTION("""COMPUTED_VALUE"""),"СТАТУС
Разбирается – детальное исследование определённой темы
Проходится – упоминается на вебе")</f>
        <v>СТАТУС
Разбирается – детальное исследование определённой темы
Проходится – упоминается на вебе</v>
      </c>
      <c r="G3" s="1" t="str">
        <f>IFERROR(__xludf.DUMMYFUNCTION("""COMPUTED_VALUE"""),"УМИТ (название)")</f>
        <v>УМИТ (название)</v>
      </c>
      <c r="H3" s="1" t="str">
        <f>IFERROR(__xludf.DUMMYFUNCTION("""COMPUTED_VALUE"""),"УМИТ (номер в базе)")</f>
        <v>УМИТ (номер в базе)</v>
      </c>
      <c r="I3" s="1" t="str">
        <f>IFERROR(__xludf.DUMMYFUNCTION("""COMPUTED_VALUE"""),"СТАТУС
Разбирается – детальное исследование определённой темы
Проходится – упоминается на вебе")</f>
        <v>СТАТУС
Разбирается – детальное исследование определённой темы
Проходится – упоминается на вебе</v>
      </c>
      <c r="J3" s="1" t="str">
        <f>IFERROR(__xludf.DUMMYFUNCTION("""COMPUTED_VALUE"""),"УМИТ (название)")</f>
        <v>УМИТ (название)</v>
      </c>
      <c r="K3" s="1" t="str">
        <f>IFERROR(__xludf.DUMMYFUNCTION("""COMPUTED_VALUE"""),"УМИТ (номер в базе)")</f>
        <v>УМИТ (номер в базе)</v>
      </c>
      <c r="L3" s="1" t="str">
        <f>IFERROR(__xludf.DUMMYFUNCTION("""COMPUTED_VALUE"""),"СТАТУС
Разбирается – детальное исследование определённой темы
Проходится – упоминается на вебе")</f>
        <v>СТАТУС
Разбирается – детальное исследование определённой темы
Проходится – упоминается на вебе</v>
      </c>
      <c r="M3" s="1" t="str">
        <f>IFERROR(__xludf.DUMMYFUNCTION("""COMPUTED_VALUE"""),"УМИТ (название)")</f>
        <v>УМИТ (название)</v>
      </c>
      <c r="N3" s="1" t="str">
        <f>IFERROR(__xludf.DUMMYFUNCTION("""COMPUTED_VALUE"""),"УМИТ (номер в базе)")</f>
        <v>УМИТ (номер в базе)</v>
      </c>
      <c r="O3" s="1" t="str">
        <f>IFERROR(__xludf.DUMMYFUNCTION("""COMPUTED_VALUE"""),"СТАТУС
Разбирается – детальное исследование определённой темы
Проходится – упоминается на вебе")</f>
        <v>СТАТУС
Разбирается – детальное исследование определённой темы
Проходится – упоминается на вебе</v>
      </c>
      <c r="P3" s="1" t="str">
        <f>IFERROR(__xludf.DUMMYFUNCTION("""COMPUTED_VALUE"""),"УМИТ (название)")</f>
        <v>УМИТ (название)</v>
      </c>
      <c r="Q3" s="1" t="str">
        <f>IFERROR(__xludf.DUMMYFUNCTION("""COMPUTED_VALUE"""),"УМИТ (номер в базе)")</f>
        <v>УМИТ (номер в базе)</v>
      </c>
      <c r="R3" s="1" t="str">
        <f>IFERROR(__xludf.DUMMYFUNCTION("""COMPUTED_VALUE"""),"СТАТУС
Разбирается – детальное исследование определённой темы
Проходится – упоминается на вебе")</f>
        <v>СТАТУС
Разбирается – детальное исследование определённой темы
Проходится – упоминается на вебе</v>
      </c>
      <c r="S3" s="1" t="str">
        <f>IFERROR(__xludf.DUMMYFUNCTION("""COMPUTED_VALUE"""),"УМИТ (название)")</f>
        <v>УМИТ (название)</v>
      </c>
      <c r="T3" s="1" t="str">
        <f>IFERROR(__xludf.DUMMYFUNCTION("""COMPUTED_VALUE"""),"УМИТ (номер в базе)")</f>
        <v>УМИТ (номер в базе)</v>
      </c>
      <c r="U3" s="1" t="str">
        <f>IFERROR(__xludf.DUMMYFUNCTION("""COMPUTED_VALUE"""),"СТАТУС
Разбирается – детальное исследование определённой темы
Проходится – упоминается на вебе")</f>
        <v>СТАТУС
Разбирается – детальное исследование определённой темы
Проходится – упоминается на вебе</v>
      </c>
      <c r="V3" s="1" t="str">
        <f>IFERROR(__xludf.DUMMYFUNCTION("""COMPUTED_VALUE"""),"УМИТ (название)")</f>
        <v>УМИТ (название)</v>
      </c>
      <c r="W3" s="1" t="str">
        <f>IFERROR(__xludf.DUMMYFUNCTION("""COMPUTED_VALUE"""),"УМИТ (номер в базе)")</f>
        <v>УМИТ (номер в базе)</v>
      </c>
      <c r="X3" s="1" t="str">
        <f>IFERROR(__xludf.DUMMYFUNCTION("""COMPUTED_VALUE"""),"СТАТУС
Разбирается – детальное исследование определённой темы
Проходится – упоминается на вебе")</f>
        <v>СТАТУС
Разбирается – детальное исследование определённой темы
Проходится – упоминается на вебе</v>
      </c>
      <c r="Y3" s="1" t="str">
        <f>IFERROR(__xludf.DUMMYFUNCTION("""COMPUTED_VALUE"""),"УМИТ (название)")</f>
        <v>УМИТ (название)</v>
      </c>
      <c r="Z3" s="1" t="str">
        <f>IFERROR(__xludf.DUMMYFUNCTION("""COMPUTED_VALUE"""),"УМИТ (номер в базе)")</f>
        <v>УМИТ (номер в базе)</v>
      </c>
      <c r="AA3" s="1" t="str">
        <f>IFERROR(__xludf.DUMMYFUNCTION("""COMPUTED_VALUE"""),"СТАТУС
Разбирается – детальное исследование определённой темы
Проходится – упоминается на вебе")</f>
        <v>СТАТУС
Разбирается – детальное исследование определённой темы
Проходится – упоминается на вебе</v>
      </c>
      <c r="AB3" s="1" t="str">
        <f>IFERROR(__xludf.DUMMYFUNCTION("""COMPUTED_VALUE"""),"УМИТ (название)")</f>
        <v>УМИТ (название)</v>
      </c>
      <c r="AC3" s="1" t="str">
        <f>IFERROR(__xludf.DUMMYFUNCTION("""COMPUTED_VALUE"""),"УМИТ (номер в базе)")</f>
        <v>УМИТ (номер в базе)</v>
      </c>
      <c r="AD3" s="1" t="str">
        <f>IFERROR(__xludf.DUMMYFUNCTION("""COMPUTED_VALUE"""),"СТАТУС
Разбирается – детальное исследование определённой темы
Проходится – упоминается на вебе")</f>
        <v>СТАТУС
Разбирается – детальное исследование определённой темы
Проходится – упоминается на вебе</v>
      </c>
    </row>
    <row r="4">
      <c r="A4" s="1" t="str">
        <f>IFERROR(__xludf.DUMMYFUNCTION("""COMPUTED_VALUE"""),"Особенности культуры 17 века")</f>
        <v>Особенности культуры 17 века</v>
      </c>
      <c r="B4" s="1">
        <f>IFERROR(__xludf.DUMMYFUNCTION("""COMPUTED_VALUE"""),319.0)</f>
        <v>319</v>
      </c>
      <c r="C4" s="1" t="str">
        <f>IFERROR(__xludf.DUMMYFUNCTION("""COMPUTED_VALUE"""),"Разбирается")</f>
        <v>Разбирается</v>
      </c>
      <c r="D4" s="1" t="str">
        <f>IFERROR(__xludf.DUMMYFUNCTION("""COMPUTED_VALUE"""),"Детство Петра 1")</f>
        <v>Детство Петра 1</v>
      </c>
      <c r="E4" s="1">
        <f>IFERROR(__xludf.DUMMYFUNCTION("""COMPUTED_VALUE"""),327.0)</f>
        <v>327</v>
      </c>
      <c r="F4" s="1" t="str">
        <f>IFERROR(__xludf.DUMMYFUNCTION("""COMPUTED_VALUE"""),"Разбирается")</f>
        <v>Разбирается</v>
      </c>
      <c r="G4" s="1" t="str">
        <f>IFERROR(__xludf.DUMMYFUNCTION("""COMPUTED_VALUE"""),"Азовские походы")</f>
        <v>Азовские походы</v>
      </c>
      <c r="H4" s="1">
        <f>IFERROR(__xludf.DUMMYFUNCTION("""COMPUTED_VALUE"""),328.0)</f>
        <v>328</v>
      </c>
      <c r="I4" s="1" t="str">
        <f>IFERROR(__xludf.DUMMYFUNCTION("""COMPUTED_VALUE"""),"Разбирается")</f>
        <v>Разбирается</v>
      </c>
      <c r="J4" s="1" t="str">
        <f>IFERROR(__xludf.DUMMYFUNCTION("""COMPUTED_VALUE"""),"Екатерина Первая. Создание Верховного Тайного Совета")</f>
        <v>Екатерина Первая. Создание Верховного Тайного Совета</v>
      </c>
      <c r="K4" s="1">
        <f>IFERROR(__xludf.DUMMYFUNCTION("""COMPUTED_VALUE"""),342.0)</f>
        <v>342</v>
      </c>
      <c r="L4" s="1" t="str">
        <f>IFERROR(__xludf.DUMMYFUNCTION("""COMPUTED_VALUE"""),"Разбирается")</f>
        <v>Разбирается</v>
      </c>
      <c r="M4" s="1" t="str">
        <f>IFERROR(__xludf.DUMMYFUNCTION("""COMPUTED_VALUE"""),"Причины дворцового переворота 1741")</f>
        <v>Причины дворцового переворота 1741</v>
      </c>
      <c r="N4" s="1">
        <f>IFERROR(__xludf.DUMMYFUNCTION("""COMPUTED_VALUE"""),349.0)</f>
        <v>349</v>
      </c>
      <c r="O4" s="1" t="str">
        <f>IFERROR(__xludf.DUMMYFUNCTION("""COMPUTED_VALUE"""),"Разбирается")</f>
        <v>Разбирается</v>
      </c>
      <c r="P4" s="1" t="str">
        <f>IFERROR(__xludf.DUMMYFUNCTION("""COMPUTED_VALUE"""),"Причины дворцового переворота 1741")</f>
        <v>Причины дворцового переворота 1741</v>
      </c>
      <c r="Q4" s="1">
        <f>IFERROR(__xludf.DUMMYFUNCTION("""COMPUTED_VALUE"""),349.0)</f>
        <v>349</v>
      </c>
      <c r="R4" s="1" t="str">
        <f>IFERROR(__xludf.DUMMYFUNCTION("""COMPUTED_VALUE"""),"Разбирается")</f>
        <v>Разбирается</v>
      </c>
      <c r="S4" s="1" t="str">
        <f>IFERROR(__xludf.DUMMYFUNCTION("""COMPUTED_VALUE"""),"Семилетняя война")</f>
        <v>Семилетняя война</v>
      </c>
      <c r="T4" s="1">
        <f>IFERROR(__xludf.DUMMYFUNCTION("""COMPUTED_VALUE"""),354.0)</f>
        <v>354</v>
      </c>
      <c r="U4" s="1" t="str">
        <f>IFERROR(__xludf.DUMMYFUNCTION("""COMPUTED_VALUE"""),"Проходится")</f>
        <v>Проходится</v>
      </c>
      <c r="V4" s="1" t="str">
        <f>IFERROR(__xludf.DUMMYFUNCTION("""COMPUTED_VALUE"""),"Французская революция XVIII в")</f>
        <v>Французская революция XVIII в</v>
      </c>
      <c r="W4" s="1">
        <f>IFERROR(__xludf.DUMMYFUNCTION("""COMPUTED_VALUE"""),907.0)</f>
        <v>907</v>
      </c>
      <c r="X4" s="1" t="str">
        <f>IFERROR(__xludf.DUMMYFUNCTION("""COMPUTED_VALUE"""),"Разбирается")</f>
        <v>Разбирается</v>
      </c>
      <c r="Y4" s="1" t="str">
        <f>IFERROR(__xludf.DUMMYFUNCTION("""COMPUTED_VALUE"""),"Русско-турецкая война 1768-1774")</f>
        <v>Русско-турецкая война 1768-1774</v>
      </c>
      <c r="Z4" s="1">
        <f>IFERROR(__xludf.DUMMYFUNCTION("""COMPUTED_VALUE"""),409.0)</f>
        <v>409</v>
      </c>
      <c r="AA4" s="1" t="str">
        <f>IFERROR(__xludf.DUMMYFUNCTION("""COMPUTED_VALUE"""),"Разбирается")</f>
        <v>Разбирается</v>
      </c>
      <c r="AB4" s="1" t="str">
        <f>IFERROR(__xludf.DUMMYFUNCTION("""COMPUTED_VALUE"""),"Особенности культуры 17 века")</f>
        <v>Особенности культуры 17 века</v>
      </c>
      <c r="AC4" s="1">
        <f>IFERROR(__xludf.DUMMYFUNCTION("""COMPUTED_VALUE"""),319.0)</f>
        <v>319</v>
      </c>
      <c r="AD4" s="1" t="str">
        <f>IFERROR(__xludf.DUMMYFUNCTION("""COMPUTED_VALUE"""),"Проходится")</f>
        <v>Проходится</v>
      </c>
    </row>
    <row r="5">
      <c r="A5" s="1" t="str">
        <f>IFERROR(__xludf.DUMMYFUNCTION("""COMPUTED_VALUE"""),"Литература 17 века")</f>
        <v>Литература 17 века</v>
      </c>
      <c r="B5" s="1">
        <f>IFERROR(__xludf.DUMMYFUNCTION("""COMPUTED_VALUE"""),320.0)</f>
        <v>320</v>
      </c>
      <c r="C5" s="1" t="str">
        <f>IFERROR(__xludf.DUMMYFUNCTION("""COMPUTED_VALUE"""),"Разбирается")</f>
        <v>Разбирается</v>
      </c>
      <c r="D5" s="1" t="str">
        <f>IFERROR(__xludf.DUMMYFUNCTION("""COMPUTED_VALUE"""),"Азовские походы")</f>
        <v>Азовские походы</v>
      </c>
      <c r="E5" s="1">
        <f>IFERROR(__xludf.DUMMYFUNCTION("""COMPUTED_VALUE"""),328.0)</f>
        <v>328</v>
      </c>
      <c r="F5" s="1" t="str">
        <f>IFERROR(__xludf.DUMMYFUNCTION("""COMPUTED_VALUE"""),"Проходится")</f>
        <v>Проходится</v>
      </c>
      <c r="G5" s="1" t="str">
        <f>IFERROR(__xludf.DUMMYFUNCTION("""COMPUTED_VALUE"""),"Великое посольство")</f>
        <v>Великое посольство</v>
      </c>
      <c r="H5" s="1">
        <f>IFERROR(__xludf.DUMMYFUNCTION("""COMPUTED_VALUE"""),329.0)</f>
        <v>329</v>
      </c>
      <c r="I5" s="1" t="str">
        <f>IFERROR(__xludf.DUMMYFUNCTION("""COMPUTED_VALUE"""),"Разбирается")</f>
        <v>Разбирается</v>
      </c>
      <c r="J5" s="1" t="str">
        <f>IFERROR(__xludf.DUMMYFUNCTION("""COMPUTED_VALUE"""),"Обстановка при Петре Втором")</f>
        <v>Обстановка при Петре Втором</v>
      </c>
      <c r="K5" s="1">
        <f>IFERROR(__xludf.DUMMYFUNCTION("""COMPUTED_VALUE"""),343.0)</f>
        <v>343</v>
      </c>
      <c r="L5" s="1" t="str">
        <f>IFERROR(__xludf.DUMMYFUNCTION("""COMPUTED_VALUE"""),"Разбирается")</f>
        <v>Разбирается</v>
      </c>
      <c r="M5" s="1" t="str">
        <f>IFERROR(__xludf.DUMMYFUNCTION("""COMPUTED_VALUE"""),"Личность Елизаветы Петровны")</f>
        <v>Личность Елизаветы Петровны</v>
      </c>
      <c r="N5" s="1">
        <f>IFERROR(__xludf.DUMMYFUNCTION("""COMPUTED_VALUE"""),350.0)</f>
        <v>350</v>
      </c>
      <c r="O5" s="1" t="str">
        <f>IFERROR(__xludf.DUMMYFUNCTION("""COMPUTED_VALUE"""),"Разбирается")</f>
        <v>Разбирается</v>
      </c>
      <c r="P5" s="1" t="str">
        <f>IFERROR(__xludf.DUMMYFUNCTION("""COMPUTED_VALUE"""),"Личность Елизаветы Петровны")</f>
        <v>Личность Елизаветы Петровны</v>
      </c>
      <c r="Q5" s="1">
        <f>IFERROR(__xludf.DUMMYFUNCTION("""COMPUTED_VALUE"""),350.0)</f>
        <v>350</v>
      </c>
      <c r="R5" s="1" t="str">
        <f>IFERROR(__xludf.DUMMYFUNCTION("""COMPUTED_VALUE"""),"Разбирается")</f>
        <v>Разбирается</v>
      </c>
      <c r="S5" s="1" t="str">
        <f>IFERROR(__xludf.DUMMYFUNCTION("""COMPUTED_VALUE"""),"Личность Петра III")</f>
        <v>Личность Петра III</v>
      </c>
      <c r="T5" s="1">
        <f>IFERROR(__xludf.DUMMYFUNCTION("""COMPUTED_VALUE"""),355.0)</f>
        <v>355</v>
      </c>
      <c r="U5" s="1" t="str">
        <f>IFERROR(__xludf.DUMMYFUNCTION("""COMPUTED_VALUE"""),"Разбирается")</f>
        <v>Разбирается</v>
      </c>
      <c r="V5" s="1" t="str">
        <f>IFERROR(__xludf.DUMMYFUNCTION("""COMPUTED_VALUE"""),"Всемирная история XVIII века")</f>
        <v>Всемирная история XVIII века</v>
      </c>
      <c r="W5" s="1">
        <f>IFERROR(__xludf.DUMMYFUNCTION("""COMPUTED_VALUE"""),906.0)</f>
        <v>906</v>
      </c>
      <c r="X5" s="1" t="str">
        <f>IFERROR(__xludf.DUMMYFUNCTION("""COMPUTED_VALUE"""),"Проходится")</f>
        <v>Проходится</v>
      </c>
      <c r="Y5" s="1" t="str">
        <f>IFERROR(__xludf.DUMMYFUNCTION("""COMPUTED_VALUE"""),"Присоединение Крыма")</f>
        <v>Присоединение Крыма</v>
      </c>
      <c r="Z5" s="1">
        <f>IFERROR(__xludf.DUMMYFUNCTION("""COMPUTED_VALUE"""),410.0)</f>
        <v>410</v>
      </c>
      <c r="AA5" s="1" t="str">
        <f>IFERROR(__xludf.DUMMYFUNCTION("""COMPUTED_VALUE"""),"Разбирается")</f>
        <v>Разбирается</v>
      </c>
      <c r="AB5" s="1" t="str">
        <f>IFERROR(__xludf.DUMMYFUNCTION("""COMPUTED_VALUE"""),"Литература 17 века")</f>
        <v>Литература 17 века</v>
      </c>
      <c r="AC5" s="1">
        <f>IFERROR(__xludf.DUMMYFUNCTION("""COMPUTED_VALUE"""),320.0)</f>
        <v>320</v>
      </c>
      <c r="AD5" s="1" t="str">
        <f>IFERROR(__xludf.DUMMYFUNCTION("""COMPUTED_VALUE"""),"Проходится")</f>
        <v>Проходится</v>
      </c>
    </row>
    <row r="6">
      <c r="A6" s="1" t="str">
        <f>IFERROR(__xludf.DUMMYFUNCTION("""COMPUTED_VALUE"""),"Архитектура 17 века")</f>
        <v>Архитектура 17 века</v>
      </c>
      <c r="B6" s="1">
        <f>IFERROR(__xludf.DUMMYFUNCTION("""COMPUTED_VALUE"""),321.0)</f>
        <v>321</v>
      </c>
      <c r="C6" s="1" t="str">
        <f>IFERROR(__xludf.DUMMYFUNCTION("""COMPUTED_VALUE"""),"Разбирается")</f>
        <v>Разбирается</v>
      </c>
      <c r="D6" s="1" t="str">
        <f>IFERROR(__xludf.DUMMYFUNCTION("""COMPUTED_VALUE"""),"Великое посольство")</f>
        <v>Великое посольство</v>
      </c>
      <c r="E6" s="1">
        <f>IFERROR(__xludf.DUMMYFUNCTION("""COMPUTED_VALUE"""),329.0)</f>
        <v>329</v>
      </c>
      <c r="F6" s="1" t="str">
        <f>IFERROR(__xludf.DUMMYFUNCTION("""COMPUTED_VALUE"""),"Проходится")</f>
        <v>Проходится</v>
      </c>
      <c r="G6" s="1" t="str">
        <f>IFERROR(__xludf.DUMMYFUNCTION("""COMPUTED_VALUE"""),"Северная война")</f>
        <v>Северная война</v>
      </c>
      <c r="H6" s="1">
        <f>IFERROR(__xludf.DUMMYFUNCTION("""COMPUTED_VALUE"""),333.0)</f>
        <v>333</v>
      </c>
      <c r="I6" s="1" t="str">
        <f>IFERROR(__xludf.DUMMYFUNCTION("""COMPUTED_VALUE"""),"Разбирается")</f>
        <v>Разбирается</v>
      </c>
      <c r="J6" s="1" t="str">
        <f>IFERROR(__xludf.DUMMYFUNCTION("""COMPUTED_VALUE"""),"Экспедиция Беринга")</f>
        <v>Экспедиция Беринга</v>
      </c>
      <c r="K6" s="1">
        <f>IFERROR(__xludf.DUMMYFUNCTION("""COMPUTED_VALUE"""),344.0)</f>
        <v>344</v>
      </c>
      <c r="L6" s="1" t="str">
        <f>IFERROR(__xludf.DUMMYFUNCTION("""COMPUTED_VALUE"""),"Проходится")</f>
        <v>Проходится</v>
      </c>
      <c r="M6" s="1" t="str">
        <f>IFERROR(__xludf.DUMMYFUNCTION("""COMPUTED_VALUE"""),"Экономическая политика Елизаветы")</f>
        <v>Экономическая политика Елизаветы</v>
      </c>
      <c r="N6" s="1">
        <f>IFERROR(__xludf.DUMMYFUNCTION("""COMPUTED_VALUE"""),351.0)</f>
        <v>351</v>
      </c>
      <c r="O6" s="1" t="str">
        <f>IFERROR(__xludf.DUMMYFUNCTION("""COMPUTED_VALUE"""),"Разбирается")</f>
        <v>Разбирается</v>
      </c>
      <c r="P6" s="1" t="str">
        <f>IFERROR(__xludf.DUMMYFUNCTION("""COMPUTED_VALUE"""),"Экономическая политика Елизаветы")</f>
        <v>Экономическая политика Елизаветы</v>
      </c>
      <c r="Q6" s="1">
        <f>IFERROR(__xludf.DUMMYFUNCTION("""COMPUTED_VALUE"""),351.0)</f>
        <v>351</v>
      </c>
      <c r="R6" s="1" t="str">
        <f>IFERROR(__xludf.DUMMYFUNCTION("""COMPUTED_VALUE"""),"Разбирается")</f>
        <v>Разбирается</v>
      </c>
      <c r="S6" s="1" t="str">
        <f>IFERROR(__xludf.DUMMYFUNCTION("""COMPUTED_VALUE"""),"Петербургский мир")</f>
        <v>Петербургский мир</v>
      </c>
      <c r="T6" s="1">
        <f>IFERROR(__xludf.DUMMYFUNCTION("""COMPUTED_VALUE"""),356.0)</f>
        <v>356</v>
      </c>
      <c r="U6" s="1" t="str">
        <f>IFERROR(__xludf.DUMMYFUNCTION("""COMPUTED_VALUE"""),"Разбирается")</f>
        <v>Разбирается</v>
      </c>
      <c r="V6" s="1" t="str">
        <f>IFERROR(__xludf.DUMMYFUNCTION("""COMPUTED_VALUE"""),"Война за независимость британских колоний в Северной Америке и образование США")</f>
        <v>Война за независимость британских колоний в Северной Америке и образование США</v>
      </c>
      <c r="W6" s="1">
        <f>IFERROR(__xludf.DUMMYFUNCTION("""COMPUTED_VALUE"""),908.0)</f>
        <v>908</v>
      </c>
      <c r="X6" s="1" t="str">
        <f>IFERROR(__xludf.DUMMYFUNCTION("""COMPUTED_VALUE"""),"Разбирается")</f>
        <v>Разбирается</v>
      </c>
      <c r="Y6" s="1" t="str">
        <f>IFERROR(__xludf.DUMMYFUNCTION("""COMPUTED_VALUE"""),"Георгиевский трактат с Грузией")</f>
        <v>Георгиевский трактат с Грузией</v>
      </c>
      <c r="Z6" s="1">
        <f>IFERROR(__xludf.DUMMYFUNCTION("""COMPUTED_VALUE"""),411.0)</f>
        <v>411</v>
      </c>
      <c r="AA6" s="1" t="str">
        <f>IFERROR(__xludf.DUMMYFUNCTION("""COMPUTED_VALUE"""),"Разбирается")</f>
        <v>Разбирается</v>
      </c>
      <c r="AB6" s="1" t="str">
        <f>IFERROR(__xludf.DUMMYFUNCTION("""COMPUTED_VALUE"""),"Архитектура 17 века")</f>
        <v>Архитектура 17 века</v>
      </c>
      <c r="AC6" s="1">
        <f>IFERROR(__xludf.DUMMYFUNCTION("""COMPUTED_VALUE"""),321.0)</f>
        <v>321</v>
      </c>
      <c r="AD6" s="1" t="str">
        <f>IFERROR(__xludf.DUMMYFUNCTION("""COMPUTED_VALUE"""),"Проходится")</f>
        <v>Проходится</v>
      </c>
    </row>
    <row r="7">
      <c r="A7" s="1" t="str">
        <f>IFERROR(__xludf.DUMMYFUNCTION("""COMPUTED_VALUE"""),"Образование 17 века")</f>
        <v>Образование 17 века</v>
      </c>
      <c r="B7" s="1">
        <f>IFERROR(__xludf.DUMMYFUNCTION("""COMPUTED_VALUE"""),322.0)</f>
        <v>322</v>
      </c>
      <c r="C7" s="1" t="str">
        <f>IFERROR(__xludf.DUMMYFUNCTION("""COMPUTED_VALUE"""),"Проходится")</f>
        <v>Проходится</v>
      </c>
      <c r="D7" s="1" t="str">
        <f>IFERROR(__xludf.DUMMYFUNCTION("""COMPUTED_VALUE"""),"Стрелецкий бунт")</f>
        <v>Стрелецкий бунт</v>
      </c>
      <c r="E7" s="1">
        <f>IFERROR(__xludf.DUMMYFUNCTION("""COMPUTED_VALUE"""),330.0)</f>
        <v>330</v>
      </c>
      <c r="F7" s="1" t="str">
        <f>IFERROR(__xludf.DUMMYFUNCTION("""COMPUTED_VALUE"""),"Разбирается")</f>
        <v>Разбирается</v>
      </c>
      <c r="G7" s="1" t="str">
        <f>IFERROR(__xludf.DUMMYFUNCTION("""COMPUTED_VALUE"""),"Каспийский и Персидский поход")</f>
        <v>Каспийский и Персидский поход</v>
      </c>
      <c r="H7" s="1">
        <f>IFERROR(__xludf.DUMMYFUNCTION("""COMPUTED_VALUE"""),334.0)</f>
        <v>334</v>
      </c>
      <c r="I7" s="1" t="str">
        <f>IFERROR(__xludf.DUMMYFUNCTION("""COMPUTED_VALUE"""),"Разбирается")</f>
        <v>Разбирается</v>
      </c>
      <c r="J7" s="1" t="str">
        <f>IFERROR(__xludf.DUMMYFUNCTION("""COMPUTED_VALUE"""),"Приход Анны Иоанновны к власти")</f>
        <v>Приход Анны Иоанновны к власти</v>
      </c>
      <c r="K7" s="1">
        <f>IFERROR(__xludf.DUMMYFUNCTION("""COMPUTED_VALUE"""),345.0)</f>
        <v>345</v>
      </c>
      <c r="L7" s="1" t="str">
        <f>IFERROR(__xludf.DUMMYFUNCTION("""COMPUTED_VALUE"""),"Разбирается")</f>
        <v>Разбирается</v>
      </c>
      <c r="M7" s="1" t="str">
        <f>IFERROR(__xludf.DUMMYFUNCTION("""COMPUTED_VALUE"""),"Дарование льгот дворянству")</f>
        <v>Дарование льгот дворянству</v>
      </c>
      <c r="N7" s="1">
        <f>IFERROR(__xludf.DUMMYFUNCTION("""COMPUTED_VALUE"""),352.0)</f>
        <v>352</v>
      </c>
      <c r="O7" s="1" t="str">
        <f>IFERROR(__xludf.DUMMYFUNCTION("""COMPUTED_VALUE"""),"Проходится")</f>
        <v>Проходится</v>
      </c>
      <c r="P7" s="1" t="str">
        <f>IFERROR(__xludf.DUMMYFUNCTION("""COMPUTED_VALUE"""),"Дарование льгот дворянству")</f>
        <v>Дарование льгот дворянству</v>
      </c>
      <c r="Q7" s="1">
        <f>IFERROR(__xludf.DUMMYFUNCTION("""COMPUTED_VALUE"""),352.0)</f>
        <v>352</v>
      </c>
      <c r="R7" s="1" t="str">
        <f>IFERROR(__xludf.DUMMYFUNCTION("""COMPUTED_VALUE"""),"Проходится")</f>
        <v>Проходится</v>
      </c>
      <c r="S7" s="1" t="str">
        <f>IFERROR(__xludf.DUMMYFUNCTION("""COMPUTED_VALUE"""),"Начало секуляризации церковных имуществ")</f>
        <v>Начало секуляризации церковных имуществ</v>
      </c>
      <c r="T7" s="1">
        <f>IFERROR(__xludf.DUMMYFUNCTION("""COMPUTED_VALUE"""),357.0)</f>
        <v>357</v>
      </c>
      <c r="U7" s="1" t="str">
        <f>IFERROR(__xludf.DUMMYFUNCTION("""COMPUTED_VALUE"""),"Разбирается")</f>
        <v>Разбирается</v>
      </c>
      <c r="V7" s="1"/>
      <c r="W7" s="1"/>
      <c r="X7" s="1"/>
      <c r="Y7" s="1" t="str">
        <f>IFERROR(__xludf.DUMMYFUNCTION("""COMPUTED_VALUE"""),"Русско-турецкая война 1787-1791")</f>
        <v>Русско-турецкая война 1787-1791</v>
      </c>
      <c r="Z7" s="1">
        <f>IFERROR(__xludf.DUMMYFUNCTION("""COMPUTED_VALUE"""),412.0)</f>
        <v>412</v>
      </c>
      <c r="AA7" s="1" t="str">
        <f>IFERROR(__xludf.DUMMYFUNCTION("""COMPUTED_VALUE"""),"Разбирается")</f>
        <v>Разбирается</v>
      </c>
      <c r="AB7" s="1" t="str">
        <f>IFERROR(__xludf.DUMMYFUNCTION("""COMPUTED_VALUE"""),"Образование 17 века")</f>
        <v>Образование 17 века</v>
      </c>
      <c r="AC7" s="1">
        <f>IFERROR(__xludf.DUMMYFUNCTION("""COMPUTED_VALUE"""),322.0)</f>
        <v>322</v>
      </c>
      <c r="AD7" s="1" t="str">
        <f>IFERROR(__xludf.DUMMYFUNCTION("""COMPUTED_VALUE"""),"Проходится")</f>
        <v>Проходится</v>
      </c>
    </row>
    <row r="8">
      <c r="A8" s="1" t="str">
        <f>IFERROR(__xludf.DUMMYFUNCTION("""COMPUTED_VALUE"""),"Живопись 17 века")</f>
        <v>Живопись 17 века</v>
      </c>
      <c r="B8" s="1">
        <f>IFERROR(__xludf.DUMMYFUNCTION("""COMPUTED_VALUE"""),323.0)</f>
        <v>323</v>
      </c>
      <c r="C8" s="1" t="str">
        <f>IFERROR(__xludf.DUMMYFUNCTION("""COMPUTED_VALUE"""),"Разбирается")</f>
        <v>Разбирается</v>
      </c>
      <c r="D8" s="1" t="str">
        <f>IFERROR(__xludf.DUMMYFUNCTION("""COMPUTED_VALUE"""),"Рекрутская реформа")</f>
        <v>Рекрутская реформа</v>
      </c>
      <c r="E8" s="1">
        <f>IFERROR(__xludf.DUMMYFUNCTION("""COMPUTED_VALUE"""),331.0)</f>
        <v>331</v>
      </c>
      <c r="F8" s="1" t="str">
        <f>IFERROR(__xludf.DUMMYFUNCTION("""COMPUTED_VALUE"""),"Разбирается")</f>
        <v>Разбирается</v>
      </c>
      <c r="G8" s="1"/>
      <c r="H8" s="1"/>
      <c r="I8" s="1"/>
      <c r="J8" s="1" t="str">
        <f>IFERROR(__xludf.DUMMYFUNCTION("""COMPUTED_VALUE"""),"Бироновщина")</f>
        <v>Бироновщина</v>
      </c>
      <c r="K8" s="1">
        <f>IFERROR(__xludf.DUMMYFUNCTION("""COMPUTED_VALUE"""),346.0)</f>
        <v>346</v>
      </c>
      <c r="L8" s="1" t="str">
        <f>IFERROR(__xludf.DUMMYFUNCTION("""COMPUTED_VALUE"""),"Разбирается")</f>
        <v>Разбирается</v>
      </c>
      <c r="M8" s="1" t="str">
        <f>IFERROR(__xludf.DUMMYFUNCTION("""COMPUTED_VALUE"""),"Русско-Шведская война 1741-1743")</f>
        <v>Русско-Шведская война 1741-1743</v>
      </c>
      <c r="N8" s="1">
        <f>IFERROR(__xludf.DUMMYFUNCTION("""COMPUTED_VALUE"""),353.0)</f>
        <v>353</v>
      </c>
      <c r="O8" s="1" t="str">
        <f>IFERROR(__xludf.DUMMYFUNCTION("""COMPUTED_VALUE"""),"Разбирается")</f>
        <v>Разбирается</v>
      </c>
      <c r="P8" s="1" t="str">
        <f>IFERROR(__xludf.DUMMYFUNCTION("""COMPUTED_VALUE"""),"Русско-Шведская война 1741-1743")</f>
        <v>Русско-Шведская война 1741-1743</v>
      </c>
      <c r="Q8" s="1">
        <f>IFERROR(__xludf.DUMMYFUNCTION("""COMPUTED_VALUE"""),353.0)</f>
        <v>353</v>
      </c>
      <c r="R8" s="1" t="str">
        <f>IFERROR(__xludf.DUMMYFUNCTION("""COMPUTED_VALUE"""),"Разбирается")</f>
        <v>Разбирается</v>
      </c>
      <c r="S8" s="1" t="str">
        <f>IFERROR(__xludf.DUMMYFUNCTION("""COMPUTED_VALUE"""),"Манифест о вольности дворянству")</f>
        <v>Манифест о вольности дворянству</v>
      </c>
      <c r="T8" s="1">
        <f>IFERROR(__xludf.DUMMYFUNCTION("""COMPUTED_VALUE"""),358.0)</f>
        <v>358</v>
      </c>
      <c r="U8" s="1" t="str">
        <f>IFERROR(__xludf.DUMMYFUNCTION("""COMPUTED_VALUE"""),"Разбирается")</f>
        <v>Разбирается</v>
      </c>
      <c r="V8" s="1"/>
      <c r="W8" s="1"/>
      <c r="X8" s="1"/>
      <c r="Y8" s="1" t="str">
        <f>IFERROR(__xludf.DUMMYFUNCTION("""COMPUTED_VALUE"""),"Русско-шведская война 1788-1790")</f>
        <v>Русско-шведская война 1788-1790</v>
      </c>
      <c r="Z8" s="1">
        <f>IFERROR(__xludf.DUMMYFUNCTION("""COMPUTED_VALUE"""),413.0)</f>
        <v>413</v>
      </c>
      <c r="AA8" s="1" t="str">
        <f>IFERROR(__xludf.DUMMYFUNCTION("""COMPUTED_VALUE"""),"Проходится")</f>
        <v>Проходится</v>
      </c>
      <c r="AB8" s="1" t="str">
        <f>IFERROR(__xludf.DUMMYFUNCTION("""COMPUTED_VALUE"""),"Живопись 17 века")</f>
        <v>Живопись 17 века</v>
      </c>
      <c r="AC8" s="1">
        <f>IFERROR(__xludf.DUMMYFUNCTION("""COMPUTED_VALUE"""),323.0)</f>
        <v>323</v>
      </c>
      <c r="AD8" s="1" t="str">
        <f>IFERROR(__xludf.DUMMYFUNCTION("""COMPUTED_VALUE"""),"Проходится")</f>
        <v>Проходится</v>
      </c>
    </row>
    <row r="9">
      <c r="A9" s="1"/>
      <c r="B9" s="1"/>
      <c r="C9" s="1"/>
      <c r="D9" s="1" t="str">
        <f>IFERROR(__xludf.DUMMYFUNCTION("""COMPUTED_VALUE"""),"Европеизация при Петре Первом")</f>
        <v>Европеизация при Петре Первом</v>
      </c>
      <c r="E9" s="1">
        <f>IFERROR(__xludf.DUMMYFUNCTION("""COMPUTED_VALUE"""),332.0)</f>
        <v>332</v>
      </c>
      <c r="F9" s="1" t="str">
        <f>IFERROR(__xludf.DUMMYFUNCTION("""COMPUTED_VALUE"""),"Разбирается")</f>
        <v>Разбирается</v>
      </c>
      <c r="G9" s="1"/>
      <c r="H9" s="1"/>
      <c r="I9" s="1"/>
      <c r="J9" s="1" t="str">
        <f>IFERROR(__xludf.DUMMYFUNCTION("""COMPUTED_VALUE"""),"Внутренная политика Анны Иоанновной")</f>
        <v>Внутренная политика Анны Иоанновной</v>
      </c>
      <c r="K9" s="1">
        <f>IFERROR(__xludf.DUMMYFUNCTION("""COMPUTED_VALUE"""),347.0)</f>
        <v>347</v>
      </c>
      <c r="L9" s="1" t="str">
        <f>IFERROR(__xludf.DUMMYFUNCTION("""COMPUTED_VALUE"""),"Разбирается")</f>
        <v>Разбирается</v>
      </c>
      <c r="M9" s="1" t="str">
        <f>IFERROR(__xludf.DUMMYFUNCTION("""COMPUTED_VALUE"""),"Семилетняя война")</f>
        <v>Семилетняя война</v>
      </c>
      <c r="N9" s="1">
        <f>IFERROR(__xludf.DUMMYFUNCTION("""COMPUTED_VALUE"""),354.0)</f>
        <v>354</v>
      </c>
      <c r="O9" s="1" t="str">
        <f>IFERROR(__xludf.DUMMYFUNCTION("""COMPUTED_VALUE"""),"Разбирается")</f>
        <v>Разбирается</v>
      </c>
      <c r="P9" s="1" t="str">
        <f>IFERROR(__xludf.DUMMYFUNCTION("""COMPUTED_VALUE"""),"Семилетняя война")</f>
        <v>Семилетняя война</v>
      </c>
      <c r="Q9" s="1">
        <f>IFERROR(__xludf.DUMMYFUNCTION("""COMPUTED_VALUE"""),354.0)</f>
        <v>354</v>
      </c>
      <c r="R9" s="1" t="str">
        <f>IFERROR(__xludf.DUMMYFUNCTION("""COMPUTED_VALUE"""),"Разбирается")</f>
        <v>Разбирается</v>
      </c>
      <c r="S9" s="1" t="str">
        <f>IFERROR(__xludf.DUMMYFUNCTION("""COMPUTED_VALUE"""),"Причины недовольства Петром 3. Дворцовый переворот 1762")</f>
        <v>Причины недовольства Петром 3. Дворцовый переворот 1762</v>
      </c>
      <c r="T9" s="1">
        <f>IFERROR(__xludf.DUMMYFUNCTION("""COMPUTED_VALUE"""),359.0)</f>
        <v>359</v>
      </c>
      <c r="U9" s="1" t="str">
        <f>IFERROR(__xludf.DUMMYFUNCTION("""COMPUTED_VALUE"""),"Разбирается")</f>
        <v>Разбирается</v>
      </c>
      <c r="V9" s="1"/>
      <c r="W9" s="1"/>
      <c r="X9" s="1"/>
      <c r="Y9" s="1" t="str">
        <f>IFERROR(__xludf.DUMMYFUNCTION("""COMPUTED_VALUE"""),"Разделы Речи Посполитой")</f>
        <v>Разделы Речи Посполитой</v>
      </c>
      <c r="Z9" s="1">
        <f>IFERROR(__xludf.DUMMYFUNCTION("""COMPUTED_VALUE"""),414.0)</f>
        <v>414</v>
      </c>
      <c r="AA9" s="1" t="str">
        <f>IFERROR(__xludf.DUMMYFUNCTION("""COMPUTED_VALUE"""),"Разбирается")</f>
        <v>Разбирается</v>
      </c>
      <c r="AB9" s="1" t="str">
        <f>IFERROR(__xludf.DUMMYFUNCTION("""COMPUTED_VALUE"""),"Детство Петра 1")</f>
        <v>Детство Петра 1</v>
      </c>
      <c r="AC9" s="1">
        <f>IFERROR(__xludf.DUMMYFUNCTION("""COMPUTED_VALUE"""),327.0)</f>
        <v>327</v>
      </c>
      <c r="AD9" s="1" t="str">
        <f>IFERROR(__xludf.DUMMYFUNCTION("""COMPUTED_VALUE"""),"Проходится")</f>
        <v>Проходится</v>
      </c>
    </row>
    <row r="10">
      <c r="A10" s="1"/>
      <c r="B10" s="1"/>
      <c r="C10" s="1"/>
      <c r="D10" s="1" t="str">
        <f>IFERROR(__xludf.DUMMYFUNCTION("""COMPUTED_VALUE"""),"Социально-экономические реформы")</f>
        <v>Социально-экономические реформы</v>
      </c>
      <c r="E10" s="1">
        <f>IFERROR(__xludf.DUMMYFUNCTION("""COMPUTED_VALUE"""),335.0)</f>
        <v>335</v>
      </c>
      <c r="F10" s="1" t="str">
        <f>IFERROR(__xludf.DUMMYFUNCTION("""COMPUTED_VALUE"""),"Разбирается")</f>
        <v>Разбирается</v>
      </c>
      <c r="G10" s="1"/>
      <c r="H10" s="1"/>
      <c r="I10" s="1"/>
      <c r="J10" s="1" t="str">
        <f>IFERROR(__xludf.DUMMYFUNCTION("""COMPUTED_VALUE"""),"Внешняя политика Анны Иоанновны")</f>
        <v>Внешняя политика Анны Иоанновны</v>
      </c>
      <c r="K10" s="1">
        <f>IFERROR(__xludf.DUMMYFUNCTION("""COMPUTED_VALUE"""),348.0)</f>
        <v>348</v>
      </c>
      <c r="L10" s="1" t="str">
        <f>IFERROR(__xludf.DUMMYFUNCTION("""COMPUTED_VALUE"""),"Разбирается")</f>
        <v>Разбирается</v>
      </c>
      <c r="M10" s="1"/>
      <c r="N10" s="1"/>
      <c r="O10" s="1"/>
      <c r="P10" s="1" t="str">
        <f>IFERROR(__xludf.DUMMYFUNCTION("""COMPUTED_VALUE"""),"Екатерина Первая. Создание Верховного Тайного Совета")</f>
        <v>Екатерина Первая. Создание Верховного Тайного Совета</v>
      </c>
      <c r="Q10" s="1">
        <f>IFERROR(__xludf.DUMMYFUNCTION("""COMPUTED_VALUE"""),342.0)</f>
        <v>342</v>
      </c>
      <c r="R10" s="1" t="str">
        <f>IFERROR(__xludf.DUMMYFUNCTION("""COMPUTED_VALUE"""),"Разбирается")</f>
        <v>Разбирается</v>
      </c>
      <c r="S10" s="1" t="str">
        <f>IFERROR(__xludf.DUMMYFUNCTION("""COMPUTED_VALUE"""),"Личность Екатерины Второй")</f>
        <v>Личность Екатерины Второй</v>
      </c>
      <c r="T10" s="1">
        <f>IFERROR(__xludf.DUMMYFUNCTION("""COMPUTED_VALUE"""),401.0)</f>
        <v>401</v>
      </c>
      <c r="U10" s="1" t="str">
        <f>IFERROR(__xludf.DUMMYFUNCTION("""COMPUTED_VALUE"""),"Разбирается")</f>
        <v>Разбирается</v>
      </c>
      <c r="V10" s="1"/>
      <c r="W10" s="1"/>
      <c r="X10" s="1"/>
      <c r="Y10" s="1" t="str">
        <f>IFERROR(__xludf.DUMMYFUNCTION("""COMPUTED_VALUE"""),"Дипломатия Екатерины II")</f>
        <v>Дипломатия Екатерины II</v>
      </c>
      <c r="Z10" s="1">
        <f>IFERROR(__xludf.DUMMYFUNCTION("""COMPUTED_VALUE"""),415.0)</f>
        <v>415</v>
      </c>
      <c r="AA10" s="1" t="str">
        <f>IFERROR(__xludf.DUMMYFUNCTION("""COMPUTED_VALUE"""),"Разбирается")</f>
        <v>Разбирается</v>
      </c>
      <c r="AB10" s="1" t="str">
        <f>IFERROR(__xludf.DUMMYFUNCTION("""COMPUTED_VALUE"""),"Азовские походы")</f>
        <v>Азовские походы</v>
      </c>
      <c r="AC10" s="1">
        <f>IFERROR(__xludf.DUMMYFUNCTION("""COMPUTED_VALUE"""),328.0)</f>
        <v>328</v>
      </c>
      <c r="AD10" s="1" t="str">
        <f>IFERROR(__xludf.DUMMYFUNCTION("""COMPUTED_VALUE"""),"Проходится")</f>
        <v>Проходится</v>
      </c>
    </row>
    <row r="11">
      <c r="A11" s="1"/>
      <c r="B11" s="1"/>
      <c r="C11" s="1"/>
      <c r="D11" s="1" t="str">
        <f>IFERROR(__xludf.DUMMYFUNCTION("""COMPUTED_VALUE"""),"Административные реформы")</f>
        <v>Административные реформы</v>
      </c>
      <c r="E11" s="1">
        <f>IFERROR(__xludf.DUMMYFUNCTION("""COMPUTED_VALUE"""),336.0)</f>
        <v>336</v>
      </c>
      <c r="F11" s="1" t="str">
        <f>IFERROR(__xludf.DUMMYFUNCTION("""COMPUTED_VALUE"""),"Разбирается")</f>
        <v>Разбирается</v>
      </c>
      <c r="G11" s="1"/>
      <c r="H11" s="1"/>
      <c r="I11" s="1"/>
      <c r="J11" s="1"/>
      <c r="K11" s="1"/>
      <c r="L11" s="1"/>
      <c r="M11" s="1"/>
      <c r="N11" s="1"/>
      <c r="O11" s="1"/>
      <c r="P11" s="1" t="str">
        <f>IFERROR(__xludf.DUMMYFUNCTION("""COMPUTED_VALUE"""),"Обстановка при Петре Втором")</f>
        <v>Обстановка при Петре Втором</v>
      </c>
      <c r="Q11" s="1">
        <f>IFERROR(__xludf.DUMMYFUNCTION("""COMPUTED_VALUE"""),343.0)</f>
        <v>343</v>
      </c>
      <c r="R11" s="1" t="str">
        <f>IFERROR(__xludf.DUMMYFUNCTION("""COMPUTED_VALUE"""),"Разбирается")</f>
        <v>Разбирается</v>
      </c>
      <c r="S11" s="1" t="str">
        <f>IFERROR(__xludf.DUMMYFUNCTION("""COMPUTED_VALUE"""),"Экономика при Екатерине II")</f>
        <v>Экономика при Екатерине II</v>
      </c>
      <c r="T11" s="1">
        <f>IFERROR(__xludf.DUMMYFUNCTION("""COMPUTED_VALUE"""),402.0)</f>
        <v>402</v>
      </c>
      <c r="U11" s="1" t="str">
        <f>IFERROR(__xludf.DUMMYFUNCTION("""COMPUTED_VALUE"""),"Разбирается")</f>
        <v>Разбирается</v>
      </c>
      <c r="V11" s="1"/>
      <c r="W11" s="1"/>
      <c r="X11" s="1"/>
      <c r="Y11" s="1"/>
      <c r="Z11" s="1"/>
      <c r="AA11" s="1"/>
      <c r="AB11" s="1" t="str">
        <f>IFERROR(__xludf.DUMMYFUNCTION("""COMPUTED_VALUE"""),"Великое посольство")</f>
        <v>Великое посольство</v>
      </c>
      <c r="AC11" s="1">
        <f>IFERROR(__xludf.DUMMYFUNCTION("""COMPUTED_VALUE"""),329.0)</f>
        <v>329</v>
      </c>
      <c r="AD11" s="1" t="str">
        <f>IFERROR(__xludf.DUMMYFUNCTION("""COMPUTED_VALUE"""),"Проходится")</f>
        <v>Проходится</v>
      </c>
    </row>
    <row r="12">
      <c r="A12" s="1"/>
      <c r="B12" s="1"/>
      <c r="C12" s="1"/>
      <c r="D12" s="1" t="str">
        <f>IFERROR(__xludf.DUMMYFUNCTION("""COMPUTED_VALUE"""),"Военные реформы")</f>
        <v>Военные реформы</v>
      </c>
      <c r="E12" s="1">
        <f>IFERROR(__xludf.DUMMYFUNCTION("""COMPUTED_VALUE"""),337.0)</f>
        <v>337</v>
      </c>
      <c r="F12" s="1" t="str">
        <f>IFERROR(__xludf.DUMMYFUNCTION("""COMPUTED_VALUE"""),"Разбирается")</f>
        <v>Разбирается</v>
      </c>
      <c r="G12" s="1"/>
      <c r="H12" s="1"/>
      <c r="I12" s="1"/>
      <c r="J12" s="1"/>
      <c r="K12" s="1"/>
      <c r="L12" s="1"/>
      <c r="M12" s="1"/>
      <c r="N12" s="1"/>
      <c r="O12" s="1"/>
      <c r="P12" s="1" t="str">
        <f>IFERROR(__xludf.DUMMYFUNCTION("""COMPUTED_VALUE"""),"Экспедиция Беринга")</f>
        <v>Экспедиция Беринга</v>
      </c>
      <c r="Q12" s="1">
        <f>IFERROR(__xludf.DUMMYFUNCTION("""COMPUTED_VALUE"""),344.0)</f>
        <v>344</v>
      </c>
      <c r="R12" s="1" t="str">
        <f>IFERROR(__xludf.DUMMYFUNCTION("""COMPUTED_VALUE"""),"Проходится")</f>
        <v>Проходится</v>
      </c>
      <c r="S12" s="1" t="str">
        <f>IFERROR(__xludf.DUMMYFUNCTION("""COMPUTED_VALUE"""),"Реформы Екатерины II")</f>
        <v>Реформы Екатерины II</v>
      </c>
      <c r="T12" s="1">
        <f>IFERROR(__xludf.DUMMYFUNCTION("""COMPUTED_VALUE"""),403.0)</f>
        <v>403</v>
      </c>
      <c r="U12" s="1" t="str">
        <f>IFERROR(__xludf.DUMMYFUNCTION("""COMPUTED_VALUE"""),"Разбирается")</f>
        <v>Разбирается</v>
      </c>
      <c r="V12" s="1"/>
      <c r="W12" s="1"/>
      <c r="X12" s="1"/>
      <c r="Y12" s="1"/>
      <c r="Z12" s="1"/>
      <c r="AA12" s="1"/>
      <c r="AB12" s="1" t="str">
        <f>IFERROR(__xludf.DUMMYFUNCTION("""COMPUTED_VALUE"""),"Стрелецкий бунт")</f>
        <v>Стрелецкий бунт</v>
      </c>
      <c r="AC12" s="1">
        <f>IFERROR(__xludf.DUMMYFUNCTION("""COMPUTED_VALUE"""),330.0)</f>
        <v>330</v>
      </c>
      <c r="AD12" s="1" t="str">
        <f>IFERROR(__xludf.DUMMYFUNCTION("""COMPUTED_VALUE"""),"Проходится")</f>
        <v>Проходится</v>
      </c>
    </row>
    <row r="13">
      <c r="A13" s="1"/>
      <c r="B13" s="1"/>
      <c r="C13" s="1"/>
      <c r="D13" s="1" t="str">
        <f>IFERROR(__xludf.DUMMYFUNCTION("""COMPUTED_VALUE"""),"Вопрос о престолонаследии")</f>
        <v>Вопрос о престолонаследии</v>
      </c>
      <c r="E13" s="1">
        <f>IFERROR(__xludf.DUMMYFUNCTION("""COMPUTED_VALUE"""),338.0)</f>
        <v>338</v>
      </c>
      <c r="F13" s="1" t="str">
        <f>IFERROR(__xludf.DUMMYFUNCTION("""COMPUTED_VALUE"""),"Разбирается")</f>
        <v>Разбирается</v>
      </c>
      <c r="G13" s="1"/>
      <c r="H13" s="1"/>
      <c r="I13" s="1"/>
      <c r="J13" s="1"/>
      <c r="K13" s="1"/>
      <c r="L13" s="1"/>
      <c r="M13" s="1"/>
      <c r="N13" s="1"/>
      <c r="O13" s="1"/>
      <c r="P13" s="1" t="str">
        <f>IFERROR(__xludf.DUMMYFUNCTION("""COMPUTED_VALUE"""),"Приход Анны Иоанновны к власти")</f>
        <v>Приход Анны Иоанновны к власти</v>
      </c>
      <c r="Q13" s="1">
        <f>IFERROR(__xludf.DUMMYFUNCTION("""COMPUTED_VALUE"""),345.0)</f>
        <v>345</v>
      </c>
      <c r="R13" s="1" t="str">
        <f>IFERROR(__xludf.DUMMYFUNCTION("""COMPUTED_VALUE"""),"Разбирается")</f>
        <v>Разбирается</v>
      </c>
      <c r="S13" s="1" t="str">
        <f>IFERROR(__xludf.DUMMYFUNCTION("""COMPUTED_VALUE"""),"Просвещенный абсолютизм")</f>
        <v>Просвещенный абсолютизм</v>
      </c>
      <c r="T13" s="1">
        <f>IFERROR(__xludf.DUMMYFUNCTION("""COMPUTED_VALUE"""),404.0)</f>
        <v>404</v>
      </c>
      <c r="U13" s="1" t="str">
        <f>IFERROR(__xludf.DUMMYFUNCTION("""COMPUTED_VALUE"""),"Разбирается")</f>
        <v>Разбирается</v>
      </c>
      <c r="V13" s="1"/>
      <c r="W13" s="1"/>
      <c r="X13" s="1"/>
      <c r="Y13" s="1"/>
      <c r="Z13" s="1"/>
      <c r="AA13" s="1"/>
      <c r="AB13" s="1" t="str">
        <f>IFERROR(__xludf.DUMMYFUNCTION("""COMPUTED_VALUE"""),"Рекрутская реформа")</f>
        <v>Рекрутская реформа</v>
      </c>
      <c r="AC13" s="1">
        <f>IFERROR(__xludf.DUMMYFUNCTION("""COMPUTED_VALUE"""),331.0)</f>
        <v>331</v>
      </c>
      <c r="AD13" s="1" t="str">
        <f>IFERROR(__xludf.DUMMYFUNCTION("""COMPUTED_VALUE"""),"Проходится")</f>
        <v>Проходится</v>
      </c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 t="str">
        <f>IFERROR(__xludf.DUMMYFUNCTION("""COMPUTED_VALUE"""),"Бироновщина")</f>
        <v>Бироновщина</v>
      </c>
      <c r="Q14" s="1">
        <f>IFERROR(__xludf.DUMMYFUNCTION("""COMPUTED_VALUE"""),346.0)</f>
        <v>346</v>
      </c>
      <c r="R14" s="1" t="str">
        <f>IFERROR(__xludf.DUMMYFUNCTION("""COMPUTED_VALUE"""),"Разбирается")</f>
        <v>Разбирается</v>
      </c>
      <c r="S14" s="1" t="str">
        <f>IFERROR(__xludf.DUMMYFUNCTION("""COMPUTED_VALUE"""),"Уложенная комиссия")</f>
        <v>Уложенная комиссия</v>
      </c>
      <c r="T14" s="1">
        <f>IFERROR(__xludf.DUMMYFUNCTION("""COMPUTED_VALUE"""),405.0)</f>
        <v>405</v>
      </c>
      <c r="U14" s="1" t="str">
        <f>IFERROR(__xludf.DUMMYFUNCTION("""COMPUTED_VALUE"""),"Разбирается")</f>
        <v>Разбирается</v>
      </c>
      <c r="V14" s="1"/>
      <c r="W14" s="1"/>
      <c r="X14" s="1"/>
      <c r="Y14" s="1"/>
      <c r="Z14" s="1"/>
      <c r="AA14" s="1"/>
      <c r="AB14" s="1" t="str">
        <f>IFERROR(__xludf.DUMMYFUNCTION("""COMPUTED_VALUE"""),"Европеизация при Петре Первом")</f>
        <v>Европеизация при Петре Первом</v>
      </c>
      <c r="AC14" s="1">
        <f>IFERROR(__xludf.DUMMYFUNCTION("""COMPUTED_VALUE"""),332.0)</f>
        <v>332</v>
      </c>
      <c r="AD14" s="1" t="str">
        <f>IFERROR(__xludf.DUMMYFUNCTION("""COMPUTED_VALUE"""),"Проходится")</f>
        <v>Проходится</v>
      </c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 t="str">
        <f>IFERROR(__xludf.DUMMYFUNCTION("""COMPUTED_VALUE"""),"Внутренная политика Анны Иоанновной")</f>
        <v>Внутренная политика Анны Иоанновной</v>
      </c>
      <c r="Q15" s="1">
        <f>IFERROR(__xludf.DUMMYFUNCTION("""COMPUTED_VALUE"""),347.0)</f>
        <v>347</v>
      </c>
      <c r="R15" s="1" t="str">
        <f>IFERROR(__xludf.DUMMYFUNCTION("""COMPUTED_VALUE"""),"Разбирается")</f>
        <v>Разбирается</v>
      </c>
      <c r="S15" s="1" t="str">
        <f>IFERROR(__xludf.DUMMYFUNCTION("""COMPUTED_VALUE"""),"Жалованные грамоты дворянству и городам")</f>
        <v>Жалованные грамоты дворянству и городам</v>
      </c>
      <c r="T15" s="1">
        <f>IFERROR(__xludf.DUMMYFUNCTION("""COMPUTED_VALUE"""),406.0)</f>
        <v>406</v>
      </c>
      <c r="U15" s="1" t="str">
        <f>IFERROR(__xludf.DUMMYFUNCTION("""COMPUTED_VALUE"""),"Разбирается")</f>
        <v>Разбирается</v>
      </c>
      <c r="V15" s="1"/>
      <c r="W15" s="1"/>
      <c r="X15" s="1"/>
      <c r="Y15" s="1"/>
      <c r="Z15" s="1"/>
      <c r="AA15" s="1"/>
      <c r="AB15" s="1" t="str">
        <f>IFERROR(__xludf.DUMMYFUNCTION("""COMPUTED_VALUE"""),"Социально-экономические реформы")</f>
        <v>Социально-экономические реформы</v>
      </c>
      <c r="AC15" s="1">
        <f>IFERROR(__xludf.DUMMYFUNCTION("""COMPUTED_VALUE"""),335.0)</f>
        <v>335</v>
      </c>
      <c r="AD15" s="1" t="str">
        <f>IFERROR(__xludf.DUMMYFUNCTION("""COMPUTED_VALUE"""),"Проходится")</f>
        <v>Проходится</v>
      </c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 t="str">
        <f>IFERROR(__xludf.DUMMYFUNCTION("""COMPUTED_VALUE"""),"Внешняя политика Анны Иоанновны")</f>
        <v>Внешняя политика Анны Иоанновны</v>
      </c>
      <c r="Q16" s="1">
        <f>IFERROR(__xludf.DUMMYFUNCTION("""COMPUTED_VALUE"""),348.0)</f>
        <v>348</v>
      </c>
      <c r="R16" s="1" t="str">
        <f>IFERROR(__xludf.DUMMYFUNCTION("""COMPUTED_VALUE"""),"Разбирается")</f>
        <v>Разбирается</v>
      </c>
      <c r="S16" s="1" t="str">
        <f>IFERROR(__xludf.DUMMYFUNCTION("""COMPUTED_VALUE"""),"Пугачевщина")</f>
        <v>Пугачевщина</v>
      </c>
      <c r="T16" s="1">
        <f>IFERROR(__xludf.DUMMYFUNCTION("""COMPUTED_VALUE"""),408.0)</f>
        <v>408</v>
      </c>
      <c r="U16" s="1" t="str">
        <f>IFERROR(__xludf.DUMMYFUNCTION("""COMPUTED_VALUE"""),"Разбирается")</f>
        <v>Разбирается</v>
      </c>
      <c r="V16" s="1"/>
      <c r="W16" s="1"/>
      <c r="X16" s="1"/>
      <c r="Y16" s="1"/>
      <c r="Z16" s="1"/>
      <c r="AA16" s="1"/>
      <c r="AB16" s="1" t="str">
        <f>IFERROR(__xludf.DUMMYFUNCTION("""COMPUTED_VALUE"""),"Административные реформы")</f>
        <v>Административные реформы</v>
      </c>
      <c r="AC16" s="1">
        <f>IFERROR(__xludf.DUMMYFUNCTION("""COMPUTED_VALUE"""),336.0)</f>
        <v>336</v>
      </c>
      <c r="AD16" s="1" t="str">
        <f>IFERROR(__xludf.DUMMYFUNCTION("""COMPUTED_VALUE"""),"Проходится")</f>
        <v>Проходится</v>
      </c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 t="str">
        <f>IFERROR(__xludf.DUMMYFUNCTION("""COMPUTED_VALUE"""),"Азовские походы")</f>
        <v>Азовские походы</v>
      </c>
      <c r="Q17" s="1">
        <f>IFERROR(__xludf.DUMMYFUNCTION("""COMPUTED_VALUE"""),328.0)</f>
        <v>328</v>
      </c>
      <c r="R17" s="1" t="str">
        <f>IFERROR(__xludf.DUMMYFUNCTION("""COMPUTED_VALUE"""),"Разбирается")</f>
        <v>Разбирается</v>
      </c>
      <c r="S17" s="1"/>
      <c r="T17" s="1"/>
      <c r="U17" s="1"/>
      <c r="V17" s="1"/>
      <c r="W17" s="1"/>
      <c r="X17" s="1"/>
      <c r="Y17" s="1"/>
      <c r="Z17" s="1"/>
      <c r="AA17" s="1"/>
      <c r="AB17" s="1" t="str">
        <f>IFERROR(__xludf.DUMMYFUNCTION("""COMPUTED_VALUE"""),"Военные реформы")</f>
        <v>Военные реформы</v>
      </c>
      <c r="AC17" s="1">
        <f>IFERROR(__xludf.DUMMYFUNCTION("""COMPUTED_VALUE"""),337.0)</f>
        <v>337</v>
      </c>
      <c r="AD17" s="1" t="str">
        <f>IFERROR(__xludf.DUMMYFUNCTION("""COMPUTED_VALUE"""),"Проходится")</f>
        <v>Проходится</v>
      </c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 t="str">
        <f>IFERROR(__xludf.DUMMYFUNCTION("""COMPUTED_VALUE"""),"Великое посольство")</f>
        <v>Великое посольство</v>
      </c>
      <c r="Q18" s="1">
        <f>IFERROR(__xludf.DUMMYFUNCTION("""COMPUTED_VALUE"""),329.0)</f>
        <v>329</v>
      </c>
      <c r="R18" s="1" t="str">
        <f>IFERROR(__xludf.DUMMYFUNCTION("""COMPUTED_VALUE"""),"Разбирается")</f>
        <v>Разбирается</v>
      </c>
      <c r="S18" s="1"/>
      <c r="T18" s="1"/>
      <c r="U18" s="1"/>
      <c r="V18" s="1"/>
      <c r="W18" s="1"/>
      <c r="X18" s="1"/>
      <c r="Y18" s="1"/>
      <c r="Z18" s="1"/>
      <c r="AA18" s="1"/>
      <c r="AB18" s="1" t="str">
        <f>IFERROR(__xludf.DUMMYFUNCTION("""COMPUTED_VALUE"""),"Вопрос о престолонаследии")</f>
        <v>Вопрос о престолонаследии</v>
      </c>
      <c r="AC18" s="1">
        <f>IFERROR(__xludf.DUMMYFUNCTION("""COMPUTED_VALUE"""),338.0)</f>
        <v>338</v>
      </c>
      <c r="AD18" s="1" t="str">
        <f>IFERROR(__xludf.DUMMYFUNCTION("""COMPUTED_VALUE"""),"Проходится")</f>
        <v>Проходится</v>
      </c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 t="str">
        <f>IFERROR(__xludf.DUMMYFUNCTION("""COMPUTED_VALUE"""),"Северная война")</f>
        <v>Северная война</v>
      </c>
      <c r="Q19" s="1">
        <f>IFERROR(__xludf.DUMMYFUNCTION("""COMPUTED_VALUE"""),333.0)</f>
        <v>333</v>
      </c>
      <c r="R19" s="1" t="str">
        <f>IFERROR(__xludf.DUMMYFUNCTION("""COMPUTED_VALUE"""),"Разбирается")</f>
        <v>Разбирается</v>
      </c>
      <c r="S19" s="1"/>
      <c r="T19" s="1"/>
      <c r="U19" s="1"/>
      <c r="V19" s="1"/>
      <c r="W19" s="1"/>
      <c r="X19" s="1"/>
      <c r="Y19" s="1"/>
      <c r="Z19" s="1"/>
      <c r="AA19" s="1"/>
      <c r="AB19" s="1" t="str">
        <f>IFERROR(__xludf.DUMMYFUNCTION("""COMPUTED_VALUE"""),"Азовские походы")</f>
        <v>Азовские походы</v>
      </c>
      <c r="AC19" s="1">
        <f>IFERROR(__xludf.DUMMYFUNCTION("""COMPUTED_VALUE"""),328.0)</f>
        <v>328</v>
      </c>
      <c r="AD19" s="1" t="str">
        <f>IFERROR(__xludf.DUMMYFUNCTION("""COMPUTED_VALUE"""),"Проходится")</f>
        <v>Проходится</v>
      </c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 t="str">
        <f>IFERROR(__xludf.DUMMYFUNCTION("""COMPUTED_VALUE"""),"Каспийский и Персидский поход")</f>
        <v>Каспийский и Персидский поход</v>
      </c>
      <c r="Q20" s="1">
        <f>IFERROR(__xludf.DUMMYFUNCTION("""COMPUTED_VALUE"""),334.0)</f>
        <v>334</v>
      </c>
      <c r="R20" s="1" t="str">
        <f>IFERROR(__xludf.DUMMYFUNCTION("""COMPUTED_VALUE"""),"Разбирается")</f>
        <v>Разбирается</v>
      </c>
      <c r="S20" s="1"/>
      <c r="T20" s="1"/>
      <c r="U20" s="1"/>
      <c r="V20" s="1"/>
      <c r="W20" s="1"/>
      <c r="X20" s="1"/>
      <c r="Y20" s="1"/>
      <c r="Z20" s="1"/>
      <c r="AA20" s="1"/>
      <c r="AB20" s="1" t="str">
        <f>IFERROR(__xludf.DUMMYFUNCTION("""COMPUTED_VALUE"""),"Великое посольство")</f>
        <v>Великое посольство</v>
      </c>
      <c r="AC20" s="1">
        <f>IFERROR(__xludf.DUMMYFUNCTION("""COMPUTED_VALUE"""),329.0)</f>
        <v>329</v>
      </c>
      <c r="AD20" s="1" t="str">
        <f>IFERROR(__xludf.DUMMYFUNCTION("""COMPUTED_VALUE"""),"Проходится")</f>
        <v>Проходится</v>
      </c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 t="str">
        <f>IFERROR(__xludf.DUMMYFUNCTION("""COMPUTED_VALUE"""),"Детство Петра 1")</f>
        <v>Детство Петра 1</v>
      </c>
      <c r="Q21" s="1">
        <f>IFERROR(__xludf.DUMMYFUNCTION("""COMPUTED_VALUE"""),327.0)</f>
        <v>327</v>
      </c>
      <c r="R21" s="1" t="str">
        <f>IFERROR(__xludf.DUMMYFUNCTION("""COMPUTED_VALUE"""),"Разбирается")</f>
        <v>Разбирается</v>
      </c>
      <c r="S21" s="1"/>
      <c r="T21" s="1"/>
      <c r="U21" s="1"/>
      <c r="V21" s="1"/>
      <c r="W21" s="1"/>
      <c r="X21" s="1"/>
      <c r="Y21" s="1"/>
      <c r="Z21" s="1"/>
      <c r="AA21" s="1"/>
      <c r="AB21" s="1" t="str">
        <f>IFERROR(__xludf.DUMMYFUNCTION("""COMPUTED_VALUE"""),"Северная война")</f>
        <v>Северная война</v>
      </c>
      <c r="AC21" s="1">
        <f>IFERROR(__xludf.DUMMYFUNCTION("""COMPUTED_VALUE"""),333.0)</f>
        <v>333</v>
      </c>
      <c r="AD21" s="1" t="str">
        <f>IFERROR(__xludf.DUMMYFUNCTION("""COMPUTED_VALUE"""),"Проходится")</f>
        <v>Проходится</v>
      </c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 t="str">
        <f>IFERROR(__xludf.DUMMYFUNCTION("""COMPUTED_VALUE"""),"Азовские походы")</f>
        <v>Азовские походы</v>
      </c>
      <c r="Q22" s="1">
        <f>IFERROR(__xludf.DUMMYFUNCTION("""COMPUTED_VALUE"""),328.0)</f>
        <v>328</v>
      </c>
      <c r="R22" s="1" t="str">
        <f>IFERROR(__xludf.DUMMYFUNCTION("""COMPUTED_VALUE"""),"Проходится")</f>
        <v>Проходится</v>
      </c>
      <c r="S22" s="1"/>
      <c r="T22" s="1"/>
      <c r="U22" s="1"/>
      <c r="V22" s="1"/>
      <c r="W22" s="1"/>
      <c r="X22" s="1"/>
      <c r="Y22" s="1"/>
      <c r="Z22" s="1"/>
      <c r="AA22" s="1"/>
      <c r="AB22" s="1" t="str">
        <f>IFERROR(__xludf.DUMMYFUNCTION("""COMPUTED_VALUE"""),"Каспийский и Персидский поход")</f>
        <v>Каспийский и Персидский поход</v>
      </c>
      <c r="AC22" s="1">
        <f>IFERROR(__xludf.DUMMYFUNCTION("""COMPUTED_VALUE"""),334.0)</f>
        <v>334</v>
      </c>
      <c r="AD22" s="1" t="str">
        <f>IFERROR(__xludf.DUMMYFUNCTION("""COMPUTED_VALUE"""),"Проходится")</f>
        <v>Проходится</v>
      </c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 t="str">
        <f>IFERROR(__xludf.DUMMYFUNCTION("""COMPUTED_VALUE"""),"Великое посольство")</f>
        <v>Великое посольство</v>
      </c>
      <c r="Q23" s="1">
        <f>IFERROR(__xludf.DUMMYFUNCTION("""COMPUTED_VALUE"""),329.0)</f>
        <v>329</v>
      </c>
      <c r="R23" s="1" t="str">
        <f>IFERROR(__xludf.DUMMYFUNCTION("""COMPUTED_VALUE"""),"Проходится")</f>
        <v>Проходится</v>
      </c>
      <c r="S23" s="1"/>
      <c r="T23" s="1"/>
      <c r="U23" s="1"/>
      <c r="V23" s="1"/>
      <c r="W23" s="1"/>
      <c r="X23" s="1"/>
      <c r="Y23" s="1"/>
      <c r="Z23" s="1"/>
      <c r="AA23" s="1"/>
      <c r="AB23" s="1" t="str">
        <f>IFERROR(__xludf.DUMMYFUNCTION("""COMPUTED_VALUE"""),"Екатерина Первая. Создание Верховного Тайного Совета")</f>
        <v>Екатерина Первая. Создание Верховного Тайного Совета</v>
      </c>
      <c r="AC23" s="1">
        <f>IFERROR(__xludf.DUMMYFUNCTION("""COMPUTED_VALUE"""),342.0)</f>
        <v>342</v>
      </c>
      <c r="AD23" s="1" t="str">
        <f>IFERROR(__xludf.DUMMYFUNCTION("""COMPUTED_VALUE"""),"Проходится")</f>
        <v>Проходится</v>
      </c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 t="str">
        <f>IFERROR(__xludf.DUMMYFUNCTION("""COMPUTED_VALUE"""),"Стрелецкий бунт")</f>
        <v>Стрелецкий бунт</v>
      </c>
      <c r="Q24" s="1">
        <f>IFERROR(__xludf.DUMMYFUNCTION("""COMPUTED_VALUE"""),330.0)</f>
        <v>330</v>
      </c>
      <c r="R24" s="1" t="str">
        <f>IFERROR(__xludf.DUMMYFUNCTION("""COMPUTED_VALUE"""),"Разбирается")</f>
        <v>Разбирается</v>
      </c>
      <c r="S24" s="1"/>
      <c r="T24" s="1"/>
      <c r="U24" s="1"/>
      <c r="V24" s="1"/>
      <c r="W24" s="1"/>
      <c r="X24" s="1"/>
      <c r="Y24" s="1"/>
      <c r="Z24" s="1"/>
      <c r="AA24" s="1"/>
      <c r="AB24" s="1" t="str">
        <f>IFERROR(__xludf.DUMMYFUNCTION("""COMPUTED_VALUE"""),"Обстановка при Петре Втором")</f>
        <v>Обстановка при Петре Втором</v>
      </c>
      <c r="AC24" s="1">
        <f>IFERROR(__xludf.DUMMYFUNCTION("""COMPUTED_VALUE"""),343.0)</f>
        <v>343</v>
      </c>
      <c r="AD24" s="1" t="str">
        <f>IFERROR(__xludf.DUMMYFUNCTION("""COMPUTED_VALUE"""),"Проходится")</f>
        <v>Проходится</v>
      </c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 t="str">
        <f>IFERROR(__xludf.DUMMYFUNCTION("""COMPUTED_VALUE"""),"Рекрутская реформа")</f>
        <v>Рекрутская реформа</v>
      </c>
      <c r="Q25" s="1">
        <f>IFERROR(__xludf.DUMMYFUNCTION("""COMPUTED_VALUE"""),331.0)</f>
        <v>331</v>
      </c>
      <c r="R25" s="1" t="str">
        <f>IFERROR(__xludf.DUMMYFUNCTION("""COMPUTED_VALUE"""),"Разбирается")</f>
        <v>Разбирается</v>
      </c>
      <c r="S25" s="1"/>
      <c r="T25" s="1"/>
      <c r="U25" s="1"/>
      <c r="V25" s="1"/>
      <c r="W25" s="1"/>
      <c r="X25" s="1"/>
      <c r="Y25" s="1"/>
      <c r="Z25" s="1"/>
      <c r="AA25" s="1"/>
      <c r="AB25" s="1" t="str">
        <f>IFERROR(__xludf.DUMMYFUNCTION("""COMPUTED_VALUE"""),"Экспедиция Беринга")</f>
        <v>Экспедиция Беринга</v>
      </c>
      <c r="AC25" s="1">
        <f>IFERROR(__xludf.DUMMYFUNCTION("""COMPUTED_VALUE"""),344.0)</f>
        <v>344</v>
      </c>
      <c r="AD25" s="1" t="str">
        <f>IFERROR(__xludf.DUMMYFUNCTION("""COMPUTED_VALUE"""),"Проходится")</f>
        <v>Проходится</v>
      </c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 t="str">
        <f>IFERROR(__xludf.DUMMYFUNCTION("""COMPUTED_VALUE"""),"Европеизация при Петре Первом")</f>
        <v>Европеизация при Петре Первом</v>
      </c>
      <c r="Q26" s="1">
        <f>IFERROR(__xludf.DUMMYFUNCTION("""COMPUTED_VALUE"""),332.0)</f>
        <v>332</v>
      </c>
      <c r="R26" s="1" t="str">
        <f>IFERROR(__xludf.DUMMYFUNCTION("""COMPUTED_VALUE"""),"Разбирается")</f>
        <v>Разбирается</v>
      </c>
      <c r="S26" s="1"/>
      <c r="T26" s="1"/>
      <c r="U26" s="1"/>
      <c r="V26" s="1"/>
      <c r="W26" s="1"/>
      <c r="X26" s="1"/>
      <c r="Y26" s="1"/>
      <c r="Z26" s="1"/>
      <c r="AA26" s="1"/>
      <c r="AB26" s="1" t="str">
        <f>IFERROR(__xludf.DUMMYFUNCTION("""COMPUTED_VALUE"""),"Приход Анны Иоанновны к власти")</f>
        <v>Приход Анны Иоанновны к власти</v>
      </c>
      <c r="AC26" s="1">
        <f>IFERROR(__xludf.DUMMYFUNCTION("""COMPUTED_VALUE"""),345.0)</f>
        <v>345</v>
      </c>
      <c r="AD26" s="1" t="str">
        <f>IFERROR(__xludf.DUMMYFUNCTION("""COMPUTED_VALUE"""),"Проходится")</f>
        <v>Проходится</v>
      </c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 t="str">
        <f>IFERROR(__xludf.DUMMYFUNCTION("""COMPUTED_VALUE"""),"Социально-экономические реформы")</f>
        <v>Социально-экономические реформы</v>
      </c>
      <c r="Q27" s="1">
        <f>IFERROR(__xludf.DUMMYFUNCTION("""COMPUTED_VALUE"""),335.0)</f>
        <v>335</v>
      </c>
      <c r="R27" s="1" t="str">
        <f>IFERROR(__xludf.DUMMYFUNCTION("""COMPUTED_VALUE"""),"Разбирается")</f>
        <v>Разбирается</v>
      </c>
      <c r="S27" s="1"/>
      <c r="T27" s="1"/>
      <c r="U27" s="1"/>
      <c r="V27" s="1"/>
      <c r="W27" s="1"/>
      <c r="X27" s="1"/>
      <c r="Y27" s="1"/>
      <c r="Z27" s="1"/>
      <c r="AA27" s="1"/>
      <c r="AB27" s="1" t="str">
        <f>IFERROR(__xludf.DUMMYFUNCTION("""COMPUTED_VALUE"""),"Бироновщина")</f>
        <v>Бироновщина</v>
      </c>
      <c r="AC27" s="1">
        <f>IFERROR(__xludf.DUMMYFUNCTION("""COMPUTED_VALUE"""),346.0)</f>
        <v>346</v>
      </c>
      <c r="AD27" s="1" t="str">
        <f>IFERROR(__xludf.DUMMYFUNCTION("""COMPUTED_VALUE"""),"Проходится")</f>
        <v>Проходится</v>
      </c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 t="str">
        <f>IFERROR(__xludf.DUMMYFUNCTION("""COMPUTED_VALUE"""),"Административные реформы")</f>
        <v>Административные реформы</v>
      </c>
      <c r="Q28" s="1">
        <f>IFERROR(__xludf.DUMMYFUNCTION("""COMPUTED_VALUE"""),336.0)</f>
        <v>336</v>
      </c>
      <c r="R28" s="1" t="str">
        <f>IFERROR(__xludf.DUMMYFUNCTION("""COMPUTED_VALUE"""),"Разбирается")</f>
        <v>Разбирается</v>
      </c>
      <c r="S28" s="1"/>
      <c r="T28" s="1"/>
      <c r="U28" s="1"/>
      <c r="V28" s="1"/>
      <c r="W28" s="1"/>
      <c r="X28" s="1"/>
      <c r="Y28" s="1"/>
      <c r="Z28" s="1"/>
      <c r="AA28" s="1"/>
      <c r="AB28" s="1" t="str">
        <f>IFERROR(__xludf.DUMMYFUNCTION("""COMPUTED_VALUE"""),"Внутренная политика Анны Иоанновной")</f>
        <v>Внутренная политика Анны Иоанновной</v>
      </c>
      <c r="AC28" s="1">
        <f>IFERROR(__xludf.DUMMYFUNCTION("""COMPUTED_VALUE"""),347.0)</f>
        <v>347</v>
      </c>
      <c r="AD28" s="1" t="str">
        <f>IFERROR(__xludf.DUMMYFUNCTION("""COMPUTED_VALUE"""),"Проходится")</f>
        <v>Проходится</v>
      </c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 t="str">
        <f>IFERROR(__xludf.DUMMYFUNCTION("""COMPUTED_VALUE"""),"Военные реформы")</f>
        <v>Военные реформы</v>
      </c>
      <c r="Q29" s="1">
        <f>IFERROR(__xludf.DUMMYFUNCTION("""COMPUTED_VALUE"""),337.0)</f>
        <v>337</v>
      </c>
      <c r="R29" s="1" t="str">
        <f>IFERROR(__xludf.DUMMYFUNCTION("""COMPUTED_VALUE"""),"Разбирается")</f>
        <v>Разбирается</v>
      </c>
      <c r="S29" s="1"/>
      <c r="T29" s="1"/>
      <c r="U29" s="1"/>
      <c r="V29" s="1"/>
      <c r="W29" s="1"/>
      <c r="X29" s="1"/>
      <c r="Y29" s="1"/>
      <c r="Z29" s="1"/>
      <c r="AA29" s="1"/>
      <c r="AB29" s="1" t="str">
        <f>IFERROR(__xludf.DUMMYFUNCTION("""COMPUTED_VALUE"""),"Внешняя политика Анны Иоанновны")</f>
        <v>Внешняя политика Анны Иоанновны</v>
      </c>
      <c r="AC29" s="1">
        <f>IFERROR(__xludf.DUMMYFUNCTION("""COMPUTED_VALUE"""),348.0)</f>
        <v>348</v>
      </c>
      <c r="AD29" s="1" t="str">
        <f>IFERROR(__xludf.DUMMYFUNCTION("""COMPUTED_VALUE"""),"Проходится")</f>
        <v>Проходится</v>
      </c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 t="str">
        <f>IFERROR(__xludf.DUMMYFUNCTION("""COMPUTED_VALUE"""),"Вопрос о престолонаследии")</f>
        <v>Вопрос о престолонаследии</v>
      </c>
      <c r="Q30" s="1">
        <f>IFERROR(__xludf.DUMMYFUNCTION("""COMPUTED_VALUE"""),338.0)</f>
        <v>338</v>
      </c>
      <c r="R30" s="1" t="str">
        <f>IFERROR(__xludf.DUMMYFUNCTION("""COMPUTED_VALUE"""),"Разбирается")</f>
        <v>Разбирается</v>
      </c>
      <c r="S30" s="1"/>
      <c r="T30" s="1"/>
      <c r="U30" s="1"/>
      <c r="V30" s="1"/>
      <c r="W30" s="1"/>
      <c r="X30" s="1"/>
      <c r="Y30" s="1"/>
      <c r="Z30" s="1"/>
      <c r="AA30" s="1"/>
      <c r="AB30" s="1" t="str">
        <f>IFERROR(__xludf.DUMMYFUNCTION("""COMPUTED_VALUE"""),"Причины дворцового переворота 1741")</f>
        <v>Причины дворцового переворота 1741</v>
      </c>
      <c r="AC30" s="1">
        <f>IFERROR(__xludf.DUMMYFUNCTION("""COMPUTED_VALUE"""),349.0)</f>
        <v>349</v>
      </c>
      <c r="AD30" s="1" t="str">
        <f>IFERROR(__xludf.DUMMYFUNCTION("""COMPUTED_VALUE"""),"Проходится")</f>
        <v>Проходится</v>
      </c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 t="str">
        <f>IFERROR(__xludf.DUMMYFUNCTION("""COMPUTED_VALUE"""),"Особенности культуры 17 века")</f>
        <v>Особенности культуры 17 века</v>
      </c>
      <c r="Q31" s="1">
        <f>IFERROR(__xludf.DUMMYFUNCTION("""COMPUTED_VALUE"""),319.0)</f>
        <v>319</v>
      </c>
      <c r="R31" s="1" t="str">
        <f>IFERROR(__xludf.DUMMYFUNCTION("""COMPUTED_VALUE"""),"Разбирается")</f>
        <v>Разбирается</v>
      </c>
      <c r="S31" s="1"/>
      <c r="T31" s="1"/>
      <c r="U31" s="1"/>
      <c r="V31" s="1"/>
      <c r="W31" s="1"/>
      <c r="X31" s="1"/>
      <c r="Y31" s="1"/>
      <c r="Z31" s="1"/>
      <c r="AA31" s="1"/>
      <c r="AB31" s="1" t="str">
        <f>IFERROR(__xludf.DUMMYFUNCTION("""COMPUTED_VALUE"""),"Личность Елизаветы Петровны")</f>
        <v>Личность Елизаветы Петровны</v>
      </c>
      <c r="AC31" s="1">
        <f>IFERROR(__xludf.DUMMYFUNCTION("""COMPUTED_VALUE"""),350.0)</f>
        <v>350</v>
      </c>
      <c r="AD31" s="1" t="str">
        <f>IFERROR(__xludf.DUMMYFUNCTION("""COMPUTED_VALUE"""),"Проходится")</f>
        <v>Проходится</v>
      </c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 t="str">
        <f>IFERROR(__xludf.DUMMYFUNCTION("""COMPUTED_VALUE"""),"Литература 17 века")</f>
        <v>Литература 17 века</v>
      </c>
      <c r="Q32" s="1">
        <f>IFERROR(__xludf.DUMMYFUNCTION("""COMPUTED_VALUE"""),320.0)</f>
        <v>320</v>
      </c>
      <c r="R32" s="1" t="str">
        <f>IFERROR(__xludf.DUMMYFUNCTION("""COMPUTED_VALUE"""),"Разбирается")</f>
        <v>Разбирается</v>
      </c>
      <c r="S32" s="1"/>
      <c r="T32" s="1"/>
      <c r="U32" s="1"/>
      <c r="V32" s="1"/>
      <c r="W32" s="1"/>
      <c r="X32" s="1"/>
      <c r="Y32" s="1"/>
      <c r="Z32" s="1"/>
      <c r="AA32" s="1"/>
      <c r="AB32" s="1" t="str">
        <f>IFERROR(__xludf.DUMMYFUNCTION("""COMPUTED_VALUE"""),"Экономическая политика Елизаветы")</f>
        <v>Экономическая политика Елизаветы</v>
      </c>
      <c r="AC32" s="1">
        <f>IFERROR(__xludf.DUMMYFUNCTION("""COMPUTED_VALUE"""),351.0)</f>
        <v>351</v>
      </c>
      <c r="AD32" s="1" t="str">
        <f>IFERROR(__xludf.DUMMYFUNCTION("""COMPUTED_VALUE"""),"Проходится")</f>
        <v>Проходится</v>
      </c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 t="str">
        <f>IFERROR(__xludf.DUMMYFUNCTION("""COMPUTED_VALUE"""),"Архитектура 17 века")</f>
        <v>Архитектура 17 века</v>
      </c>
      <c r="Q33" s="1">
        <f>IFERROR(__xludf.DUMMYFUNCTION("""COMPUTED_VALUE"""),321.0)</f>
        <v>321</v>
      </c>
      <c r="R33" s="1" t="str">
        <f>IFERROR(__xludf.DUMMYFUNCTION("""COMPUTED_VALUE"""),"Разбирается")</f>
        <v>Разбирается</v>
      </c>
      <c r="S33" s="1"/>
      <c r="T33" s="1"/>
      <c r="U33" s="1"/>
      <c r="V33" s="1"/>
      <c r="W33" s="1"/>
      <c r="X33" s="1"/>
      <c r="Y33" s="1"/>
      <c r="Z33" s="1"/>
      <c r="AA33" s="1"/>
      <c r="AB33" s="1" t="str">
        <f>IFERROR(__xludf.DUMMYFUNCTION("""COMPUTED_VALUE"""),"Дарование льгот дворянству")</f>
        <v>Дарование льгот дворянству</v>
      </c>
      <c r="AC33" s="1">
        <f>IFERROR(__xludf.DUMMYFUNCTION("""COMPUTED_VALUE"""),352.0)</f>
        <v>352</v>
      </c>
      <c r="AD33" s="1" t="str">
        <f>IFERROR(__xludf.DUMMYFUNCTION("""COMPUTED_VALUE"""),"Проходится")</f>
        <v>Проходится</v>
      </c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 t="str">
        <f>IFERROR(__xludf.DUMMYFUNCTION("""COMPUTED_VALUE"""),"Образование 17 века")</f>
        <v>Образование 17 века</v>
      </c>
      <c r="Q34" s="1">
        <f>IFERROR(__xludf.DUMMYFUNCTION("""COMPUTED_VALUE"""),322.0)</f>
        <v>322</v>
      </c>
      <c r="R34" s="1" t="str">
        <f>IFERROR(__xludf.DUMMYFUNCTION("""COMPUTED_VALUE"""),"Проходится")</f>
        <v>Проходится</v>
      </c>
      <c r="S34" s="1"/>
      <c r="T34" s="1"/>
      <c r="U34" s="1"/>
      <c r="V34" s="1"/>
      <c r="W34" s="1"/>
      <c r="X34" s="1"/>
      <c r="Y34" s="1"/>
      <c r="Z34" s="1"/>
      <c r="AA34" s="1"/>
      <c r="AB34" s="1" t="str">
        <f>IFERROR(__xludf.DUMMYFUNCTION("""COMPUTED_VALUE"""),"Русско-Шведская война 1741-1743")</f>
        <v>Русско-Шведская война 1741-1743</v>
      </c>
      <c r="AC34" s="1">
        <f>IFERROR(__xludf.DUMMYFUNCTION("""COMPUTED_VALUE"""),353.0)</f>
        <v>353</v>
      </c>
      <c r="AD34" s="1" t="str">
        <f>IFERROR(__xludf.DUMMYFUNCTION("""COMPUTED_VALUE"""),"Проходится")</f>
        <v>Проходится</v>
      </c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 t="str">
        <f>IFERROR(__xludf.DUMMYFUNCTION("""COMPUTED_VALUE"""),"Живопись 17 века")</f>
        <v>Живопись 17 века</v>
      </c>
      <c r="Q35" s="1">
        <f>IFERROR(__xludf.DUMMYFUNCTION("""COMPUTED_VALUE"""),323.0)</f>
        <v>323</v>
      </c>
      <c r="R35" s="1" t="str">
        <f>IFERROR(__xludf.DUMMYFUNCTION("""COMPUTED_VALUE"""),"Разбирается")</f>
        <v>Разбирается</v>
      </c>
      <c r="S35" s="1"/>
      <c r="T35" s="1"/>
      <c r="U35" s="1"/>
      <c r="V35" s="1"/>
      <c r="W35" s="1"/>
      <c r="X35" s="1"/>
      <c r="Y35" s="1"/>
      <c r="Z35" s="1"/>
      <c r="AA35" s="1"/>
      <c r="AB35" s="1" t="str">
        <f>IFERROR(__xludf.DUMMYFUNCTION("""COMPUTED_VALUE"""),"Семилетняя война")</f>
        <v>Семилетняя война</v>
      </c>
      <c r="AC35" s="1">
        <f>IFERROR(__xludf.DUMMYFUNCTION("""COMPUTED_VALUE"""),354.0)</f>
        <v>354</v>
      </c>
      <c r="AD35" s="1" t="str">
        <f>IFERROR(__xludf.DUMMYFUNCTION("""COMPUTED_VALUE"""),"Проходится")</f>
        <v>Проходится</v>
      </c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 t="str">
        <f>IFERROR(__xludf.DUMMYFUNCTION("""COMPUTED_VALUE"""),"Семилетняя война")</f>
        <v>Семилетняя война</v>
      </c>
      <c r="AC36" s="1">
        <f>IFERROR(__xludf.DUMMYFUNCTION("""COMPUTED_VALUE"""),354.0)</f>
        <v>354</v>
      </c>
      <c r="AD36" s="1" t="str">
        <f>IFERROR(__xludf.DUMMYFUNCTION("""COMPUTED_VALUE"""),"Проходится")</f>
        <v>Проходится</v>
      </c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 t="str">
        <f>IFERROR(__xludf.DUMMYFUNCTION("""COMPUTED_VALUE"""),"Личность Петра III")</f>
        <v>Личность Петра III</v>
      </c>
      <c r="AC37" s="1">
        <f>IFERROR(__xludf.DUMMYFUNCTION("""COMPUTED_VALUE"""),355.0)</f>
        <v>355</v>
      </c>
      <c r="AD37" s="1" t="str">
        <f>IFERROR(__xludf.DUMMYFUNCTION("""COMPUTED_VALUE"""),"Проходится")</f>
        <v>Проходится</v>
      </c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 t="str">
        <f>IFERROR(__xludf.DUMMYFUNCTION("""COMPUTED_VALUE"""),"Петербургский мир")</f>
        <v>Петербургский мир</v>
      </c>
      <c r="AC38" s="1">
        <f>IFERROR(__xludf.DUMMYFUNCTION("""COMPUTED_VALUE"""),356.0)</f>
        <v>356</v>
      </c>
      <c r="AD38" s="1" t="str">
        <f>IFERROR(__xludf.DUMMYFUNCTION("""COMPUTED_VALUE"""),"Проходится")</f>
        <v>Проходится</v>
      </c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 t="str">
        <f>IFERROR(__xludf.DUMMYFUNCTION("""COMPUTED_VALUE"""),"Начало секуляризации церковных имуществ")</f>
        <v>Начало секуляризации церковных имуществ</v>
      </c>
      <c r="AC39" s="1">
        <f>IFERROR(__xludf.DUMMYFUNCTION("""COMPUTED_VALUE"""),357.0)</f>
        <v>357</v>
      </c>
      <c r="AD39" s="1" t="str">
        <f>IFERROR(__xludf.DUMMYFUNCTION("""COMPUTED_VALUE"""),"Проходится")</f>
        <v>Проходится</v>
      </c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 t="str">
        <f>IFERROR(__xludf.DUMMYFUNCTION("""COMPUTED_VALUE"""),"Манифест о вольности дворянству")</f>
        <v>Манифест о вольности дворянству</v>
      </c>
      <c r="AC40" s="1">
        <f>IFERROR(__xludf.DUMMYFUNCTION("""COMPUTED_VALUE"""),358.0)</f>
        <v>358</v>
      </c>
      <c r="AD40" s="1" t="str">
        <f>IFERROR(__xludf.DUMMYFUNCTION("""COMPUTED_VALUE"""),"Проходится")</f>
        <v>Проходится</v>
      </c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 t="str">
        <f>IFERROR(__xludf.DUMMYFUNCTION("""COMPUTED_VALUE"""),"Причины недовольства Петром 3. Дворцовый переворот 1762")</f>
        <v>Причины недовольства Петром 3. Дворцовый переворот 1762</v>
      </c>
      <c r="AC41" s="1">
        <f>IFERROR(__xludf.DUMMYFUNCTION("""COMPUTED_VALUE"""),359.0)</f>
        <v>359</v>
      </c>
      <c r="AD41" s="1" t="str">
        <f>IFERROR(__xludf.DUMMYFUNCTION("""COMPUTED_VALUE"""),"Проходится")</f>
        <v>Проходится</v>
      </c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 t="str">
        <f>IFERROR(__xludf.DUMMYFUNCTION("""COMPUTED_VALUE"""),"Личность Екатерины Второй")</f>
        <v>Личность Екатерины Второй</v>
      </c>
      <c r="AC42" s="1">
        <f>IFERROR(__xludf.DUMMYFUNCTION("""COMPUTED_VALUE"""),401.0)</f>
        <v>401</v>
      </c>
      <c r="AD42" s="1" t="str">
        <f>IFERROR(__xludf.DUMMYFUNCTION("""COMPUTED_VALUE"""),"Проходится")</f>
        <v>Проходится</v>
      </c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 t="str">
        <f>IFERROR(__xludf.DUMMYFUNCTION("""COMPUTED_VALUE"""),"Экономика при Екатерине II")</f>
        <v>Экономика при Екатерине II</v>
      </c>
      <c r="AC43" s="1">
        <f>IFERROR(__xludf.DUMMYFUNCTION("""COMPUTED_VALUE"""),402.0)</f>
        <v>402</v>
      </c>
      <c r="AD43" s="1" t="str">
        <f>IFERROR(__xludf.DUMMYFUNCTION("""COMPUTED_VALUE"""),"Проходится")</f>
        <v>Проходится</v>
      </c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 t="str">
        <f>IFERROR(__xludf.DUMMYFUNCTION("""COMPUTED_VALUE"""),"Реформы Екатерины II")</f>
        <v>Реформы Екатерины II</v>
      </c>
      <c r="AC44" s="1">
        <f>IFERROR(__xludf.DUMMYFUNCTION("""COMPUTED_VALUE"""),403.0)</f>
        <v>403</v>
      </c>
      <c r="AD44" s="1" t="str">
        <f>IFERROR(__xludf.DUMMYFUNCTION("""COMPUTED_VALUE"""),"Проходится")</f>
        <v>Проходится</v>
      </c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 t="str">
        <f>IFERROR(__xludf.DUMMYFUNCTION("""COMPUTED_VALUE"""),"Просвещенный абсолютизм")</f>
        <v>Просвещенный абсолютизм</v>
      </c>
      <c r="AC45" s="1">
        <f>IFERROR(__xludf.DUMMYFUNCTION("""COMPUTED_VALUE"""),404.0)</f>
        <v>404</v>
      </c>
      <c r="AD45" s="1" t="str">
        <f>IFERROR(__xludf.DUMMYFUNCTION("""COMPUTED_VALUE"""),"Проходится")</f>
        <v>Проходится</v>
      </c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 t="str">
        <f>IFERROR(__xludf.DUMMYFUNCTION("""COMPUTED_VALUE"""),"Уложенная комиссия")</f>
        <v>Уложенная комиссия</v>
      </c>
      <c r="AC46" s="1">
        <f>IFERROR(__xludf.DUMMYFUNCTION("""COMPUTED_VALUE"""),405.0)</f>
        <v>405</v>
      </c>
      <c r="AD46" s="1" t="str">
        <f>IFERROR(__xludf.DUMMYFUNCTION("""COMPUTED_VALUE"""),"Проходится")</f>
        <v>Проходится</v>
      </c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 t="str">
        <f>IFERROR(__xludf.DUMMYFUNCTION("""COMPUTED_VALUE"""),"Жалованные грамоты дворянству и городам")</f>
        <v>Жалованные грамоты дворянству и городам</v>
      </c>
      <c r="AC47" s="1">
        <f>IFERROR(__xludf.DUMMYFUNCTION("""COMPUTED_VALUE"""),406.0)</f>
        <v>406</v>
      </c>
      <c r="AD47" s="1" t="str">
        <f>IFERROR(__xludf.DUMMYFUNCTION("""COMPUTED_VALUE"""),"Проходится")</f>
        <v>Проходится</v>
      </c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 t="str">
        <f>IFERROR(__xludf.DUMMYFUNCTION("""COMPUTED_VALUE"""),"Пугачевщина")</f>
        <v>Пугачевщина</v>
      </c>
      <c r="AC48" s="1">
        <f>IFERROR(__xludf.DUMMYFUNCTION("""COMPUTED_VALUE"""),408.0)</f>
        <v>408</v>
      </c>
      <c r="AD48" s="1" t="str">
        <f>IFERROR(__xludf.DUMMYFUNCTION("""COMPUTED_VALUE"""),"Проходится")</f>
        <v>Проходится</v>
      </c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 t="str">
        <f>IFERROR(__xludf.DUMMYFUNCTION("""COMPUTED_VALUE"""),"Французская революция XVIII в")</f>
        <v>Французская революция XVIII в</v>
      </c>
      <c r="AC49" s="1">
        <f>IFERROR(__xludf.DUMMYFUNCTION("""COMPUTED_VALUE"""),907.0)</f>
        <v>907</v>
      </c>
      <c r="AD49" s="1" t="str">
        <f>IFERROR(__xludf.DUMMYFUNCTION("""COMPUTED_VALUE"""),"Проходится")</f>
        <v>Проходится</v>
      </c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 t="str">
        <f>IFERROR(__xludf.DUMMYFUNCTION("""COMPUTED_VALUE"""),"Всемирная история XVIII века")</f>
        <v>Всемирная история XVIII века</v>
      </c>
      <c r="AC50" s="1">
        <f>IFERROR(__xludf.DUMMYFUNCTION("""COMPUTED_VALUE"""),906.0)</f>
        <v>906</v>
      </c>
      <c r="AD50" s="1" t="str">
        <f>IFERROR(__xludf.DUMMYFUNCTION("""COMPUTED_VALUE"""),"Проходится")</f>
        <v>Проходится</v>
      </c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 t="str">
        <f>IFERROR(__xludf.DUMMYFUNCTION("""COMPUTED_VALUE"""),"Война за независимость британских колоний в Северной Америке и образование США")</f>
        <v>Война за независимость британских колоний в Северной Америке и образование США</v>
      </c>
      <c r="AC51" s="1">
        <f>IFERROR(__xludf.DUMMYFUNCTION("""COMPUTED_VALUE"""),908.0)</f>
        <v>908</v>
      </c>
      <c r="AD51" s="1" t="str">
        <f>IFERROR(__xludf.DUMMYFUNCTION("""COMPUTED_VALUE"""),"Проходится")</f>
        <v>Проходится</v>
      </c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 t="str">
        <f>IFERROR(__xludf.DUMMYFUNCTION("""COMPUTED_VALUE"""),"Русско-турецкая война 1768-1774")</f>
        <v>Русско-турецкая война 1768-1774</v>
      </c>
      <c r="AC52" s="1">
        <f>IFERROR(__xludf.DUMMYFUNCTION("""COMPUTED_VALUE"""),409.0)</f>
        <v>409</v>
      </c>
      <c r="AD52" s="1" t="str">
        <f>IFERROR(__xludf.DUMMYFUNCTION("""COMPUTED_VALUE"""),"Проходится")</f>
        <v>Проходится</v>
      </c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 t="str">
        <f>IFERROR(__xludf.DUMMYFUNCTION("""COMPUTED_VALUE"""),"Присоединение Крыма")</f>
        <v>Присоединение Крыма</v>
      </c>
      <c r="AC53" s="1">
        <f>IFERROR(__xludf.DUMMYFUNCTION("""COMPUTED_VALUE"""),410.0)</f>
        <v>410</v>
      </c>
      <c r="AD53" s="1" t="str">
        <f>IFERROR(__xludf.DUMMYFUNCTION("""COMPUTED_VALUE"""),"Проходится")</f>
        <v>Проходится</v>
      </c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 t="str">
        <f>IFERROR(__xludf.DUMMYFUNCTION("""COMPUTED_VALUE"""),"Георгиевский трактат с Грузией")</f>
        <v>Георгиевский трактат с Грузией</v>
      </c>
      <c r="AC54" s="1">
        <f>IFERROR(__xludf.DUMMYFUNCTION("""COMPUTED_VALUE"""),411.0)</f>
        <v>411</v>
      </c>
      <c r="AD54" s="1" t="str">
        <f>IFERROR(__xludf.DUMMYFUNCTION("""COMPUTED_VALUE"""),"Проходится")</f>
        <v>Проходится</v>
      </c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 t="str">
        <f>IFERROR(__xludf.DUMMYFUNCTION("""COMPUTED_VALUE"""),"Русско-турецкая война 1787-1791")</f>
        <v>Русско-турецкая война 1787-1791</v>
      </c>
      <c r="AC55" s="1">
        <f>IFERROR(__xludf.DUMMYFUNCTION("""COMPUTED_VALUE"""),412.0)</f>
        <v>412</v>
      </c>
      <c r="AD55" s="1" t="str">
        <f>IFERROR(__xludf.DUMMYFUNCTION("""COMPUTED_VALUE"""),"Проходится")</f>
        <v>Проходится</v>
      </c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 t="str">
        <f>IFERROR(__xludf.DUMMYFUNCTION("""COMPUTED_VALUE"""),"Русско-шведская война 1788-1790")</f>
        <v>Русско-шведская война 1788-1790</v>
      </c>
      <c r="AC56" s="1">
        <f>IFERROR(__xludf.DUMMYFUNCTION("""COMPUTED_VALUE"""),413.0)</f>
        <v>413</v>
      </c>
      <c r="AD56" s="1" t="str">
        <f>IFERROR(__xludf.DUMMYFUNCTION("""COMPUTED_VALUE"""),"Проходится")</f>
        <v>Проходится</v>
      </c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 t="str">
        <f>IFERROR(__xludf.DUMMYFUNCTION("""COMPUTED_VALUE"""),"Разделы Речи Посполитой")</f>
        <v>Разделы Речи Посполитой</v>
      </c>
      <c r="AC57" s="1">
        <f>IFERROR(__xludf.DUMMYFUNCTION("""COMPUTED_VALUE"""),414.0)</f>
        <v>414</v>
      </c>
      <c r="AD57" s="1" t="str">
        <f>IFERROR(__xludf.DUMMYFUNCTION("""COMPUTED_VALUE"""),"Проходится")</f>
        <v>Проходится</v>
      </c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 t="str">
        <f>IFERROR(__xludf.DUMMYFUNCTION("""COMPUTED_VALUE"""),"Дипломатия Екатерины II")</f>
        <v>Дипломатия Екатерины II</v>
      </c>
      <c r="AC58" s="1">
        <f>IFERROR(__xludf.DUMMYFUNCTION("""COMPUTED_VALUE"""),415.0)</f>
        <v>415</v>
      </c>
      <c r="AD58" s="1" t="str">
        <f>IFERROR(__xludf.DUMMYFUNCTION("""COMPUTED_VALUE"""),"Проходится")</f>
        <v>Проходится</v>
      </c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drawing r:id="rId1"/>
</worksheet>
</file>